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tdavis\OneDrive - World Vision Int\Desktop\Vaccine Acceptance BA Studies\Publication Manuscripts\"/>
    </mc:Choice>
  </mc:AlternateContent>
  <bookViews>
    <workbookView xWindow="0" yWindow="0" windowWidth="28800" windowHeight="12435" activeTab="4"/>
  </bookViews>
  <sheets>
    <sheet name="Myanmar" sheetId="1" r:id="rId1"/>
    <sheet name="Tanzania" sheetId="9" r:id="rId2"/>
    <sheet name="Bang-Rural" sheetId="10" r:id="rId3"/>
    <sheet name="India" sheetId="11" r:id="rId4"/>
    <sheet name="Kenya" sheetId="12" r:id="rId5"/>
  </sheets>
  <definedNames>
    <definedName name="_xlnm.Print_Titles" localSheetId="2">'Bang-Rural'!$1:$8</definedName>
    <definedName name="_xlnm.Print_Titles" localSheetId="3">India!$1:$8</definedName>
    <definedName name="_xlnm.Print_Titles" localSheetId="4">Kenya!$1:$8</definedName>
    <definedName name="_xlnm.Print_Titles" localSheetId="0">Myanmar!$1:$8</definedName>
    <definedName name="_xlnm.Print_Titles" localSheetId="1">Tanzania!$1:$8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72" i="10" l="1"/>
  <c r="B172" i="10"/>
  <c r="G172" i="10"/>
  <c r="F172" i="10"/>
  <c r="R172" i="10" s="1"/>
  <c r="E172" i="10"/>
  <c r="D172" i="10"/>
  <c r="M172" i="10" s="1"/>
  <c r="C144" i="10"/>
  <c r="B144" i="10"/>
  <c r="G144" i="10"/>
  <c r="F144" i="10"/>
  <c r="R144" i="10" s="1"/>
  <c r="E144" i="10"/>
  <c r="D144" i="10"/>
  <c r="M144" i="10" s="1"/>
  <c r="R143" i="10"/>
  <c r="R142" i="10"/>
  <c r="R141" i="10"/>
  <c r="R140" i="10"/>
  <c r="I172" i="10" l="1"/>
  <c r="N172" i="10"/>
  <c r="Q172" i="10" s="1"/>
  <c r="J172" i="10"/>
  <c r="K172" i="10" s="1"/>
  <c r="L172" i="10"/>
  <c r="O172" i="10"/>
  <c r="H172" i="10"/>
  <c r="J144" i="10"/>
  <c r="L144" i="10" s="1"/>
  <c r="N144" i="10"/>
  <c r="Q144" i="10" s="1"/>
  <c r="I144" i="10"/>
  <c r="H144" i="10"/>
  <c r="K144" i="10" l="1"/>
  <c r="O144" i="10"/>
  <c r="E205" i="9"/>
  <c r="D205" i="9"/>
  <c r="J205" i="9" s="1"/>
  <c r="N205" i="9"/>
  <c r="M205" i="9"/>
  <c r="I205" i="9"/>
  <c r="G205" i="9"/>
  <c r="F205" i="9"/>
  <c r="H205" i="9" s="1"/>
  <c r="C205" i="9"/>
  <c r="B205" i="9"/>
  <c r="C209" i="10"/>
  <c r="B209" i="10"/>
  <c r="G209" i="10"/>
  <c r="F209" i="10"/>
  <c r="H209" i="10" s="1"/>
  <c r="E209" i="10"/>
  <c r="N209" i="10" s="1"/>
  <c r="D209" i="10"/>
  <c r="G359" i="12"/>
  <c r="F359" i="12"/>
  <c r="H359" i="12" s="1"/>
  <c r="E359" i="12"/>
  <c r="N359" i="12" s="1"/>
  <c r="D359" i="12"/>
  <c r="J359" i="12" s="1"/>
  <c r="G358" i="12"/>
  <c r="F358" i="12"/>
  <c r="H358" i="12" s="1"/>
  <c r="E358" i="12"/>
  <c r="I358" i="12" s="1"/>
  <c r="D358" i="12"/>
  <c r="M358" i="12" s="1"/>
  <c r="G357" i="12"/>
  <c r="F357" i="12"/>
  <c r="H357" i="12" s="1"/>
  <c r="E357" i="12"/>
  <c r="N357" i="12" s="1"/>
  <c r="D357" i="12"/>
  <c r="J357" i="12" s="1"/>
  <c r="G356" i="12"/>
  <c r="F356" i="12"/>
  <c r="H356" i="12" s="1"/>
  <c r="E356" i="12"/>
  <c r="N356" i="12" s="1"/>
  <c r="D356" i="12"/>
  <c r="J356" i="12" s="1"/>
  <c r="G355" i="12"/>
  <c r="F355" i="12"/>
  <c r="H355" i="12" s="1"/>
  <c r="E355" i="12"/>
  <c r="N355" i="12" s="1"/>
  <c r="D355" i="12"/>
  <c r="J355" i="12" s="1"/>
  <c r="G354" i="12"/>
  <c r="F354" i="12"/>
  <c r="H354" i="12" s="1"/>
  <c r="E354" i="12"/>
  <c r="I354" i="12" s="1"/>
  <c r="D354" i="12"/>
  <c r="M354" i="12" s="1"/>
  <c r="G353" i="12"/>
  <c r="F353" i="12"/>
  <c r="H353" i="12" s="1"/>
  <c r="E353" i="12"/>
  <c r="N353" i="12" s="1"/>
  <c r="D353" i="12"/>
  <c r="J353" i="12" s="1"/>
  <c r="G352" i="12"/>
  <c r="F352" i="12"/>
  <c r="H352" i="12" s="1"/>
  <c r="E352" i="12"/>
  <c r="N352" i="12" s="1"/>
  <c r="D352" i="12"/>
  <c r="J352" i="12" s="1"/>
  <c r="G351" i="12"/>
  <c r="F351" i="12"/>
  <c r="H351" i="12" s="1"/>
  <c r="E351" i="12"/>
  <c r="N351" i="12" s="1"/>
  <c r="D351" i="12"/>
  <c r="J351" i="12" s="1"/>
  <c r="G350" i="12"/>
  <c r="F350" i="12"/>
  <c r="H350" i="12" s="1"/>
  <c r="E350" i="12"/>
  <c r="I350" i="12" s="1"/>
  <c r="D350" i="12"/>
  <c r="M350" i="12" s="1"/>
  <c r="G349" i="12"/>
  <c r="F349" i="12"/>
  <c r="H349" i="12" s="1"/>
  <c r="E349" i="12"/>
  <c r="N349" i="12" s="1"/>
  <c r="D349" i="12"/>
  <c r="J349" i="12" s="1"/>
  <c r="G348" i="12"/>
  <c r="F348" i="12"/>
  <c r="H348" i="12" s="1"/>
  <c r="E348" i="12"/>
  <c r="N348" i="12" s="1"/>
  <c r="D348" i="12"/>
  <c r="J348" i="12" s="1"/>
  <c r="G347" i="12"/>
  <c r="F347" i="12"/>
  <c r="H347" i="12" s="1"/>
  <c r="E347" i="12"/>
  <c r="N347" i="12" s="1"/>
  <c r="D347" i="12"/>
  <c r="J347" i="12" s="1"/>
  <c r="G346" i="12"/>
  <c r="F346" i="12"/>
  <c r="H346" i="12" s="1"/>
  <c r="E346" i="12"/>
  <c r="I346" i="12" s="1"/>
  <c r="D346" i="12"/>
  <c r="M346" i="12" s="1"/>
  <c r="G345" i="12"/>
  <c r="F345" i="12"/>
  <c r="H345" i="12" s="1"/>
  <c r="E345" i="12"/>
  <c r="N345" i="12" s="1"/>
  <c r="D345" i="12"/>
  <c r="J345" i="12" s="1"/>
  <c r="G344" i="12"/>
  <c r="F344" i="12"/>
  <c r="H344" i="12" s="1"/>
  <c r="E344" i="12"/>
  <c r="N344" i="12" s="1"/>
  <c r="D344" i="12"/>
  <c r="J344" i="12" s="1"/>
  <c r="G343" i="12"/>
  <c r="F343" i="12"/>
  <c r="H343" i="12" s="1"/>
  <c r="E343" i="12"/>
  <c r="N343" i="12" s="1"/>
  <c r="D343" i="12"/>
  <c r="J343" i="12" s="1"/>
  <c r="G342" i="12"/>
  <c r="F342" i="12"/>
  <c r="H342" i="12" s="1"/>
  <c r="E342" i="12"/>
  <c r="I342" i="12" s="1"/>
  <c r="D342" i="12"/>
  <c r="M342" i="12" s="1"/>
  <c r="G341" i="12"/>
  <c r="F341" i="12"/>
  <c r="H341" i="12" s="1"/>
  <c r="E341" i="12"/>
  <c r="N341" i="12" s="1"/>
  <c r="D341" i="12"/>
  <c r="J341" i="12" s="1"/>
  <c r="G340" i="12"/>
  <c r="F340" i="12"/>
  <c r="H340" i="12" s="1"/>
  <c r="E340" i="12"/>
  <c r="N340" i="12" s="1"/>
  <c r="D340" i="12"/>
  <c r="J340" i="12" s="1"/>
  <c r="G339" i="12"/>
  <c r="F339" i="12"/>
  <c r="H339" i="12" s="1"/>
  <c r="E339" i="12"/>
  <c r="N339" i="12" s="1"/>
  <c r="D339" i="12"/>
  <c r="J339" i="12" s="1"/>
  <c r="G338" i="12"/>
  <c r="F338" i="12"/>
  <c r="H338" i="12" s="1"/>
  <c r="E338" i="12"/>
  <c r="I338" i="12" s="1"/>
  <c r="D338" i="12"/>
  <c r="M338" i="12" s="1"/>
  <c r="G337" i="12"/>
  <c r="F337" i="12"/>
  <c r="H337" i="12" s="1"/>
  <c r="E337" i="12"/>
  <c r="N337" i="12" s="1"/>
  <c r="D337" i="12"/>
  <c r="J337" i="12" s="1"/>
  <c r="G336" i="12"/>
  <c r="F336" i="12"/>
  <c r="H336" i="12" s="1"/>
  <c r="E336" i="12"/>
  <c r="N336" i="12" s="1"/>
  <c r="D336" i="12"/>
  <c r="J336" i="12" s="1"/>
  <c r="G335" i="12"/>
  <c r="F335" i="12"/>
  <c r="H335" i="12" s="1"/>
  <c r="E335" i="12"/>
  <c r="N335" i="12" s="1"/>
  <c r="D335" i="12"/>
  <c r="J335" i="12" s="1"/>
  <c r="G334" i="12"/>
  <c r="F334" i="12"/>
  <c r="H334" i="12" s="1"/>
  <c r="E334" i="12"/>
  <c r="I334" i="12" s="1"/>
  <c r="D334" i="12"/>
  <c r="M334" i="12" s="1"/>
  <c r="G333" i="12"/>
  <c r="F333" i="12"/>
  <c r="H333" i="12" s="1"/>
  <c r="E333" i="12"/>
  <c r="N333" i="12" s="1"/>
  <c r="D333" i="12"/>
  <c r="J333" i="12" s="1"/>
  <c r="G332" i="12"/>
  <c r="F332" i="12"/>
  <c r="H332" i="12" s="1"/>
  <c r="E332" i="12"/>
  <c r="N332" i="12" s="1"/>
  <c r="D332" i="12"/>
  <c r="J332" i="12" s="1"/>
  <c r="G331" i="12"/>
  <c r="F331" i="12"/>
  <c r="H331" i="12" s="1"/>
  <c r="E331" i="12"/>
  <c r="N331" i="12" s="1"/>
  <c r="D331" i="12"/>
  <c r="J331" i="12" s="1"/>
  <c r="G330" i="12"/>
  <c r="F330" i="12"/>
  <c r="H330" i="12" s="1"/>
  <c r="E330" i="12"/>
  <c r="I330" i="12" s="1"/>
  <c r="D330" i="12"/>
  <c r="M330" i="12" s="1"/>
  <c r="G329" i="12"/>
  <c r="F329" i="12"/>
  <c r="H329" i="12" s="1"/>
  <c r="E329" i="12"/>
  <c r="N329" i="12" s="1"/>
  <c r="D329" i="12"/>
  <c r="J329" i="12" s="1"/>
  <c r="G328" i="12"/>
  <c r="F328" i="12"/>
  <c r="H328" i="12" s="1"/>
  <c r="E328" i="12"/>
  <c r="N328" i="12" s="1"/>
  <c r="D328" i="12"/>
  <c r="J328" i="12" s="1"/>
  <c r="G327" i="12"/>
  <c r="F327" i="12"/>
  <c r="H327" i="12" s="1"/>
  <c r="E327" i="12"/>
  <c r="N327" i="12" s="1"/>
  <c r="D327" i="12"/>
  <c r="J327" i="12" s="1"/>
  <c r="G326" i="12"/>
  <c r="F326" i="12"/>
  <c r="H326" i="12" s="1"/>
  <c r="E326" i="12"/>
  <c r="I326" i="12" s="1"/>
  <c r="D326" i="12"/>
  <c r="M326" i="12" s="1"/>
  <c r="G325" i="12"/>
  <c r="F325" i="12"/>
  <c r="H325" i="12" s="1"/>
  <c r="E325" i="12"/>
  <c r="N325" i="12" s="1"/>
  <c r="D325" i="12"/>
  <c r="J325" i="12" s="1"/>
  <c r="G324" i="12"/>
  <c r="F324" i="12"/>
  <c r="H324" i="12" s="1"/>
  <c r="E324" i="12"/>
  <c r="N324" i="12" s="1"/>
  <c r="D324" i="12"/>
  <c r="J324" i="12" s="1"/>
  <c r="G323" i="12"/>
  <c r="F323" i="12"/>
  <c r="H323" i="12" s="1"/>
  <c r="E323" i="12"/>
  <c r="N323" i="12" s="1"/>
  <c r="D323" i="12"/>
  <c r="J323" i="12" s="1"/>
  <c r="G322" i="12"/>
  <c r="F322" i="12"/>
  <c r="H322" i="12" s="1"/>
  <c r="E322" i="12"/>
  <c r="D322" i="12"/>
  <c r="G321" i="12"/>
  <c r="H321" i="12" s="1"/>
  <c r="F321" i="12"/>
  <c r="E321" i="12"/>
  <c r="N321" i="12" s="1"/>
  <c r="D321" i="12"/>
  <c r="M320" i="12"/>
  <c r="H320" i="12"/>
  <c r="G320" i="12"/>
  <c r="F320" i="12"/>
  <c r="E320" i="12"/>
  <c r="D320" i="12"/>
  <c r="J320" i="12" s="1"/>
  <c r="N319" i="12"/>
  <c r="M319" i="12"/>
  <c r="I319" i="12"/>
  <c r="G319" i="12"/>
  <c r="F319" i="12"/>
  <c r="H319" i="12" s="1"/>
  <c r="E319" i="12"/>
  <c r="J319" i="12" s="1"/>
  <c r="D319" i="12"/>
  <c r="N318" i="12"/>
  <c r="Q318" i="12" s="1"/>
  <c r="J318" i="12"/>
  <c r="G318" i="12"/>
  <c r="F318" i="12"/>
  <c r="E318" i="12"/>
  <c r="I318" i="12" s="1"/>
  <c r="D318" i="12"/>
  <c r="M318" i="12" s="1"/>
  <c r="H317" i="12"/>
  <c r="G317" i="12"/>
  <c r="F317" i="12"/>
  <c r="E317" i="12"/>
  <c r="D317" i="12"/>
  <c r="H316" i="12"/>
  <c r="G316" i="12"/>
  <c r="F316" i="12"/>
  <c r="E316" i="12"/>
  <c r="N316" i="12" s="1"/>
  <c r="D316" i="12"/>
  <c r="G315" i="12"/>
  <c r="F315" i="12"/>
  <c r="H315" i="12" s="1"/>
  <c r="E315" i="12"/>
  <c r="I315" i="12" s="1"/>
  <c r="D315" i="12"/>
  <c r="N314" i="12"/>
  <c r="J314" i="12"/>
  <c r="G314" i="12"/>
  <c r="F314" i="12"/>
  <c r="H314" i="12" s="1"/>
  <c r="E314" i="12"/>
  <c r="I314" i="12" s="1"/>
  <c r="D314" i="12"/>
  <c r="M314" i="12" s="1"/>
  <c r="G313" i="12"/>
  <c r="H313" i="12" s="1"/>
  <c r="F313" i="12"/>
  <c r="E313" i="12"/>
  <c r="N313" i="12" s="1"/>
  <c r="D313" i="12"/>
  <c r="M312" i="12"/>
  <c r="H312" i="12"/>
  <c r="G312" i="12"/>
  <c r="F312" i="12"/>
  <c r="E312" i="12"/>
  <c r="D312" i="12"/>
  <c r="J312" i="12" s="1"/>
  <c r="N311" i="12"/>
  <c r="M311" i="12"/>
  <c r="I311" i="12"/>
  <c r="G311" i="12"/>
  <c r="F311" i="12"/>
  <c r="H311" i="12" s="1"/>
  <c r="E311" i="12"/>
  <c r="J311" i="12" s="1"/>
  <c r="D311" i="12"/>
  <c r="N310" i="12"/>
  <c r="Q310" i="12" s="1"/>
  <c r="J310" i="12"/>
  <c r="G310" i="12"/>
  <c r="F310" i="12"/>
  <c r="E310" i="12"/>
  <c r="I310" i="12" s="1"/>
  <c r="D310" i="12"/>
  <c r="M310" i="12" s="1"/>
  <c r="H309" i="12"/>
  <c r="G309" i="12"/>
  <c r="F309" i="12"/>
  <c r="E309" i="12"/>
  <c r="D309" i="12"/>
  <c r="H308" i="12"/>
  <c r="G308" i="12"/>
  <c r="F308" i="12"/>
  <c r="E308" i="12"/>
  <c r="N308" i="12" s="1"/>
  <c r="D308" i="12"/>
  <c r="G307" i="12"/>
  <c r="F307" i="12"/>
  <c r="H307" i="12" s="1"/>
  <c r="E307" i="12"/>
  <c r="I307" i="12" s="1"/>
  <c r="D307" i="12"/>
  <c r="N306" i="12"/>
  <c r="J306" i="12"/>
  <c r="G306" i="12"/>
  <c r="F306" i="12"/>
  <c r="H306" i="12" s="1"/>
  <c r="E306" i="12"/>
  <c r="I306" i="12" s="1"/>
  <c r="D306" i="12"/>
  <c r="M306" i="12" s="1"/>
  <c r="G305" i="12"/>
  <c r="H305" i="12" s="1"/>
  <c r="F305" i="12"/>
  <c r="E305" i="12"/>
  <c r="N305" i="12" s="1"/>
  <c r="D305" i="12"/>
  <c r="M304" i="12"/>
  <c r="H304" i="12"/>
  <c r="G304" i="12"/>
  <c r="F304" i="12"/>
  <c r="E304" i="12"/>
  <c r="D304" i="12"/>
  <c r="J304" i="12" s="1"/>
  <c r="N303" i="12"/>
  <c r="M303" i="12"/>
  <c r="I303" i="12"/>
  <c r="G303" i="12"/>
  <c r="F303" i="12"/>
  <c r="H303" i="12" s="1"/>
  <c r="E303" i="12"/>
  <c r="J303" i="12" s="1"/>
  <c r="D303" i="12"/>
  <c r="N302" i="12"/>
  <c r="Q302" i="12" s="1"/>
  <c r="J302" i="12"/>
  <c r="G302" i="12"/>
  <c r="F302" i="12"/>
  <c r="E302" i="12"/>
  <c r="I302" i="12" s="1"/>
  <c r="D302" i="12"/>
  <c r="M302" i="12" s="1"/>
  <c r="H301" i="12"/>
  <c r="G301" i="12"/>
  <c r="F301" i="12"/>
  <c r="E301" i="12"/>
  <c r="D301" i="12"/>
  <c r="H300" i="12"/>
  <c r="G300" i="12"/>
  <c r="F300" i="12"/>
  <c r="E300" i="12"/>
  <c r="N300" i="12" s="1"/>
  <c r="D300" i="12"/>
  <c r="J299" i="12"/>
  <c r="G299" i="12"/>
  <c r="F299" i="12"/>
  <c r="H299" i="12" s="1"/>
  <c r="E299" i="12"/>
  <c r="D299" i="12"/>
  <c r="N298" i="12"/>
  <c r="J298" i="12"/>
  <c r="G298" i="12"/>
  <c r="F298" i="12"/>
  <c r="H298" i="12" s="1"/>
  <c r="E298" i="12"/>
  <c r="I298" i="12" s="1"/>
  <c r="D298" i="12"/>
  <c r="M298" i="12" s="1"/>
  <c r="G297" i="12"/>
  <c r="H297" i="12" s="1"/>
  <c r="F297" i="12"/>
  <c r="E297" i="12"/>
  <c r="N297" i="12" s="1"/>
  <c r="D297" i="12"/>
  <c r="M296" i="12"/>
  <c r="H296" i="12"/>
  <c r="G296" i="12"/>
  <c r="F296" i="12"/>
  <c r="E296" i="12"/>
  <c r="D296" i="12"/>
  <c r="J296" i="12" s="1"/>
  <c r="N295" i="12"/>
  <c r="M295" i="12"/>
  <c r="I295" i="12"/>
  <c r="G295" i="12"/>
  <c r="F295" i="12"/>
  <c r="H295" i="12" s="1"/>
  <c r="E295" i="12"/>
  <c r="J295" i="12" s="1"/>
  <c r="D295" i="12"/>
  <c r="N294" i="12"/>
  <c r="Q294" i="12" s="1"/>
  <c r="J294" i="12"/>
  <c r="G294" i="12"/>
  <c r="F294" i="12"/>
  <c r="E294" i="12"/>
  <c r="I294" i="12" s="1"/>
  <c r="D294" i="12"/>
  <c r="M294" i="12" s="1"/>
  <c r="H293" i="12"/>
  <c r="G293" i="12"/>
  <c r="F293" i="12"/>
  <c r="E293" i="12"/>
  <c r="D293" i="12"/>
  <c r="H292" i="12"/>
  <c r="G292" i="12"/>
  <c r="F292" i="12"/>
  <c r="E292" i="12"/>
  <c r="N292" i="12" s="1"/>
  <c r="D292" i="12"/>
  <c r="G291" i="12"/>
  <c r="F291" i="12"/>
  <c r="H291" i="12" s="1"/>
  <c r="E291" i="12"/>
  <c r="D291" i="12"/>
  <c r="N290" i="12"/>
  <c r="J290" i="12"/>
  <c r="G290" i="12"/>
  <c r="F290" i="12"/>
  <c r="H290" i="12" s="1"/>
  <c r="E290" i="12"/>
  <c r="I290" i="12" s="1"/>
  <c r="D290" i="12"/>
  <c r="M290" i="12" s="1"/>
  <c r="G289" i="12"/>
  <c r="H289" i="12" s="1"/>
  <c r="F289" i="12"/>
  <c r="E289" i="12"/>
  <c r="N289" i="12" s="1"/>
  <c r="D289" i="12"/>
  <c r="M288" i="12"/>
  <c r="H288" i="12"/>
  <c r="G288" i="12"/>
  <c r="F288" i="12"/>
  <c r="E288" i="12"/>
  <c r="D288" i="12"/>
  <c r="J288" i="12" s="1"/>
  <c r="N287" i="12"/>
  <c r="M287" i="12"/>
  <c r="I287" i="12"/>
  <c r="G287" i="12"/>
  <c r="F287" i="12"/>
  <c r="H287" i="12" s="1"/>
  <c r="E287" i="12"/>
  <c r="J287" i="12" s="1"/>
  <c r="D287" i="12"/>
  <c r="N286" i="12"/>
  <c r="J286" i="12"/>
  <c r="G286" i="12"/>
  <c r="F286" i="12"/>
  <c r="E286" i="12"/>
  <c r="I286" i="12" s="1"/>
  <c r="D286" i="12"/>
  <c r="M286" i="12" s="1"/>
  <c r="H285" i="12"/>
  <c r="G285" i="12"/>
  <c r="F285" i="12"/>
  <c r="E285" i="12"/>
  <c r="D285" i="12"/>
  <c r="G284" i="12"/>
  <c r="F284" i="12"/>
  <c r="H284" i="12" s="1"/>
  <c r="E284" i="12"/>
  <c r="D284" i="12"/>
  <c r="N283" i="12"/>
  <c r="M283" i="12"/>
  <c r="I283" i="12"/>
  <c r="G283" i="12"/>
  <c r="F283" i="12"/>
  <c r="E283" i="12"/>
  <c r="J283" i="12" s="1"/>
  <c r="D283" i="12"/>
  <c r="G282" i="12"/>
  <c r="F282" i="12"/>
  <c r="E282" i="12"/>
  <c r="D282" i="12"/>
  <c r="M282" i="12" s="1"/>
  <c r="G281" i="12"/>
  <c r="H281" i="12" s="1"/>
  <c r="F281" i="12"/>
  <c r="E281" i="12"/>
  <c r="D281" i="12"/>
  <c r="N280" i="12"/>
  <c r="H280" i="12"/>
  <c r="G280" i="12"/>
  <c r="F280" i="12"/>
  <c r="E280" i="12"/>
  <c r="I280" i="12" s="1"/>
  <c r="D280" i="12"/>
  <c r="M280" i="12" s="1"/>
  <c r="N279" i="12"/>
  <c r="M279" i="12"/>
  <c r="I279" i="12"/>
  <c r="G279" i="12"/>
  <c r="F279" i="12"/>
  <c r="E279" i="12"/>
  <c r="J279" i="12" s="1"/>
  <c r="K279" i="12" s="1"/>
  <c r="D279" i="12"/>
  <c r="J278" i="12"/>
  <c r="G278" i="12"/>
  <c r="F278" i="12"/>
  <c r="H278" i="12" s="1"/>
  <c r="E278" i="12"/>
  <c r="I278" i="12" s="1"/>
  <c r="L278" i="12" s="1"/>
  <c r="D278" i="12"/>
  <c r="M278" i="12" s="1"/>
  <c r="O277" i="12"/>
  <c r="H277" i="12"/>
  <c r="G277" i="12"/>
  <c r="F277" i="12"/>
  <c r="E277" i="12"/>
  <c r="N277" i="12" s="1"/>
  <c r="D277" i="12"/>
  <c r="M277" i="12" s="1"/>
  <c r="H276" i="12"/>
  <c r="G276" i="12"/>
  <c r="F276" i="12"/>
  <c r="E276" i="12"/>
  <c r="D276" i="12"/>
  <c r="M275" i="12"/>
  <c r="J275" i="12"/>
  <c r="G275" i="12"/>
  <c r="F275" i="12"/>
  <c r="H275" i="12" s="1"/>
  <c r="E275" i="12"/>
  <c r="D275" i="12"/>
  <c r="H274" i="12"/>
  <c r="G274" i="12"/>
  <c r="F274" i="12"/>
  <c r="E274" i="12"/>
  <c r="D274" i="12"/>
  <c r="G273" i="12"/>
  <c r="H273" i="12" s="1"/>
  <c r="F273" i="12"/>
  <c r="E273" i="12"/>
  <c r="N273" i="12" s="1"/>
  <c r="D273" i="12"/>
  <c r="G272" i="12"/>
  <c r="F272" i="12"/>
  <c r="H272" i="12" s="1"/>
  <c r="E272" i="12"/>
  <c r="D272" i="12"/>
  <c r="J271" i="12"/>
  <c r="G271" i="12"/>
  <c r="F271" i="12"/>
  <c r="H271" i="12" s="1"/>
  <c r="E271" i="12"/>
  <c r="D271" i="12"/>
  <c r="H270" i="12"/>
  <c r="G270" i="12"/>
  <c r="F270" i="12"/>
  <c r="E270" i="12"/>
  <c r="D270" i="12"/>
  <c r="M269" i="12"/>
  <c r="G269" i="12"/>
  <c r="H269" i="12" s="1"/>
  <c r="F269" i="12"/>
  <c r="E269" i="12"/>
  <c r="D269" i="12"/>
  <c r="J269" i="12" s="1"/>
  <c r="Q268" i="12"/>
  <c r="N268" i="12"/>
  <c r="I268" i="12"/>
  <c r="G268" i="12"/>
  <c r="F268" i="12"/>
  <c r="H268" i="12" s="1"/>
  <c r="E268" i="12"/>
  <c r="J268" i="12" s="1"/>
  <c r="L268" i="12" s="1"/>
  <c r="D268" i="12"/>
  <c r="M268" i="12" s="1"/>
  <c r="G267" i="12"/>
  <c r="F267" i="12"/>
  <c r="E267" i="12"/>
  <c r="D267" i="12"/>
  <c r="G266" i="12"/>
  <c r="F266" i="12"/>
  <c r="H266" i="12" s="1"/>
  <c r="E266" i="12"/>
  <c r="D266" i="12"/>
  <c r="G265" i="12"/>
  <c r="H265" i="12" s="1"/>
  <c r="F265" i="12"/>
  <c r="E265" i="12"/>
  <c r="D265" i="12"/>
  <c r="M264" i="12"/>
  <c r="H264" i="12"/>
  <c r="G264" i="12"/>
  <c r="F264" i="12"/>
  <c r="E264" i="12"/>
  <c r="N264" i="12" s="1"/>
  <c r="Q264" i="12" s="1"/>
  <c r="D264" i="12"/>
  <c r="J264" i="12" s="1"/>
  <c r="N263" i="12"/>
  <c r="M263" i="12"/>
  <c r="I263" i="12"/>
  <c r="G263" i="12"/>
  <c r="F263" i="12"/>
  <c r="E263" i="12"/>
  <c r="J263" i="12" s="1"/>
  <c r="K263" i="12" s="1"/>
  <c r="D263" i="12"/>
  <c r="L262" i="12"/>
  <c r="J262" i="12"/>
  <c r="G262" i="12"/>
  <c r="F262" i="12"/>
  <c r="H262" i="12" s="1"/>
  <c r="E262" i="12"/>
  <c r="I262" i="12" s="1"/>
  <c r="K262" i="12" s="1"/>
  <c r="D262" i="12"/>
  <c r="M262" i="12" s="1"/>
  <c r="H261" i="12"/>
  <c r="G261" i="12"/>
  <c r="F261" i="12"/>
  <c r="E261" i="12"/>
  <c r="D261" i="12"/>
  <c r="H260" i="12"/>
  <c r="G260" i="12"/>
  <c r="F260" i="12"/>
  <c r="E260" i="12"/>
  <c r="D260" i="12"/>
  <c r="G259" i="12"/>
  <c r="F259" i="12"/>
  <c r="E259" i="12"/>
  <c r="D259" i="12"/>
  <c r="Q258" i="12"/>
  <c r="N258" i="12"/>
  <c r="O258" i="12" s="1"/>
  <c r="J258" i="12"/>
  <c r="G258" i="12"/>
  <c r="F258" i="12"/>
  <c r="H258" i="12" s="1"/>
  <c r="E258" i="12"/>
  <c r="I258" i="12" s="1"/>
  <c r="D258" i="12"/>
  <c r="M258" i="12" s="1"/>
  <c r="H257" i="12"/>
  <c r="G257" i="12"/>
  <c r="F257" i="12"/>
  <c r="E257" i="12"/>
  <c r="D257" i="12"/>
  <c r="M256" i="12"/>
  <c r="J256" i="12"/>
  <c r="G256" i="12"/>
  <c r="F256" i="12"/>
  <c r="H256" i="12" s="1"/>
  <c r="E256" i="12"/>
  <c r="N256" i="12" s="1"/>
  <c r="D256" i="12"/>
  <c r="O255" i="12"/>
  <c r="N255" i="12"/>
  <c r="Q255" i="12" s="1"/>
  <c r="I255" i="12"/>
  <c r="G255" i="12"/>
  <c r="F255" i="12"/>
  <c r="H255" i="12" s="1"/>
  <c r="E255" i="12"/>
  <c r="M255" i="12" s="1"/>
  <c r="D255" i="12"/>
  <c r="N254" i="12"/>
  <c r="J254" i="12"/>
  <c r="G254" i="12"/>
  <c r="H254" i="12" s="1"/>
  <c r="F254" i="12"/>
  <c r="E254" i="12"/>
  <c r="I254" i="12" s="1"/>
  <c r="D254" i="12"/>
  <c r="M254" i="12" s="1"/>
  <c r="H253" i="12"/>
  <c r="G253" i="12"/>
  <c r="F253" i="12"/>
  <c r="E253" i="12"/>
  <c r="D253" i="12"/>
  <c r="J252" i="12"/>
  <c r="G252" i="12"/>
  <c r="F252" i="12"/>
  <c r="H252" i="12" s="1"/>
  <c r="E252" i="12"/>
  <c r="I252" i="12" s="1"/>
  <c r="D252" i="12"/>
  <c r="N251" i="12"/>
  <c r="M251" i="12"/>
  <c r="O251" i="12" s="1"/>
  <c r="I251" i="12"/>
  <c r="G251" i="12"/>
  <c r="F251" i="12"/>
  <c r="E251" i="12"/>
  <c r="J251" i="12" s="1"/>
  <c r="D251" i="12"/>
  <c r="N250" i="12"/>
  <c r="G250" i="12"/>
  <c r="H250" i="12" s="1"/>
  <c r="F250" i="12"/>
  <c r="E250" i="12"/>
  <c r="D250" i="12"/>
  <c r="I249" i="12"/>
  <c r="G249" i="12"/>
  <c r="H249" i="12" s="1"/>
  <c r="F249" i="12"/>
  <c r="E249" i="12"/>
  <c r="N249" i="12" s="1"/>
  <c r="D249" i="12"/>
  <c r="N248" i="12"/>
  <c r="G248" i="12"/>
  <c r="F248" i="12"/>
  <c r="H248" i="12" s="1"/>
  <c r="E248" i="12"/>
  <c r="D248" i="12"/>
  <c r="M248" i="12" s="1"/>
  <c r="N247" i="12"/>
  <c r="I247" i="12"/>
  <c r="G247" i="12"/>
  <c r="F247" i="12"/>
  <c r="H247" i="12" s="1"/>
  <c r="E247" i="12"/>
  <c r="M247" i="12" s="1"/>
  <c r="D247" i="12"/>
  <c r="J246" i="12"/>
  <c r="G246" i="12"/>
  <c r="H246" i="12" s="1"/>
  <c r="F246" i="12"/>
  <c r="E246" i="12"/>
  <c r="I246" i="12" s="1"/>
  <c r="D246" i="12"/>
  <c r="M246" i="12" s="1"/>
  <c r="H245" i="12"/>
  <c r="G245" i="12"/>
  <c r="F245" i="12"/>
  <c r="E245" i="12"/>
  <c r="D245" i="12"/>
  <c r="J245" i="12" s="1"/>
  <c r="G244" i="12"/>
  <c r="F244" i="12"/>
  <c r="H244" i="12" s="1"/>
  <c r="E244" i="12"/>
  <c r="D244" i="12"/>
  <c r="J243" i="12"/>
  <c r="G243" i="12"/>
  <c r="F243" i="12"/>
  <c r="E243" i="12"/>
  <c r="D243" i="12"/>
  <c r="N242" i="12"/>
  <c r="H242" i="12"/>
  <c r="G242" i="12"/>
  <c r="F242" i="12"/>
  <c r="E242" i="12"/>
  <c r="D242" i="12"/>
  <c r="G241" i="12"/>
  <c r="H241" i="12" s="1"/>
  <c r="F241" i="12"/>
  <c r="E241" i="12"/>
  <c r="D241" i="12"/>
  <c r="J240" i="12"/>
  <c r="H240" i="12"/>
  <c r="G240" i="12"/>
  <c r="F240" i="12"/>
  <c r="E240" i="12"/>
  <c r="D240" i="12"/>
  <c r="M240" i="12" s="1"/>
  <c r="N239" i="12"/>
  <c r="M239" i="12"/>
  <c r="I239" i="12"/>
  <c r="G239" i="12"/>
  <c r="F239" i="12"/>
  <c r="H239" i="12" s="1"/>
  <c r="E239" i="12"/>
  <c r="J239" i="12" s="1"/>
  <c r="D239" i="12"/>
  <c r="J238" i="12"/>
  <c r="G238" i="12"/>
  <c r="F238" i="12"/>
  <c r="E238" i="12"/>
  <c r="I238" i="12" s="1"/>
  <c r="L238" i="12" s="1"/>
  <c r="D238" i="12"/>
  <c r="M238" i="12" s="1"/>
  <c r="Q237" i="12"/>
  <c r="M237" i="12"/>
  <c r="H237" i="12"/>
  <c r="G237" i="12"/>
  <c r="F237" i="12"/>
  <c r="E237" i="12"/>
  <c r="N237" i="12" s="1"/>
  <c r="D237" i="12"/>
  <c r="N236" i="12"/>
  <c r="H236" i="12"/>
  <c r="G236" i="12"/>
  <c r="F236" i="12"/>
  <c r="E236" i="12"/>
  <c r="I236" i="12" s="1"/>
  <c r="D236" i="12"/>
  <c r="M235" i="12"/>
  <c r="J235" i="12"/>
  <c r="G235" i="12"/>
  <c r="F235" i="12"/>
  <c r="H235" i="12" s="1"/>
  <c r="E235" i="12"/>
  <c r="D235" i="12"/>
  <c r="G234" i="12"/>
  <c r="F234" i="12"/>
  <c r="H234" i="12" s="1"/>
  <c r="E234" i="12"/>
  <c r="D234" i="12"/>
  <c r="G233" i="12"/>
  <c r="H233" i="12" s="1"/>
  <c r="F233" i="12"/>
  <c r="E233" i="12"/>
  <c r="N233" i="12" s="1"/>
  <c r="D233" i="12"/>
  <c r="H232" i="12"/>
  <c r="G232" i="12"/>
  <c r="F232" i="12"/>
  <c r="E232" i="12"/>
  <c r="D232" i="12"/>
  <c r="G231" i="12"/>
  <c r="F231" i="12"/>
  <c r="H231" i="12" s="1"/>
  <c r="E231" i="12"/>
  <c r="J231" i="12" s="1"/>
  <c r="D231" i="12"/>
  <c r="H230" i="12"/>
  <c r="G230" i="12"/>
  <c r="F230" i="12"/>
  <c r="E230" i="12"/>
  <c r="D230" i="12"/>
  <c r="M229" i="12"/>
  <c r="G229" i="12"/>
  <c r="H229" i="12" s="1"/>
  <c r="F229" i="12"/>
  <c r="E229" i="12"/>
  <c r="D229" i="12"/>
  <c r="J229" i="12" s="1"/>
  <c r="J228" i="12"/>
  <c r="G228" i="12"/>
  <c r="F228" i="12"/>
  <c r="H228" i="12" s="1"/>
  <c r="E228" i="12"/>
  <c r="I228" i="12" s="1"/>
  <c r="K228" i="12" s="1"/>
  <c r="D228" i="12"/>
  <c r="M228" i="12" s="1"/>
  <c r="M227" i="12"/>
  <c r="H227" i="12"/>
  <c r="G227" i="12"/>
  <c r="F227" i="12"/>
  <c r="E227" i="12"/>
  <c r="D227" i="12"/>
  <c r="J227" i="12" s="1"/>
  <c r="L226" i="12"/>
  <c r="J226" i="12"/>
  <c r="G226" i="12"/>
  <c r="F226" i="12"/>
  <c r="H226" i="12" s="1"/>
  <c r="E226" i="12"/>
  <c r="I226" i="12" s="1"/>
  <c r="K226" i="12" s="1"/>
  <c r="D226" i="12"/>
  <c r="M226" i="12" s="1"/>
  <c r="M225" i="12"/>
  <c r="G225" i="12"/>
  <c r="F225" i="12"/>
  <c r="H225" i="12" s="1"/>
  <c r="E225" i="12"/>
  <c r="I225" i="12" s="1"/>
  <c r="D225" i="12"/>
  <c r="N224" i="12"/>
  <c r="L224" i="12"/>
  <c r="J224" i="12"/>
  <c r="G224" i="12"/>
  <c r="F224" i="12"/>
  <c r="H224" i="12" s="1"/>
  <c r="E224" i="12"/>
  <c r="I224" i="12" s="1"/>
  <c r="K224" i="12" s="1"/>
  <c r="D224" i="12"/>
  <c r="M224" i="12" s="1"/>
  <c r="O223" i="12"/>
  <c r="M223" i="12"/>
  <c r="G223" i="12"/>
  <c r="H223" i="12" s="1"/>
  <c r="F223" i="12"/>
  <c r="E223" i="12"/>
  <c r="N223" i="12" s="1"/>
  <c r="D223" i="12"/>
  <c r="H222" i="12"/>
  <c r="G222" i="12"/>
  <c r="F222" i="12"/>
  <c r="E222" i="12"/>
  <c r="D222" i="12"/>
  <c r="M221" i="12"/>
  <c r="I221" i="12"/>
  <c r="G221" i="12"/>
  <c r="F221" i="12"/>
  <c r="E221" i="12"/>
  <c r="D221" i="12"/>
  <c r="J220" i="12"/>
  <c r="H220" i="12"/>
  <c r="G220" i="12"/>
  <c r="F220" i="12"/>
  <c r="E220" i="12"/>
  <c r="I220" i="12" s="1"/>
  <c r="D220" i="12"/>
  <c r="M220" i="12" s="1"/>
  <c r="G219" i="12"/>
  <c r="H219" i="12" s="1"/>
  <c r="F219" i="12"/>
  <c r="E219" i="12"/>
  <c r="D219" i="12"/>
  <c r="L218" i="12"/>
  <c r="J218" i="12"/>
  <c r="G218" i="12"/>
  <c r="F218" i="12"/>
  <c r="H218" i="12" s="1"/>
  <c r="E218" i="12"/>
  <c r="I218" i="12" s="1"/>
  <c r="K218" i="12" s="1"/>
  <c r="D218" i="12"/>
  <c r="M218" i="12" s="1"/>
  <c r="M217" i="12"/>
  <c r="G217" i="12"/>
  <c r="F217" i="12"/>
  <c r="H217" i="12" s="1"/>
  <c r="E217" i="12"/>
  <c r="I217" i="12" s="1"/>
  <c r="D217" i="12"/>
  <c r="N216" i="12"/>
  <c r="L216" i="12"/>
  <c r="J216" i="12"/>
  <c r="G216" i="12"/>
  <c r="F216" i="12"/>
  <c r="H216" i="12" s="1"/>
  <c r="E216" i="12"/>
  <c r="I216" i="12" s="1"/>
  <c r="K216" i="12" s="1"/>
  <c r="D216" i="12"/>
  <c r="M216" i="12" s="1"/>
  <c r="O215" i="12"/>
  <c r="M215" i="12"/>
  <c r="G215" i="12"/>
  <c r="H215" i="12" s="1"/>
  <c r="F215" i="12"/>
  <c r="E215" i="12"/>
  <c r="N215" i="12" s="1"/>
  <c r="D215" i="12"/>
  <c r="H214" i="12"/>
  <c r="G214" i="12"/>
  <c r="F214" i="12"/>
  <c r="E214" i="12"/>
  <c r="D214" i="12"/>
  <c r="O213" i="12"/>
  <c r="M213" i="12"/>
  <c r="I213" i="12"/>
  <c r="G213" i="12"/>
  <c r="F213" i="12"/>
  <c r="E213" i="12"/>
  <c r="N213" i="12" s="1"/>
  <c r="D213" i="12"/>
  <c r="J213" i="12" s="1"/>
  <c r="H212" i="12"/>
  <c r="G212" i="12"/>
  <c r="F212" i="12"/>
  <c r="E212" i="12"/>
  <c r="D212" i="12"/>
  <c r="I211" i="12"/>
  <c r="G211" i="12"/>
  <c r="F211" i="12"/>
  <c r="H211" i="12" s="1"/>
  <c r="E211" i="12"/>
  <c r="N211" i="12" s="1"/>
  <c r="D211" i="12"/>
  <c r="N210" i="12"/>
  <c r="Q210" i="12" s="1"/>
  <c r="J210" i="12"/>
  <c r="G210" i="12"/>
  <c r="F210" i="12"/>
  <c r="H210" i="12" s="1"/>
  <c r="E210" i="12"/>
  <c r="M210" i="12" s="1"/>
  <c r="D210" i="12"/>
  <c r="G208" i="12"/>
  <c r="H208" i="12" s="1"/>
  <c r="F208" i="12"/>
  <c r="E208" i="12"/>
  <c r="I208" i="12" s="1"/>
  <c r="D208" i="12"/>
  <c r="H207" i="12"/>
  <c r="G207" i="12"/>
  <c r="F207" i="12"/>
  <c r="E207" i="12"/>
  <c r="D207" i="12"/>
  <c r="J207" i="12" s="1"/>
  <c r="N206" i="12"/>
  <c r="M206" i="12"/>
  <c r="I206" i="12"/>
  <c r="G206" i="12"/>
  <c r="F206" i="12"/>
  <c r="H206" i="12" s="1"/>
  <c r="E206" i="12"/>
  <c r="J206" i="12" s="1"/>
  <c r="D206" i="12"/>
  <c r="N205" i="12"/>
  <c r="Q205" i="12" s="1"/>
  <c r="J205" i="12"/>
  <c r="G205" i="12"/>
  <c r="F205" i="12"/>
  <c r="H205" i="12" s="1"/>
  <c r="E205" i="12"/>
  <c r="M205" i="12" s="1"/>
  <c r="D205" i="12"/>
  <c r="G204" i="12"/>
  <c r="H204" i="12" s="1"/>
  <c r="F204" i="12"/>
  <c r="E204" i="12"/>
  <c r="I204" i="12" s="1"/>
  <c r="D204" i="12"/>
  <c r="H203" i="12"/>
  <c r="G203" i="12"/>
  <c r="F203" i="12"/>
  <c r="E203" i="12"/>
  <c r="D203" i="12"/>
  <c r="J203" i="12" s="1"/>
  <c r="M202" i="12"/>
  <c r="I202" i="12"/>
  <c r="G202" i="12"/>
  <c r="F202" i="12"/>
  <c r="H202" i="12" s="1"/>
  <c r="E202" i="12"/>
  <c r="N202" i="12" s="1"/>
  <c r="D202" i="12"/>
  <c r="N200" i="12"/>
  <c r="Q200" i="12" s="1"/>
  <c r="J200" i="12"/>
  <c r="G200" i="12"/>
  <c r="F200" i="12"/>
  <c r="H200" i="12" s="1"/>
  <c r="E200" i="12"/>
  <c r="M200" i="12" s="1"/>
  <c r="D200" i="12"/>
  <c r="G199" i="12"/>
  <c r="H199" i="12" s="1"/>
  <c r="F199" i="12"/>
  <c r="E199" i="12"/>
  <c r="I199" i="12" s="1"/>
  <c r="D199" i="12"/>
  <c r="H198" i="12"/>
  <c r="G198" i="12"/>
  <c r="F198" i="12"/>
  <c r="E198" i="12"/>
  <c r="D198" i="12"/>
  <c r="J198" i="12" s="1"/>
  <c r="N196" i="12"/>
  <c r="M196" i="12"/>
  <c r="I196" i="12"/>
  <c r="G196" i="12"/>
  <c r="F196" i="12"/>
  <c r="H196" i="12" s="1"/>
  <c r="E196" i="12"/>
  <c r="J196" i="12" s="1"/>
  <c r="D196" i="12"/>
  <c r="N195" i="12"/>
  <c r="Q195" i="12" s="1"/>
  <c r="J195" i="12"/>
  <c r="G195" i="12"/>
  <c r="F195" i="12"/>
  <c r="H195" i="12" s="1"/>
  <c r="E195" i="12"/>
  <c r="M195" i="12" s="1"/>
  <c r="D195" i="12"/>
  <c r="G194" i="12"/>
  <c r="H194" i="12" s="1"/>
  <c r="F194" i="12"/>
  <c r="E194" i="12"/>
  <c r="I194" i="12" s="1"/>
  <c r="D194" i="12"/>
  <c r="H193" i="12"/>
  <c r="G193" i="12"/>
  <c r="F193" i="12"/>
  <c r="E193" i="12"/>
  <c r="D193" i="12"/>
  <c r="J193" i="12" s="1"/>
  <c r="M192" i="12"/>
  <c r="I192" i="12"/>
  <c r="G192" i="12"/>
  <c r="F192" i="12"/>
  <c r="H192" i="12" s="1"/>
  <c r="E192" i="12"/>
  <c r="N192" i="12" s="1"/>
  <c r="D192" i="12"/>
  <c r="N190" i="12"/>
  <c r="Q190" i="12" s="1"/>
  <c r="J190" i="12"/>
  <c r="G190" i="12"/>
  <c r="F190" i="12"/>
  <c r="H190" i="12" s="1"/>
  <c r="E190" i="12"/>
  <c r="M190" i="12" s="1"/>
  <c r="D190" i="12"/>
  <c r="G189" i="12"/>
  <c r="H189" i="12" s="1"/>
  <c r="F189" i="12"/>
  <c r="E189" i="12"/>
  <c r="I189" i="12" s="1"/>
  <c r="D189" i="12"/>
  <c r="H188" i="12"/>
  <c r="G188" i="12"/>
  <c r="F188" i="12"/>
  <c r="E188" i="12"/>
  <c r="D188" i="12"/>
  <c r="J188" i="12" s="1"/>
  <c r="N187" i="12"/>
  <c r="M187" i="12"/>
  <c r="I187" i="12"/>
  <c r="G187" i="12"/>
  <c r="F187" i="12"/>
  <c r="H187" i="12" s="1"/>
  <c r="E187" i="12"/>
  <c r="J187" i="12" s="1"/>
  <c r="D187" i="12"/>
  <c r="N186" i="12"/>
  <c r="Q186" i="12" s="1"/>
  <c r="J186" i="12"/>
  <c r="G186" i="12"/>
  <c r="F186" i="12"/>
  <c r="H186" i="12" s="1"/>
  <c r="E186" i="12"/>
  <c r="M186" i="12" s="1"/>
  <c r="D186" i="12"/>
  <c r="G184" i="12"/>
  <c r="H184" i="12" s="1"/>
  <c r="F184" i="12"/>
  <c r="E184" i="12"/>
  <c r="I184" i="12" s="1"/>
  <c r="D184" i="12"/>
  <c r="H183" i="12"/>
  <c r="G183" i="12"/>
  <c r="F183" i="12"/>
  <c r="E183" i="12"/>
  <c r="D183" i="12"/>
  <c r="J183" i="12" s="1"/>
  <c r="M182" i="12"/>
  <c r="I182" i="12"/>
  <c r="G182" i="12"/>
  <c r="F182" i="12"/>
  <c r="H182" i="12" s="1"/>
  <c r="E182" i="12"/>
  <c r="N182" i="12" s="1"/>
  <c r="D182" i="12"/>
  <c r="N181" i="12"/>
  <c r="Q181" i="12" s="1"/>
  <c r="J181" i="12"/>
  <c r="G181" i="12"/>
  <c r="F181" i="12"/>
  <c r="H181" i="12" s="1"/>
  <c r="E181" i="12"/>
  <c r="M181" i="12" s="1"/>
  <c r="D181" i="12"/>
  <c r="G180" i="12"/>
  <c r="H180" i="12" s="1"/>
  <c r="F180" i="12"/>
  <c r="E180" i="12"/>
  <c r="I180" i="12" s="1"/>
  <c r="D180" i="12"/>
  <c r="H179" i="12"/>
  <c r="G179" i="12"/>
  <c r="F179" i="12"/>
  <c r="E179" i="12"/>
  <c r="D179" i="12"/>
  <c r="J179" i="12" s="1"/>
  <c r="N178" i="12"/>
  <c r="M178" i="12"/>
  <c r="I178" i="12"/>
  <c r="G178" i="12"/>
  <c r="F178" i="12"/>
  <c r="H178" i="12" s="1"/>
  <c r="E178" i="12"/>
  <c r="J178" i="12" s="1"/>
  <c r="D178" i="12"/>
  <c r="N177" i="12"/>
  <c r="Q177" i="12" s="1"/>
  <c r="J177" i="12"/>
  <c r="G177" i="12"/>
  <c r="F177" i="12"/>
  <c r="H177" i="12" s="1"/>
  <c r="E177" i="12"/>
  <c r="M177" i="12" s="1"/>
  <c r="D177" i="12"/>
  <c r="G176" i="12"/>
  <c r="H176" i="12" s="1"/>
  <c r="F176" i="12"/>
  <c r="E176" i="12"/>
  <c r="I176" i="12" s="1"/>
  <c r="D176" i="12"/>
  <c r="H174" i="12"/>
  <c r="G174" i="12"/>
  <c r="F174" i="12"/>
  <c r="E174" i="12"/>
  <c r="D174" i="12"/>
  <c r="J174" i="12" s="1"/>
  <c r="M173" i="12"/>
  <c r="I173" i="12"/>
  <c r="G173" i="12"/>
  <c r="F173" i="12"/>
  <c r="H173" i="12" s="1"/>
  <c r="E173" i="12"/>
  <c r="N173" i="12" s="1"/>
  <c r="D173" i="12"/>
  <c r="N172" i="12"/>
  <c r="Q172" i="12" s="1"/>
  <c r="J172" i="12"/>
  <c r="G172" i="12"/>
  <c r="F172" i="12"/>
  <c r="H172" i="12" s="1"/>
  <c r="E172" i="12"/>
  <c r="M172" i="12" s="1"/>
  <c r="D172" i="12"/>
  <c r="G171" i="12"/>
  <c r="H171" i="12" s="1"/>
  <c r="F171" i="12"/>
  <c r="E171" i="12"/>
  <c r="I171" i="12" s="1"/>
  <c r="D171" i="12"/>
  <c r="M170" i="12"/>
  <c r="I170" i="12"/>
  <c r="G170" i="12"/>
  <c r="F170" i="12"/>
  <c r="H170" i="12" s="1"/>
  <c r="E170" i="12"/>
  <c r="J170" i="12" s="1"/>
  <c r="N169" i="12"/>
  <c r="G169" i="12"/>
  <c r="F169" i="12"/>
  <c r="H169" i="12" s="1"/>
  <c r="E169" i="12"/>
  <c r="M169" i="12" s="1"/>
  <c r="D169" i="12"/>
  <c r="O168" i="12"/>
  <c r="N168" i="12"/>
  <c r="J168" i="12"/>
  <c r="G168" i="12"/>
  <c r="F168" i="12"/>
  <c r="E168" i="12"/>
  <c r="I168" i="12" s="1"/>
  <c r="L168" i="12" s="1"/>
  <c r="D168" i="12"/>
  <c r="M168" i="12" s="1"/>
  <c r="H167" i="12"/>
  <c r="G167" i="12"/>
  <c r="F167" i="12"/>
  <c r="E167" i="12"/>
  <c r="D167" i="12"/>
  <c r="M166" i="12"/>
  <c r="J166" i="12"/>
  <c r="I166" i="12"/>
  <c r="G166" i="12"/>
  <c r="F166" i="12"/>
  <c r="H166" i="12" s="1"/>
  <c r="H165" i="12"/>
  <c r="G165" i="12"/>
  <c r="F165" i="12"/>
  <c r="E165" i="12"/>
  <c r="D165" i="12"/>
  <c r="J165" i="12" s="1"/>
  <c r="N164" i="12"/>
  <c r="M164" i="12"/>
  <c r="I164" i="12"/>
  <c r="G164" i="12"/>
  <c r="F164" i="12"/>
  <c r="H164" i="12" s="1"/>
  <c r="E164" i="12"/>
  <c r="J164" i="12" s="1"/>
  <c r="D164" i="12"/>
  <c r="N163" i="12"/>
  <c r="Q163" i="12" s="1"/>
  <c r="J163" i="12"/>
  <c r="G163" i="12"/>
  <c r="F163" i="12"/>
  <c r="H163" i="12" s="1"/>
  <c r="E163" i="12"/>
  <c r="I163" i="12" s="1"/>
  <c r="D163" i="12"/>
  <c r="M163" i="12" s="1"/>
  <c r="G162" i="12"/>
  <c r="H162" i="12" s="1"/>
  <c r="F162" i="12"/>
  <c r="E162" i="12"/>
  <c r="N162" i="12" s="1"/>
  <c r="D162" i="12"/>
  <c r="H160" i="12"/>
  <c r="G160" i="12"/>
  <c r="F160" i="12"/>
  <c r="E160" i="12"/>
  <c r="D160" i="12"/>
  <c r="J160" i="12" s="1"/>
  <c r="M159" i="12"/>
  <c r="I159" i="12"/>
  <c r="G159" i="12"/>
  <c r="F159" i="12"/>
  <c r="H159" i="12" s="1"/>
  <c r="E159" i="12"/>
  <c r="N159" i="12" s="1"/>
  <c r="D159" i="12"/>
  <c r="N158" i="12"/>
  <c r="Q158" i="12" s="1"/>
  <c r="J158" i="12"/>
  <c r="G158" i="12"/>
  <c r="F158" i="12"/>
  <c r="H158" i="12" s="1"/>
  <c r="E158" i="12"/>
  <c r="I158" i="12" s="1"/>
  <c r="D158" i="12"/>
  <c r="M158" i="12" s="1"/>
  <c r="G157" i="12"/>
  <c r="H157" i="12" s="1"/>
  <c r="F157" i="12"/>
  <c r="E157" i="12"/>
  <c r="N157" i="12" s="1"/>
  <c r="D157" i="12"/>
  <c r="H155" i="12"/>
  <c r="G155" i="12"/>
  <c r="F155" i="12"/>
  <c r="E155" i="12"/>
  <c r="D155" i="12"/>
  <c r="J155" i="12" s="1"/>
  <c r="N154" i="12"/>
  <c r="M154" i="12"/>
  <c r="I154" i="12"/>
  <c r="G154" i="12"/>
  <c r="F154" i="12"/>
  <c r="H154" i="12" s="1"/>
  <c r="E154" i="12"/>
  <c r="J154" i="12" s="1"/>
  <c r="D154" i="12"/>
  <c r="N153" i="12"/>
  <c r="Q153" i="12" s="1"/>
  <c r="J153" i="12"/>
  <c r="G153" i="12"/>
  <c r="F153" i="12"/>
  <c r="H153" i="12" s="1"/>
  <c r="E153" i="12"/>
  <c r="I153" i="12" s="1"/>
  <c r="D153" i="12"/>
  <c r="M153" i="12" s="1"/>
  <c r="G152" i="12"/>
  <c r="H152" i="12" s="1"/>
  <c r="F152" i="12"/>
  <c r="E152" i="12"/>
  <c r="N152" i="12" s="1"/>
  <c r="D152" i="12"/>
  <c r="H150" i="12"/>
  <c r="G150" i="12"/>
  <c r="F150" i="12"/>
  <c r="E150" i="12"/>
  <c r="D150" i="12"/>
  <c r="J150" i="12" s="1"/>
  <c r="M149" i="12"/>
  <c r="I149" i="12"/>
  <c r="G149" i="12"/>
  <c r="F149" i="12"/>
  <c r="H149" i="12" s="1"/>
  <c r="E149" i="12"/>
  <c r="N149" i="12" s="1"/>
  <c r="D149" i="12"/>
  <c r="N148" i="12"/>
  <c r="Q148" i="12" s="1"/>
  <c r="J148" i="12"/>
  <c r="G148" i="12"/>
  <c r="F148" i="12"/>
  <c r="H148" i="12" s="1"/>
  <c r="E148" i="12"/>
  <c r="I148" i="12" s="1"/>
  <c r="D148" i="12"/>
  <c r="M148" i="12" s="1"/>
  <c r="G147" i="12"/>
  <c r="H147" i="12" s="1"/>
  <c r="F147" i="12"/>
  <c r="E147" i="12"/>
  <c r="N147" i="12" s="1"/>
  <c r="D147" i="12"/>
  <c r="H146" i="12"/>
  <c r="G146" i="12"/>
  <c r="F146" i="12"/>
  <c r="E146" i="12"/>
  <c r="D146" i="12"/>
  <c r="J146" i="12" s="1"/>
  <c r="N144" i="12"/>
  <c r="M144" i="12"/>
  <c r="I144" i="12"/>
  <c r="G144" i="12"/>
  <c r="F144" i="12"/>
  <c r="H144" i="12" s="1"/>
  <c r="E144" i="12"/>
  <c r="J144" i="12" s="1"/>
  <c r="D144" i="12"/>
  <c r="N143" i="12"/>
  <c r="Q143" i="12" s="1"/>
  <c r="J143" i="12"/>
  <c r="G143" i="12"/>
  <c r="F143" i="12"/>
  <c r="H143" i="12" s="1"/>
  <c r="E143" i="12"/>
  <c r="I143" i="12" s="1"/>
  <c r="D143" i="12"/>
  <c r="M143" i="12" s="1"/>
  <c r="G142" i="12"/>
  <c r="H142" i="12" s="1"/>
  <c r="F142" i="12"/>
  <c r="E142" i="12"/>
  <c r="N142" i="12" s="1"/>
  <c r="D142" i="12"/>
  <c r="H141" i="12"/>
  <c r="G141" i="12"/>
  <c r="F141" i="12"/>
  <c r="E141" i="12"/>
  <c r="D141" i="12"/>
  <c r="G139" i="12"/>
  <c r="H139" i="12" s="1"/>
  <c r="F139" i="12"/>
  <c r="E139" i="12"/>
  <c r="N139" i="12" s="1"/>
  <c r="D139" i="12"/>
  <c r="J139" i="12" s="1"/>
  <c r="H138" i="12"/>
  <c r="G138" i="12"/>
  <c r="F138" i="12"/>
  <c r="E138" i="12"/>
  <c r="D138" i="12"/>
  <c r="G137" i="12"/>
  <c r="F137" i="12"/>
  <c r="H137" i="12" s="1"/>
  <c r="E137" i="12"/>
  <c r="D137" i="12"/>
  <c r="N136" i="12"/>
  <c r="J136" i="12"/>
  <c r="G136" i="12"/>
  <c r="F136" i="12"/>
  <c r="H136" i="12" s="1"/>
  <c r="E136" i="12"/>
  <c r="I136" i="12" s="1"/>
  <c r="D136" i="12"/>
  <c r="M136" i="12" s="1"/>
  <c r="G134" i="12"/>
  <c r="H134" i="12" s="1"/>
  <c r="F134" i="12"/>
  <c r="E134" i="12"/>
  <c r="N134" i="12" s="1"/>
  <c r="D134" i="12"/>
  <c r="J134" i="12" s="1"/>
  <c r="H133" i="12"/>
  <c r="G133" i="12"/>
  <c r="F133" i="12"/>
  <c r="E133" i="12"/>
  <c r="D133" i="12"/>
  <c r="I132" i="12"/>
  <c r="G132" i="12"/>
  <c r="F132" i="12"/>
  <c r="H132" i="12" s="1"/>
  <c r="E132" i="12"/>
  <c r="D132" i="12"/>
  <c r="N131" i="12"/>
  <c r="J131" i="12"/>
  <c r="G131" i="12"/>
  <c r="F131" i="12"/>
  <c r="H131" i="12" s="1"/>
  <c r="E131" i="12"/>
  <c r="I131" i="12" s="1"/>
  <c r="D131" i="12"/>
  <c r="M131" i="12" s="1"/>
  <c r="G129" i="12"/>
  <c r="H129" i="12" s="1"/>
  <c r="F129" i="12"/>
  <c r="E129" i="12"/>
  <c r="N129" i="12" s="1"/>
  <c r="D129" i="12"/>
  <c r="J129" i="12" s="1"/>
  <c r="H128" i="12"/>
  <c r="G128" i="12"/>
  <c r="F128" i="12"/>
  <c r="E128" i="12"/>
  <c r="I128" i="12" s="1"/>
  <c r="D128" i="12"/>
  <c r="I127" i="12"/>
  <c r="G127" i="12"/>
  <c r="F127" i="12"/>
  <c r="H127" i="12" s="1"/>
  <c r="E127" i="12"/>
  <c r="D127" i="12"/>
  <c r="N126" i="12"/>
  <c r="J126" i="12"/>
  <c r="G126" i="12"/>
  <c r="F126" i="12"/>
  <c r="H126" i="12" s="1"/>
  <c r="E126" i="12"/>
  <c r="I126" i="12" s="1"/>
  <c r="D126" i="12"/>
  <c r="M126" i="12" s="1"/>
  <c r="O124" i="12"/>
  <c r="J124" i="12"/>
  <c r="G123" i="12"/>
  <c r="F123" i="12"/>
  <c r="H123" i="12" s="1"/>
  <c r="E123" i="12"/>
  <c r="D123" i="12"/>
  <c r="N122" i="12"/>
  <c r="J122" i="12"/>
  <c r="G122" i="12"/>
  <c r="F122" i="12"/>
  <c r="H122" i="12" s="1"/>
  <c r="E122" i="12"/>
  <c r="I122" i="12" s="1"/>
  <c r="D122" i="12"/>
  <c r="M122" i="12" s="1"/>
  <c r="G121" i="12"/>
  <c r="H121" i="12" s="1"/>
  <c r="F121" i="12"/>
  <c r="E121" i="12"/>
  <c r="N121" i="12" s="1"/>
  <c r="D121" i="12"/>
  <c r="J121" i="12" s="1"/>
  <c r="H120" i="12"/>
  <c r="G120" i="12"/>
  <c r="F120" i="12"/>
  <c r="E120" i="12"/>
  <c r="D120" i="12"/>
  <c r="I119" i="12"/>
  <c r="G119" i="12"/>
  <c r="F119" i="12"/>
  <c r="H119" i="12" s="1"/>
  <c r="E119" i="12"/>
  <c r="D119" i="12"/>
  <c r="N116" i="12"/>
  <c r="J116" i="12"/>
  <c r="G116" i="12"/>
  <c r="F116" i="12"/>
  <c r="H116" i="12" s="1"/>
  <c r="E116" i="12"/>
  <c r="I116" i="12" s="1"/>
  <c r="D116" i="12"/>
  <c r="M116" i="12" s="1"/>
  <c r="G115" i="12"/>
  <c r="H115" i="12" s="1"/>
  <c r="F115" i="12"/>
  <c r="E115" i="12"/>
  <c r="N115" i="12" s="1"/>
  <c r="D115" i="12"/>
  <c r="J115" i="12" s="1"/>
  <c r="H114" i="12"/>
  <c r="G114" i="12"/>
  <c r="F114" i="12"/>
  <c r="E114" i="12"/>
  <c r="I114" i="12" s="1"/>
  <c r="D114" i="12"/>
  <c r="I113" i="12"/>
  <c r="G113" i="12"/>
  <c r="F113" i="12"/>
  <c r="H113" i="12" s="1"/>
  <c r="E113" i="12"/>
  <c r="D113" i="12"/>
  <c r="N112" i="12"/>
  <c r="J112" i="12"/>
  <c r="G112" i="12"/>
  <c r="F112" i="12"/>
  <c r="H112" i="12" s="1"/>
  <c r="E112" i="12"/>
  <c r="I112" i="12" s="1"/>
  <c r="D112" i="12"/>
  <c r="M112" i="12" s="1"/>
  <c r="G111" i="12"/>
  <c r="H111" i="12" s="1"/>
  <c r="F111" i="12"/>
  <c r="E111" i="12"/>
  <c r="N111" i="12" s="1"/>
  <c r="D111" i="12"/>
  <c r="J111" i="12" s="1"/>
  <c r="H109" i="12"/>
  <c r="G109" i="12"/>
  <c r="F109" i="12"/>
  <c r="E109" i="12"/>
  <c r="D109" i="12"/>
  <c r="I108" i="12"/>
  <c r="G108" i="12"/>
  <c r="F108" i="12"/>
  <c r="H108" i="12" s="1"/>
  <c r="E108" i="12"/>
  <c r="D108" i="12"/>
  <c r="N107" i="12"/>
  <c r="J107" i="12"/>
  <c r="G107" i="12"/>
  <c r="F107" i="12"/>
  <c r="H107" i="12" s="1"/>
  <c r="E107" i="12"/>
  <c r="I107" i="12" s="1"/>
  <c r="D107" i="12"/>
  <c r="M107" i="12" s="1"/>
  <c r="G106" i="12"/>
  <c r="H106" i="12" s="1"/>
  <c r="F106" i="12"/>
  <c r="E106" i="12"/>
  <c r="N106" i="12" s="1"/>
  <c r="D106" i="12"/>
  <c r="J106" i="12" s="1"/>
  <c r="Q104" i="12"/>
  <c r="O104" i="12"/>
  <c r="N103" i="12"/>
  <c r="J103" i="12"/>
  <c r="G103" i="12"/>
  <c r="F103" i="12"/>
  <c r="H103" i="12" s="1"/>
  <c r="E103" i="12"/>
  <c r="I103" i="12" s="1"/>
  <c r="D103" i="12"/>
  <c r="M103" i="12" s="1"/>
  <c r="G102" i="12"/>
  <c r="H102" i="12" s="1"/>
  <c r="F102" i="12"/>
  <c r="E102" i="12"/>
  <c r="N102" i="12" s="1"/>
  <c r="D102" i="12"/>
  <c r="J102" i="12" s="1"/>
  <c r="H101" i="12"/>
  <c r="G101" i="12"/>
  <c r="F101" i="12"/>
  <c r="E101" i="12"/>
  <c r="I101" i="12" s="1"/>
  <c r="D101" i="12"/>
  <c r="I100" i="12"/>
  <c r="G100" i="12"/>
  <c r="F100" i="12"/>
  <c r="H100" i="12" s="1"/>
  <c r="E100" i="12"/>
  <c r="D100" i="12"/>
  <c r="N99" i="12"/>
  <c r="J99" i="12"/>
  <c r="G99" i="12"/>
  <c r="F99" i="12"/>
  <c r="H99" i="12" s="1"/>
  <c r="E99" i="12"/>
  <c r="I99" i="12" s="1"/>
  <c r="D99" i="12"/>
  <c r="M99" i="12" s="1"/>
  <c r="G98" i="12"/>
  <c r="H98" i="12" s="1"/>
  <c r="F98" i="12"/>
  <c r="E98" i="12"/>
  <c r="N98" i="12" s="1"/>
  <c r="D98" i="12"/>
  <c r="J98" i="12" s="1"/>
  <c r="H96" i="12"/>
  <c r="G96" i="12"/>
  <c r="F96" i="12"/>
  <c r="E96" i="12"/>
  <c r="D96" i="12"/>
  <c r="I95" i="12"/>
  <c r="G95" i="12"/>
  <c r="F95" i="12"/>
  <c r="H95" i="12" s="1"/>
  <c r="E95" i="12"/>
  <c r="D95" i="12"/>
  <c r="N94" i="12"/>
  <c r="J94" i="12"/>
  <c r="G94" i="12"/>
  <c r="F94" i="12"/>
  <c r="H94" i="12" s="1"/>
  <c r="E94" i="12"/>
  <c r="I94" i="12" s="1"/>
  <c r="D94" i="12"/>
  <c r="M94" i="12" s="1"/>
  <c r="G93" i="12"/>
  <c r="H93" i="12" s="1"/>
  <c r="F93" i="12"/>
  <c r="E93" i="12"/>
  <c r="N93" i="12" s="1"/>
  <c r="D93" i="12"/>
  <c r="J93" i="12" s="1"/>
  <c r="H90" i="12"/>
  <c r="G90" i="12"/>
  <c r="F90" i="12"/>
  <c r="E90" i="12"/>
  <c r="D90" i="12"/>
  <c r="G89" i="12"/>
  <c r="F89" i="12"/>
  <c r="H89" i="12" s="1"/>
  <c r="E89" i="12"/>
  <c r="M89" i="12" s="1"/>
  <c r="D89" i="12"/>
  <c r="N88" i="12"/>
  <c r="J88" i="12"/>
  <c r="G88" i="12"/>
  <c r="F88" i="12"/>
  <c r="H88" i="12" s="1"/>
  <c r="E88" i="12"/>
  <c r="I88" i="12" s="1"/>
  <c r="D88" i="12"/>
  <c r="M88" i="12" s="1"/>
  <c r="G86" i="12"/>
  <c r="H86" i="12" s="1"/>
  <c r="F86" i="12"/>
  <c r="E86" i="12"/>
  <c r="N86" i="12" s="1"/>
  <c r="D86" i="12"/>
  <c r="J86" i="12" s="1"/>
  <c r="H85" i="12"/>
  <c r="G85" i="12"/>
  <c r="F85" i="12"/>
  <c r="E85" i="12"/>
  <c r="D85" i="12"/>
  <c r="I84" i="12"/>
  <c r="G84" i="12"/>
  <c r="F84" i="12"/>
  <c r="H84" i="12" s="1"/>
  <c r="E84" i="12"/>
  <c r="D84" i="12"/>
  <c r="N83" i="12"/>
  <c r="J83" i="12"/>
  <c r="G83" i="12"/>
  <c r="F83" i="12"/>
  <c r="H83" i="12" s="1"/>
  <c r="E83" i="12"/>
  <c r="I83" i="12" s="1"/>
  <c r="D83" i="12"/>
  <c r="M83" i="12" s="1"/>
  <c r="G82" i="12"/>
  <c r="H82" i="12" s="1"/>
  <c r="F82" i="12"/>
  <c r="E82" i="12"/>
  <c r="N82" i="12" s="1"/>
  <c r="D82" i="12"/>
  <c r="J82" i="12" s="1"/>
  <c r="H81" i="12"/>
  <c r="G81" i="12"/>
  <c r="F81" i="12"/>
  <c r="E81" i="12"/>
  <c r="I81" i="12" s="1"/>
  <c r="D81" i="12"/>
  <c r="I80" i="12"/>
  <c r="G80" i="12"/>
  <c r="F80" i="12"/>
  <c r="H80" i="12" s="1"/>
  <c r="E80" i="12"/>
  <c r="D80" i="12"/>
  <c r="N79" i="12"/>
  <c r="J79" i="12"/>
  <c r="G79" i="12"/>
  <c r="F79" i="12"/>
  <c r="H79" i="12" s="1"/>
  <c r="E79" i="12"/>
  <c r="I79" i="12" s="1"/>
  <c r="D79" i="12"/>
  <c r="M79" i="12" s="1"/>
  <c r="G78" i="12"/>
  <c r="H78" i="12" s="1"/>
  <c r="F78" i="12"/>
  <c r="E78" i="12"/>
  <c r="N78" i="12" s="1"/>
  <c r="D78" i="12"/>
  <c r="J78" i="12" s="1"/>
  <c r="H77" i="12"/>
  <c r="G77" i="12"/>
  <c r="F77" i="12"/>
  <c r="E77" i="12"/>
  <c r="D77" i="12"/>
  <c r="I75" i="12"/>
  <c r="G75" i="12"/>
  <c r="F75" i="12"/>
  <c r="H75" i="12" s="1"/>
  <c r="E75" i="12"/>
  <c r="D75" i="12"/>
  <c r="N74" i="12"/>
  <c r="J74" i="12"/>
  <c r="G74" i="12"/>
  <c r="F74" i="12"/>
  <c r="H74" i="12" s="1"/>
  <c r="E74" i="12"/>
  <c r="I74" i="12" s="1"/>
  <c r="D74" i="12"/>
  <c r="M74" i="12" s="1"/>
  <c r="G73" i="12"/>
  <c r="H73" i="12" s="1"/>
  <c r="F73" i="12"/>
  <c r="E73" i="12"/>
  <c r="N73" i="12" s="1"/>
  <c r="D73" i="12"/>
  <c r="J73" i="12" s="1"/>
  <c r="H72" i="12"/>
  <c r="G72" i="12"/>
  <c r="F72" i="12"/>
  <c r="E72" i="12"/>
  <c r="D72" i="12"/>
  <c r="G71" i="12"/>
  <c r="F71" i="12"/>
  <c r="H71" i="12" s="1"/>
  <c r="E71" i="12"/>
  <c r="D71" i="12"/>
  <c r="N70" i="12"/>
  <c r="J70" i="12"/>
  <c r="G70" i="12"/>
  <c r="F70" i="12"/>
  <c r="H70" i="12" s="1"/>
  <c r="E70" i="12"/>
  <c r="I70" i="12" s="1"/>
  <c r="D70" i="12"/>
  <c r="M70" i="12" s="1"/>
  <c r="G69" i="12"/>
  <c r="H69" i="12" s="1"/>
  <c r="F69" i="12"/>
  <c r="E69" i="12"/>
  <c r="N69" i="12" s="1"/>
  <c r="D69" i="12"/>
  <c r="J69" i="12" s="1"/>
  <c r="H68" i="12"/>
  <c r="G68" i="12"/>
  <c r="F68" i="12"/>
  <c r="E68" i="12"/>
  <c r="D68" i="12"/>
  <c r="I65" i="12"/>
  <c r="G65" i="12"/>
  <c r="F65" i="12"/>
  <c r="H65" i="12" s="1"/>
  <c r="E65" i="12"/>
  <c r="D65" i="12"/>
  <c r="N64" i="12"/>
  <c r="G64" i="12"/>
  <c r="F64" i="12"/>
  <c r="H64" i="12" s="1"/>
  <c r="E64" i="12"/>
  <c r="D64" i="12"/>
  <c r="M64" i="12" s="1"/>
  <c r="M63" i="12"/>
  <c r="O63" i="12" s="1"/>
  <c r="I63" i="12"/>
  <c r="G63" i="12"/>
  <c r="H63" i="12" s="1"/>
  <c r="F63" i="12"/>
  <c r="E63" i="12"/>
  <c r="N63" i="12" s="1"/>
  <c r="D63" i="12"/>
  <c r="J63" i="12" s="1"/>
  <c r="N62" i="12"/>
  <c r="O62" i="12" s="1"/>
  <c r="H62" i="12"/>
  <c r="G62" i="12"/>
  <c r="F62" i="12"/>
  <c r="E62" i="12"/>
  <c r="D62" i="12"/>
  <c r="M62" i="12" s="1"/>
  <c r="I60" i="12"/>
  <c r="G60" i="12"/>
  <c r="F60" i="12"/>
  <c r="E60" i="12"/>
  <c r="D60" i="12"/>
  <c r="H59" i="12"/>
  <c r="G59" i="12"/>
  <c r="F59" i="12"/>
  <c r="E59" i="12"/>
  <c r="D59" i="12"/>
  <c r="M59" i="12" s="1"/>
  <c r="I58" i="12"/>
  <c r="G58" i="12"/>
  <c r="H58" i="12" s="1"/>
  <c r="F58" i="12"/>
  <c r="E58" i="12"/>
  <c r="N58" i="12" s="1"/>
  <c r="D58" i="12"/>
  <c r="J58" i="12" s="1"/>
  <c r="N57" i="12"/>
  <c r="O57" i="12" s="1"/>
  <c r="J57" i="12"/>
  <c r="G57" i="12"/>
  <c r="F57" i="12"/>
  <c r="H57" i="12" s="1"/>
  <c r="E57" i="12"/>
  <c r="I57" i="12" s="1"/>
  <c r="K57" i="12" s="1"/>
  <c r="D57" i="12"/>
  <c r="M57" i="12" s="1"/>
  <c r="G56" i="12"/>
  <c r="F56" i="12"/>
  <c r="H56" i="12" s="1"/>
  <c r="E56" i="12"/>
  <c r="M56" i="12" s="1"/>
  <c r="D56" i="12"/>
  <c r="N55" i="12"/>
  <c r="O55" i="12" s="1"/>
  <c r="G55" i="12"/>
  <c r="F55" i="12"/>
  <c r="H55" i="12" s="1"/>
  <c r="E55" i="12"/>
  <c r="D55" i="12"/>
  <c r="M55" i="12" s="1"/>
  <c r="M54" i="12"/>
  <c r="O54" i="12" s="1"/>
  <c r="I54" i="12"/>
  <c r="G54" i="12"/>
  <c r="H54" i="12" s="1"/>
  <c r="F54" i="12"/>
  <c r="E54" i="12"/>
  <c r="N54" i="12" s="1"/>
  <c r="D54" i="12"/>
  <c r="J54" i="12" s="1"/>
  <c r="N53" i="12"/>
  <c r="O53" i="12" s="1"/>
  <c r="H53" i="12"/>
  <c r="G53" i="12"/>
  <c r="F53" i="12"/>
  <c r="E53" i="12"/>
  <c r="D53" i="12"/>
  <c r="M53" i="12" s="1"/>
  <c r="I52" i="12"/>
  <c r="G52" i="12"/>
  <c r="F52" i="12"/>
  <c r="E52" i="12"/>
  <c r="D52" i="12"/>
  <c r="H51" i="12"/>
  <c r="G51" i="12"/>
  <c r="F51" i="12"/>
  <c r="E51" i="12"/>
  <c r="D51" i="12"/>
  <c r="M51" i="12" s="1"/>
  <c r="I50" i="12"/>
  <c r="K50" i="12" s="1"/>
  <c r="G50" i="12"/>
  <c r="H50" i="12" s="1"/>
  <c r="F50" i="12"/>
  <c r="E50" i="12"/>
  <c r="N50" i="12" s="1"/>
  <c r="D50" i="12"/>
  <c r="J50" i="12" s="1"/>
  <c r="N49" i="12"/>
  <c r="O49" i="12" s="1"/>
  <c r="J49" i="12"/>
  <c r="G49" i="12"/>
  <c r="F49" i="12"/>
  <c r="H49" i="12" s="1"/>
  <c r="E49" i="12"/>
  <c r="I49" i="12" s="1"/>
  <c r="K49" i="12" s="1"/>
  <c r="D49" i="12"/>
  <c r="M49" i="12" s="1"/>
  <c r="G48" i="12"/>
  <c r="F48" i="12"/>
  <c r="H48" i="12" s="1"/>
  <c r="E48" i="12"/>
  <c r="M48" i="12" s="1"/>
  <c r="D48" i="12"/>
  <c r="N46" i="12"/>
  <c r="O46" i="12" s="1"/>
  <c r="G46" i="12"/>
  <c r="F46" i="12"/>
  <c r="H46" i="12" s="1"/>
  <c r="E46" i="12"/>
  <c r="D46" i="12"/>
  <c r="M46" i="12" s="1"/>
  <c r="M45" i="12"/>
  <c r="O45" i="12" s="1"/>
  <c r="I45" i="12"/>
  <c r="G45" i="12"/>
  <c r="H45" i="12" s="1"/>
  <c r="F45" i="12"/>
  <c r="E45" i="12"/>
  <c r="N45" i="12" s="1"/>
  <c r="D45" i="12"/>
  <c r="J45" i="12" s="1"/>
  <c r="N44" i="12"/>
  <c r="O44" i="12" s="1"/>
  <c r="H44" i="12"/>
  <c r="G44" i="12"/>
  <c r="F44" i="12"/>
  <c r="E44" i="12"/>
  <c r="D44" i="12"/>
  <c r="M44" i="12" s="1"/>
  <c r="I43" i="12"/>
  <c r="G43" i="12"/>
  <c r="F43" i="12"/>
  <c r="E43" i="12"/>
  <c r="D43" i="12"/>
  <c r="H42" i="12"/>
  <c r="G42" i="12"/>
  <c r="F42" i="12"/>
  <c r="E42" i="12"/>
  <c r="D42" i="12"/>
  <c r="M42" i="12" s="1"/>
  <c r="I41" i="12"/>
  <c r="K41" i="12" s="1"/>
  <c r="G41" i="12"/>
  <c r="H41" i="12" s="1"/>
  <c r="F41" i="12"/>
  <c r="E41" i="12"/>
  <c r="N41" i="12" s="1"/>
  <c r="D41" i="12"/>
  <c r="J41" i="12" s="1"/>
  <c r="N40" i="12"/>
  <c r="O40" i="12" s="1"/>
  <c r="J40" i="12"/>
  <c r="G40" i="12"/>
  <c r="F40" i="12"/>
  <c r="H40" i="12" s="1"/>
  <c r="E40" i="12"/>
  <c r="I40" i="12" s="1"/>
  <c r="K40" i="12" s="1"/>
  <c r="D40" i="12"/>
  <c r="M40" i="12" s="1"/>
  <c r="G39" i="12"/>
  <c r="F39" i="12"/>
  <c r="H39" i="12" s="1"/>
  <c r="E39" i="12"/>
  <c r="M39" i="12" s="1"/>
  <c r="D39" i="12"/>
  <c r="N38" i="12"/>
  <c r="O38" i="12" s="1"/>
  <c r="G38" i="12"/>
  <c r="F38" i="12"/>
  <c r="H38" i="12" s="1"/>
  <c r="E38" i="12"/>
  <c r="D38" i="12"/>
  <c r="M38" i="12" s="1"/>
  <c r="M37" i="12"/>
  <c r="O37" i="12" s="1"/>
  <c r="I37" i="12"/>
  <c r="G37" i="12"/>
  <c r="H37" i="12" s="1"/>
  <c r="F37" i="12"/>
  <c r="E37" i="12"/>
  <c r="N37" i="12" s="1"/>
  <c r="D37" i="12"/>
  <c r="J37" i="12" s="1"/>
  <c r="N36" i="12"/>
  <c r="O36" i="12" s="1"/>
  <c r="H36" i="12"/>
  <c r="G36" i="12"/>
  <c r="F36" i="12"/>
  <c r="E36" i="12"/>
  <c r="D36" i="12"/>
  <c r="M36" i="12" s="1"/>
  <c r="I33" i="12"/>
  <c r="G33" i="12"/>
  <c r="F33" i="12"/>
  <c r="E33" i="12"/>
  <c r="D33" i="12"/>
  <c r="H32" i="12"/>
  <c r="G32" i="12"/>
  <c r="F32" i="12"/>
  <c r="E32" i="12"/>
  <c r="D32" i="12"/>
  <c r="M32" i="12" s="1"/>
  <c r="I31" i="12"/>
  <c r="K31" i="12" s="1"/>
  <c r="G31" i="12"/>
  <c r="H31" i="12" s="1"/>
  <c r="F31" i="12"/>
  <c r="E31" i="12"/>
  <c r="N31" i="12" s="1"/>
  <c r="D31" i="12"/>
  <c r="J31" i="12" s="1"/>
  <c r="N30" i="12"/>
  <c r="O30" i="12" s="1"/>
  <c r="J30" i="12"/>
  <c r="G30" i="12"/>
  <c r="F30" i="12"/>
  <c r="H30" i="12" s="1"/>
  <c r="E30" i="12"/>
  <c r="I30" i="12" s="1"/>
  <c r="K30" i="12" s="1"/>
  <c r="D30" i="12"/>
  <c r="M30" i="12" s="1"/>
  <c r="G29" i="12"/>
  <c r="F29" i="12"/>
  <c r="H29" i="12" s="1"/>
  <c r="E29" i="12"/>
  <c r="M29" i="12" s="1"/>
  <c r="D29" i="12"/>
  <c r="N28" i="12"/>
  <c r="O28" i="12" s="1"/>
  <c r="G28" i="12"/>
  <c r="F28" i="12"/>
  <c r="H28" i="12" s="1"/>
  <c r="E28" i="12"/>
  <c r="D28" i="12"/>
  <c r="M28" i="12" s="1"/>
  <c r="M27" i="12"/>
  <c r="O27" i="12" s="1"/>
  <c r="I27" i="12"/>
  <c r="G27" i="12"/>
  <c r="H27" i="12" s="1"/>
  <c r="F27" i="12"/>
  <c r="E27" i="12"/>
  <c r="N27" i="12" s="1"/>
  <c r="D27" i="12"/>
  <c r="J27" i="12" s="1"/>
  <c r="N26" i="12"/>
  <c r="O26" i="12" s="1"/>
  <c r="H26" i="12"/>
  <c r="G26" i="12"/>
  <c r="F26" i="12"/>
  <c r="E26" i="12"/>
  <c r="D26" i="12"/>
  <c r="M26" i="12" s="1"/>
  <c r="I25" i="12"/>
  <c r="G25" i="12"/>
  <c r="F25" i="12"/>
  <c r="E25" i="12"/>
  <c r="D25" i="12"/>
  <c r="H24" i="12"/>
  <c r="G24" i="12"/>
  <c r="F24" i="12"/>
  <c r="E24" i="12"/>
  <c r="D24" i="12"/>
  <c r="M24" i="12" s="1"/>
  <c r="I23" i="12"/>
  <c r="K23" i="12" s="1"/>
  <c r="G23" i="12"/>
  <c r="H23" i="12" s="1"/>
  <c r="F23" i="12"/>
  <c r="E23" i="12"/>
  <c r="N23" i="12" s="1"/>
  <c r="D23" i="12"/>
  <c r="J23" i="12" s="1"/>
  <c r="N22" i="12"/>
  <c r="O22" i="12" s="1"/>
  <c r="J22" i="12"/>
  <c r="G22" i="12"/>
  <c r="F22" i="12"/>
  <c r="H22" i="12" s="1"/>
  <c r="E22" i="12"/>
  <c r="I22" i="12" s="1"/>
  <c r="K22" i="12" s="1"/>
  <c r="D22" i="12"/>
  <c r="M22" i="12" s="1"/>
  <c r="G21" i="12"/>
  <c r="F21" i="12"/>
  <c r="H21" i="12" s="1"/>
  <c r="E21" i="12"/>
  <c r="M21" i="12" s="1"/>
  <c r="D21" i="12"/>
  <c r="N19" i="12"/>
  <c r="O19" i="12" s="1"/>
  <c r="G19" i="12"/>
  <c r="F19" i="12"/>
  <c r="H19" i="12" s="1"/>
  <c r="E19" i="12"/>
  <c r="D19" i="12"/>
  <c r="M19" i="12" s="1"/>
  <c r="M18" i="12"/>
  <c r="O18" i="12" s="1"/>
  <c r="I18" i="12"/>
  <c r="G18" i="12"/>
  <c r="H18" i="12" s="1"/>
  <c r="F18" i="12"/>
  <c r="E18" i="12"/>
  <c r="N18" i="12" s="1"/>
  <c r="D18" i="12"/>
  <c r="J18" i="12" s="1"/>
  <c r="N17" i="12"/>
  <c r="O17" i="12" s="1"/>
  <c r="H17" i="12"/>
  <c r="G17" i="12"/>
  <c r="F17" i="12"/>
  <c r="E17" i="12"/>
  <c r="D17" i="12"/>
  <c r="M17" i="12" s="1"/>
  <c r="I16" i="12"/>
  <c r="G16" i="12"/>
  <c r="F16" i="12"/>
  <c r="E16" i="12"/>
  <c r="D16" i="12"/>
  <c r="H15" i="12"/>
  <c r="G15" i="12"/>
  <c r="F15" i="12"/>
  <c r="E15" i="12"/>
  <c r="D15" i="12"/>
  <c r="M15" i="12" s="1"/>
  <c r="I14" i="12"/>
  <c r="K14" i="12" s="1"/>
  <c r="G14" i="12"/>
  <c r="H14" i="12" s="1"/>
  <c r="F14" i="12"/>
  <c r="E14" i="12"/>
  <c r="N14" i="12" s="1"/>
  <c r="D14" i="12"/>
  <c r="J14" i="12" s="1"/>
  <c r="N13" i="12"/>
  <c r="O13" i="12" s="1"/>
  <c r="J13" i="12"/>
  <c r="G13" i="12"/>
  <c r="F13" i="12"/>
  <c r="H13" i="12" s="1"/>
  <c r="E13" i="12"/>
  <c r="I13" i="12" s="1"/>
  <c r="L13" i="12" s="1"/>
  <c r="D13" i="12"/>
  <c r="M13" i="12" s="1"/>
  <c r="G12" i="12"/>
  <c r="F12" i="12"/>
  <c r="H12" i="12" s="1"/>
  <c r="E12" i="12"/>
  <c r="M12" i="12" s="1"/>
  <c r="D12" i="12"/>
  <c r="N11" i="12"/>
  <c r="O11" i="12" s="1"/>
  <c r="G11" i="12"/>
  <c r="F11" i="12"/>
  <c r="H11" i="12" s="1"/>
  <c r="E11" i="12"/>
  <c r="D11" i="12"/>
  <c r="M11" i="12" s="1"/>
  <c r="I368" i="11"/>
  <c r="G368" i="11"/>
  <c r="F368" i="11"/>
  <c r="H368" i="11" s="1"/>
  <c r="E368" i="11"/>
  <c r="D368" i="11"/>
  <c r="N367" i="11"/>
  <c r="J367" i="11"/>
  <c r="G367" i="11"/>
  <c r="F367" i="11"/>
  <c r="H367" i="11" s="1"/>
  <c r="E367" i="11"/>
  <c r="I367" i="11" s="1"/>
  <c r="L367" i="11" s="1"/>
  <c r="D367" i="11"/>
  <c r="M367" i="11" s="1"/>
  <c r="G366" i="11"/>
  <c r="H366" i="11" s="1"/>
  <c r="F366" i="11"/>
  <c r="E366" i="11"/>
  <c r="N366" i="11" s="1"/>
  <c r="D366" i="11"/>
  <c r="M365" i="11"/>
  <c r="H365" i="11"/>
  <c r="G365" i="11"/>
  <c r="F365" i="11"/>
  <c r="E365" i="11"/>
  <c r="D365" i="11"/>
  <c r="J365" i="11" s="1"/>
  <c r="N364" i="11"/>
  <c r="M364" i="11"/>
  <c r="I364" i="11"/>
  <c r="G364" i="11"/>
  <c r="F364" i="11"/>
  <c r="H364" i="11" s="1"/>
  <c r="E364" i="11"/>
  <c r="J364" i="11" s="1"/>
  <c r="D364" i="11"/>
  <c r="N363" i="11"/>
  <c r="Q363" i="11" s="1"/>
  <c r="J363" i="11"/>
  <c r="G363" i="11"/>
  <c r="F363" i="11"/>
  <c r="H363" i="11" s="1"/>
  <c r="E363" i="11"/>
  <c r="I363" i="11" s="1"/>
  <c r="D363" i="11"/>
  <c r="M363" i="11" s="1"/>
  <c r="G362" i="11"/>
  <c r="H362" i="11" s="1"/>
  <c r="F362" i="11"/>
  <c r="E362" i="11"/>
  <c r="D362" i="11"/>
  <c r="H361" i="11"/>
  <c r="G361" i="11"/>
  <c r="F361" i="11"/>
  <c r="E361" i="11"/>
  <c r="D361" i="11"/>
  <c r="I360" i="11"/>
  <c r="G360" i="11"/>
  <c r="F360" i="11"/>
  <c r="H360" i="11" s="1"/>
  <c r="E360" i="11"/>
  <c r="D360" i="11"/>
  <c r="N359" i="11"/>
  <c r="J359" i="11"/>
  <c r="G359" i="11"/>
  <c r="F359" i="11"/>
  <c r="H359" i="11" s="1"/>
  <c r="E359" i="11"/>
  <c r="I359" i="11" s="1"/>
  <c r="D359" i="11"/>
  <c r="M359" i="11" s="1"/>
  <c r="G358" i="11"/>
  <c r="H358" i="11" s="1"/>
  <c r="F358" i="11"/>
  <c r="E358" i="11"/>
  <c r="N358" i="11" s="1"/>
  <c r="D358" i="11"/>
  <c r="M357" i="11"/>
  <c r="H357" i="11"/>
  <c r="G357" i="11"/>
  <c r="F357" i="11"/>
  <c r="E357" i="11"/>
  <c r="D357" i="11"/>
  <c r="J357" i="11" s="1"/>
  <c r="N356" i="11"/>
  <c r="M356" i="11"/>
  <c r="I356" i="11"/>
  <c r="G356" i="11"/>
  <c r="F356" i="11"/>
  <c r="H356" i="11" s="1"/>
  <c r="E356" i="11"/>
  <c r="J356" i="11" s="1"/>
  <c r="D356" i="11"/>
  <c r="O355" i="11"/>
  <c r="N355" i="11"/>
  <c r="Q355" i="11" s="1"/>
  <c r="J355" i="11"/>
  <c r="G355" i="11"/>
  <c r="F355" i="11"/>
  <c r="H355" i="11" s="1"/>
  <c r="E355" i="11"/>
  <c r="M355" i="11" s="1"/>
  <c r="D355" i="11"/>
  <c r="H354" i="11"/>
  <c r="G354" i="11"/>
  <c r="F354" i="11"/>
  <c r="E354" i="11"/>
  <c r="D354" i="11"/>
  <c r="H353" i="11"/>
  <c r="G353" i="11"/>
  <c r="F353" i="11"/>
  <c r="E353" i="11"/>
  <c r="D353" i="11"/>
  <c r="G352" i="11"/>
  <c r="F352" i="11"/>
  <c r="H352" i="11" s="1"/>
  <c r="E352" i="11"/>
  <c r="I352" i="11" s="1"/>
  <c r="D352" i="11"/>
  <c r="N351" i="11"/>
  <c r="J351" i="11"/>
  <c r="G351" i="11"/>
  <c r="F351" i="11"/>
  <c r="H351" i="11" s="1"/>
  <c r="E351" i="11"/>
  <c r="M351" i="11" s="1"/>
  <c r="D351" i="11"/>
  <c r="G350" i="11"/>
  <c r="H350" i="11" s="1"/>
  <c r="F350" i="11"/>
  <c r="E350" i="11"/>
  <c r="I350" i="11" s="1"/>
  <c r="D350" i="11"/>
  <c r="M349" i="11"/>
  <c r="H349" i="11"/>
  <c r="G349" i="11"/>
  <c r="F349" i="11"/>
  <c r="E349" i="11"/>
  <c r="D349" i="11"/>
  <c r="J349" i="11" s="1"/>
  <c r="N348" i="11"/>
  <c r="M348" i="11"/>
  <c r="I348" i="11"/>
  <c r="G348" i="11"/>
  <c r="F348" i="11"/>
  <c r="H348" i="11" s="1"/>
  <c r="E348" i="11"/>
  <c r="J348" i="11" s="1"/>
  <c r="D348" i="11"/>
  <c r="N347" i="11"/>
  <c r="Q347" i="11" s="1"/>
  <c r="J347" i="11"/>
  <c r="G347" i="11"/>
  <c r="F347" i="11"/>
  <c r="E347" i="11"/>
  <c r="M347" i="11" s="1"/>
  <c r="D347" i="11"/>
  <c r="G346" i="11"/>
  <c r="H346" i="11" s="1"/>
  <c r="F346" i="11"/>
  <c r="E346" i="11"/>
  <c r="D346" i="11"/>
  <c r="H345" i="11"/>
  <c r="G345" i="11"/>
  <c r="F345" i="11"/>
  <c r="E345" i="11"/>
  <c r="N345" i="11" s="1"/>
  <c r="D345" i="11"/>
  <c r="I344" i="11"/>
  <c r="G344" i="11"/>
  <c r="F344" i="11"/>
  <c r="H344" i="11" s="1"/>
  <c r="E344" i="11"/>
  <c r="D344" i="11"/>
  <c r="N343" i="11"/>
  <c r="Q343" i="11" s="1"/>
  <c r="J343" i="11"/>
  <c r="G343" i="11"/>
  <c r="F343" i="11"/>
  <c r="H343" i="11" s="1"/>
  <c r="E343" i="11"/>
  <c r="M343" i="11" s="1"/>
  <c r="D343" i="11"/>
  <c r="G342" i="11"/>
  <c r="H342" i="11" s="1"/>
  <c r="F342" i="11"/>
  <c r="E342" i="11"/>
  <c r="I342" i="11" s="1"/>
  <c r="D342" i="11"/>
  <c r="M341" i="11"/>
  <c r="H341" i="11"/>
  <c r="G341" i="11"/>
  <c r="F341" i="11"/>
  <c r="E341" i="11"/>
  <c r="D341" i="11"/>
  <c r="J341" i="11" s="1"/>
  <c r="N340" i="11"/>
  <c r="M340" i="11"/>
  <c r="I340" i="11"/>
  <c r="G340" i="11"/>
  <c r="F340" i="11"/>
  <c r="H340" i="11" s="1"/>
  <c r="E340" i="11"/>
  <c r="J340" i="11" s="1"/>
  <c r="D340" i="11"/>
  <c r="N339" i="11"/>
  <c r="Q339" i="11" s="1"/>
  <c r="J339" i="11"/>
  <c r="G339" i="11"/>
  <c r="F339" i="11"/>
  <c r="E339" i="11"/>
  <c r="M339" i="11" s="1"/>
  <c r="D339" i="11"/>
  <c r="L338" i="11"/>
  <c r="J338" i="11"/>
  <c r="G338" i="11"/>
  <c r="F338" i="11"/>
  <c r="H338" i="11" s="1"/>
  <c r="E338" i="11"/>
  <c r="I338" i="11" s="1"/>
  <c r="K338" i="11" s="1"/>
  <c r="D338" i="11"/>
  <c r="M338" i="11" s="1"/>
  <c r="M337" i="11"/>
  <c r="H337" i="11"/>
  <c r="G337" i="11"/>
  <c r="F337" i="11"/>
  <c r="E337" i="11"/>
  <c r="D337" i="11"/>
  <c r="J337" i="11" s="1"/>
  <c r="H336" i="11"/>
  <c r="G336" i="11"/>
  <c r="F336" i="11"/>
  <c r="E336" i="11"/>
  <c r="D336" i="11"/>
  <c r="G335" i="11"/>
  <c r="F335" i="11"/>
  <c r="E335" i="11"/>
  <c r="J335" i="11" s="1"/>
  <c r="D335" i="11"/>
  <c r="N334" i="11"/>
  <c r="K334" i="11"/>
  <c r="J334" i="11"/>
  <c r="G334" i="11"/>
  <c r="F334" i="11"/>
  <c r="H334" i="11" s="1"/>
  <c r="E334" i="11"/>
  <c r="I334" i="11" s="1"/>
  <c r="L334" i="11" s="1"/>
  <c r="D334" i="11"/>
  <c r="M334" i="11" s="1"/>
  <c r="H333" i="11"/>
  <c r="G333" i="11"/>
  <c r="F333" i="11"/>
  <c r="E333" i="11"/>
  <c r="D333" i="11"/>
  <c r="H332" i="11"/>
  <c r="G332" i="11"/>
  <c r="F332" i="11"/>
  <c r="E332" i="11"/>
  <c r="D332" i="11"/>
  <c r="M332" i="11" s="1"/>
  <c r="G331" i="11"/>
  <c r="F331" i="11"/>
  <c r="H331" i="11" s="1"/>
  <c r="E331" i="11"/>
  <c r="D331" i="11"/>
  <c r="N330" i="11"/>
  <c r="Q330" i="11" s="1"/>
  <c r="J330" i="11"/>
  <c r="H330" i="11"/>
  <c r="G330" i="11"/>
  <c r="F330" i="11"/>
  <c r="E330" i="11"/>
  <c r="I330" i="11" s="1"/>
  <c r="D330" i="11"/>
  <c r="M330" i="11" s="1"/>
  <c r="H329" i="11"/>
  <c r="G329" i="11"/>
  <c r="F329" i="11"/>
  <c r="E329" i="11"/>
  <c r="D329" i="11"/>
  <c r="J328" i="11"/>
  <c r="G328" i="11"/>
  <c r="F328" i="11"/>
  <c r="H328" i="11" s="1"/>
  <c r="E328" i="11"/>
  <c r="N328" i="11" s="1"/>
  <c r="D328" i="11"/>
  <c r="M328" i="11" s="1"/>
  <c r="Q328" i="11" s="1"/>
  <c r="O327" i="11"/>
  <c r="N327" i="11"/>
  <c r="Q327" i="11" s="1"/>
  <c r="I327" i="11"/>
  <c r="G327" i="11"/>
  <c r="F327" i="11"/>
  <c r="E327" i="11"/>
  <c r="M327" i="11" s="1"/>
  <c r="D327" i="11"/>
  <c r="N326" i="11"/>
  <c r="G326" i="11"/>
  <c r="H326" i="11" s="1"/>
  <c r="F326" i="11"/>
  <c r="E326" i="11"/>
  <c r="D326" i="11"/>
  <c r="G325" i="11"/>
  <c r="H325" i="11" s="1"/>
  <c r="F325" i="11"/>
  <c r="E325" i="11"/>
  <c r="N325" i="11" s="1"/>
  <c r="D325" i="11"/>
  <c r="J324" i="11"/>
  <c r="G324" i="11"/>
  <c r="F324" i="11"/>
  <c r="H324" i="11" s="1"/>
  <c r="E324" i="11"/>
  <c r="D324" i="11"/>
  <c r="N323" i="11"/>
  <c r="M323" i="11"/>
  <c r="I323" i="11"/>
  <c r="G323" i="11"/>
  <c r="F323" i="11"/>
  <c r="E323" i="11"/>
  <c r="J323" i="11" s="1"/>
  <c r="D323" i="11"/>
  <c r="L322" i="11"/>
  <c r="K322" i="11"/>
  <c r="J322" i="11"/>
  <c r="G322" i="11"/>
  <c r="F322" i="11"/>
  <c r="H322" i="11" s="1"/>
  <c r="E322" i="11"/>
  <c r="I322" i="11" s="1"/>
  <c r="D322" i="11"/>
  <c r="M322" i="11" s="1"/>
  <c r="H321" i="11"/>
  <c r="G321" i="11"/>
  <c r="F321" i="11"/>
  <c r="E321" i="11"/>
  <c r="N321" i="11" s="1"/>
  <c r="D321" i="11"/>
  <c r="H320" i="11"/>
  <c r="G320" i="11"/>
  <c r="F320" i="11"/>
  <c r="E320" i="11"/>
  <c r="D320" i="11"/>
  <c r="M319" i="11"/>
  <c r="G319" i="11"/>
  <c r="F319" i="11"/>
  <c r="E319" i="11"/>
  <c r="J319" i="11" s="1"/>
  <c r="D319" i="11"/>
  <c r="J318" i="11"/>
  <c r="G318" i="11"/>
  <c r="F318" i="11"/>
  <c r="H318" i="11" s="1"/>
  <c r="E318" i="11"/>
  <c r="I318" i="11" s="1"/>
  <c r="D318" i="11"/>
  <c r="M318" i="11" s="1"/>
  <c r="H317" i="11"/>
  <c r="G317" i="11"/>
  <c r="F317" i="11"/>
  <c r="E317" i="11"/>
  <c r="D317" i="11"/>
  <c r="J317" i="11" s="1"/>
  <c r="N316" i="11"/>
  <c r="I316" i="11"/>
  <c r="G316" i="11"/>
  <c r="F316" i="11"/>
  <c r="H316" i="11" s="1"/>
  <c r="E316" i="11"/>
  <c r="M316" i="11" s="1"/>
  <c r="D316" i="11"/>
  <c r="O315" i="11"/>
  <c r="N315" i="11"/>
  <c r="J315" i="11"/>
  <c r="G315" i="11"/>
  <c r="F315" i="11"/>
  <c r="E315" i="11"/>
  <c r="M315" i="11" s="1"/>
  <c r="D315" i="11"/>
  <c r="H314" i="11"/>
  <c r="G314" i="11"/>
  <c r="F314" i="11"/>
  <c r="E314" i="11"/>
  <c r="D314" i="11"/>
  <c r="H313" i="11"/>
  <c r="G313" i="11"/>
  <c r="F313" i="11"/>
  <c r="E313" i="11"/>
  <c r="D313" i="11"/>
  <c r="G312" i="11"/>
  <c r="F312" i="11"/>
  <c r="H312" i="11" s="1"/>
  <c r="E312" i="11"/>
  <c r="D312" i="11"/>
  <c r="N311" i="11"/>
  <c r="J311" i="11"/>
  <c r="G311" i="11"/>
  <c r="F311" i="11"/>
  <c r="H311" i="11" s="1"/>
  <c r="E311" i="11"/>
  <c r="M311" i="11" s="1"/>
  <c r="D311" i="11"/>
  <c r="G310" i="11"/>
  <c r="H310" i="11" s="1"/>
  <c r="F310" i="11"/>
  <c r="E310" i="11"/>
  <c r="D310" i="11"/>
  <c r="M309" i="11"/>
  <c r="H309" i="11"/>
  <c r="G309" i="11"/>
  <c r="F309" i="11"/>
  <c r="E309" i="11"/>
  <c r="D309" i="11"/>
  <c r="J309" i="11" s="1"/>
  <c r="N308" i="11"/>
  <c r="I308" i="11"/>
  <c r="G308" i="11"/>
  <c r="F308" i="11"/>
  <c r="H308" i="11" s="1"/>
  <c r="E308" i="11"/>
  <c r="M308" i="11" s="1"/>
  <c r="D308" i="11"/>
  <c r="N307" i="11"/>
  <c r="Q307" i="11" s="1"/>
  <c r="J307" i="11"/>
  <c r="G307" i="11"/>
  <c r="F307" i="11"/>
  <c r="H307" i="11" s="1"/>
  <c r="E307" i="11"/>
  <c r="M307" i="11" s="1"/>
  <c r="D307" i="11"/>
  <c r="G306" i="11"/>
  <c r="H306" i="11" s="1"/>
  <c r="F306" i="11"/>
  <c r="E306" i="11"/>
  <c r="D306" i="11"/>
  <c r="H305" i="11"/>
  <c r="G305" i="11"/>
  <c r="F305" i="11"/>
  <c r="E305" i="11"/>
  <c r="D305" i="11"/>
  <c r="I304" i="11"/>
  <c r="G304" i="11"/>
  <c r="F304" i="11"/>
  <c r="H304" i="11" s="1"/>
  <c r="E304" i="11"/>
  <c r="D304" i="11"/>
  <c r="N303" i="11"/>
  <c r="J303" i="11"/>
  <c r="G303" i="11"/>
  <c r="F303" i="11"/>
  <c r="H303" i="11" s="1"/>
  <c r="E303" i="11"/>
  <c r="M303" i="11" s="1"/>
  <c r="D303" i="11"/>
  <c r="G302" i="11"/>
  <c r="H302" i="11" s="1"/>
  <c r="F302" i="11"/>
  <c r="E302" i="11"/>
  <c r="I302" i="11" s="1"/>
  <c r="D302" i="11"/>
  <c r="M301" i="11"/>
  <c r="H301" i="11"/>
  <c r="G301" i="11"/>
  <c r="F301" i="11"/>
  <c r="E301" i="11"/>
  <c r="D301" i="11"/>
  <c r="J301" i="11" s="1"/>
  <c r="N300" i="11"/>
  <c r="M300" i="11"/>
  <c r="I300" i="11"/>
  <c r="G300" i="11"/>
  <c r="F300" i="11"/>
  <c r="H300" i="11" s="1"/>
  <c r="E300" i="11"/>
  <c r="J300" i="11" s="1"/>
  <c r="D300" i="11"/>
  <c r="O299" i="11"/>
  <c r="N299" i="11"/>
  <c r="Q299" i="11" s="1"/>
  <c r="J299" i="11"/>
  <c r="G299" i="11"/>
  <c r="F299" i="11"/>
  <c r="H299" i="11" s="1"/>
  <c r="E299" i="11"/>
  <c r="M299" i="11" s="1"/>
  <c r="D299" i="11"/>
  <c r="H298" i="11"/>
  <c r="G298" i="11"/>
  <c r="F298" i="11"/>
  <c r="E298" i="11"/>
  <c r="D298" i="11"/>
  <c r="H297" i="11"/>
  <c r="G297" i="11"/>
  <c r="F297" i="11"/>
  <c r="E297" i="11"/>
  <c r="D297" i="11"/>
  <c r="G296" i="11"/>
  <c r="F296" i="11"/>
  <c r="H296" i="11" s="1"/>
  <c r="E296" i="11"/>
  <c r="I296" i="11" s="1"/>
  <c r="D296" i="11"/>
  <c r="N295" i="11"/>
  <c r="J295" i="11"/>
  <c r="G295" i="11"/>
  <c r="F295" i="11"/>
  <c r="H295" i="11" s="1"/>
  <c r="E295" i="11"/>
  <c r="M295" i="11" s="1"/>
  <c r="D295" i="11"/>
  <c r="G294" i="11"/>
  <c r="H294" i="11" s="1"/>
  <c r="F294" i="11"/>
  <c r="E294" i="11"/>
  <c r="I294" i="11" s="1"/>
  <c r="D294" i="11"/>
  <c r="M293" i="11"/>
  <c r="H293" i="11"/>
  <c r="G293" i="11"/>
  <c r="F293" i="11"/>
  <c r="E293" i="11"/>
  <c r="D293" i="11"/>
  <c r="J293" i="11" s="1"/>
  <c r="N292" i="11"/>
  <c r="M292" i="11"/>
  <c r="I292" i="11"/>
  <c r="G292" i="11"/>
  <c r="F292" i="11"/>
  <c r="H292" i="11" s="1"/>
  <c r="E292" i="11"/>
  <c r="J292" i="11" s="1"/>
  <c r="D292" i="11"/>
  <c r="N291" i="11"/>
  <c r="Q291" i="11" s="1"/>
  <c r="J291" i="11"/>
  <c r="G291" i="11"/>
  <c r="F291" i="11"/>
  <c r="E291" i="11"/>
  <c r="M291" i="11" s="1"/>
  <c r="D291" i="11"/>
  <c r="G290" i="11"/>
  <c r="H290" i="11" s="1"/>
  <c r="F290" i="11"/>
  <c r="E290" i="11"/>
  <c r="D290" i="11"/>
  <c r="H289" i="11"/>
  <c r="G289" i="11"/>
  <c r="F289" i="11"/>
  <c r="E289" i="11"/>
  <c r="N289" i="11" s="1"/>
  <c r="D289" i="11"/>
  <c r="I288" i="11"/>
  <c r="G288" i="11"/>
  <c r="F288" i="11"/>
  <c r="H288" i="11" s="1"/>
  <c r="E288" i="11"/>
  <c r="D288" i="11"/>
  <c r="N287" i="11"/>
  <c r="J287" i="11"/>
  <c r="G287" i="11"/>
  <c r="F287" i="11"/>
  <c r="H287" i="11" s="1"/>
  <c r="E287" i="11"/>
  <c r="M287" i="11" s="1"/>
  <c r="D287" i="11"/>
  <c r="N286" i="11"/>
  <c r="G286" i="11"/>
  <c r="H286" i="11" s="1"/>
  <c r="F286" i="11"/>
  <c r="E286" i="11"/>
  <c r="D286" i="11"/>
  <c r="G285" i="11"/>
  <c r="H285" i="11" s="1"/>
  <c r="F285" i="11"/>
  <c r="E285" i="11"/>
  <c r="D285" i="11"/>
  <c r="J285" i="11" s="1"/>
  <c r="J284" i="11"/>
  <c r="G284" i="11"/>
  <c r="F284" i="11"/>
  <c r="H284" i="11" s="1"/>
  <c r="E284" i="11"/>
  <c r="D284" i="11"/>
  <c r="N283" i="11"/>
  <c r="M283" i="11"/>
  <c r="I283" i="11"/>
  <c r="G283" i="11"/>
  <c r="F283" i="11"/>
  <c r="E283" i="11"/>
  <c r="J283" i="11" s="1"/>
  <c r="D283" i="11"/>
  <c r="G282" i="11"/>
  <c r="F282" i="11"/>
  <c r="E282" i="11"/>
  <c r="D282" i="11"/>
  <c r="M282" i="11" s="1"/>
  <c r="I281" i="11"/>
  <c r="G281" i="11"/>
  <c r="H281" i="11" s="1"/>
  <c r="F281" i="11"/>
  <c r="E281" i="11"/>
  <c r="N281" i="11" s="1"/>
  <c r="D281" i="11"/>
  <c r="N280" i="11"/>
  <c r="H280" i="11"/>
  <c r="G280" i="11"/>
  <c r="F280" i="11"/>
  <c r="E280" i="11"/>
  <c r="I280" i="11" s="1"/>
  <c r="D280" i="11"/>
  <c r="J280" i="11" s="1"/>
  <c r="N279" i="11"/>
  <c r="M279" i="11"/>
  <c r="I279" i="11"/>
  <c r="G279" i="11"/>
  <c r="F279" i="11"/>
  <c r="E279" i="11"/>
  <c r="J279" i="11" s="1"/>
  <c r="K279" i="11" s="1"/>
  <c r="D279" i="11"/>
  <c r="J278" i="11"/>
  <c r="G278" i="11"/>
  <c r="F278" i="11"/>
  <c r="H278" i="11" s="1"/>
  <c r="E278" i="11"/>
  <c r="I278" i="11" s="1"/>
  <c r="D278" i="11"/>
  <c r="M278" i="11" s="1"/>
  <c r="H277" i="11"/>
  <c r="G277" i="11"/>
  <c r="F277" i="11"/>
  <c r="E277" i="11"/>
  <c r="D277" i="11"/>
  <c r="J277" i="11" s="1"/>
  <c r="M276" i="11"/>
  <c r="H276" i="11"/>
  <c r="G276" i="11"/>
  <c r="F276" i="11"/>
  <c r="E276" i="11"/>
  <c r="N276" i="11" s="1"/>
  <c r="D276" i="11"/>
  <c r="J276" i="11" s="1"/>
  <c r="G275" i="11"/>
  <c r="F275" i="11"/>
  <c r="H275" i="11" s="1"/>
  <c r="E275" i="11"/>
  <c r="D275" i="11"/>
  <c r="N274" i="11"/>
  <c r="Q274" i="11" s="1"/>
  <c r="J274" i="11"/>
  <c r="H274" i="11"/>
  <c r="G274" i="11"/>
  <c r="F274" i="11"/>
  <c r="E274" i="11"/>
  <c r="I274" i="11" s="1"/>
  <c r="D274" i="11"/>
  <c r="M274" i="11" s="1"/>
  <c r="H273" i="11"/>
  <c r="G273" i="11"/>
  <c r="F273" i="11"/>
  <c r="E273" i="11"/>
  <c r="D273" i="11"/>
  <c r="J272" i="11"/>
  <c r="G272" i="11"/>
  <c r="F272" i="11"/>
  <c r="H272" i="11" s="1"/>
  <c r="E272" i="11"/>
  <c r="N272" i="11" s="1"/>
  <c r="D272" i="11"/>
  <c r="M272" i="11" s="1"/>
  <c r="Q272" i="11" s="1"/>
  <c r="O271" i="11"/>
  <c r="N271" i="11"/>
  <c r="Q271" i="11" s="1"/>
  <c r="I271" i="11"/>
  <c r="G271" i="11"/>
  <c r="F271" i="11"/>
  <c r="H271" i="11" s="1"/>
  <c r="E271" i="11"/>
  <c r="M271" i="11" s="1"/>
  <c r="D271" i="11"/>
  <c r="N270" i="11"/>
  <c r="G270" i="11"/>
  <c r="H270" i="11" s="1"/>
  <c r="F270" i="11"/>
  <c r="E270" i="11"/>
  <c r="D270" i="11"/>
  <c r="G269" i="11"/>
  <c r="H269" i="11" s="1"/>
  <c r="F269" i="11"/>
  <c r="E269" i="11"/>
  <c r="D269" i="11"/>
  <c r="J269" i="11" s="1"/>
  <c r="G268" i="11"/>
  <c r="F268" i="11"/>
  <c r="H268" i="11" s="1"/>
  <c r="E268" i="11"/>
  <c r="J268" i="11" s="1"/>
  <c r="D268" i="11"/>
  <c r="G267" i="11"/>
  <c r="F267" i="11"/>
  <c r="E267" i="11"/>
  <c r="D267" i="11"/>
  <c r="H266" i="11"/>
  <c r="G266" i="11"/>
  <c r="F266" i="11"/>
  <c r="E266" i="11"/>
  <c r="N266" i="11" s="1"/>
  <c r="D266" i="11"/>
  <c r="G265" i="11"/>
  <c r="F265" i="11"/>
  <c r="H265" i="11" s="1"/>
  <c r="E265" i="11"/>
  <c r="J265" i="11" s="1"/>
  <c r="D265" i="11"/>
  <c r="N264" i="11"/>
  <c r="Q264" i="11" s="1"/>
  <c r="J264" i="11"/>
  <c r="G264" i="11"/>
  <c r="F264" i="11"/>
  <c r="H264" i="11" s="1"/>
  <c r="E264" i="11"/>
  <c r="I264" i="11" s="1"/>
  <c r="L264" i="11" s="1"/>
  <c r="D264" i="11"/>
  <c r="M264" i="11" s="1"/>
  <c r="G263" i="11"/>
  <c r="H263" i="11" s="1"/>
  <c r="F263" i="11"/>
  <c r="E263" i="11"/>
  <c r="D263" i="11"/>
  <c r="J262" i="11"/>
  <c r="G262" i="11"/>
  <c r="F262" i="11"/>
  <c r="H262" i="11" s="1"/>
  <c r="E262" i="11"/>
  <c r="N262" i="11" s="1"/>
  <c r="D262" i="11"/>
  <c r="M262" i="11" s="1"/>
  <c r="N261" i="11"/>
  <c r="I261" i="11"/>
  <c r="G261" i="11"/>
  <c r="F261" i="11"/>
  <c r="E261" i="11"/>
  <c r="M261" i="11" s="1"/>
  <c r="D261" i="11"/>
  <c r="G260" i="11"/>
  <c r="H260" i="11" s="1"/>
  <c r="F260" i="11"/>
  <c r="E260" i="11"/>
  <c r="D260" i="11"/>
  <c r="M260" i="11" s="1"/>
  <c r="G259" i="11"/>
  <c r="H259" i="11" s="1"/>
  <c r="F259" i="11"/>
  <c r="E259" i="11"/>
  <c r="N259" i="11" s="1"/>
  <c r="D259" i="11"/>
  <c r="I258" i="11"/>
  <c r="G258" i="11"/>
  <c r="F258" i="11"/>
  <c r="H258" i="11" s="1"/>
  <c r="E258" i="11"/>
  <c r="J258" i="11" s="1"/>
  <c r="D258" i="11"/>
  <c r="M258" i="11" s="1"/>
  <c r="N257" i="11"/>
  <c r="M257" i="11"/>
  <c r="I257" i="11"/>
  <c r="G257" i="11"/>
  <c r="F257" i="11"/>
  <c r="E257" i="11"/>
  <c r="J257" i="11" s="1"/>
  <c r="D257" i="11"/>
  <c r="L256" i="11"/>
  <c r="K256" i="11"/>
  <c r="J256" i="11"/>
  <c r="G256" i="11"/>
  <c r="F256" i="11"/>
  <c r="H256" i="11" s="1"/>
  <c r="E256" i="11"/>
  <c r="I256" i="11" s="1"/>
  <c r="D256" i="11"/>
  <c r="M256" i="11" s="1"/>
  <c r="H255" i="11"/>
  <c r="G255" i="11"/>
  <c r="F255" i="11"/>
  <c r="E255" i="11"/>
  <c r="N255" i="11" s="1"/>
  <c r="D255" i="11"/>
  <c r="H254" i="11"/>
  <c r="G254" i="11"/>
  <c r="F254" i="11"/>
  <c r="E254" i="11"/>
  <c r="D254" i="11"/>
  <c r="J254" i="11" s="1"/>
  <c r="M253" i="11"/>
  <c r="G253" i="11"/>
  <c r="F253" i="11"/>
  <c r="H253" i="11" s="1"/>
  <c r="E253" i="11"/>
  <c r="J253" i="11" s="1"/>
  <c r="D253" i="11"/>
  <c r="J252" i="11"/>
  <c r="G252" i="11"/>
  <c r="F252" i="11"/>
  <c r="H252" i="11" s="1"/>
  <c r="E252" i="11"/>
  <c r="I252" i="11" s="1"/>
  <c r="D252" i="11"/>
  <c r="M252" i="11" s="1"/>
  <c r="M251" i="11"/>
  <c r="H251" i="11"/>
  <c r="G251" i="11"/>
  <c r="F251" i="11"/>
  <c r="E251" i="11"/>
  <c r="D251" i="11"/>
  <c r="J251" i="11" s="1"/>
  <c r="H250" i="11"/>
  <c r="G250" i="11"/>
  <c r="F250" i="11"/>
  <c r="E250" i="11"/>
  <c r="N250" i="11" s="1"/>
  <c r="D250" i="11"/>
  <c r="J250" i="11" s="1"/>
  <c r="G249" i="11"/>
  <c r="F249" i="11"/>
  <c r="H249" i="11" s="1"/>
  <c r="E249" i="11"/>
  <c r="D249" i="11"/>
  <c r="H248" i="11"/>
  <c r="G248" i="11"/>
  <c r="F248" i="11"/>
  <c r="E248" i="11"/>
  <c r="D248" i="11"/>
  <c r="G247" i="11"/>
  <c r="H247" i="11" s="1"/>
  <c r="F247" i="11"/>
  <c r="E247" i="11"/>
  <c r="D247" i="11"/>
  <c r="J247" i="11" s="1"/>
  <c r="J246" i="11"/>
  <c r="G246" i="11"/>
  <c r="F246" i="11"/>
  <c r="H246" i="11" s="1"/>
  <c r="E246" i="11"/>
  <c r="N246" i="11" s="1"/>
  <c r="O246" i="11" s="1"/>
  <c r="D246" i="11"/>
  <c r="M246" i="11" s="1"/>
  <c r="N245" i="11"/>
  <c r="I245" i="11"/>
  <c r="G245" i="11"/>
  <c r="F245" i="11"/>
  <c r="E245" i="11"/>
  <c r="M245" i="11" s="1"/>
  <c r="D245" i="11"/>
  <c r="G244" i="11"/>
  <c r="H244" i="11" s="1"/>
  <c r="F244" i="11"/>
  <c r="E244" i="11"/>
  <c r="D244" i="11"/>
  <c r="M244" i="11" s="1"/>
  <c r="G243" i="11"/>
  <c r="H243" i="11" s="1"/>
  <c r="F243" i="11"/>
  <c r="E243" i="11"/>
  <c r="N243" i="11" s="1"/>
  <c r="D243" i="11"/>
  <c r="N242" i="11"/>
  <c r="G242" i="11"/>
  <c r="F242" i="11"/>
  <c r="H242" i="11" s="1"/>
  <c r="E242" i="11"/>
  <c r="D242" i="11"/>
  <c r="N241" i="11"/>
  <c r="M241" i="11"/>
  <c r="I241" i="11"/>
  <c r="G241" i="11"/>
  <c r="F241" i="11"/>
  <c r="E241" i="11"/>
  <c r="J241" i="11" s="1"/>
  <c r="D241" i="11"/>
  <c r="L240" i="11"/>
  <c r="K240" i="11"/>
  <c r="J240" i="11"/>
  <c r="G240" i="11"/>
  <c r="F240" i="11"/>
  <c r="H240" i="11" s="1"/>
  <c r="E240" i="11"/>
  <c r="I240" i="11" s="1"/>
  <c r="D240" i="11"/>
  <c r="M240" i="11" s="1"/>
  <c r="H239" i="11"/>
  <c r="G239" i="11"/>
  <c r="F239" i="11"/>
  <c r="E239" i="11"/>
  <c r="N239" i="11" s="1"/>
  <c r="D239" i="11"/>
  <c r="M238" i="11"/>
  <c r="H238" i="11"/>
  <c r="G238" i="11"/>
  <c r="F238" i="11"/>
  <c r="E238" i="11"/>
  <c r="N238" i="11" s="1"/>
  <c r="D238" i="11"/>
  <c r="J238" i="11" s="1"/>
  <c r="M237" i="11"/>
  <c r="G237" i="11"/>
  <c r="F237" i="11"/>
  <c r="H237" i="11" s="1"/>
  <c r="E237" i="11"/>
  <c r="J237" i="11" s="1"/>
  <c r="D237" i="11"/>
  <c r="J236" i="11"/>
  <c r="G236" i="11"/>
  <c r="F236" i="11"/>
  <c r="H236" i="11" s="1"/>
  <c r="E236" i="11"/>
  <c r="I236" i="11" s="1"/>
  <c r="D236" i="11"/>
  <c r="M236" i="11" s="1"/>
  <c r="H235" i="11"/>
  <c r="G235" i="11"/>
  <c r="F235" i="11"/>
  <c r="E235" i="11"/>
  <c r="D235" i="11"/>
  <c r="J235" i="11" s="1"/>
  <c r="H234" i="11"/>
  <c r="G234" i="11"/>
  <c r="F234" i="11"/>
  <c r="E234" i="11"/>
  <c r="N234" i="11" s="1"/>
  <c r="D234" i="11"/>
  <c r="J234" i="11" s="1"/>
  <c r="J233" i="11"/>
  <c r="G233" i="11"/>
  <c r="F233" i="11"/>
  <c r="H233" i="11" s="1"/>
  <c r="E233" i="11"/>
  <c r="D233" i="11"/>
  <c r="H232" i="11"/>
  <c r="G232" i="11"/>
  <c r="F232" i="11"/>
  <c r="E232" i="11"/>
  <c r="D232" i="11"/>
  <c r="G231" i="11"/>
  <c r="H231" i="11" s="1"/>
  <c r="F231" i="11"/>
  <c r="E231" i="11"/>
  <c r="D231" i="11"/>
  <c r="J231" i="11" s="1"/>
  <c r="Q230" i="11"/>
  <c r="J230" i="11"/>
  <c r="G230" i="11"/>
  <c r="F230" i="11"/>
  <c r="H230" i="11" s="1"/>
  <c r="E230" i="11"/>
  <c r="N230" i="11" s="1"/>
  <c r="O230" i="11" s="1"/>
  <c r="D230" i="11"/>
  <c r="M230" i="11" s="1"/>
  <c r="N229" i="11"/>
  <c r="G229" i="11"/>
  <c r="F229" i="11"/>
  <c r="E229" i="11"/>
  <c r="M229" i="11" s="1"/>
  <c r="D229" i="11"/>
  <c r="N228" i="11"/>
  <c r="H228" i="11"/>
  <c r="G228" i="11"/>
  <c r="F228" i="11"/>
  <c r="E228" i="11"/>
  <c r="D228" i="11"/>
  <c r="J227" i="11"/>
  <c r="J226" i="11"/>
  <c r="N225" i="11"/>
  <c r="M225" i="11"/>
  <c r="I225" i="11"/>
  <c r="G225" i="11"/>
  <c r="F225" i="11"/>
  <c r="E225" i="11"/>
  <c r="J225" i="11" s="1"/>
  <c r="G224" i="11"/>
  <c r="F224" i="11"/>
  <c r="E224" i="11"/>
  <c r="D224" i="11"/>
  <c r="H223" i="11"/>
  <c r="G223" i="11"/>
  <c r="F223" i="11"/>
  <c r="E223" i="11"/>
  <c r="N223" i="11" s="1"/>
  <c r="D223" i="11"/>
  <c r="Q222" i="11"/>
  <c r="O222" i="11"/>
  <c r="J222" i="11"/>
  <c r="I221" i="11"/>
  <c r="F221" i="11"/>
  <c r="E221" i="11"/>
  <c r="D221" i="11"/>
  <c r="M221" i="11" s="1"/>
  <c r="C221" i="11"/>
  <c r="G221" i="11" s="1"/>
  <c r="H221" i="11" s="1"/>
  <c r="F220" i="11"/>
  <c r="D220" i="11"/>
  <c r="C220" i="11"/>
  <c r="G220" i="11" s="1"/>
  <c r="M217" i="11"/>
  <c r="H217" i="11"/>
  <c r="G217" i="11"/>
  <c r="F217" i="11"/>
  <c r="E217" i="11"/>
  <c r="N217" i="11" s="1"/>
  <c r="Q217" i="11" s="1"/>
  <c r="D217" i="11"/>
  <c r="N216" i="11"/>
  <c r="M216" i="11"/>
  <c r="G216" i="11"/>
  <c r="F216" i="11"/>
  <c r="H216" i="11" s="1"/>
  <c r="E216" i="11"/>
  <c r="J216" i="11" s="1"/>
  <c r="D216" i="11"/>
  <c r="N215" i="11"/>
  <c r="J215" i="11"/>
  <c r="G215" i="11"/>
  <c r="F215" i="11"/>
  <c r="H215" i="11" s="1"/>
  <c r="E215" i="11"/>
  <c r="M215" i="11" s="1"/>
  <c r="D215" i="11"/>
  <c r="G214" i="11"/>
  <c r="H214" i="11" s="1"/>
  <c r="F214" i="11"/>
  <c r="E214" i="11"/>
  <c r="D214" i="11"/>
  <c r="H213" i="11"/>
  <c r="G213" i="11"/>
  <c r="F213" i="11"/>
  <c r="E213" i="11"/>
  <c r="D213" i="11"/>
  <c r="I212" i="11"/>
  <c r="G212" i="11"/>
  <c r="F212" i="11"/>
  <c r="H212" i="11" s="1"/>
  <c r="E212" i="11"/>
  <c r="N212" i="11" s="1"/>
  <c r="D212" i="11"/>
  <c r="N211" i="11"/>
  <c r="J211" i="11"/>
  <c r="G211" i="11"/>
  <c r="F211" i="11"/>
  <c r="E211" i="11"/>
  <c r="M211" i="11" s="1"/>
  <c r="O211" i="11" s="1"/>
  <c r="D211" i="11"/>
  <c r="H209" i="11"/>
  <c r="G209" i="11"/>
  <c r="F209" i="11"/>
  <c r="E209" i="11"/>
  <c r="I209" i="11" s="1"/>
  <c r="D209" i="11"/>
  <c r="M208" i="11"/>
  <c r="H208" i="11"/>
  <c r="G208" i="11"/>
  <c r="F208" i="11"/>
  <c r="E208" i="11"/>
  <c r="N208" i="11" s="1"/>
  <c r="Q208" i="11" s="1"/>
  <c r="D208" i="11"/>
  <c r="N207" i="11"/>
  <c r="M207" i="11"/>
  <c r="G207" i="11"/>
  <c r="F207" i="11"/>
  <c r="H207" i="11" s="1"/>
  <c r="E207" i="11"/>
  <c r="J207" i="11" s="1"/>
  <c r="D207" i="11"/>
  <c r="N205" i="11"/>
  <c r="J205" i="11"/>
  <c r="G205" i="11"/>
  <c r="F205" i="11"/>
  <c r="H205" i="11" s="1"/>
  <c r="E205" i="11"/>
  <c r="M205" i="11" s="1"/>
  <c r="D205" i="11"/>
  <c r="G204" i="11"/>
  <c r="H204" i="11" s="1"/>
  <c r="F204" i="11"/>
  <c r="E204" i="11"/>
  <c r="D204" i="11"/>
  <c r="H203" i="11"/>
  <c r="G203" i="11"/>
  <c r="F203" i="11"/>
  <c r="E203" i="11"/>
  <c r="D203" i="11"/>
  <c r="I202" i="11"/>
  <c r="G202" i="11"/>
  <c r="F202" i="11"/>
  <c r="H202" i="11" s="1"/>
  <c r="E202" i="11"/>
  <c r="N202" i="11" s="1"/>
  <c r="D202" i="11"/>
  <c r="N201" i="11"/>
  <c r="J201" i="11"/>
  <c r="G201" i="11"/>
  <c r="F201" i="11"/>
  <c r="E201" i="11"/>
  <c r="M201" i="11" s="1"/>
  <c r="O201" i="11" s="1"/>
  <c r="D201" i="11"/>
  <c r="H199" i="11"/>
  <c r="G199" i="11"/>
  <c r="F199" i="11"/>
  <c r="E199" i="11"/>
  <c r="I199" i="11" s="1"/>
  <c r="D199" i="11"/>
  <c r="M198" i="11"/>
  <c r="H198" i="11"/>
  <c r="G198" i="11"/>
  <c r="F198" i="11"/>
  <c r="E198" i="11"/>
  <c r="N198" i="11" s="1"/>
  <c r="Q198" i="11" s="1"/>
  <c r="D198" i="11"/>
  <c r="N197" i="11"/>
  <c r="M197" i="11"/>
  <c r="G197" i="11"/>
  <c r="F197" i="11"/>
  <c r="H197" i="11" s="1"/>
  <c r="E197" i="11"/>
  <c r="J197" i="11" s="1"/>
  <c r="D197" i="11"/>
  <c r="N196" i="11"/>
  <c r="J196" i="11"/>
  <c r="G196" i="11"/>
  <c r="F196" i="11"/>
  <c r="H196" i="11" s="1"/>
  <c r="E196" i="11"/>
  <c r="M196" i="11" s="1"/>
  <c r="D196" i="11"/>
  <c r="G195" i="11"/>
  <c r="H195" i="11" s="1"/>
  <c r="F195" i="11"/>
  <c r="E195" i="11"/>
  <c r="D195" i="11"/>
  <c r="H193" i="11"/>
  <c r="G193" i="11"/>
  <c r="F193" i="11"/>
  <c r="E193" i="11"/>
  <c r="D193" i="11"/>
  <c r="I192" i="11"/>
  <c r="G192" i="11"/>
  <c r="F192" i="11"/>
  <c r="H192" i="11" s="1"/>
  <c r="E192" i="11"/>
  <c r="N192" i="11" s="1"/>
  <c r="D192" i="11"/>
  <c r="N191" i="11"/>
  <c r="J191" i="11"/>
  <c r="G191" i="11"/>
  <c r="F191" i="11"/>
  <c r="E191" i="11"/>
  <c r="M191" i="11" s="1"/>
  <c r="O191" i="11" s="1"/>
  <c r="D191" i="11"/>
  <c r="H190" i="11"/>
  <c r="G190" i="11"/>
  <c r="F190" i="11"/>
  <c r="E190" i="11"/>
  <c r="I190" i="11" s="1"/>
  <c r="D190" i="11"/>
  <c r="M189" i="11"/>
  <c r="H189" i="11"/>
  <c r="G189" i="11"/>
  <c r="F189" i="11"/>
  <c r="E189" i="11"/>
  <c r="N189" i="11" s="1"/>
  <c r="Q189" i="11" s="1"/>
  <c r="D189" i="11"/>
  <c r="N188" i="11"/>
  <c r="M188" i="11"/>
  <c r="G188" i="11"/>
  <c r="F188" i="11"/>
  <c r="H188" i="11" s="1"/>
  <c r="E188" i="11"/>
  <c r="J188" i="11" s="1"/>
  <c r="D188" i="11"/>
  <c r="O187" i="11"/>
  <c r="N187" i="11"/>
  <c r="Q187" i="11" s="1"/>
  <c r="J187" i="11"/>
  <c r="G187" i="11"/>
  <c r="F187" i="11"/>
  <c r="E187" i="11"/>
  <c r="M187" i="11" s="1"/>
  <c r="D187" i="11"/>
  <c r="H186" i="11"/>
  <c r="G186" i="11"/>
  <c r="F186" i="11"/>
  <c r="E186" i="11"/>
  <c r="D186" i="11"/>
  <c r="M185" i="11"/>
  <c r="G185" i="11"/>
  <c r="H185" i="11" s="1"/>
  <c r="F185" i="11"/>
  <c r="E185" i="11"/>
  <c r="D185" i="11"/>
  <c r="J185" i="11" s="1"/>
  <c r="J183" i="11"/>
  <c r="G183" i="11"/>
  <c r="F183" i="11"/>
  <c r="H183" i="11" s="1"/>
  <c r="E183" i="11"/>
  <c r="N183" i="11" s="1"/>
  <c r="D183" i="11"/>
  <c r="M183" i="11" s="1"/>
  <c r="N182" i="11"/>
  <c r="I182" i="11"/>
  <c r="G182" i="11"/>
  <c r="F182" i="11"/>
  <c r="E182" i="11"/>
  <c r="M182" i="11" s="1"/>
  <c r="D182" i="11"/>
  <c r="H181" i="11"/>
  <c r="G181" i="11"/>
  <c r="F181" i="11"/>
  <c r="E181" i="11"/>
  <c r="D181" i="11"/>
  <c r="G180" i="11"/>
  <c r="H180" i="11" s="1"/>
  <c r="F180" i="11"/>
  <c r="E180" i="11"/>
  <c r="N180" i="11" s="1"/>
  <c r="D180" i="11"/>
  <c r="O179" i="11"/>
  <c r="M179" i="11"/>
  <c r="J179" i="11"/>
  <c r="I179" i="11"/>
  <c r="G179" i="11"/>
  <c r="F179" i="11"/>
  <c r="H179" i="11" s="1"/>
  <c r="J178" i="11"/>
  <c r="G178" i="11"/>
  <c r="F178" i="11"/>
  <c r="H178" i="11" s="1"/>
  <c r="E178" i="11"/>
  <c r="D178" i="11"/>
  <c r="J177" i="11"/>
  <c r="H177" i="11"/>
  <c r="G177" i="11"/>
  <c r="F177" i="11"/>
  <c r="E177" i="11"/>
  <c r="I177" i="11" s="1"/>
  <c r="D177" i="11"/>
  <c r="G176" i="11"/>
  <c r="H176" i="11" s="1"/>
  <c r="F176" i="11"/>
  <c r="E176" i="11"/>
  <c r="D176" i="11"/>
  <c r="J176" i="11" s="1"/>
  <c r="M175" i="11"/>
  <c r="J175" i="11"/>
  <c r="I175" i="11"/>
  <c r="G175" i="11"/>
  <c r="F175" i="11"/>
  <c r="H174" i="11"/>
  <c r="G174" i="11"/>
  <c r="F174" i="11"/>
  <c r="E174" i="11"/>
  <c r="N174" i="11" s="1"/>
  <c r="D174" i="11"/>
  <c r="M173" i="11"/>
  <c r="G173" i="11"/>
  <c r="F173" i="11"/>
  <c r="H173" i="11" s="1"/>
  <c r="E173" i="11"/>
  <c r="J173" i="11" s="1"/>
  <c r="D173" i="11"/>
  <c r="J172" i="11"/>
  <c r="G172" i="11"/>
  <c r="F172" i="11"/>
  <c r="H172" i="11" s="1"/>
  <c r="E172" i="11"/>
  <c r="I172" i="11" s="1"/>
  <c r="L172" i="11" s="1"/>
  <c r="D172" i="11"/>
  <c r="M172" i="11" s="1"/>
  <c r="H171" i="11"/>
  <c r="G171" i="11"/>
  <c r="F171" i="11"/>
  <c r="E171" i="11"/>
  <c r="N171" i="11" s="1"/>
  <c r="D171" i="11"/>
  <c r="H169" i="11"/>
  <c r="G169" i="11"/>
  <c r="F169" i="11"/>
  <c r="E169" i="11"/>
  <c r="D169" i="11"/>
  <c r="J169" i="11" s="1"/>
  <c r="G168" i="11"/>
  <c r="F168" i="11"/>
  <c r="H168" i="11" s="1"/>
  <c r="E168" i="11"/>
  <c r="D168" i="11"/>
  <c r="H167" i="11"/>
  <c r="G167" i="11"/>
  <c r="F167" i="11"/>
  <c r="E167" i="11"/>
  <c r="D167" i="11"/>
  <c r="G166" i="11"/>
  <c r="H166" i="11" s="1"/>
  <c r="F166" i="11"/>
  <c r="E166" i="11"/>
  <c r="D166" i="11"/>
  <c r="J166" i="11" s="1"/>
  <c r="M165" i="11"/>
  <c r="J165" i="11"/>
  <c r="I165" i="11"/>
  <c r="G165" i="11"/>
  <c r="F165" i="11"/>
  <c r="N164" i="11"/>
  <c r="H164" i="11"/>
  <c r="G164" i="11"/>
  <c r="F164" i="11"/>
  <c r="E164" i="11"/>
  <c r="I164" i="11" s="1"/>
  <c r="D164" i="11"/>
  <c r="M163" i="11"/>
  <c r="G163" i="11"/>
  <c r="F163" i="11"/>
  <c r="E163" i="11"/>
  <c r="J163" i="11" s="1"/>
  <c r="D163" i="11"/>
  <c r="J162" i="11"/>
  <c r="G162" i="11"/>
  <c r="F162" i="11"/>
  <c r="H162" i="11" s="1"/>
  <c r="E162" i="11"/>
  <c r="I162" i="11" s="1"/>
  <c r="L162" i="11" s="1"/>
  <c r="D162" i="11"/>
  <c r="M162" i="11" s="1"/>
  <c r="H161" i="11"/>
  <c r="G161" i="11"/>
  <c r="F161" i="11"/>
  <c r="E161" i="11"/>
  <c r="N161" i="11" s="1"/>
  <c r="D161" i="11"/>
  <c r="M159" i="11"/>
  <c r="H159" i="11"/>
  <c r="G159" i="11"/>
  <c r="F159" i="11"/>
  <c r="E159" i="11"/>
  <c r="D159" i="11"/>
  <c r="J159" i="11" s="1"/>
  <c r="J158" i="11"/>
  <c r="G158" i="11"/>
  <c r="F158" i="11"/>
  <c r="H158" i="11" s="1"/>
  <c r="E158" i="11"/>
  <c r="D158" i="11"/>
  <c r="H157" i="11"/>
  <c r="G157" i="11"/>
  <c r="F157" i="11"/>
  <c r="E157" i="11"/>
  <c r="D157" i="11"/>
  <c r="J157" i="11" s="1"/>
  <c r="M156" i="11"/>
  <c r="G156" i="11"/>
  <c r="H156" i="11" s="1"/>
  <c r="F156" i="11"/>
  <c r="E156" i="11"/>
  <c r="D156" i="11"/>
  <c r="J156" i="11" s="1"/>
  <c r="J155" i="11"/>
  <c r="G155" i="11"/>
  <c r="F155" i="11"/>
  <c r="H155" i="11" s="1"/>
  <c r="E155" i="11"/>
  <c r="N155" i="11" s="1"/>
  <c r="O155" i="11" s="1"/>
  <c r="D155" i="11"/>
  <c r="M155" i="11" s="1"/>
  <c r="J153" i="11"/>
  <c r="G153" i="11"/>
  <c r="F153" i="11"/>
  <c r="E153" i="11"/>
  <c r="D153" i="11"/>
  <c r="N152" i="11"/>
  <c r="H152" i="11"/>
  <c r="G152" i="11"/>
  <c r="F152" i="11"/>
  <c r="E152" i="11"/>
  <c r="D152" i="11"/>
  <c r="G151" i="11"/>
  <c r="H151" i="11" s="1"/>
  <c r="F151" i="11"/>
  <c r="E151" i="11"/>
  <c r="N151" i="11" s="1"/>
  <c r="D151" i="11"/>
  <c r="I150" i="11"/>
  <c r="G150" i="11"/>
  <c r="F150" i="11"/>
  <c r="H150" i="11" s="1"/>
  <c r="E150" i="11"/>
  <c r="N150" i="11" s="1"/>
  <c r="D150" i="11"/>
  <c r="M150" i="11" s="1"/>
  <c r="N148" i="11"/>
  <c r="M148" i="11"/>
  <c r="I148" i="11"/>
  <c r="G148" i="11"/>
  <c r="F148" i="11"/>
  <c r="E148" i="11"/>
  <c r="J148" i="11" s="1"/>
  <c r="D148" i="11"/>
  <c r="L147" i="11"/>
  <c r="K147" i="11"/>
  <c r="J147" i="11"/>
  <c r="G147" i="11"/>
  <c r="F147" i="11"/>
  <c r="H147" i="11" s="1"/>
  <c r="E147" i="11"/>
  <c r="I147" i="11" s="1"/>
  <c r="D147" i="11"/>
  <c r="M147" i="11" s="1"/>
  <c r="H146" i="11"/>
  <c r="G146" i="11"/>
  <c r="F146" i="11"/>
  <c r="E146" i="11"/>
  <c r="N146" i="11" s="1"/>
  <c r="D146" i="11"/>
  <c r="H145" i="11"/>
  <c r="G145" i="11"/>
  <c r="F145" i="11"/>
  <c r="E145" i="11"/>
  <c r="N145" i="11" s="1"/>
  <c r="D145" i="11"/>
  <c r="O144" i="11"/>
  <c r="M144" i="11"/>
  <c r="Q144" i="11" s="1"/>
  <c r="L144" i="11"/>
  <c r="J144" i="11"/>
  <c r="I144" i="11"/>
  <c r="G144" i="11"/>
  <c r="F144" i="11"/>
  <c r="H144" i="11" s="1"/>
  <c r="M143" i="11"/>
  <c r="G143" i="11"/>
  <c r="H143" i="11" s="1"/>
  <c r="F143" i="11"/>
  <c r="E143" i="11"/>
  <c r="D143" i="11"/>
  <c r="J143" i="11" s="1"/>
  <c r="J142" i="11"/>
  <c r="G142" i="11"/>
  <c r="F142" i="11"/>
  <c r="H142" i="11" s="1"/>
  <c r="E142" i="11"/>
  <c r="N142" i="11" s="1"/>
  <c r="O142" i="11" s="1"/>
  <c r="D142" i="11"/>
  <c r="M142" i="11" s="1"/>
  <c r="I141" i="11"/>
  <c r="G141" i="11"/>
  <c r="F141" i="11"/>
  <c r="E141" i="11"/>
  <c r="M141" i="11" s="1"/>
  <c r="D141" i="11"/>
  <c r="G140" i="11"/>
  <c r="H140" i="11" s="1"/>
  <c r="F140" i="11"/>
  <c r="E140" i="11"/>
  <c r="D140" i="11"/>
  <c r="G138" i="11"/>
  <c r="H138" i="11" s="1"/>
  <c r="F138" i="11"/>
  <c r="E138" i="11"/>
  <c r="N138" i="11" s="1"/>
  <c r="D138" i="11"/>
  <c r="G137" i="11"/>
  <c r="F137" i="11"/>
  <c r="H137" i="11" s="1"/>
  <c r="E137" i="11"/>
  <c r="J137" i="11" s="1"/>
  <c r="D137" i="11"/>
  <c r="N136" i="11"/>
  <c r="M136" i="11"/>
  <c r="I136" i="11"/>
  <c r="G136" i="11"/>
  <c r="F136" i="11"/>
  <c r="H136" i="11" s="1"/>
  <c r="E136" i="11"/>
  <c r="J136" i="11" s="1"/>
  <c r="K136" i="11" s="1"/>
  <c r="D136" i="11"/>
  <c r="J135" i="11"/>
  <c r="G135" i="11"/>
  <c r="F135" i="11"/>
  <c r="H135" i="11" s="1"/>
  <c r="E135" i="11"/>
  <c r="I135" i="11" s="1"/>
  <c r="K135" i="11" s="1"/>
  <c r="D135" i="11"/>
  <c r="M135" i="11" s="1"/>
  <c r="M133" i="11"/>
  <c r="H133" i="11"/>
  <c r="G133" i="11"/>
  <c r="F133" i="11"/>
  <c r="E133" i="11"/>
  <c r="D133" i="11"/>
  <c r="J133" i="11" s="1"/>
  <c r="N132" i="11"/>
  <c r="H132" i="11"/>
  <c r="G132" i="11"/>
  <c r="F132" i="11"/>
  <c r="E132" i="11"/>
  <c r="I132" i="11" s="1"/>
  <c r="D132" i="11"/>
  <c r="G131" i="11"/>
  <c r="F131" i="11"/>
  <c r="H131" i="11" s="1"/>
  <c r="E131" i="11"/>
  <c r="D131" i="11"/>
  <c r="N130" i="11"/>
  <c r="G130" i="11"/>
  <c r="F130" i="11"/>
  <c r="H130" i="11" s="1"/>
  <c r="E130" i="11"/>
  <c r="D130" i="11"/>
  <c r="G129" i="11"/>
  <c r="H129" i="11" s="1"/>
  <c r="F129" i="11"/>
  <c r="E129" i="11"/>
  <c r="N129" i="11" s="1"/>
  <c r="D129" i="11"/>
  <c r="J128" i="11"/>
  <c r="G128" i="11"/>
  <c r="F128" i="11"/>
  <c r="H128" i="11" s="1"/>
  <c r="E128" i="11"/>
  <c r="N128" i="11" s="1"/>
  <c r="O128" i="11" s="1"/>
  <c r="D128" i="11"/>
  <c r="M128" i="11" s="1"/>
  <c r="M127" i="11"/>
  <c r="J127" i="11"/>
  <c r="L127" i="11" s="1"/>
  <c r="I127" i="11"/>
  <c r="G127" i="11"/>
  <c r="F127" i="11"/>
  <c r="H127" i="11" s="1"/>
  <c r="H126" i="11"/>
  <c r="G126" i="11"/>
  <c r="F126" i="11"/>
  <c r="E126" i="11"/>
  <c r="D126" i="11"/>
  <c r="J126" i="11" s="1"/>
  <c r="J125" i="11"/>
  <c r="G125" i="11"/>
  <c r="F125" i="11"/>
  <c r="H125" i="11" s="1"/>
  <c r="E125" i="11"/>
  <c r="I125" i="11" s="1"/>
  <c r="D125" i="11"/>
  <c r="N124" i="11"/>
  <c r="M124" i="11"/>
  <c r="I124" i="11"/>
  <c r="G124" i="11"/>
  <c r="F124" i="11"/>
  <c r="E124" i="11"/>
  <c r="J124" i="11" s="1"/>
  <c r="D124" i="11"/>
  <c r="N123" i="11"/>
  <c r="G123" i="11"/>
  <c r="H123" i="11" s="1"/>
  <c r="F123" i="11"/>
  <c r="E123" i="11"/>
  <c r="D123" i="11"/>
  <c r="I122" i="11"/>
  <c r="G122" i="11"/>
  <c r="H122" i="11" s="1"/>
  <c r="F122" i="11"/>
  <c r="E122" i="11"/>
  <c r="N122" i="11" s="1"/>
  <c r="D122" i="11"/>
  <c r="M121" i="11"/>
  <c r="J121" i="11"/>
  <c r="G121" i="11"/>
  <c r="F121" i="11"/>
  <c r="H121" i="11" s="1"/>
  <c r="E121" i="11"/>
  <c r="I121" i="11" s="1"/>
  <c r="D121" i="11"/>
  <c r="N121" i="11" s="1"/>
  <c r="N120" i="11"/>
  <c r="M120" i="11"/>
  <c r="I120" i="11"/>
  <c r="L120" i="11" s="1"/>
  <c r="G120" i="11"/>
  <c r="F120" i="11"/>
  <c r="H120" i="11" s="1"/>
  <c r="E120" i="11"/>
  <c r="J120" i="11" s="1"/>
  <c r="D120" i="11"/>
  <c r="J117" i="11"/>
  <c r="G117" i="11"/>
  <c r="F117" i="11"/>
  <c r="E117" i="11"/>
  <c r="I117" i="11" s="1"/>
  <c r="L117" i="11" s="1"/>
  <c r="D117" i="11"/>
  <c r="M117" i="11" s="1"/>
  <c r="H116" i="11"/>
  <c r="G116" i="11"/>
  <c r="F116" i="11"/>
  <c r="E116" i="11"/>
  <c r="N116" i="11" s="1"/>
  <c r="D116" i="11"/>
  <c r="M115" i="11"/>
  <c r="H115" i="11"/>
  <c r="G115" i="11"/>
  <c r="F115" i="11"/>
  <c r="E115" i="11"/>
  <c r="I115" i="11" s="1"/>
  <c r="D115" i="11"/>
  <c r="J115" i="11" s="1"/>
  <c r="O114" i="11"/>
  <c r="Q113" i="11"/>
  <c r="O113" i="11"/>
  <c r="G112" i="11"/>
  <c r="F112" i="11"/>
  <c r="H112" i="11" s="1"/>
  <c r="E112" i="11"/>
  <c r="D112" i="11"/>
  <c r="G111" i="11"/>
  <c r="F111" i="11"/>
  <c r="E111" i="11"/>
  <c r="M111" i="11" s="1"/>
  <c r="D111" i="11"/>
  <c r="G110" i="11"/>
  <c r="F110" i="11"/>
  <c r="H110" i="11" s="1"/>
  <c r="E110" i="11"/>
  <c r="D110" i="11"/>
  <c r="G109" i="11"/>
  <c r="F109" i="11"/>
  <c r="E109" i="11"/>
  <c r="N109" i="11" s="1"/>
  <c r="D109" i="11"/>
  <c r="G108" i="11"/>
  <c r="F108" i="11"/>
  <c r="E108" i="11"/>
  <c r="I108" i="11" s="1"/>
  <c r="D108" i="11"/>
  <c r="G107" i="11"/>
  <c r="F107" i="11"/>
  <c r="E107" i="11"/>
  <c r="D107" i="11"/>
  <c r="Q106" i="11"/>
  <c r="O106" i="11"/>
  <c r="H105" i="11"/>
  <c r="G105" i="11"/>
  <c r="F105" i="11"/>
  <c r="E105" i="11"/>
  <c r="D105" i="11"/>
  <c r="G104" i="11"/>
  <c r="F104" i="11"/>
  <c r="E104" i="11"/>
  <c r="D104" i="11"/>
  <c r="G103" i="11"/>
  <c r="F103" i="11"/>
  <c r="E103" i="11"/>
  <c r="D103" i="11"/>
  <c r="G102" i="11"/>
  <c r="H102" i="11" s="1"/>
  <c r="F102" i="11"/>
  <c r="E102" i="11"/>
  <c r="N102" i="11" s="1"/>
  <c r="D102" i="11"/>
  <c r="Q101" i="11"/>
  <c r="O101" i="11"/>
  <c r="Q100" i="11"/>
  <c r="O100" i="11"/>
  <c r="G99" i="11"/>
  <c r="F99" i="11"/>
  <c r="E99" i="11"/>
  <c r="D99" i="11"/>
  <c r="G98" i="11"/>
  <c r="F98" i="11"/>
  <c r="E98" i="11"/>
  <c r="D98" i="11"/>
  <c r="G97" i="11"/>
  <c r="F97" i="11"/>
  <c r="E97" i="11"/>
  <c r="D97" i="11"/>
  <c r="J96" i="11"/>
  <c r="G95" i="11"/>
  <c r="F95" i="11"/>
  <c r="H95" i="11" s="1"/>
  <c r="E95" i="11"/>
  <c r="D95" i="11"/>
  <c r="J95" i="11" s="1"/>
  <c r="M94" i="11"/>
  <c r="J94" i="11"/>
  <c r="G94" i="11"/>
  <c r="F94" i="11"/>
  <c r="H94" i="11" s="1"/>
  <c r="E94" i="11"/>
  <c r="D94" i="11"/>
  <c r="H93" i="11"/>
  <c r="G93" i="11"/>
  <c r="F93" i="11"/>
  <c r="E93" i="11"/>
  <c r="D93" i="11"/>
  <c r="M93" i="11" s="1"/>
  <c r="G92" i="11"/>
  <c r="H92" i="11" s="1"/>
  <c r="F92" i="11"/>
  <c r="E92" i="11"/>
  <c r="N92" i="11" s="1"/>
  <c r="D92" i="11"/>
  <c r="M91" i="11"/>
  <c r="G91" i="11"/>
  <c r="F91" i="11"/>
  <c r="H91" i="11" s="1"/>
  <c r="E91" i="11"/>
  <c r="D91" i="11"/>
  <c r="J91" i="11" s="1"/>
  <c r="N90" i="11"/>
  <c r="Q90" i="11" s="1"/>
  <c r="I90" i="11"/>
  <c r="G90" i="11"/>
  <c r="F90" i="11"/>
  <c r="H90" i="11" s="1"/>
  <c r="E90" i="11"/>
  <c r="M90" i="11" s="1"/>
  <c r="D90" i="11"/>
  <c r="H89" i="11"/>
  <c r="G89" i="11"/>
  <c r="F89" i="11"/>
  <c r="E89" i="11"/>
  <c r="D89" i="11"/>
  <c r="M89" i="11" s="1"/>
  <c r="M88" i="11"/>
  <c r="G88" i="11"/>
  <c r="H88" i="11" s="1"/>
  <c r="F88" i="11"/>
  <c r="E88" i="11"/>
  <c r="D88" i="11"/>
  <c r="J88" i="11" s="1"/>
  <c r="N87" i="11"/>
  <c r="O87" i="11" s="1"/>
  <c r="I87" i="11"/>
  <c r="G87" i="11"/>
  <c r="F87" i="11"/>
  <c r="H87" i="11" s="1"/>
  <c r="E87" i="11"/>
  <c r="J87" i="11" s="1"/>
  <c r="L87" i="11" s="1"/>
  <c r="D87" i="11"/>
  <c r="M87" i="11" s="1"/>
  <c r="N86" i="11"/>
  <c r="I86" i="11"/>
  <c r="G86" i="11"/>
  <c r="F86" i="11"/>
  <c r="E86" i="11"/>
  <c r="M86" i="11" s="1"/>
  <c r="D86" i="11"/>
  <c r="H83" i="11"/>
  <c r="G83" i="11"/>
  <c r="F83" i="11"/>
  <c r="E83" i="11"/>
  <c r="D83" i="11"/>
  <c r="G82" i="11"/>
  <c r="H82" i="11" s="1"/>
  <c r="F82" i="11"/>
  <c r="E82" i="11"/>
  <c r="N82" i="11" s="1"/>
  <c r="D82" i="11"/>
  <c r="M81" i="11"/>
  <c r="H81" i="11"/>
  <c r="G81" i="11"/>
  <c r="F81" i="11"/>
  <c r="E81" i="11"/>
  <c r="I81" i="11" s="1"/>
  <c r="D81" i="11"/>
  <c r="J81" i="11" s="1"/>
  <c r="N80" i="11"/>
  <c r="M80" i="11"/>
  <c r="I80" i="11"/>
  <c r="L80" i="11" s="1"/>
  <c r="G80" i="11"/>
  <c r="F80" i="11"/>
  <c r="E80" i="11"/>
  <c r="J80" i="11" s="1"/>
  <c r="D80" i="11"/>
  <c r="J79" i="11"/>
  <c r="G79" i="11"/>
  <c r="F79" i="11"/>
  <c r="H79" i="11" s="1"/>
  <c r="E79" i="11"/>
  <c r="I79" i="11" s="1"/>
  <c r="K79" i="11" s="1"/>
  <c r="D79" i="11"/>
  <c r="M79" i="11" s="1"/>
  <c r="M78" i="11"/>
  <c r="H78" i="11"/>
  <c r="G78" i="11"/>
  <c r="F78" i="11"/>
  <c r="E78" i="11"/>
  <c r="D78" i="11"/>
  <c r="J78" i="11" s="1"/>
  <c r="M77" i="11"/>
  <c r="H77" i="11"/>
  <c r="G77" i="11"/>
  <c r="F77" i="11"/>
  <c r="E77" i="11"/>
  <c r="I77" i="11" s="1"/>
  <c r="D77" i="11"/>
  <c r="J77" i="11" s="1"/>
  <c r="J76" i="11"/>
  <c r="G76" i="11"/>
  <c r="F76" i="11"/>
  <c r="E76" i="11"/>
  <c r="D76" i="11"/>
  <c r="Q75" i="11"/>
  <c r="N75" i="11"/>
  <c r="O75" i="11" s="1"/>
  <c r="J75" i="11"/>
  <c r="G75" i="11"/>
  <c r="F75" i="11"/>
  <c r="H75" i="11" s="1"/>
  <c r="E75" i="11"/>
  <c r="I75" i="11" s="1"/>
  <c r="L75" i="11" s="1"/>
  <c r="D75" i="11"/>
  <c r="M75" i="11" s="1"/>
  <c r="M74" i="11"/>
  <c r="G74" i="11"/>
  <c r="H74" i="11" s="1"/>
  <c r="F74" i="11"/>
  <c r="E74" i="11"/>
  <c r="D74" i="11"/>
  <c r="J74" i="11" s="1"/>
  <c r="M71" i="11"/>
  <c r="H71" i="11"/>
  <c r="G71" i="11"/>
  <c r="F71" i="11"/>
  <c r="E71" i="11"/>
  <c r="D71" i="11"/>
  <c r="J71" i="11" s="1"/>
  <c r="I70" i="11"/>
  <c r="G70" i="11"/>
  <c r="F70" i="11"/>
  <c r="H70" i="11" s="1"/>
  <c r="E70" i="11"/>
  <c r="M70" i="11" s="1"/>
  <c r="D70" i="11"/>
  <c r="N69" i="11"/>
  <c r="Q69" i="11" s="1"/>
  <c r="J69" i="11"/>
  <c r="G69" i="11"/>
  <c r="H69" i="11" s="1"/>
  <c r="F69" i="11"/>
  <c r="E69" i="11"/>
  <c r="I69" i="11" s="1"/>
  <c r="K69" i="11" s="1"/>
  <c r="D69" i="11"/>
  <c r="M69" i="11" s="1"/>
  <c r="M68" i="11"/>
  <c r="G68" i="11"/>
  <c r="H68" i="11" s="1"/>
  <c r="F68" i="11"/>
  <c r="E68" i="11"/>
  <c r="D68" i="11"/>
  <c r="J68" i="11" s="1"/>
  <c r="J67" i="11"/>
  <c r="J66" i="11"/>
  <c r="G66" i="11"/>
  <c r="F66" i="11"/>
  <c r="E66" i="11"/>
  <c r="D66" i="11"/>
  <c r="Q65" i="11"/>
  <c r="N65" i="11"/>
  <c r="O65" i="11" s="1"/>
  <c r="J65" i="11"/>
  <c r="G65" i="11"/>
  <c r="F65" i="11"/>
  <c r="H65" i="11" s="1"/>
  <c r="E65" i="11"/>
  <c r="I65" i="11" s="1"/>
  <c r="L65" i="11" s="1"/>
  <c r="D65" i="11"/>
  <c r="M65" i="11" s="1"/>
  <c r="M64" i="11"/>
  <c r="G64" i="11"/>
  <c r="H64" i="11" s="1"/>
  <c r="F64" i="11"/>
  <c r="E64" i="11"/>
  <c r="D64" i="11"/>
  <c r="J64" i="11" s="1"/>
  <c r="M63" i="11"/>
  <c r="H63" i="11"/>
  <c r="G63" i="11"/>
  <c r="F63" i="11"/>
  <c r="E63" i="11"/>
  <c r="D63" i="11"/>
  <c r="J63" i="11" s="1"/>
  <c r="I62" i="11"/>
  <c r="G62" i="11"/>
  <c r="F62" i="11"/>
  <c r="H62" i="11" s="1"/>
  <c r="E62" i="11"/>
  <c r="M62" i="11" s="1"/>
  <c r="D62" i="11"/>
  <c r="N61" i="11"/>
  <c r="Q61" i="11" s="1"/>
  <c r="J61" i="11"/>
  <c r="G61" i="11"/>
  <c r="H61" i="11" s="1"/>
  <c r="F61" i="11"/>
  <c r="E61" i="11"/>
  <c r="I61" i="11" s="1"/>
  <c r="K61" i="11" s="1"/>
  <c r="D61" i="11"/>
  <c r="M61" i="11" s="1"/>
  <c r="M60" i="11"/>
  <c r="G60" i="11"/>
  <c r="H60" i="11" s="1"/>
  <c r="F60" i="11"/>
  <c r="E60" i="11"/>
  <c r="D60" i="11"/>
  <c r="J60" i="11" s="1"/>
  <c r="N59" i="11"/>
  <c r="O59" i="11" s="1"/>
  <c r="I59" i="11"/>
  <c r="G59" i="11"/>
  <c r="F59" i="11"/>
  <c r="H59" i="11" s="1"/>
  <c r="E59" i="11"/>
  <c r="J59" i="11" s="1"/>
  <c r="D59" i="11"/>
  <c r="M59" i="11" s="1"/>
  <c r="I58" i="11"/>
  <c r="G58" i="11"/>
  <c r="F58" i="11"/>
  <c r="E58" i="11"/>
  <c r="N58" i="11" s="1"/>
  <c r="D58" i="11"/>
  <c r="N57" i="11"/>
  <c r="G57" i="11"/>
  <c r="F57" i="11"/>
  <c r="H57" i="11" s="1"/>
  <c r="E57" i="11"/>
  <c r="I57" i="11" s="1"/>
  <c r="D57" i="11"/>
  <c r="H56" i="11"/>
  <c r="G56" i="11"/>
  <c r="F56" i="11"/>
  <c r="E56" i="11"/>
  <c r="D56" i="11"/>
  <c r="J56" i="11" s="1"/>
  <c r="H55" i="11"/>
  <c r="G55" i="11"/>
  <c r="F55" i="11"/>
  <c r="E55" i="11"/>
  <c r="N55" i="11" s="1"/>
  <c r="D55" i="11"/>
  <c r="J55" i="11" s="1"/>
  <c r="G54" i="11"/>
  <c r="F54" i="11"/>
  <c r="H54" i="11" s="1"/>
  <c r="E54" i="11"/>
  <c r="N54" i="11" s="1"/>
  <c r="D54" i="11"/>
  <c r="J53" i="11"/>
  <c r="G52" i="11"/>
  <c r="H52" i="11" s="1"/>
  <c r="F52" i="11"/>
  <c r="E52" i="11"/>
  <c r="N52" i="11" s="1"/>
  <c r="D52" i="11"/>
  <c r="H51" i="11"/>
  <c r="G51" i="11"/>
  <c r="F51" i="11"/>
  <c r="E51" i="11"/>
  <c r="N51" i="11" s="1"/>
  <c r="D51" i="11"/>
  <c r="M51" i="11" s="1"/>
  <c r="N50" i="11"/>
  <c r="M50" i="11"/>
  <c r="I50" i="11"/>
  <c r="G50" i="11"/>
  <c r="F50" i="11"/>
  <c r="H50" i="11" s="1"/>
  <c r="E50" i="11"/>
  <c r="J50" i="11" s="1"/>
  <c r="K50" i="11" s="1"/>
  <c r="D50" i="11"/>
  <c r="J49" i="11"/>
  <c r="G49" i="11"/>
  <c r="F49" i="11"/>
  <c r="H49" i="11" s="1"/>
  <c r="E49" i="11"/>
  <c r="I49" i="11" s="1"/>
  <c r="L49" i="11" s="1"/>
  <c r="D49" i="11"/>
  <c r="M49" i="11" s="1"/>
  <c r="H48" i="11"/>
  <c r="G48" i="11"/>
  <c r="F48" i="11"/>
  <c r="E48" i="11"/>
  <c r="D48" i="11"/>
  <c r="J48" i="11" s="1"/>
  <c r="H47" i="11"/>
  <c r="G47" i="11"/>
  <c r="F47" i="11"/>
  <c r="E47" i="11"/>
  <c r="N47" i="11" s="1"/>
  <c r="D47" i="11"/>
  <c r="J47" i="11" s="1"/>
  <c r="G46" i="11"/>
  <c r="F46" i="11"/>
  <c r="H46" i="11" s="1"/>
  <c r="E46" i="11"/>
  <c r="N46" i="11" s="1"/>
  <c r="D46" i="11"/>
  <c r="H45" i="11"/>
  <c r="G45" i="11"/>
  <c r="F45" i="11"/>
  <c r="E45" i="11"/>
  <c r="D45" i="11"/>
  <c r="M45" i="11" s="1"/>
  <c r="G44" i="11"/>
  <c r="H44" i="11" s="1"/>
  <c r="F44" i="11"/>
  <c r="E44" i="11"/>
  <c r="D44" i="11"/>
  <c r="J44" i="11" s="1"/>
  <c r="J43" i="11"/>
  <c r="G43" i="11"/>
  <c r="F43" i="11"/>
  <c r="H43" i="11" s="1"/>
  <c r="E43" i="11"/>
  <c r="N43" i="11" s="1"/>
  <c r="D43" i="11"/>
  <c r="M43" i="11" s="1"/>
  <c r="N42" i="11"/>
  <c r="I42" i="11"/>
  <c r="G42" i="11"/>
  <c r="F42" i="11"/>
  <c r="H42" i="11" s="1"/>
  <c r="E42" i="11"/>
  <c r="M42" i="11" s="1"/>
  <c r="D42" i="11"/>
  <c r="G39" i="11"/>
  <c r="H39" i="11" s="1"/>
  <c r="F39" i="11"/>
  <c r="E39" i="11"/>
  <c r="D39" i="11"/>
  <c r="M39" i="11" s="1"/>
  <c r="G38" i="11"/>
  <c r="H38" i="11" s="1"/>
  <c r="F38" i="11"/>
  <c r="E38" i="11"/>
  <c r="D38" i="11"/>
  <c r="J38" i="11" s="1"/>
  <c r="G37" i="11"/>
  <c r="F37" i="11"/>
  <c r="H37" i="11" s="1"/>
  <c r="E37" i="11"/>
  <c r="J37" i="11" s="1"/>
  <c r="D37" i="11"/>
  <c r="M37" i="11" s="1"/>
  <c r="N36" i="11"/>
  <c r="O36" i="11" s="1"/>
  <c r="M36" i="11"/>
  <c r="I36" i="11"/>
  <c r="G36" i="11"/>
  <c r="F36" i="11"/>
  <c r="E36" i="11"/>
  <c r="J36" i="11" s="1"/>
  <c r="D36" i="11"/>
  <c r="G35" i="11"/>
  <c r="F35" i="11"/>
  <c r="H35" i="11" s="1"/>
  <c r="E35" i="11"/>
  <c r="D35" i="11"/>
  <c r="M35" i="11" s="1"/>
  <c r="G34" i="11"/>
  <c r="H34" i="11" s="1"/>
  <c r="F34" i="11"/>
  <c r="E34" i="11"/>
  <c r="N34" i="11" s="1"/>
  <c r="D34" i="11"/>
  <c r="H33" i="11"/>
  <c r="G33" i="11"/>
  <c r="F33" i="11"/>
  <c r="E33" i="11"/>
  <c r="N33" i="11" s="1"/>
  <c r="D33" i="11"/>
  <c r="M33" i="11" s="1"/>
  <c r="M32" i="11"/>
  <c r="G32" i="11"/>
  <c r="F32" i="11"/>
  <c r="H32" i="11" s="1"/>
  <c r="E32" i="11"/>
  <c r="D32" i="11"/>
  <c r="J32" i="11" s="1"/>
  <c r="G31" i="11"/>
  <c r="H31" i="11" s="1"/>
  <c r="F31" i="11"/>
  <c r="E31" i="11"/>
  <c r="N31" i="11" s="1"/>
  <c r="D31" i="11"/>
  <c r="J31" i="11" s="1"/>
  <c r="H30" i="11"/>
  <c r="G30" i="11"/>
  <c r="F30" i="11"/>
  <c r="E30" i="11"/>
  <c r="N30" i="11" s="1"/>
  <c r="D30" i="11"/>
  <c r="M30" i="11" s="1"/>
  <c r="G29" i="11"/>
  <c r="F29" i="11"/>
  <c r="H29" i="11" s="1"/>
  <c r="E29" i="11"/>
  <c r="J29" i="11" s="1"/>
  <c r="D29" i="11"/>
  <c r="N28" i="11"/>
  <c r="J28" i="11"/>
  <c r="G28" i="11"/>
  <c r="F28" i="11"/>
  <c r="H28" i="11" s="1"/>
  <c r="E28" i="11"/>
  <c r="I28" i="11" s="1"/>
  <c r="D28" i="11"/>
  <c r="M28" i="11" s="1"/>
  <c r="G27" i="11"/>
  <c r="H27" i="11" s="1"/>
  <c r="F27" i="11"/>
  <c r="E27" i="11"/>
  <c r="N27" i="11" s="1"/>
  <c r="D27" i="11"/>
  <c r="J27" i="11" s="1"/>
  <c r="H25" i="11"/>
  <c r="G25" i="11"/>
  <c r="F25" i="11"/>
  <c r="E25" i="11"/>
  <c r="N25" i="11" s="1"/>
  <c r="D25" i="11"/>
  <c r="J25" i="11" s="1"/>
  <c r="G24" i="11"/>
  <c r="F24" i="11"/>
  <c r="H24" i="11" s="1"/>
  <c r="E24" i="11"/>
  <c r="J24" i="11" s="1"/>
  <c r="D24" i="11"/>
  <c r="N23" i="11"/>
  <c r="J23" i="11"/>
  <c r="G23" i="11"/>
  <c r="F23" i="11"/>
  <c r="H23" i="11" s="1"/>
  <c r="E23" i="11"/>
  <c r="I23" i="11" s="1"/>
  <c r="D23" i="11"/>
  <c r="M23" i="11" s="1"/>
  <c r="G22" i="11"/>
  <c r="H22" i="11" s="1"/>
  <c r="F22" i="11"/>
  <c r="E22" i="11"/>
  <c r="N22" i="11" s="1"/>
  <c r="D22" i="11"/>
  <c r="J22" i="11" s="1"/>
  <c r="H21" i="11"/>
  <c r="G21" i="11"/>
  <c r="F21" i="11"/>
  <c r="E21" i="11"/>
  <c r="I21" i="11" s="1"/>
  <c r="D21" i="11"/>
  <c r="J21" i="11" s="1"/>
  <c r="G20" i="11"/>
  <c r="F20" i="11"/>
  <c r="H20" i="11" s="1"/>
  <c r="E20" i="11"/>
  <c r="N20" i="11" s="1"/>
  <c r="D20" i="11"/>
  <c r="N19" i="11"/>
  <c r="J19" i="11"/>
  <c r="G19" i="11"/>
  <c r="F19" i="11"/>
  <c r="H19" i="11" s="1"/>
  <c r="E19" i="11"/>
  <c r="I19" i="11" s="1"/>
  <c r="D19" i="11"/>
  <c r="M19" i="11" s="1"/>
  <c r="G18" i="11"/>
  <c r="H18" i="11" s="1"/>
  <c r="F18" i="11"/>
  <c r="E18" i="11"/>
  <c r="N18" i="11" s="1"/>
  <c r="D18" i="11"/>
  <c r="J18" i="11" s="1"/>
  <c r="H17" i="11"/>
  <c r="G17" i="11"/>
  <c r="F17" i="11"/>
  <c r="E17" i="11"/>
  <c r="N17" i="11" s="1"/>
  <c r="D17" i="11"/>
  <c r="J17" i="11" s="1"/>
  <c r="G16" i="11"/>
  <c r="F16" i="11"/>
  <c r="H16" i="11" s="1"/>
  <c r="E16" i="11"/>
  <c r="N16" i="11" s="1"/>
  <c r="D16" i="11"/>
  <c r="N15" i="11"/>
  <c r="Q15" i="11" s="1"/>
  <c r="J15" i="11"/>
  <c r="G15" i="11"/>
  <c r="F15" i="11"/>
  <c r="H15" i="11" s="1"/>
  <c r="E15" i="11"/>
  <c r="I15" i="11" s="1"/>
  <c r="D15" i="11"/>
  <c r="M15" i="11" s="1"/>
  <c r="G14" i="11"/>
  <c r="H14" i="11" s="1"/>
  <c r="F14" i="11"/>
  <c r="E14" i="11"/>
  <c r="N14" i="11" s="1"/>
  <c r="D14" i="11"/>
  <c r="J14" i="11" s="1"/>
  <c r="H13" i="11"/>
  <c r="G13" i="11"/>
  <c r="F13" i="11"/>
  <c r="E13" i="11"/>
  <c r="I13" i="11" s="1"/>
  <c r="D13" i="11"/>
  <c r="J13" i="11" s="1"/>
  <c r="G12" i="11"/>
  <c r="F12" i="11"/>
  <c r="H12" i="11" s="1"/>
  <c r="E12" i="11"/>
  <c r="N12" i="11" s="1"/>
  <c r="D12" i="11"/>
  <c r="N11" i="11"/>
  <c r="J11" i="11"/>
  <c r="G11" i="11"/>
  <c r="F11" i="11"/>
  <c r="H11" i="11" s="1"/>
  <c r="E11" i="11"/>
  <c r="I11" i="11" s="1"/>
  <c r="D11" i="11"/>
  <c r="M11" i="11" s="1"/>
  <c r="I371" i="10"/>
  <c r="G371" i="10"/>
  <c r="F371" i="10"/>
  <c r="H371" i="10" s="1"/>
  <c r="E371" i="10"/>
  <c r="D371" i="10"/>
  <c r="N370" i="10"/>
  <c r="J370" i="10"/>
  <c r="G370" i="10"/>
  <c r="F370" i="10"/>
  <c r="H370" i="10" s="1"/>
  <c r="E370" i="10"/>
  <c r="I370" i="10" s="1"/>
  <c r="D370" i="10"/>
  <c r="M370" i="10" s="1"/>
  <c r="G369" i="10"/>
  <c r="H369" i="10" s="1"/>
  <c r="F369" i="10"/>
  <c r="E369" i="10"/>
  <c r="N369" i="10" s="1"/>
  <c r="D369" i="10"/>
  <c r="J369" i="10" s="1"/>
  <c r="H368" i="10"/>
  <c r="G368" i="10"/>
  <c r="F368" i="10"/>
  <c r="E368" i="10"/>
  <c r="N368" i="10" s="1"/>
  <c r="D368" i="10"/>
  <c r="I367" i="10"/>
  <c r="G367" i="10"/>
  <c r="F367" i="10"/>
  <c r="H367" i="10" s="1"/>
  <c r="E367" i="10"/>
  <c r="D367" i="10"/>
  <c r="N366" i="10"/>
  <c r="J366" i="10"/>
  <c r="G366" i="10"/>
  <c r="F366" i="10"/>
  <c r="H366" i="10" s="1"/>
  <c r="E366" i="10"/>
  <c r="I366" i="10" s="1"/>
  <c r="D366" i="10"/>
  <c r="M366" i="10" s="1"/>
  <c r="G365" i="10"/>
  <c r="H365" i="10" s="1"/>
  <c r="F365" i="10"/>
  <c r="E365" i="10"/>
  <c r="N365" i="10" s="1"/>
  <c r="D365" i="10"/>
  <c r="J365" i="10" s="1"/>
  <c r="H364" i="10"/>
  <c r="G364" i="10"/>
  <c r="F364" i="10"/>
  <c r="E364" i="10"/>
  <c r="N364" i="10" s="1"/>
  <c r="D364" i="10"/>
  <c r="G363" i="10"/>
  <c r="F363" i="10"/>
  <c r="H363" i="10" s="1"/>
  <c r="E363" i="10"/>
  <c r="I363" i="10" s="1"/>
  <c r="D363" i="10"/>
  <c r="N362" i="10"/>
  <c r="J362" i="10"/>
  <c r="G362" i="10"/>
  <c r="F362" i="10"/>
  <c r="H362" i="10" s="1"/>
  <c r="E362" i="10"/>
  <c r="I362" i="10" s="1"/>
  <c r="D362" i="10"/>
  <c r="M362" i="10" s="1"/>
  <c r="G361" i="10"/>
  <c r="H361" i="10" s="1"/>
  <c r="F361" i="10"/>
  <c r="E361" i="10"/>
  <c r="N361" i="10" s="1"/>
  <c r="D361" i="10"/>
  <c r="J361" i="10" s="1"/>
  <c r="H360" i="10"/>
  <c r="G360" i="10"/>
  <c r="F360" i="10"/>
  <c r="E360" i="10"/>
  <c r="D360" i="10"/>
  <c r="M359" i="10"/>
  <c r="G359" i="10"/>
  <c r="F359" i="10"/>
  <c r="H359" i="10" s="1"/>
  <c r="E359" i="10"/>
  <c r="D359" i="10"/>
  <c r="N358" i="10"/>
  <c r="J358" i="10"/>
  <c r="G358" i="10"/>
  <c r="F358" i="10"/>
  <c r="H358" i="10" s="1"/>
  <c r="E358" i="10"/>
  <c r="I358" i="10" s="1"/>
  <c r="D358" i="10"/>
  <c r="M358" i="10" s="1"/>
  <c r="G357" i="10"/>
  <c r="H357" i="10" s="1"/>
  <c r="F357" i="10"/>
  <c r="E357" i="10"/>
  <c r="N357" i="10" s="1"/>
  <c r="D357" i="10"/>
  <c r="J357" i="10" s="1"/>
  <c r="H356" i="10"/>
  <c r="G356" i="10"/>
  <c r="F356" i="10"/>
  <c r="E356" i="10"/>
  <c r="N356" i="10" s="1"/>
  <c r="D356" i="10"/>
  <c r="I355" i="10"/>
  <c r="G355" i="10"/>
  <c r="F355" i="10"/>
  <c r="H355" i="10" s="1"/>
  <c r="E355" i="10"/>
  <c r="D355" i="10"/>
  <c r="N354" i="10"/>
  <c r="J354" i="10"/>
  <c r="G354" i="10"/>
  <c r="F354" i="10"/>
  <c r="H354" i="10" s="1"/>
  <c r="E354" i="10"/>
  <c r="I354" i="10" s="1"/>
  <c r="D354" i="10"/>
  <c r="M354" i="10" s="1"/>
  <c r="G353" i="10"/>
  <c r="H353" i="10" s="1"/>
  <c r="F353" i="10"/>
  <c r="E353" i="10"/>
  <c r="N353" i="10" s="1"/>
  <c r="D353" i="10"/>
  <c r="J353" i="10" s="1"/>
  <c r="H352" i="10"/>
  <c r="G352" i="10"/>
  <c r="F352" i="10"/>
  <c r="E352" i="10"/>
  <c r="N352" i="10" s="1"/>
  <c r="D352" i="10"/>
  <c r="G351" i="10"/>
  <c r="F351" i="10"/>
  <c r="H351" i="10" s="1"/>
  <c r="E351" i="10"/>
  <c r="M351" i="10" s="1"/>
  <c r="D351" i="10"/>
  <c r="N350" i="10"/>
  <c r="J350" i="10"/>
  <c r="G350" i="10"/>
  <c r="F350" i="10"/>
  <c r="H350" i="10" s="1"/>
  <c r="E350" i="10"/>
  <c r="I350" i="10" s="1"/>
  <c r="D350" i="10"/>
  <c r="M350" i="10" s="1"/>
  <c r="G349" i="10"/>
  <c r="H349" i="10" s="1"/>
  <c r="F349" i="10"/>
  <c r="E349" i="10"/>
  <c r="N349" i="10" s="1"/>
  <c r="D349" i="10"/>
  <c r="J349" i="10" s="1"/>
  <c r="H348" i="10"/>
  <c r="G348" i="10"/>
  <c r="F348" i="10"/>
  <c r="E348" i="10"/>
  <c r="D348" i="10"/>
  <c r="M347" i="10"/>
  <c r="G347" i="10"/>
  <c r="F347" i="10"/>
  <c r="H347" i="10" s="1"/>
  <c r="E347" i="10"/>
  <c r="D347" i="10"/>
  <c r="N346" i="10"/>
  <c r="J346" i="10"/>
  <c r="G346" i="10"/>
  <c r="F346" i="10"/>
  <c r="H346" i="10" s="1"/>
  <c r="E346" i="10"/>
  <c r="I346" i="10" s="1"/>
  <c r="D346" i="10"/>
  <c r="M346" i="10" s="1"/>
  <c r="G345" i="10"/>
  <c r="H345" i="10" s="1"/>
  <c r="F345" i="10"/>
  <c r="E345" i="10"/>
  <c r="N345" i="10" s="1"/>
  <c r="D345" i="10"/>
  <c r="J345" i="10" s="1"/>
  <c r="H344" i="10"/>
  <c r="G344" i="10"/>
  <c r="F344" i="10"/>
  <c r="E344" i="10"/>
  <c r="D344" i="10"/>
  <c r="M343" i="10"/>
  <c r="G343" i="10"/>
  <c r="F343" i="10"/>
  <c r="H343" i="10" s="1"/>
  <c r="E343" i="10"/>
  <c r="D343" i="10"/>
  <c r="N342" i="10"/>
  <c r="J342" i="10"/>
  <c r="G342" i="10"/>
  <c r="F342" i="10"/>
  <c r="H342" i="10" s="1"/>
  <c r="E342" i="10"/>
  <c r="I342" i="10" s="1"/>
  <c r="D342" i="10"/>
  <c r="M342" i="10" s="1"/>
  <c r="G341" i="10"/>
  <c r="H341" i="10" s="1"/>
  <c r="F341" i="10"/>
  <c r="E341" i="10"/>
  <c r="N341" i="10" s="1"/>
  <c r="D341" i="10"/>
  <c r="J341" i="10" s="1"/>
  <c r="H340" i="10"/>
  <c r="G340" i="10"/>
  <c r="F340" i="10"/>
  <c r="E340" i="10"/>
  <c r="D340" i="10"/>
  <c r="I339" i="10"/>
  <c r="G339" i="10"/>
  <c r="F339" i="10"/>
  <c r="H339" i="10" s="1"/>
  <c r="E339" i="10"/>
  <c r="D339" i="10"/>
  <c r="N338" i="10"/>
  <c r="J338" i="10"/>
  <c r="G338" i="10"/>
  <c r="F338" i="10"/>
  <c r="H338" i="10" s="1"/>
  <c r="E338" i="10"/>
  <c r="I338" i="10" s="1"/>
  <c r="D338" i="10"/>
  <c r="M338" i="10" s="1"/>
  <c r="G337" i="10"/>
  <c r="H337" i="10" s="1"/>
  <c r="F337" i="10"/>
  <c r="E337" i="10"/>
  <c r="N337" i="10" s="1"/>
  <c r="D337" i="10"/>
  <c r="J337" i="10" s="1"/>
  <c r="H336" i="10"/>
  <c r="G336" i="10"/>
  <c r="F336" i="10"/>
  <c r="E336" i="10"/>
  <c r="N336" i="10" s="1"/>
  <c r="D336" i="10"/>
  <c r="J335" i="10"/>
  <c r="G335" i="10"/>
  <c r="F335" i="10"/>
  <c r="H335" i="10" s="1"/>
  <c r="E335" i="10"/>
  <c r="I335" i="10" s="1"/>
  <c r="D335" i="10"/>
  <c r="N334" i="10"/>
  <c r="I334" i="10"/>
  <c r="G334" i="10"/>
  <c r="F334" i="10"/>
  <c r="H334" i="10" s="1"/>
  <c r="E334" i="10"/>
  <c r="J334" i="10" s="1"/>
  <c r="K334" i="10" s="1"/>
  <c r="D334" i="10"/>
  <c r="J333" i="10"/>
  <c r="G333" i="10"/>
  <c r="F333" i="10"/>
  <c r="H333" i="10" s="1"/>
  <c r="E333" i="10"/>
  <c r="I333" i="10" s="1"/>
  <c r="D333" i="10"/>
  <c r="M333" i="10" s="1"/>
  <c r="M332" i="10"/>
  <c r="H332" i="10"/>
  <c r="G332" i="10"/>
  <c r="F332" i="10"/>
  <c r="E332" i="10"/>
  <c r="D332" i="10"/>
  <c r="J332" i="10" s="1"/>
  <c r="H331" i="10"/>
  <c r="G331" i="10"/>
  <c r="F331" i="10"/>
  <c r="E331" i="10"/>
  <c r="N331" i="10" s="1"/>
  <c r="D331" i="10"/>
  <c r="J331" i="10" s="1"/>
  <c r="G330" i="10"/>
  <c r="F330" i="10"/>
  <c r="H330" i="10" s="1"/>
  <c r="E330" i="10"/>
  <c r="D330" i="10"/>
  <c r="H329" i="10"/>
  <c r="G329" i="10"/>
  <c r="F329" i="10"/>
  <c r="E329" i="10"/>
  <c r="D329" i="10"/>
  <c r="G328" i="10"/>
  <c r="H328" i="10" s="1"/>
  <c r="F328" i="10"/>
  <c r="E328" i="10"/>
  <c r="D328" i="10"/>
  <c r="J328" i="10" s="1"/>
  <c r="J327" i="10"/>
  <c r="G327" i="10"/>
  <c r="F327" i="10"/>
  <c r="H327" i="10" s="1"/>
  <c r="E327" i="10"/>
  <c r="N327" i="10" s="1"/>
  <c r="O327" i="10" s="1"/>
  <c r="D327" i="10"/>
  <c r="M327" i="10" s="1"/>
  <c r="N326" i="10"/>
  <c r="I326" i="10"/>
  <c r="G326" i="10"/>
  <c r="F326" i="10"/>
  <c r="H326" i="10" s="1"/>
  <c r="E326" i="10"/>
  <c r="M326" i="10" s="1"/>
  <c r="D326" i="10"/>
  <c r="G325" i="10"/>
  <c r="H325" i="10" s="1"/>
  <c r="F325" i="10"/>
  <c r="E325" i="10"/>
  <c r="D325" i="10"/>
  <c r="M325" i="10" s="1"/>
  <c r="G324" i="10"/>
  <c r="H324" i="10" s="1"/>
  <c r="F324" i="10"/>
  <c r="E324" i="10"/>
  <c r="D324" i="10"/>
  <c r="J324" i="10" s="1"/>
  <c r="N323" i="10"/>
  <c r="G323" i="10"/>
  <c r="F323" i="10"/>
  <c r="H323" i="10" s="1"/>
  <c r="E323" i="10"/>
  <c r="D323" i="10"/>
  <c r="N322" i="10"/>
  <c r="M322" i="10"/>
  <c r="I322" i="10"/>
  <c r="G322" i="10"/>
  <c r="F322" i="10"/>
  <c r="E322" i="10"/>
  <c r="J322" i="10" s="1"/>
  <c r="D322" i="10"/>
  <c r="G321" i="10"/>
  <c r="F321" i="10"/>
  <c r="H321" i="10" s="1"/>
  <c r="E321" i="10"/>
  <c r="D321" i="10"/>
  <c r="M321" i="10" s="1"/>
  <c r="I320" i="10"/>
  <c r="G320" i="10"/>
  <c r="H320" i="10" s="1"/>
  <c r="F320" i="10"/>
  <c r="E320" i="10"/>
  <c r="N320" i="10" s="1"/>
  <c r="D320" i="10"/>
  <c r="M319" i="10"/>
  <c r="H319" i="10"/>
  <c r="G319" i="10"/>
  <c r="F319" i="10"/>
  <c r="E319" i="10"/>
  <c r="N319" i="10" s="1"/>
  <c r="D319" i="10"/>
  <c r="J319" i="10" s="1"/>
  <c r="N318" i="10"/>
  <c r="M318" i="10"/>
  <c r="I318" i="10"/>
  <c r="G318" i="10"/>
  <c r="F318" i="10"/>
  <c r="H318" i="10" s="1"/>
  <c r="E318" i="10"/>
  <c r="J318" i="10" s="1"/>
  <c r="K318" i="10" s="1"/>
  <c r="D318" i="10"/>
  <c r="J317" i="10"/>
  <c r="G317" i="10"/>
  <c r="F317" i="10"/>
  <c r="H317" i="10" s="1"/>
  <c r="E317" i="10"/>
  <c r="I317" i="10" s="1"/>
  <c r="D317" i="10"/>
  <c r="M317" i="10" s="1"/>
  <c r="M316" i="10"/>
  <c r="H316" i="10"/>
  <c r="G316" i="10"/>
  <c r="F316" i="10"/>
  <c r="E316" i="10"/>
  <c r="D316" i="10"/>
  <c r="J316" i="10" s="1"/>
  <c r="H315" i="10"/>
  <c r="G315" i="10"/>
  <c r="F315" i="10"/>
  <c r="E315" i="10"/>
  <c r="N315" i="10" s="1"/>
  <c r="D315" i="10"/>
  <c r="J315" i="10" s="1"/>
  <c r="G314" i="10"/>
  <c r="F314" i="10"/>
  <c r="H314" i="10" s="1"/>
  <c r="E314" i="10"/>
  <c r="J314" i="10" s="1"/>
  <c r="D314" i="10"/>
  <c r="H313" i="10"/>
  <c r="G313" i="10"/>
  <c r="F313" i="10"/>
  <c r="E313" i="10"/>
  <c r="D313" i="10"/>
  <c r="G312" i="10"/>
  <c r="H312" i="10" s="1"/>
  <c r="F312" i="10"/>
  <c r="E312" i="10"/>
  <c r="D312" i="10"/>
  <c r="J312" i="10" s="1"/>
  <c r="J311" i="10"/>
  <c r="G311" i="10"/>
  <c r="F311" i="10"/>
  <c r="H311" i="10" s="1"/>
  <c r="E311" i="10"/>
  <c r="N311" i="10" s="1"/>
  <c r="D311" i="10"/>
  <c r="M311" i="10" s="1"/>
  <c r="I310" i="10"/>
  <c r="G310" i="10"/>
  <c r="F310" i="10"/>
  <c r="H310" i="10" s="1"/>
  <c r="E310" i="10"/>
  <c r="M310" i="10" s="1"/>
  <c r="D310" i="10"/>
  <c r="N309" i="10"/>
  <c r="G309" i="10"/>
  <c r="H309" i="10" s="1"/>
  <c r="F309" i="10"/>
  <c r="E309" i="10"/>
  <c r="D309" i="10"/>
  <c r="G308" i="10"/>
  <c r="H308" i="10" s="1"/>
  <c r="F308" i="10"/>
  <c r="E308" i="10"/>
  <c r="D308" i="10"/>
  <c r="J308" i="10" s="1"/>
  <c r="N307" i="10"/>
  <c r="G307" i="10"/>
  <c r="F307" i="10"/>
  <c r="H307" i="10" s="1"/>
  <c r="E307" i="10"/>
  <c r="J307" i="10" s="1"/>
  <c r="D307" i="10"/>
  <c r="N306" i="10"/>
  <c r="M306" i="10"/>
  <c r="I306" i="10"/>
  <c r="G306" i="10"/>
  <c r="F306" i="10"/>
  <c r="E306" i="10"/>
  <c r="J306" i="10" s="1"/>
  <c r="D306" i="10"/>
  <c r="G305" i="10"/>
  <c r="F305" i="10"/>
  <c r="E305" i="10"/>
  <c r="D305" i="10"/>
  <c r="M305" i="10" s="1"/>
  <c r="I304" i="10"/>
  <c r="G304" i="10"/>
  <c r="H304" i="10" s="1"/>
  <c r="F304" i="10"/>
  <c r="E304" i="10"/>
  <c r="N304" i="10" s="1"/>
  <c r="D304" i="10"/>
  <c r="H303" i="10"/>
  <c r="G303" i="10"/>
  <c r="F303" i="10"/>
  <c r="E303" i="10"/>
  <c r="I303" i="10" s="1"/>
  <c r="D303" i="10"/>
  <c r="N302" i="10"/>
  <c r="M302" i="10"/>
  <c r="I302" i="10"/>
  <c r="G302" i="10"/>
  <c r="F302" i="10"/>
  <c r="E302" i="10"/>
  <c r="J302" i="10" s="1"/>
  <c r="K302" i="10" s="1"/>
  <c r="D302" i="10"/>
  <c r="J301" i="10"/>
  <c r="G301" i="10"/>
  <c r="F301" i="10"/>
  <c r="H301" i="10" s="1"/>
  <c r="E301" i="10"/>
  <c r="I301" i="10" s="1"/>
  <c r="D301" i="10"/>
  <c r="M301" i="10" s="1"/>
  <c r="H300" i="10"/>
  <c r="G300" i="10"/>
  <c r="F300" i="10"/>
  <c r="E300" i="10"/>
  <c r="D300" i="10"/>
  <c r="M299" i="10"/>
  <c r="H299" i="10"/>
  <c r="G299" i="10"/>
  <c r="F299" i="10"/>
  <c r="E299" i="10"/>
  <c r="D299" i="10"/>
  <c r="J299" i="10" s="1"/>
  <c r="G298" i="10"/>
  <c r="F298" i="10"/>
  <c r="H298" i="10" s="1"/>
  <c r="E298" i="10"/>
  <c r="J298" i="10" s="1"/>
  <c r="D298" i="10"/>
  <c r="N297" i="10"/>
  <c r="J297" i="10"/>
  <c r="H297" i="10"/>
  <c r="G297" i="10"/>
  <c r="F297" i="10"/>
  <c r="E297" i="10"/>
  <c r="I297" i="10" s="1"/>
  <c r="D297" i="10"/>
  <c r="M297" i="10" s="1"/>
  <c r="H296" i="10"/>
  <c r="G296" i="10"/>
  <c r="F296" i="10"/>
  <c r="E296" i="10"/>
  <c r="D296" i="10"/>
  <c r="J296" i="10" s="1"/>
  <c r="J295" i="10"/>
  <c r="H295" i="10"/>
  <c r="G295" i="10"/>
  <c r="F295" i="10"/>
  <c r="E295" i="10"/>
  <c r="N295" i="10" s="1"/>
  <c r="D295" i="10"/>
  <c r="M295" i="10" s="1"/>
  <c r="G294" i="10"/>
  <c r="F294" i="10"/>
  <c r="H294" i="10" s="1"/>
  <c r="E294" i="10"/>
  <c r="M294" i="10" s="1"/>
  <c r="D294" i="10"/>
  <c r="N293" i="10"/>
  <c r="G293" i="10"/>
  <c r="H293" i="10" s="1"/>
  <c r="F293" i="10"/>
  <c r="E293" i="10"/>
  <c r="D293" i="10"/>
  <c r="M293" i="10" s="1"/>
  <c r="H292" i="10"/>
  <c r="G292" i="10"/>
  <c r="F292" i="10"/>
  <c r="E292" i="10"/>
  <c r="D292" i="10"/>
  <c r="G291" i="10"/>
  <c r="F291" i="10"/>
  <c r="H291" i="10" s="1"/>
  <c r="E291" i="10"/>
  <c r="D291" i="10"/>
  <c r="M290" i="10"/>
  <c r="G290" i="10"/>
  <c r="F290" i="10"/>
  <c r="H290" i="10" s="1"/>
  <c r="E290" i="10"/>
  <c r="J290" i="10" s="1"/>
  <c r="D290" i="10"/>
  <c r="J289" i="10"/>
  <c r="H289" i="10"/>
  <c r="G289" i="10"/>
  <c r="F289" i="10"/>
  <c r="E289" i="10"/>
  <c r="I289" i="10" s="1"/>
  <c r="D289" i="10"/>
  <c r="M289" i="10" s="1"/>
  <c r="H288" i="10"/>
  <c r="G288" i="10"/>
  <c r="F288" i="10"/>
  <c r="E288" i="10"/>
  <c r="D288" i="10"/>
  <c r="J288" i="10" s="1"/>
  <c r="J287" i="10"/>
  <c r="G287" i="10"/>
  <c r="F287" i="10"/>
  <c r="H287" i="10" s="1"/>
  <c r="E287" i="10"/>
  <c r="N287" i="10" s="1"/>
  <c r="D287" i="10"/>
  <c r="M287" i="10" s="1"/>
  <c r="J286" i="10"/>
  <c r="G286" i="10"/>
  <c r="F286" i="10"/>
  <c r="H286" i="10" s="1"/>
  <c r="E286" i="10"/>
  <c r="D286" i="10"/>
  <c r="H285" i="10"/>
  <c r="G285" i="10"/>
  <c r="F285" i="10"/>
  <c r="E285" i="10"/>
  <c r="D285" i="10"/>
  <c r="G284" i="10"/>
  <c r="H284" i="10" s="1"/>
  <c r="F284" i="10"/>
  <c r="E284" i="10"/>
  <c r="D284" i="10"/>
  <c r="J284" i="10" s="1"/>
  <c r="I283" i="10"/>
  <c r="G283" i="10"/>
  <c r="F283" i="10"/>
  <c r="H283" i="10" s="1"/>
  <c r="E283" i="10"/>
  <c r="N283" i="10" s="1"/>
  <c r="O283" i="10" s="1"/>
  <c r="D283" i="10"/>
  <c r="M283" i="10" s="1"/>
  <c r="N282" i="10"/>
  <c r="M282" i="10"/>
  <c r="I282" i="10"/>
  <c r="G282" i="10"/>
  <c r="F282" i="10"/>
  <c r="E282" i="10"/>
  <c r="J282" i="10" s="1"/>
  <c r="D282" i="10"/>
  <c r="G281" i="10"/>
  <c r="F281" i="10"/>
  <c r="H281" i="10" s="1"/>
  <c r="E281" i="10"/>
  <c r="D281" i="10"/>
  <c r="M281" i="10" s="1"/>
  <c r="G280" i="10"/>
  <c r="H280" i="10" s="1"/>
  <c r="F280" i="10"/>
  <c r="E280" i="10"/>
  <c r="D280" i="10"/>
  <c r="H279" i="10"/>
  <c r="G279" i="10"/>
  <c r="F279" i="10"/>
  <c r="E279" i="10"/>
  <c r="D279" i="10"/>
  <c r="N278" i="10"/>
  <c r="M278" i="10"/>
  <c r="I278" i="10"/>
  <c r="G278" i="10"/>
  <c r="F278" i="10"/>
  <c r="E278" i="10"/>
  <c r="J278" i="10" s="1"/>
  <c r="K278" i="10" s="1"/>
  <c r="D278" i="10"/>
  <c r="J277" i="10"/>
  <c r="G277" i="10"/>
  <c r="F277" i="10"/>
  <c r="H277" i="10" s="1"/>
  <c r="E277" i="10"/>
  <c r="I277" i="10" s="1"/>
  <c r="L277" i="10" s="1"/>
  <c r="D277" i="10"/>
  <c r="M277" i="10" s="1"/>
  <c r="H276" i="10"/>
  <c r="G276" i="10"/>
  <c r="F276" i="10"/>
  <c r="E276" i="10"/>
  <c r="D276" i="10"/>
  <c r="H275" i="10"/>
  <c r="G275" i="10"/>
  <c r="F275" i="10"/>
  <c r="E275" i="10"/>
  <c r="D275" i="10"/>
  <c r="G274" i="10"/>
  <c r="F274" i="10"/>
  <c r="H274" i="10" s="1"/>
  <c r="E274" i="10"/>
  <c r="J274" i="10" s="1"/>
  <c r="D274" i="10"/>
  <c r="J273" i="10"/>
  <c r="H273" i="10"/>
  <c r="G273" i="10"/>
  <c r="F273" i="10"/>
  <c r="E273" i="10"/>
  <c r="I273" i="10" s="1"/>
  <c r="D273" i="10"/>
  <c r="M273" i="10" s="1"/>
  <c r="M272" i="10"/>
  <c r="H272" i="10"/>
  <c r="G272" i="10"/>
  <c r="F272" i="10"/>
  <c r="E272" i="10"/>
  <c r="D272" i="10"/>
  <c r="J272" i="10" s="1"/>
  <c r="J271" i="10"/>
  <c r="G271" i="10"/>
  <c r="F271" i="10"/>
  <c r="H271" i="10" s="1"/>
  <c r="E271" i="10"/>
  <c r="N271" i="10" s="1"/>
  <c r="D271" i="10"/>
  <c r="M271" i="10" s="1"/>
  <c r="J270" i="10"/>
  <c r="G270" i="10"/>
  <c r="F270" i="10"/>
  <c r="H270" i="10" s="1"/>
  <c r="E270" i="10"/>
  <c r="D270" i="10"/>
  <c r="J269" i="10"/>
  <c r="G269" i="10"/>
  <c r="F269" i="10"/>
  <c r="H269" i="10" s="1"/>
  <c r="E269" i="10"/>
  <c r="D269" i="10"/>
  <c r="O268" i="10"/>
  <c r="N268" i="10"/>
  <c r="Q268" i="10" s="1"/>
  <c r="J268" i="10"/>
  <c r="G268" i="10"/>
  <c r="F268" i="10"/>
  <c r="E268" i="10"/>
  <c r="I268" i="10" s="1"/>
  <c r="L268" i="10" s="1"/>
  <c r="D268" i="10"/>
  <c r="M268" i="10" s="1"/>
  <c r="H267" i="10"/>
  <c r="G267" i="10"/>
  <c r="F267" i="10"/>
  <c r="E267" i="10"/>
  <c r="D267" i="10"/>
  <c r="M266" i="10"/>
  <c r="H266" i="10"/>
  <c r="G266" i="10"/>
  <c r="F266" i="10"/>
  <c r="E266" i="10"/>
  <c r="N266" i="10" s="1"/>
  <c r="Q266" i="10" s="1"/>
  <c r="D266" i="10"/>
  <c r="N265" i="10"/>
  <c r="G265" i="10"/>
  <c r="F265" i="10"/>
  <c r="H265" i="10" s="1"/>
  <c r="E265" i="10"/>
  <c r="M265" i="10" s="1"/>
  <c r="D265" i="10"/>
  <c r="O264" i="10"/>
  <c r="N264" i="10"/>
  <c r="J264" i="10"/>
  <c r="G264" i="10"/>
  <c r="F264" i="10"/>
  <c r="E264" i="10"/>
  <c r="I264" i="10" s="1"/>
  <c r="L264" i="10" s="1"/>
  <c r="D264" i="10"/>
  <c r="M264" i="10" s="1"/>
  <c r="I263" i="10"/>
  <c r="G263" i="10"/>
  <c r="H263" i="10" s="1"/>
  <c r="F263" i="10"/>
  <c r="E263" i="10"/>
  <c r="N263" i="10" s="1"/>
  <c r="D263" i="10"/>
  <c r="H262" i="10"/>
  <c r="G262" i="10"/>
  <c r="F262" i="10"/>
  <c r="E262" i="10"/>
  <c r="D262" i="10"/>
  <c r="M262" i="10" s="1"/>
  <c r="N261" i="10"/>
  <c r="M261" i="10"/>
  <c r="I261" i="10"/>
  <c r="L261" i="10" s="1"/>
  <c r="G261" i="10"/>
  <c r="F261" i="10"/>
  <c r="H261" i="10" s="1"/>
  <c r="E261" i="10"/>
  <c r="J261" i="10" s="1"/>
  <c r="D261" i="10"/>
  <c r="J260" i="10"/>
  <c r="G260" i="10"/>
  <c r="F260" i="10"/>
  <c r="H260" i="10" s="1"/>
  <c r="E260" i="10"/>
  <c r="I260" i="10" s="1"/>
  <c r="D260" i="10"/>
  <c r="M260" i="10" s="1"/>
  <c r="M259" i="10"/>
  <c r="H259" i="10"/>
  <c r="G259" i="10"/>
  <c r="F259" i="10"/>
  <c r="E259" i="10"/>
  <c r="D259" i="10"/>
  <c r="J259" i="10" s="1"/>
  <c r="N258" i="10"/>
  <c r="H258" i="10"/>
  <c r="G258" i="10"/>
  <c r="F258" i="10"/>
  <c r="E258" i="10"/>
  <c r="I258" i="10" s="1"/>
  <c r="K258" i="10" s="1"/>
  <c r="D258" i="10"/>
  <c r="J258" i="10" s="1"/>
  <c r="M257" i="10"/>
  <c r="G257" i="10"/>
  <c r="F257" i="10"/>
  <c r="E257" i="10"/>
  <c r="D257" i="10"/>
  <c r="N256" i="10"/>
  <c r="G256" i="10"/>
  <c r="F256" i="10"/>
  <c r="H256" i="10" s="1"/>
  <c r="E256" i="10"/>
  <c r="D256" i="10"/>
  <c r="I255" i="10"/>
  <c r="G255" i="10"/>
  <c r="H255" i="10" s="1"/>
  <c r="F255" i="10"/>
  <c r="E255" i="10"/>
  <c r="N255" i="10" s="1"/>
  <c r="D255" i="10"/>
  <c r="H254" i="10"/>
  <c r="G254" i="10"/>
  <c r="F254" i="10"/>
  <c r="E254" i="10"/>
  <c r="D254" i="10"/>
  <c r="N253" i="10"/>
  <c r="I253" i="10"/>
  <c r="G253" i="10"/>
  <c r="F253" i="10"/>
  <c r="H253" i="10" s="1"/>
  <c r="E253" i="10"/>
  <c r="M253" i="10" s="1"/>
  <c r="D253" i="10"/>
  <c r="J252" i="10"/>
  <c r="G252" i="10"/>
  <c r="H252" i="10" s="1"/>
  <c r="F252" i="10"/>
  <c r="E252" i="10"/>
  <c r="I252" i="10" s="1"/>
  <c r="D252" i="10"/>
  <c r="M252" i="10" s="1"/>
  <c r="M251" i="10"/>
  <c r="H251" i="10"/>
  <c r="G251" i="10"/>
  <c r="F251" i="10"/>
  <c r="E251" i="10"/>
  <c r="D251" i="10"/>
  <c r="J251" i="10" s="1"/>
  <c r="G250" i="10"/>
  <c r="F250" i="10"/>
  <c r="H250" i="10" s="1"/>
  <c r="E250" i="10"/>
  <c r="D250" i="10"/>
  <c r="J249" i="10"/>
  <c r="G249" i="10"/>
  <c r="F249" i="10"/>
  <c r="E249" i="10"/>
  <c r="D249" i="10"/>
  <c r="H248" i="10"/>
  <c r="G248" i="10"/>
  <c r="F248" i="10"/>
  <c r="E248" i="10"/>
  <c r="D248" i="10"/>
  <c r="I247" i="10"/>
  <c r="G247" i="10"/>
  <c r="H247" i="10" s="1"/>
  <c r="F247" i="10"/>
  <c r="E247" i="10"/>
  <c r="N247" i="10" s="1"/>
  <c r="D247" i="10"/>
  <c r="H246" i="10"/>
  <c r="G246" i="10"/>
  <c r="F246" i="10"/>
  <c r="E246" i="10"/>
  <c r="D246" i="10"/>
  <c r="M246" i="10" s="1"/>
  <c r="N245" i="10"/>
  <c r="M245" i="10"/>
  <c r="I245" i="10"/>
  <c r="L245" i="10" s="1"/>
  <c r="G245" i="10"/>
  <c r="F245" i="10"/>
  <c r="H245" i="10" s="1"/>
  <c r="E245" i="10"/>
  <c r="J245" i="10" s="1"/>
  <c r="D245" i="10"/>
  <c r="J244" i="10"/>
  <c r="G244" i="10"/>
  <c r="F244" i="10"/>
  <c r="H244" i="10" s="1"/>
  <c r="E244" i="10"/>
  <c r="I244" i="10" s="1"/>
  <c r="D244" i="10"/>
  <c r="M244" i="10" s="1"/>
  <c r="M243" i="10"/>
  <c r="H243" i="10"/>
  <c r="G243" i="10"/>
  <c r="F243" i="10"/>
  <c r="E243" i="10"/>
  <c r="D243" i="10"/>
  <c r="J243" i="10" s="1"/>
  <c r="N242" i="10"/>
  <c r="H242" i="10"/>
  <c r="G242" i="10"/>
  <c r="F242" i="10"/>
  <c r="E242" i="10"/>
  <c r="I242" i="10" s="1"/>
  <c r="K242" i="10" s="1"/>
  <c r="D242" i="10"/>
  <c r="J242" i="10" s="1"/>
  <c r="N241" i="10"/>
  <c r="H241" i="10"/>
  <c r="G241" i="10"/>
  <c r="F241" i="10"/>
  <c r="E241" i="10"/>
  <c r="D241" i="10"/>
  <c r="M241" i="10" s="1"/>
  <c r="I240" i="10"/>
  <c r="G240" i="10"/>
  <c r="F240" i="10"/>
  <c r="E240" i="10"/>
  <c r="D240" i="10"/>
  <c r="H239" i="10"/>
  <c r="G239" i="10"/>
  <c r="F239" i="10"/>
  <c r="E239" i="10"/>
  <c r="D239" i="10"/>
  <c r="I238" i="10"/>
  <c r="G238" i="10"/>
  <c r="H238" i="10" s="1"/>
  <c r="F238" i="10"/>
  <c r="E238" i="10"/>
  <c r="N238" i="10" s="1"/>
  <c r="D238" i="10"/>
  <c r="J238" i="10" s="1"/>
  <c r="N237" i="10"/>
  <c r="O237" i="10" s="1"/>
  <c r="J237" i="10"/>
  <c r="G237" i="10"/>
  <c r="F237" i="10"/>
  <c r="H237" i="10" s="1"/>
  <c r="E237" i="10"/>
  <c r="I237" i="10" s="1"/>
  <c r="D237" i="10"/>
  <c r="M237" i="10" s="1"/>
  <c r="G236" i="10"/>
  <c r="F236" i="10"/>
  <c r="H236" i="10" s="1"/>
  <c r="E236" i="10"/>
  <c r="D236" i="10"/>
  <c r="N235" i="10"/>
  <c r="O235" i="10" s="1"/>
  <c r="G235" i="10"/>
  <c r="F235" i="10"/>
  <c r="H235" i="10" s="1"/>
  <c r="E235" i="10"/>
  <c r="D235" i="10"/>
  <c r="M235" i="10" s="1"/>
  <c r="M234" i="10"/>
  <c r="O234" i="10" s="1"/>
  <c r="I234" i="10"/>
  <c r="G234" i="10"/>
  <c r="H234" i="10" s="1"/>
  <c r="F234" i="10"/>
  <c r="E234" i="10"/>
  <c r="N234" i="10" s="1"/>
  <c r="D234" i="10"/>
  <c r="J234" i="10" s="1"/>
  <c r="N233" i="10"/>
  <c r="H233" i="10"/>
  <c r="G233" i="10"/>
  <c r="F233" i="10"/>
  <c r="E233" i="10"/>
  <c r="D233" i="10"/>
  <c r="M233" i="10" s="1"/>
  <c r="I232" i="10"/>
  <c r="G232" i="10"/>
  <c r="F232" i="10"/>
  <c r="E232" i="10"/>
  <c r="D232" i="10"/>
  <c r="H231" i="10"/>
  <c r="G231" i="10"/>
  <c r="F231" i="10"/>
  <c r="E231" i="10"/>
  <c r="D231" i="10"/>
  <c r="I230" i="10"/>
  <c r="G230" i="10"/>
  <c r="H230" i="10" s="1"/>
  <c r="F230" i="10"/>
  <c r="E230" i="10"/>
  <c r="N230" i="10" s="1"/>
  <c r="D230" i="10"/>
  <c r="J230" i="10" s="1"/>
  <c r="N229" i="10"/>
  <c r="O229" i="10" s="1"/>
  <c r="J229" i="10"/>
  <c r="G229" i="10"/>
  <c r="F229" i="10"/>
  <c r="H229" i="10" s="1"/>
  <c r="E229" i="10"/>
  <c r="I229" i="10" s="1"/>
  <c r="K229" i="10" s="1"/>
  <c r="D229" i="10"/>
  <c r="M229" i="10" s="1"/>
  <c r="G228" i="10"/>
  <c r="F228" i="10"/>
  <c r="H228" i="10" s="1"/>
  <c r="E228" i="10"/>
  <c r="D228" i="10"/>
  <c r="N227" i="10"/>
  <c r="G227" i="10"/>
  <c r="F227" i="10"/>
  <c r="H227" i="10" s="1"/>
  <c r="E227" i="10"/>
  <c r="D227" i="10"/>
  <c r="M227" i="10" s="1"/>
  <c r="O226" i="10"/>
  <c r="M226" i="10"/>
  <c r="I226" i="10"/>
  <c r="G226" i="10"/>
  <c r="H226" i="10" s="1"/>
  <c r="F226" i="10"/>
  <c r="E226" i="10"/>
  <c r="N226" i="10" s="1"/>
  <c r="D226" i="10"/>
  <c r="J226" i="10" s="1"/>
  <c r="N225" i="10"/>
  <c r="H225" i="10"/>
  <c r="G225" i="10"/>
  <c r="F225" i="10"/>
  <c r="E225" i="10"/>
  <c r="D225" i="10"/>
  <c r="I224" i="10"/>
  <c r="G224" i="10"/>
  <c r="F224" i="10"/>
  <c r="E224" i="10"/>
  <c r="D224" i="10"/>
  <c r="H223" i="10"/>
  <c r="G223" i="10"/>
  <c r="F223" i="10"/>
  <c r="E223" i="10"/>
  <c r="D223" i="10"/>
  <c r="J223" i="10" s="1"/>
  <c r="I222" i="10"/>
  <c r="G222" i="10"/>
  <c r="H222" i="10" s="1"/>
  <c r="F222" i="10"/>
  <c r="E222" i="10"/>
  <c r="D222" i="10"/>
  <c r="J222" i="10" s="1"/>
  <c r="N221" i="10"/>
  <c r="O221" i="10" s="1"/>
  <c r="J221" i="10"/>
  <c r="G221" i="10"/>
  <c r="F221" i="10"/>
  <c r="H221" i="10" s="1"/>
  <c r="E221" i="10"/>
  <c r="I221" i="10" s="1"/>
  <c r="K221" i="10" s="1"/>
  <c r="D221" i="10"/>
  <c r="M221" i="10" s="1"/>
  <c r="G220" i="10"/>
  <c r="H220" i="10" s="1"/>
  <c r="F220" i="10"/>
  <c r="E220" i="10"/>
  <c r="I220" i="10" s="1"/>
  <c r="D220" i="10"/>
  <c r="G218" i="10"/>
  <c r="R218" i="10" s="1"/>
  <c r="F218" i="10"/>
  <c r="H218" i="10" s="1"/>
  <c r="E218" i="10"/>
  <c r="D218" i="10"/>
  <c r="O217" i="10"/>
  <c r="M217" i="10"/>
  <c r="I217" i="10"/>
  <c r="G217" i="10"/>
  <c r="F217" i="10"/>
  <c r="E217" i="10"/>
  <c r="N217" i="10" s="1"/>
  <c r="D217" i="10"/>
  <c r="J217" i="10" s="1"/>
  <c r="I216" i="10"/>
  <c r="G216" i="10"/>
  <c r="R216" i="10" s="1"/>
  <c r="F216" i="10"/>
  <c r="E216" i="10"/>
  <c r="D216" i="10"/>
  <c r="R215" i="10"/>
  <c r="I215" i="10"/>
  <c r="G215" i="10"/>
  <c r="H215" i="10" s="1"/>
  <c r="F215" i="10"/>
  <c r="E215" i="10"/>
  <c r="D215" i="10"/>
  <c r="J215" i="10" s="1"/>
  <c r="G213" i="10"/>
  <c r="R213" i="10" s="1"/>
  <c r="F213" i="10"/>
  <c r="H213" i="10" s="1"/>
  <c r="E213" i="10"/>
  <c r="D213" i="10"/>
  <c r="M212" i="10"/>
  <c r="O212" i="10" s="1"/>
  <c r="I212" i="10"/>
  <c r="G212" i="10"/>
  <c r="F212" i="10"/>
  <c r="E212" i="10"/>
  <c r="N212" i="10" s="1"/>
  <c r="D212" i="10"/>
  <c r="J212" i="10" s="1"/>
  <c r="R211" i="10"/>
  <c r="I211" i="10"/>
  <c r="G211" i="10"/>
  <c r="F211" i="10"/>
  <c r="E211" i="10"/>
  <c r="D211" i="10"/>
  <c r="R208" i="10"/>
  <c r="G208" i="10"/>
  <c r="H208" i="10" s="1"/>
  <c r="F208" i="10"/>
  <c r="E208" i="10"/>
  <c r="D208" i="10"/>
  <c r="G207" i="10"/>
  <c r="R207" i="10" s="1"/>
  <c r="F207" i="10"/>
  <c r="H207" i="10" s="1"/>
  <c r="E207" i="10"/>
  <c r="D207" i="10"/>
  <c r="O206" i="10"/>
  <c r="M206" i="10"/>
  <c r="I206" i="10"/>
  <c r="G206" i="10"/>
  <c r="F206" i="10"/>
  <c r="E206" i="10"/>
  <c r="N206" i="10" s="1"/>
  <c r="D206" i="10"/>
  <c r="J206" i="10" s="1"/>
  <c r="I205" i="10"/>
  <c r="G205" i="10"/>
  <c r="R205" i="10" s="1"/>
  <c r="F205" i="10"/>
  <c r="E205" i="10"/>
  <c r="D205" i="10"/>
  <c r="H204" i="10"/>
  <c r="G204" i="10"/>
  <c r="F204" i="10"/>
  <c r="E204" i="10"/>
  <c r="D204" i="10"/>
  <c r="I203" i="10"/>
  <c r="G203" i="10"/>
  <c r="H203" i="10" s="1"/>
  <c r="F203" i="10"/>
  <c r="E203" i="10"/>
  <c r="D203" i="10"/>
  <c r="J203" i="10" s="1"/>
  <c r="G202" i="10"/>
  <c r="R202" i="10" s="1"/>
  <c r="F202" i="10"/>
  <c r="H202" i="10" s="1"/>
  <c r="E202" i="10"/>
  <c r="D202" i="10"/>
  <c r="M201" i="10"/>
  <c r="O201" i="10" s="1"/>
  <c r="I201" i="10"/>
  <c r="G201" i="10"/>
  <c r="F201" i="10"/>
  <c r="E201" i="10"/>
  <c r="N201" i="10" s="1"/>
  <c r="D201" i="10"/>
  <c r="J201" i="10" s="1"/>
  <c r="R200" i="10"/>
  <c r="I200" i="10"/>
  <c r="G200" i="10"/>
  <c r="F200" i="10"/>
  <c r="E200" i="10"/>
  <c r="D200" i="10"/>
  <c r="R199" i="10"/>
  <c r="G199" i="10"/>
  <c r="H199" i="10" s="1"/>
  <c r="F199" i="10"/>
  <c r="E199" i="10"/>
  <c r="D199" i="10"/>
  <c r="G198" i="10"/>
  <c r="R198" i="10" s="1"/>
  <c r="F198" i="10"/>
  <c r="H198" i="10" s="1"/>
  <c r="E198" i="10"/>
  <c r="D198" i="10"/>
  <c r="G196" i="10"/>
  <c r="E196" i="10"/>
  <c r="I196" i="10" s="1"/>
  <c r="D196" i="10"/>
  <c r="C196" i="10"/>
  <c r="B196" i="10"/>
  <c r="J196" i="10" s="1"/>
  <c r="R195" i="10"/>
  <c r="G195" i="10"/>
  <c r="H195" i="10" s="1"/>
  <c r="F195" i="10"/>
  <c r="E195" i="10"/>
  <c r="D195" i="10"/>
  <c r="G194" i="10"/>
  <c r="R194" i="10" s="1"/>
  <c r="F194" i="10"/>
  <c r="H194" i="10" s="1"/>
  <c r="E194" i="10"/>
  <c r="D194" i="10"/>
  <c r="O193" i="10"/>
  <c r="M193" i="10"/>
  <c r="I193" i="10"/>
  <c r="G193" i="10"/>
  <c r="F193" i="10"/>
  <c r="E193" i="10"/>
  <c r="N193" i="10" s="1"/>
  <c r="D193" i="10"/>
  <c r="J193" i="10" s="1"/>
  <c r="M192" i="10"/>
  <c r="I192" i="10"/>
  <c r="G192" i="10"/>
  <c r="R192" i="10" s="1"/>
  <c r="F192" i="10"/>
  <c r="E192" i="10"/>
  <c r="D192" i="10"/>
  <c r="G191" i="10"/>
  <c r="H191" i="10" s="1"/>
  <c r="F191" i="10"/>
  <c r="E191" i="10"/>
  <c r="N191" i="10" s="1"/>
  <c r="D191" i="10"/>
  <c r="R190" i="10"/>
  <c r="G190" i="10"/>
  <c r="F190" i="10"/>
  <c r="H190" i="10" s="1"/>
  <c r="E190" i="10"/>
  <c r="D190" i="10"/>
  <c r="H189" i="10"/>
  <c r="G189" i="10"/>
  <c r="R189" i="10" s="1"/>
  <c r="F189" i="10"/>
  <c r="E189" i="10"/>
  <c r="N189" i="10" s="1"/>
  <c r="D189" i="10"/>
  <c r="N188" i="10"/>
  <c r="Q188" i="10" s="1"/>
  <c r="I188" i="10"/>
  <c r="G188" i="10"/>
  <c r="F188" i="10"/>
  <c r="E188" i="10"/>
  <c r="M188" i="10" s="1"/>
  <c r="D188" i="10"/>
  <c r="M187" i="10"/>
  <c r="H187" i="10"/>
  <c r="G187" i="10"/>
  <c r="R187" i="10" s="1"/>
  <c r="F187" i="10"/>
  <c r="E187" i="10"/>
  <c r="D187" i="10"/>
  <c r="J187" i="10" s="1"/>
  <c r="J186" i="10"/>
  <c r="N185" i="10"/>
  <c r="M185" i="10"/>
  <c r="I185" i="10"/>
  <c r="G185" i="10"/>
  <c r="F185" i="10"/>
  <c r="E185" i="10"/>
  <c r="J185" i="10" s="1"/>
  <c r="D185" i="10"/>
  <c r="L184" i="10"/>
  <c r="K184" i="10"/>
  <c r="J184" i="10"/>
  <c r="G184" i="10"/>
  <c r="F184" i="10"/>
  <c r="H184" i="10" s="1"/>
  <c r="E184" i="10"/>
  <c r="I184" i="10" s="1"/>
  <c r="D184" i="10"/>
  <c r="M184" i="10" s="1"/>
  <c r="H183" i="10"/>
  <c r="G183" i="10"/>
  <c r="F183" i="10"/>
  <c r="E183" i="10"/>
  <c r="N183" i="10" s="1"/>
  <c r="D183" i="10"/>
  <c r="N182" i="10"/>
  <c r="H182" i="10"/>
  <c r="G182" i="10"/>
  <c r="F182" i="10"/>
  <c r="E182" i="10"/>
  <c r="M182" i="10" s="1"/>
  <c r="D182" i="10"/>
  <c r="M181" i="10"/>
  <c r="G181" i="10"/>
  <c r="F181" i="10"/>
  <c r="E181" i="10"/>
  <c r="J181" i="10" s="1"/>
  <c r="D181" i="10"/>
  <c r="J180" i="10"/>
  <c r="G180" i="10"/>
  <c r="F180" i="10"/>
  <c r="H180" i="10" s="1"/>
  <c r="E180" i="10"/>
  <c r="I180" i="10" s="1"/>
  <c r="L180" i="10" s="1"/>
  <c r="D180" i="10"/>
  <c r="M180" i="10" s="1"/>
  <c r="H179" i="10"/>
  <c r="G179" i="10"/>
  <c r="F179" i="10"/>
  <c r="E179" i="10"/>
  <c r="N179" i="10" s="1"/>
  <c r="D179" i="10"/>
  <c r="M179" i="10" s="1"/>
  <c r="N176" i="10"/>
  <c r="M176" i="10"/>
  <c r="I176" i="10"/>
  <c r="G176" i="10"/>
  <c r="F176" i="10"/>
  <c r="E176" i="10"/>
  <c r="J176" i="10" s="1"/>
  <c r="D176" i="10"/>
  <c r="H175" i="10"/>
  <c r="G175" i="10"/>
  <c r="R175" i="10" s="1"/>
  <c r="F175" i="10"/>
  <c r="E175" i="10"/>
  <c r="D175" i="10"/>
  <c r="J175" i="10" s="1"/>
  <c r="M174" i="10"/>
  <c r="G174" i="10"/>
  <c r="F174" i="10"/>
  <c r="E174" i="10"/>
  <c r="J174" i="10" s="1"/>
  <c r="D174" i="10"/>
  <c r="M173" i="10"/>
  <c r="L173" i="10"/>
  <c r="J173" i="10"/>
  <c r="I173" i="10"/>
  <c r="K173" i="10" s="1"/>
  <c r="H173" i="10"/>
  <c r="G173" i="10"/>
  <c r="F173" i="10"/>
  <c r="R171" i="10"/>
  <c r="H171" i="10"/>
  <c r="G171" i="10"/>
  <c r="F171" i="10"/>
  <c r="E171" i="10"/>
  <c r="D171" i="10"/>
  <c r="J171" i="10" s="1"/>
  <c r="N170" i="10"/>
  <c r="Q170" i="10" s="1"/>
  <c r="J170" i="10"/>
  <c r="G170" i="10"/>
  <c r="F170" i="10"/>
  <c r="E170" i="10"/>
  <c r="M170" i="10" s="1"/>
  <c r="D170" i="10"/>
  <c r="R169" i="10"/>
  <c r="H169" i="10"/>
  <c r="G169" i="10"/>
  <c r="F169" i="10"/>
  <c r="E169" i="10"/>
  <c r="D169" i="10"/>
  <c r="J169" i="10" s="1"/>
  <c r="N168" i="10"/>
  <c r="Q168" i="10" s="1"/>
  <c r="J168" i="10"/>
  <c r="G168" i="10"/>
  <c r="F168" i="10"/>
  <c r="E168" i="10"/>
  <c r="M168" i="10" s="1"/>
  <c r="D168" i="10"/>
  <c r="R166" i="10"/>
  <c r="H166" i="10"/>
  <c r="G166" i="10"/>
  <c r="F166" i="10"/>
  <c r="E166" i="10"/>
  <c r="D166" i="10"/>
  <c r="J166" i="10" s="1"/>
  <c r="N165" i="10"/>
  <c r="Q165" i="10" s="1"/>
  <c r="J165" i="10"/>
  <c r="G165" i="10"/>
  <c r="F165" i="10"/>
  <c r="E165" i="10"/>
  <c r="M165" i="10" s="1"/>
  <c r="D165" i="10"/>
  <c r="R164" i="10"/>
  <c r="H164" i="10"/>
  <c r="G164" i="10"/>
  <c r="F164" i="10"/>
  <c r="E164" i="10"/>
  <c r="D164" i="10"/>
  <c r="J164" i="10" s="1"/>
  <c r="N163" i="10"/>
  <c r="Q163" i="10" s="1"/>
  <c r="J163" i="10"/>
  <c r="G163" i="10"/>
  <c r="F163" i="10"/>
  <c r="E163" i="10"/>
  <c r="M163" i="10" s="1"/>
  <c r="D163" i="10"/>
  <c r="M162" i="10"/>
  <c r="L162" i="10"/>
  <c r="J162" i="10"/>
  <c r="I162" i="10"/>
  <c r="K162" i="10" s="1"/>
  <c r="H162" i="10"/>
  <c r="G162" i="10"/>
  <c r="F162" i="10"/>
  <c r="R161" i="10"/>
  <c r="M161" i="10"/>
  <c r="H161" i="10"/>
  <c r="G161" i="10"/>
  <c r="F161" i="10"/>
  <c r="E161" i="10"/>
  <c r="N161" i="10" s="1"/>
  <c r="Q161" i="10" s="1"/>
  <c r="D161" i="10"/>
  <c r="O160" i="10"/>
  <c r="N160" i="10"/>
  <c r="Q160" i="10" s="1"/>
  <c r="J160" i="10"/>
  <c r="G160" i="10"/>
  <c r="F160" i="10"/>
  <c r="E160" i="10"/>
  <c r="I160" i="10" s="1"/>
  <c r="L160" i="10" s="1"/>
  <c r="D160" i="10"/>
  <c r="M160" i="10" s="1"/>
  <c r="R159" i="10"/>
  <c r="H159" i="10"/>
  <c r="G159" i="10"/>
  <c r="F159" i="10"/>
  <c r="E159" i="10"/>
  <c r="N159" i="10" s="1"/>
  <c r="D159" i="10"/>
  <c r="O158" i="10"/>
  <c r="N158" i="10"/>
  <c r="J158" i="10"/>
  <c r="G158" i="10"/>
  <c r="F158" i="10"/>
  <c r="E158" i="10"/>
  <c r="I158" i="10" s="1"/>
  <c r="L158" i="10" s="1"/>
  <c r="D158" i="10"/>
  <c r="M158" i="10" s="1"/>
  <c r="R156" i="10"/>
  <c r="M156" i="10"/>
  <c r="H156" i="10"/>
  <c r="G156" i="10"/>
  <c r="F156" i="10"/>
  <c r="E156" i="10"/>
  <c r="N156" i="10" s="1"/>
  <c r="Q156" i="10" s="1"/>
  <c r="D156" i="10"/>
  <c r="O155" i="10"/>
  <c r="N155" i="10"/>
  <c r="Q155" i="10" s="1"/>
  <c r="J155" i="10"/>
  <c r="G155" i="10"/>
  <c r="F155" i="10"/>
  <c r="E155" i="10"/>
  <c r="I155" i="10" s="1"/>
  <c r="L155" i="10" s="1"/>
  <c r="D155" i="10"/>
  <c r="M155" i="10" s="1"/>
  <c r="R154" i="10"/>
  <c r="H154" i="10"/>
  <c r="G154" i="10"/>
  <c r="F154" i="10"/>
  <c r="E154" i="10"/>
  <c r="N154" i="10" s="1"/>
  <c r="D154" i="10"/>
  <c r="O153" i="10"/>
  <c r="N153" i="10"/>
  <c r="Q153" i="10" s="1"/>
  <c r="J153" i="10"/>
  <c r="G153" i="10"/>
  <c r="F153" i="10"/>
  <c r="E153" i="10"/>
  <c r="I153" i="10" s="1"/>
  <c r="L153" i="10" s="1"/>
  <c r="D153" i="10"/>
  <c r="M153" i="10" s="1"/>
  <c r="R152" i="10"/>
  <c r="M152" i="10"/>
  <c r="H152" i="10"/>
  <c r="G152" i="10"/>
  <c r="F152" i="10"/>
  <c r="E152" i="10"/>
  <c r="D152" i="10"/>
  <c r="J152" i="10" s="1"/>
  <c r="G150" i="10"/>
  <c r="C150" i="10"/>
  <c r="E150" i="10" s="1"/>
  <c r="B150" i="10"/>
  <c r="O149" i="10"/>
  <c r="N149" i="10"/>
  <c r="Q149" i="10" s="1"/>
  <c r="J149" i="10"/>
  <c r="G149" i="10"/>
  <c r="F149" i="10"/>
  <c r="E149" i="10"/>
  <c r="I149" i="10" s="1"/>
  <c r="D149" i="10"/>
  <c r="M149" i="10" s="1"/>
  <c r="R148" i="10"/>
  <c r="H148" i="10"/>
  <c r="G148" i="10"/>
  <c r="F148" i="10"/>
  <c r="E148" i="10"/>
  <c r="N148" i="10" s="1"/>
  <c r="D148" i="10"/>
  <c r="M148" i="10" s="1"/>
  <c r="N147" i="10"/>
  <c r="J147" i="10"/>
  <c r="G147" i="10"/>
  <c r="F147" i="10"/>
  <c r="E147" i="10"/>
  <c r="I147" i="10" s="1"/>
  <c r="L147" i="10" s="1"/>
  <c r="D147" i="10"/>
  <c r="M147" i="10" s="1"/>
  <c r="G146" i="10"/>
  <c r="H146" i="10" s="1"/>
  <c r="F146" i="10"/>
  <c r="E146" i="10"/>
  <c r="N146" i="10" s="1"/>
  <c r="D146" i="10"/>
  <c r="M143" i="10"/>
  <c r="H143" i="10"/>
  <c r="G143" i="10"/>
  <c r="F143" i="10"/>
  <c r="E143" i="10"/>
  <c r="D143" i="10"/>
  <c r="J143" i="10" s="1"/>
  <c r="N142" i="10"/>
  <c r="M142" i="10"/>
  <c r="I142" i="10"/>
  <c r="G142" i="10"/>
  <c r="F142" i="10"/>
  <c r="H142" i="10" s="1"/>
  <c r="E142" i="10"/>
  <c r="J142" i="10" s="1"/>
  <c r="D142" i="10"/>
  <c r="O141" i="10"/>
  <c r="N141" i="10"/>
  <c r="Q141" i="10" s="1"/>
  <c r="J141" i="10"/>
  <c r="G141" i="10"/>
  <c r="F141" i="10"/>
  <c r="E141" i="10"/>
  <c r="I141" i="10" s="1"/>
  <c r="D141" i="10"/>
  <c r="M141" i="10" s="1"/>
  <c r="H140" i="10"/>
  <c r="G140" i="10"/>
  <c r="F140" i="10"/>
  <c r="E140" i="10"/>
  <c r="D140" i="10"/>
  <c r="Q139" i="10"/>
  <c r="M139" i="10"/>
  <c r="K139" i="10"/>
  <c r="J139" i="10"/>
  <c r="L139" i="10" s="1"/>
  <c r="I139" i="10"/>
  <c r="G139" i="10"/>
  <c r="F139" i="10"/>
  <c r="H139" i="10" s="1"/>
  <c r="H138" i="10"/>
  <c r="G138" i="10"/>
  <c r="F138" i="10"/>
  <c r="E138" i="10"/>
  <c r="D138" i="10"/>
  <c r="M138" i="10" s="1"/>
  <c r="R137" i="10"/>
  <c r="H137" i="10"/>
  <c r="G137" i="10"/>
  <c r="F137" i="10"/>
  <c r="E137" i="10"/>
  <c r="N137" i="10" s="1"/>
  <c r="D137" i="10"/>
  <c r="J137" i="10" s="1"/>
  <c r="G136" i="10"/>
  <c r="F136" i="10"/>
  <c r="H136" i="10" s="1"/>
  <c r="E136" i="10"/>
  <c r="D136" i="10"/>
  <c r="M136" i="10" s="1"/>
  <c r="R135" i="10"/>
  <c r="J135" i="10"/>
  <c r="G135" i="10"/>
  <c r="F135" i="10"/>
  <c r="H135" i="10" s="1"/>
  <c r="E135" i="10"/>
  <c r="N135" i="10" s="1"/>
  <c r="D135" i="10"/>
  <c r="M135" i="10" s="1"/>
  <c r="K133" i="10"/>
  <c r="J133" i="10"/>
  <c r="G133" i="10"/>
  <c r="F133" i="10"/>
  <c r="R133" i="10" s="1"/>
  <c r="E133" i="10"/>
  <c r="I133" i="10" s="1"/>
  <c r="L133" i="10" s="1"/>
  <c r="D133" i="10"/>
  <c r="M133" i="10" s="1"/>
  <c r="N132" i="10"/>
  <c r="J132" i="10"/>
  <c r="G132" i="10"/>
  <c r="F132" i="10"/>
  <c r="R132" i="10" s="1"/>
  <c r="E132" i="10"/>
  <c r="I132" i="10" s="1"/>
  <c r="D132" i="10"/>
  <c r="M132" i="10" s="1"/>
  <c r="Q132" i="10" s="1"/>
  <c r="R131" i="10"/>
  <c r="H131" i="10"/>
  <c r="G131" i="10"/>
  <c r="F131" i="10"/>
  <c r="E131" i="10"/>
  <c r="M131" i="10" s="1"/>
  <c r="D131" i="10"/>
  <c r="J131" i="10" s="1"/>
  <c r="N130" i="10"/>
  <c r="Q130" i="10" s="1"/>
  <c r="J130" i="10"/>
  <c r="G130" i="10"/>
  <c r="F130" i="10"/>
  <c r="R130" i="10" s="1"/>
  <c r="E130" i="10"/>
  <c r="I130" i="10" s="1"/>
  <c r="D130" i="10"/>
  <c r="M130" i="10" s="1"/>
  <c r="O130" i="10" s="1"/>
  <c r="Q129" i="10"/>
  <c r="M129" i="10"/>
  <c r="J129" i="10"/>
  <c r="I129" i="10"/>
  <c r="L129" i="10" s="1"/>
  <c r="G129" i="10"/>
  <c r="F129" i="10"/>
  <c r="H129" i="10" s="1"/>
  <c r="N127" i="10"/>
  <c r="J127" i="10"/>
  <c r="G127" i="10"/>
  <c r="F127" i="10"/>
  <c r="R127" i="10" s="1"/>
  <c r="E127" i="10"/>
  <c r="M127" i="10" s="1"/>
  <c r="D127" i="10"/>
  <c r="H126" i="10"/>
  <c r="G126" i="10"/>
  <c r="R126" i="10" s="1"/>
  <c r="F126" i="10"/>
  <c r="E126" i="10"/>
  <c r="N126" i="10" s="1"/>
  <c r="D126" i="10"/>
  <c r="J126" i="10" s="1"/>
  <c r="N125" i="10"/>
  <c r="J125" i="10"/>
  <c r="G125" i="10"/>
  <c r="F125" i="10"/>
  <c r="R125" i="10" s="1"/>
  <c r="E125" i="10"/>
  <c r="M125" i="10" s="1"/>
  <c r="D125" i="10"/>
  <c r="H124" i="10"/>
  <c r="G124" i="10"/>
  <c r="R124" i="10" s="1"/>
  <c r="F124" i="10"/>
  <c r="E124" i="10"/>
  <c r="N124" i="10" s="1"/>
  <c r="D124" i="10"/>
  <c r="J124" i="10" s="1"/>
  <c r="N123" i="10"/>
  <c r="J123" i="10"/>
  <c r="G123" i="10"/>
  <c r="F123" i="10"/>
  <c r="R123" i="10" s="1"/>
  <c r="E123" i="10"/>
  <c r="M123" i="10" s="1"/>
  <c r="D123" i="10"/>
  <c r="M122" i="10"/>
  <c r="Q122" i="10" s="1"/>
  <c r="J122" i="10"/>
  <c r="I122" i="10"/>
  <c r="L122" i="10" s="1"/>
  <c r="H122" i="10"/>
  <c r="G122" i="10"/>
  <c r="F122" i="10"/>
  <c r="R120" i="10"/>
  <c r="H120" i="10"/>
  <c r="G120" i="10"/>
  <c r="F120" i="10"/>
  <c r="E120" i="10"/>
  <c r="M120" i="10" s="1"/>
  <c r="D120" i="10"/>
  <c r="J120" i="10" s="1"/>
  <c r="N119" i="10"/>
  <c r="Q119" i="10" s="1"/>
  <c r="J119" i="10"/>
  <c r="G119" i="10"/>
  <c r="F119" i="10"/>
  <c r="R119" i="10" s="1"/>
  <c r="E119" i="10"/>
  <c r="I119" i="10" s="1"/>
  <c r="D119" i="10"/>
  <c r="M119" i="10" s="1"/>
  <c r="O119" i="10" s="1"/>
  <c r="R118" i="10"/>
  <c r="H118" i="10"/>
  <c r="G118" i="10"/>
  <c r="F118" i="10"/>
  <c r="E118" i="10"/>
  <c r="M118" i="10" s="1"/>
  <c r="D118" i="10"/>
  <c r="J118" i="10" s="1"/>
  <c r="N117" i="10"/>
  <c r="Q117" i="10" s="1"/>
  <c r="J117" i="10"/>
  <c r="G117" i="10"/>
  <c r="F117" i="10"/>
  <c r="R117" i="10" s="1"/>
  <c r="E117" i="10"/>
  <c r="I117" i="10" s="1"/>
  <c r="L117" i="10" s="1"/>
  <c r="D117" i="10"/>
  <c r="M117" i="10" s="1"/>
  <c r="O117" i="10" s="1"/>
  <c r="R116" i="10"/>
  <c r="M116" i="10"/>
  <c r="H116" i="10"/>
  <c r="G116" i="10"/>
  <c r="F116" i="10"/>
  <c r="E116" i="10"/>
  <c r="N116" i="10" s="1"/>
  <c r="D116" i="10"/>
  <c r="N115" i="10"/>
  <c r="Q115" i="10" s="1"/>
  <c r="J115" i="10"/>
  <c r="G115" i="10"/>
  <c r="F115" i="10"/>
  <c r="R115" i="10" s="1"/>
  <c r="E115" i="10"/>
  <c r="I115" i="10" s="1"/>
  <c r="L115" i="10" s="1"/>
  <c r="D115" i="10"/>
  <c r="M115" i="10" s="1"/>
  <c r="O115" i="10" s="1"/>
  <c r="R113" i="10"/>
  <c r="M113" i="10"/>
  <c r="H113" i="10"/>
  <c r="G113" i="10"/>
  <c r="F113" i="10"/>
  <c r="E113" i="10"/>
  <c r="N113" i="10" s="1"/>
  <c r="D113" i="10"/>
  <c r="N112" i="10"/>
  <c r="Q112" i="10" s="1"/>
  <c r="J112" i="10"/>
  <c r="G112" i="10"/>
  <c r="F112" i="10"/>
  <c r="R112" i="10" s="1"/>
  <c r="E112" i="10"/>
  <c r="I112" i="10" s="1"/>
  <c r="L112" i="10" s="1"/>
  <c r="D112" i="10"/>
  <c r="M112" i="10" s="1"/>
  <c r="O112" i="10" s="1"/>
  <c r="R111" i="10"/>
  <c r="M111" i="10"/>
  <c r="H111" i="10"/>
  <c r="G111" i="10"/>
  <c r="F111" i="10"/>
  <c r="E111" i="10"/>
  <c r="N111" i="10" s="1"/>
  <c r="D111" i="10"/>
  <c r="N108" i="10"/>
  <c r="J108" i="10"/>
  <c r="G108" i="10"/>
  <c r="F108" i="10"/>
  <c r="H108" i="10" s="1"/>
  <c r="E108" i="10"/>
  <c r="M108" i="10" s="1"/>
  <c r="D108" i="10"/>
  <c r="H106" i="10"/>
  <c r="G106" i="10"/>
  <c r="R106" i="10" s="1"/>
  <c r="F106" i="10"/>
  <c r="E106" i="10"/>
  <c r="N106" i="10" s="1"/>
  <c r="D106" i="10"/>
  <c r="N105" i="10"/>
  <c r="J105" i="10"/>
  <c r="G105" i="10"/>
  <c r="F105" i="10"/>
  <c r="E105" i="10"/>
  <c r="M105" i="10" s="1"/>
  <c r="D105" i="10"/>
  <c r="H104" i="10"/>
  <c r="G104" i="10"/>
  <c r="R104" i="10" s="1"/>
  <c r="F104" i="10"/>
  <c r="E104" i="10"/>
  <c r="D104" i="10"/>
  <c r="N103" i="10"/>
  <c r="J103" i="10"/>
  <c r="G103" i="10"/>
  <c r="F103" i="10"/>
  <c r="E103" i="10"/>
  <c r="M103" i="10" s="1"/>
  <c r="D103" i="10"/>
  <c r="N101" i="10"/>
  <c r="Q101" i="10" s="1"/>
  <c r="J101" i="10"/>
  <c r="G101" i="10"/>
  <c r="F101" i="10"/>
  <c r="H101" i="10" s="1"/>
  <c r="E101" i="10"/>
  <c r="I101" i="10" s="1"/>
  <c r="L101" i="10" s="1"/>
  <c r="D101" i="10"/>
  <c r="M101" i="10" s="1"/>
  <c r="O101" i="10" s="1"/>
  <c r="H100" i="10"/>
  <c r="G100" i="10"/>
  <c r="F100" i="10"/>
  <c r="E100" i="10"/>
  <c r="N100" i="10" s="1"/>
  <c r="D100" i="10"/>
  <c r="N99" i="10"/>
  <c r="J99" i="10"/>
  <c r="G99" i="10"/>
  <c r="F99" i="10"/>
  <c r="E99" i="10"/>
  <c r="M99" i="10" s="1"/>
  <c r="D99" i="10"/>
  <c r="H98" i="10"/>
  <c r="G98" i="10"/>
  <c r="R98" i="10" s="1"/>
  <c r="F98" i="10"/>
  <c r="E98" i="10"/>
  <c r="N98" i="10" s="1"/>
  <c r="D98" i="10"/>
  <c r="N97" i="10"/>
  <c r="J97" i="10"/>
  <c r="G97" i="10"/>
  <c r="F97" i="10"/>
  <c r="E97" i="10"/>
  <c r="M97" i="10" s="1"/>
  <c r="D97" i="10"/>
  <c r="H96" i="10"/>
  <c r="G96" i="10"/>
  <c r="R96" i="10" s="1"/>
  <c r="F96" i="10"/>
  <c r="E96" i="10"/>
  <c r="N96" i="10" s="1"/>
  <c r="D96" i="10"/>
  <c r="N95" i="10"/>
  <c r="J95" i="10"/>
  <c r="G95" i="10"/>
  <c r="F95" i="10"/>
  <c r="E95" i="10"/>
  <c r="M95" i="10" s="1"/>
  <c r="D95" i="10"/>
  <c r="H94" i="10"/>
  <c r="G94" i="10"/>
  <c r="R94" i="10" s="1"/>
  <c r="F94" i="10"/>
  <c r="E94" i="10"/>
  <c r="D94" i="10"/>
  <c r="M90" i="10"/>
  <c r="H90" i="10"/>
  <c r="G90" i="10"/>
  <c r="F90" i="10"/>
  <c r="E90" i="10"/>
  <c r="N90" i="10" s="1"/>
  <c r="D90" i="10"/>
  <c r="N89" i="10"/>
  <c r="J89" i="10"/>
  <c r="G89" i="10"/>
  <c r="F89" i="10"/>
  <c r="H89" i="10" s="1"/>
  <c r="E89" i="10"/>
  <c r="M89" i="10" s="1"/>
  <c r="D89" i="10"/>
  <c r="H88" i="10"/>
  <c r="G88" i="10"/>
  <c r="R88" i="10" s="1"/>
  <c r="F88" i="10"/>
  <c r="E88" i="10"/>
  <c r="D88" i="10"/>
  <c r="N87" i="10"/>
  <c r="J87" i="10"/>
  <c r="G87" i="10"/>
  <c r="F87" i="10"/>
  <c r="E87" i="10"/>
  <c r="M87" i="10" s="1"/>
  <c r="D87" i="10"/>
  <c r="H86" i="10"/>
  <c r="G86" i="10"/>
  <c r="R86" i="10" s="1"/>
  <c r="F86" i="10"/>
  <c r="E86" i="10"/>
  <c r="N86" i="10" s="1"/>
  <c r="D86" i="10"/>
  <c r="N85" i="10"/>
  <c r="J85" i="10"/>
  <c r="G85" i="10"/>
  <c r="F85" i="10"/>
  <c r="E85" i="10"/>
  <c r="M85" i="10" s="1"/>
  <c r="D85" i="10"/>
  <c r="H84" i="10"/>
  <c r="G84" i="10"/>
  <c r="R84" i="10" s="1"/>
  <c r="F84" i="10"/>
  <c r="E84" i="10"/>
  <c r="N84" i="10" s="1"/>
  <c r="D84" i="10"/>
  <c r="N82" i="10"/>
  <c r="J82" i="10"/>
  <c r="G82" i="10"/>
  <c r="F82" i="10"/>
  <c r="E82" i="10"/>
  <c r="M82" i="10" s="1"/>
  <c r="D82" i="10"/>
  <c r="H81" i="10"/>
  <c r="G81" i="10"/>
  <c r="R81" i="10" s="1"/>
  <c r="F81" i="10"/>
  <c r="E81" i="10"/>
  <c r="N81" i="10" s="1"/>
  <c r="D81" i="10"/>
  <c r="G80" i="10"/>
  <c r="F80" i="10"/>
  <c r="E80" i="10"/>
  <c r="D80" i="10"/>
  <c r="J80" i="10" s="1"/>
  <c r="H78" i="10"/>
  <c r="G78" i="10"/>
  <c r="R78" i="10" s="1"/>
  <c r="F78" i="10"/>
  <c r="E78" i="10"/>
  <c r="D78" i="10"/>
  <c r="N77" i="10"/>
  <c r="J77" i="10"/>
  <c r="G77" i="10"/>
  <c r="F77" i="10"/>
  <c r="E77" i="10"/>
  <c r="M77" i="10" s="1"/>
  <c r="D77" i="10"/>
  <c r="H76" i="10"/>
  <c r="G76" i="10"/>
  <c r="R76" i="10" s="1"/>
  <c r="F76" i="10"/>
  <c r="E76" i="10"/>
  <c r="N76" i="10" s="1"/>
  <c r="D76" i="10"/>
  <c r="N73" i="10"/>
  <c r="J73" i="10"/>
  <c r="G73" i="10"/>
  <c r="F73" i="10"/>
  <c r="E73" i="10"/>
  <c r="M73" i="10" s="1"/>
  <c r="D73" i="10"/>
  <c r="H72" i="10"/>
  <c r="G72" i="10"/>
  <c r="R72" i="10" s="1"/>
  <c r="F72" i="10"/>
  <c r="E72" i="10"/>
  <c r="N72" i="10" s="1"/>
  <c r="D72" i="10"/>
  <c r="N71" i="10"/>
  <c r="J71" i="10"/>
  <c r="G71" i="10"/>
  <c r="F71" i="10"/>
  <c r="E71" i="10"/>
  <c r="M71" i="10" s="1"/>
  <c r="D71" i="10"/>
  <c r="J70" i="10"/>
  <c r="R69" i="10"/>
  <c r="L69" i="10"/>
  <c r="J69" i="10"/>
  <c r="H68" i="10"/>
  <c r="G68" i="10"/>
  <c r="R68" i="10" s="1"/>
  <c r="F68" i="10"/>
  <c r="E68" i="10"/>
  <c r="N68" i="10" s="1"/>
  <c r="D68" i="10"/>
  <c r="N67" i="10"/>
  <c r="J67" i="10"/>
  <c r="G67" i="10"/>
  <c r="F67" i="10"/>
  <c r="E67" i="10"/>
  <c r="M67" i="10" s="1"/>
  <c r="D67" i="10"/>
  <c r="H66" i="10"/>
  <c r="G66" i="10"/>
  <c r="R66" i="10" s="1"/>
  <c r="F66" i="10"/>
  <c r="E66" i="10"/>
  <c r="D66" i="10"/>
  <c r="N65" i="10"/>
  <c r="J65" i="10"/>
  <c r="G65" i="10"/>
  <c r="F65" i="10"/>
  <c r="E65" i="10"/>
  <c r="M65" i="10" s="1"/>
  <c r="D65" i="10"/>
  <c r="J64" i="10"/>
  <c r="H62" i="10"/>
  <c r="G62" i="10"/>
  <c r="F62" i="10"/>
  <c r="E62" i="10"/>
  <c r="N62" i="10" s="1"/>
  <c r="D62" i="10"/>
  <c r="H61" i="10"/>
  <c r="G61" i="10"/>
  <c r="F61" i="10"/>
  <c r="E61" i="10"/>
  <c r="N61" i="10" s="1"/>
  <c r="D61" i="10"/>
  <c r="N60" i="10"/>
  <c r="J60" i="10"/>
  <c r="G60" i="10"/>
  <c r="F60" i="10"/>
  <c r="H60" i="10" s="1"/>
  <c r="E60" i="10"/>
  <c r="M60" i="10" s="1"/>
  <c r="D60" i="10"/>
  <c r="O59" i="10"/>
  <c r="N59" i="10"/>
  <c r="Q59" i="10" s="1"/>
  <c r="J59" i="10"/>
  <c r="G59" i="10"/>
  <c r="F59" i="10"/>
  <c r="E59" i="10"/>
  <c r="I59" i="10" s="1"/>
  <c r="L59" i="10" s="1"/>
  <c r="D59" i="10"/>
  <c r="M59" i="10" s="1"/>
  <c r="H58" i="10"/>
  <c r="G58" i="10"/>
  <c r="F58" i="10"/>
  <c r="E58" i="10"/>
  <c r="N58" i="10" s="1"/>
  <c r="D58" i="10"/>
  <c r="H57" i="10"/>
  <c r="G57" i="10"/>
  <c r="F57" i="10"/>
  <c r="E57" i="10"/>
  <c r="N57" i="10" s="1"/>
  <c r="D57" i="10"/>
  <c r="N56" i="10"/>
  <c r="J56" i="10"/>
  <c r="G56" i="10"/>
  <c r="F56" i="10"/>
  <c r="H56" i="10" s="1"/>
  <c r="E56" i="10"/>
  <c r="M56" i="10" s="1"/>
  <c r="D56" i="10"/>
  <c r="H55" i="10"/>
  <c r="G55" i="10"/>
  <c r="R55" i="10" s="1"/>
  <c r="F55" i="10"/>
  <c r="E55" i="10"/>
  <c r="N55" i="10" s="1"/>
  <c r="D55" i="10"/>
  <c r="N54" i="10"/>
  <c r="J54" i="10"/>
  <c r="G54" i="10"/>
  <c r="F54" i="10"/>
  <c r="E54" i="10"/>
  <c r="M54" i="10" s="1"/>
  <c r="D54" i="10"/>
  <c r="H53" i="10"/>
  <c r="G53" i="10"/>
  <c r="R53" i="10" s="1"/>
  <c r="F53" i="10"/>
  <c r="E53" i="10"/>
  <c r="N53" i="10" s="1"/>
  <c r="D53" i="10"/>
  <c r="N52" i="10"/>
  <c r="J52" i="10"/>
  <c r="G52" i="10"/>
  <c r="F52" i="10"/>
  <c r="E52" i="10"/>
  <c r="M52" i="10" s="1"/>
  <c r="D52" i="10"/>
  <c r="H51" i="10"/>
  <c r="G51" i="10"/>
  <c r="R51" i="10" s="1"/>
  <c r="F51" i="10"/>
  <c r="E51" i="10"/>
  <c r="D51" i="10"/>
  <c r="N50" i="10"/>
  <c r="J50" i="10"/>
  <c r="G50" i="10"/>
  <c r="F50" i="10"/>
  <c r="E50" i="10"/>
  <c r="M50" i="10" s="1"/>
  <c r="D50" i="10"/>
  <c r="J49" i="10"/>
  <c r="H47" i="10"/>
  <c r="G47" i="10"/>
  <c r="F47" i="10"/>
  <c r="E47" i="10"/>
  <c r="N47" i="10" s="1"/>
  <c r="D47" i="10"/>
  <c r="H46" i="10"/>
  <c r="G46" i="10"/>
  <c r="F46" i="10"/>
  <c r="E46" i="10"/>
  <c r="N46" i="10" s="1"/>
  <c r="D46" i="10"/>
  <c r="N45" i="10"/>
  <c r="J45" i="10"/>
  <c r="G45" i="10"/>
  <c r="F45" i="10"/>
  <c r="H45" i="10" s="1"/>
  <c r="E45" i="10"/>
  <c r="M45" i="10" s="1"/>
  <c r="D45" i="10"/>
  <c r="O44" i="10"/>
  <c r="N44" i="10"/>
  <c r="Q44" i="10" s="1"/>
  <c r="J44" i="10"/>
  <c r="G44" i="10"/>
  <c r="F44" i="10"/>
  <c r="E44" i="10"/>
  <c r="I44" i="10" s="1"/>
  <c r="L44" i="10" s="1"/>
  <c r="D44" i="10"/>
  <c r="M44" i="10" s="1"/>
  <c r="H43" i="10"/>
  <c r="G43" i="10"/>
  <c r="F43" i="10"/>
  <c r="E43" i="10"/>
  <c r="N43" i="10" s="1"/>
  <c r="D43" i="10"/>
  <c r="N42" i="10"/>
  <c r="J42" i="10"/>
  <c r="G42" i="10"/>
  <c r="F42" i="10"/>
  <c r="E42" i="10"/>
  <c r="M42" i="10" s="1"/>
  <c r="D42" i="10"/>
  <c r="H41" i="10"/>
  <c r="G41" i="10"/>
  <c r="R41" i="10" s="1"/>
  <c r="F41" i="10"/>
  <c r="E41" i="10"/>
  <c r="N41" i="10" s="1"/>
  <c r="D41" i="10"/>
  <c r="N40" i="10"/>
  <c r="J40" i="10"/>
  <c r="G40" i="10"/>
  <c r="F40" i="10"/>
  <c r="E40" i="10"/>
  <c r="M40" i="10" s="1"/>
  <c r="D40" i="10"/>
  <c r="H39" i="10"/>
  <c r="G39" i="10"/>
  <c r="R39" i="10" s="1"/>
  <c r="F39" i="10"/>
  <c r="E39" i="10"/>
  <c r="D39" i="10"/>
  <c r="N38" i="10"/>
  <c r="J38" i="10"/>
  <c r="G38" i="10"/>
  <c r="F38" i="10"/>
  <c r="E38" i="10"/>
  <c r="M38" i="10" s="1"/>
  <c r="D38" i="10"/>
  <c r="H37" i="10"/>
  <c r="G37" i="10"/>
  <c r="R37" i="10" s="1"/>
  <c r="F37" i="10"/>
  <c r="E37" i="10"/>
  <c r="N37" i="10" s="1"/>
  <c r="D37" i="10"/>
  <c r="Q35" i="10"/>
  <c r="N34" i="10"/>
  <c r="J34" i="10"/>
  <c r="G34" i="10"/>
  <c r="F34" i="10"/>
  <c r="H34" i="10" s="1"/>
  <c r="E34" i="10"/>
  <c r="M34" i="10" s="1"/>
  <c r="D34" i="10"/>
  <c r="N33" i="10"/>
  <c r="J33" i="10"/>
  <c r="G33" i="10"/>
  <c r="F33" i="10"/>
  <c r="E33" i="10"/>
  <c r="I33" i="10" s="1"/>
  <c r="L33" i="10" s="1"/>
  <c r="D33" i="10"/>
  <c r="M33" i="10" s="1"/>
  <c r="O33" i="10" s="1"/>
  <c r="H32" i="10"/>
  <c r="G32" i="10"/>
  <c r="F32" i="10"/>
  <c r="E32" i="10"/>
  <c r="N32" i="10" s="1"/>
  <c r="D32" i="10"/>
  <c r="M31" i="10"/>
  <c r="H31" i="10"/>
  <c r="G31" i="10"/>
  <c r="F31" i="10"/>
  <c r="E31" i="10"/>
  <c r="N31" i="10" s="1"/>
  <c r="D31" i="10"/>
  <c r="N30" i="10"/>
  <c r="J30" i="10"/>
  <c r="G30" i="10"/>
  <c r="F30" i="10"/>
  <c r="H30" i="10" s="1"/>
  <c r="E30" i="10"/>
  <c r="M30" i="10" s="1"/>
  <c r="D30" i="10"/>
  <c r="N29" i="10"/>
  <c r="J29" i="10"/>
  <c r="G29" i="10"/>
  <c r="F29" i="10"/>
  <c r="E29" i="10"/>
  <c r="I29" i="10" s="1"/>
  <c r="L29" i="10" s="1"/>
  <c r="D29" i="10"/>
  <c r="M29" i="10" s="1"/>
  <c r="O29" i="10" s="1"/>
  <c r="H28" i="10"/>
  <c r="G28" i="10"/>
  <c r="F28" i="10"/>
  <c r="E28" i="10"/>
  <c r="N28" i="10" s="1"/>
  <c r="D28" i="10"/>
  <c r="N26" i="10"/>
  <c r="J26" i="10"/>
  <c r="G26" i="10"/>
  <c r="F26" i="10"/>
  <c r="E26" i="10"/>
  <c r="M26" i="10" s="1"/>
  <c r="D26" i="10"/>
  <c r="H25" i="10"/>
  <c r="G25" i="10"/>
  <c r="R25" i="10" s="1"/>
  <c r="F25" i="10"/>
  <c r="E25" i="10"/>
  <c r="D25" i="10"/>
  <c r="N24" i="10"/>
  <c r="J24" i="10"/>
  <c r="G24" i="10"/>
  <c r="F24" i="10"/>
  <c r="E24" i="10"/>
  <c r="M24" i="10" s="1"/>
  <c r="D24" i="10"/>
  <c r="H23" i="10"/>
  <c r="G23" i="10"/>
  <c r="R23" i="10" s="1"/>
  <c r="F23" i="10"/>
  <c r="E23" i="10"/>
  <c r="N23" i="10" s="1"/>
  <c r="D23" i="10"/>
  <c r="N22" i="10"/>
  <c r="J22" i="10"/>
  <c r="G22" i="10"/>
  <c r="F22" i="10"/>
  <c r="E22" i="10"/>
  <c r="M22" i="10" s="1"/>
  <c r="D22" i="10"/>
  <c r="H16" i="10"/>
  <c r="G16" i="10"/>
  <c r="R16" i="10" s="1"/>
  <c r="F16" i="10"/>
  <c r="E16" i="10"/>
  <c r="N16" i="10" s="1"/>
  <c r="D16" i="10"/>
  <c r="N15" i="10"/>
  <c r="J15" i="10"/>
  <c r="G15" i="10"/>
  <c r="F15" i="10"/>
  <c r="E15" i="10"/>
  <c r="M15" i="10" s="1"/>
  <c r="D15" i="10"/>
  <c r="H14" i="10"/>
  <c r="G14" i="10"/>
  <c r="R14" i="10" s="1"/>
  <c r="F14" i="10"/>
  <c r="E14" i="10"/>
  <c r="N14" i="10" s="1"/>
  <c r="D14" i="10"/>
  <c r="N13" i="10"/>
  <c r="J13" i="10"/>
  <c r="G13" i="10"/>
  <c r="F13" i="10"/>
  <c r="E13" i="10"/>
  <c r="M13" i="10" s="1"/>
  <c r="D13" i="10"/>
  <c r="H12" i="10"/>
  <c r="G12" i="10"/>
  <c r="R12" i="10" s="1"/>
  <c r="F12" i="10"/>
  <c r="E12" i="10"/>
  <c r="D12" i="10"/>
  <c r="N11" i="10"/>
  <c r="J11" i="10"/>
  <c r="G11" i="10"/>
  <c r="F11" i="10"/>
  <c r="E11" i="10"/>
  <c r="M11" i="10" s="1"/>
  <c r="D11" i="10"/>
  <c r="C10" i="10"/>
  <c r="N373" i="9"/>
  <c r="M373" i="9"/>
  <c r="I373" i="9"/>
  <c r="G373" i="9"/>
  <c r="F373" i="9"/>
  <c r="H373" i="9" s="1"/>
  <c r="E373" i="9"/>
  <c r="J373" i="9" s="1"/>
  <c r="K373" i="9" s="1"/>
  <c r="D373" i="9"/>
  <c r="J372" i="9"/>
  <c r="G372" i="9"/>
  <c r="F372" i="9"/>
  <c r="H372" i="9" s="1"/>
  <c r="E372" i="9"/>
  <c r="I372" i="9" s="1"/>
  <c r="D372" i="9"/>
  <c r="M372" i="9" s="1"/>
  <c r="H371" i="9"/>
  <c r="G371" i="9"/>
  <c r="F371" i="9"/>
  <c r="E371" i="9"/>
  <c r="D371" i="9"/>
  <c r="H370" i="9"/>
  <c r="G370" i="9"/>
  <c r="F370" i="9"/>
  <c r="E370" i="9"/>
  <c r="D370" i="9"/>
  <c r="J369" i="9"/>
  <c r="G369" i="9"/>
  <c r="F369" i="9"/>
  <c r="H369" i="9" s="1"/>
  <c r="E369" i="9"/>
  <c r="D369" i="9"/>
  <c r="O368" i="9"/>
  <c r="N368" i="9"/>
  <c r="Q368" i="9" s="1"/>
  <c r="H368" i="9"/>
  <c r="G368" i="9"/>
  <c r="F368" i="9"/>
  <c r="E368" i="9"/>
  <c r="D368" i="9"/>
  <c r="M368" i="9" s="1"/>
  <c r="M367" i="9"/>
  <c r="G367" i="9"/>
  <c r="H367" i="9" s="1"/>
  <c r="F367" i="9"/>
  <c r="E367" i="9"/>
  <c r="D367" i="9"/>
  <c r="J367" i="9" s="1"/>
  <c r="J366" i="9"/>
  <c r="G366" i="9"/>
  <c r="F366" i="9"/>
  <c r="H366" i="9" s="1"/>
  <c r="E366" i="9"/>
  <c r="N366" i="9" s="1"/>
  <c r="D366" i="9"/>
  <c r="M366" i="9" s="1"/>
  <c r="J365" i="9"/>
  <c r="G365" i="9"/>
  <c r="F365" i="9"/>
  <c r="H365" i="9" s="1"/>
  <c r="E365" i="9"/>
  <c r="D365" i="9"/>
  <c r="H364" i="9"/>
  <c r="G364" i="9"/>
  <c r="F364" i="9"/>
  <c r="E364" i="9"/>
  <c r="D364" i="9"/>
  <c r="G363" i="9"/>
  <c r="H363" i="9" s="1"/>
  <c r="F363" i="9"/>
  <c r="E363" i="9"/>
  <c r="D363" i="9"/>
  <c r="J363" i="9" s="1"/>
  <c r="Q362" i="9"/>
  <c r="N362" i="9"/>
  <c r="O362" i="9" s="1"/>
  <c r="I362" i="9"/>
  <c r="G362" i="9"/>
  <c r="F362" i="9"/>
  <c r="H362" i="9" s="1"/>
  <c r="E362" i="9"/>
  <c r="J362" i="9" s="1"/>
  <c r="D362" i="9"/>
  <c r="M362" i="9" s="1"/>
  <c r="N361" i="9"/>
  <c r="M361" i="9"/>
  <c r="I361" i="9"/>
  <c r="G361" i="9"/>
  <c r="F361" i="9"/>
  <c r="E361" i="9"/>
  <c r="J361" i="9" s="1"/>
  <c r="D361" i="9"/>
  <c r="G360" i="9"/>
  <c r="F360" i="9"/>
  <c r="H360" i="9" s="1"/>
  <c r="E360" i="9"/>
  <c r="D360" i="9"/>
  <c r="M360" i="9" s="1"/>
  <c r="G359" i="9"/>
  <c r="H359" i="9" s="1"/>
  <c r="F359" i="9"/>
  <c r="E359" i="9"/>
  <c r="N359" i="9" s="1"/>
  <c r="D359" i="9"/>
  <c r="H358" i="9"/>
  <c r="G358" i="9"/>
  <c r="F358" i="9"/>
  <c r="E358" i="9"/>
  <c r="N358" i="9" s="1"/>
  <c r="D358" i="9"/>
  <c r="N357" i="9"/>
  <c r="M357" i="9"/>
  <c r="I357" i="9"/>
  <c r="G357" i="9"/>
  <c r="F357" i="9"/>
  <c r="H357" i="9" s="1"/>
  <c r="E357" i="9"/>
  <c r="J357" i="9" s="1"/>
  <c r="K357" i="9" s="1"/>
  <c r="D357" i="9"/>
  <c r="J356" i="9"/>
  <c r="G356" i="9"/>
  <c r="F356" i="9"/>
  <c r="H356" i="9" s="1"/>
  <c r="E356" i="9"/>
  <c r="I356" i="9" s="1"/>
  <c r="D356" i="9"/>
  <c r="M356" i="9" s="1"/>
  <c r="H355" i="9"/>
  <c r="G355" i="9"/>
  <c r="F355" i="9"/>
  <c r="E355" i="9"/>
  <c r="N355" i="9" s="1"/>
  <c r="D355" i="9"/>
  <c r="H354" i="9"/>
  <c r="G354" i="9"/>
  <c r="F354" i="9"/>
  <c r="E354" i="9"/>
  <c r="D354" i="9"/>
  <c r="J353" i="9"/>
  <c r="G353" i="9"/>
  <c r="F353" i="9"/>
  <c r="H353" i="9" s="1"/>
  <c r="E353" i="9"/>
  <c r="D353" i="9"/>
  <c r="N352" i="9"/>
  <c r="H352" i="9"/>
  <c r="G352" i="9"/>
  <c r="F352" i="9"/>
  <c r="E352" i="9"/>
  <c r="D352" i="9"/>
  <c r="M352" i="9" s="1"/>
  <c r="M351" i="9"/>
  <c r="G351" i="9"/>
  <c r="H351" i="9" s="1"/>
  <c r="F351" i="9"/>
  <c r="E351" i="9"/>
  <c r="D351" i="9"/>
  <c r="J351" i="9" s="1"/>
  <c r="J350" i="9"/>
  <c r="G350" i="9"/>
  <c r="F350" i="9"/>
  <c r="H350" i="9" s="1"/>
  <c r="E350" i="9"/>
  <c r="N350" i="9" s="1"/>
  <c r="D350" i="9"/>
  <c r="M350" i="9" s="1"/>
  <c r="G349" i="9"/>
  <c r="F349" i="9"/>
  <c r="H349" i="9" s="1"/>
  <c r="E349" i="9"/>
  <c r="I349" i="9" s="1"/>
  <c r="D349" i="9"/>
  <c r="G348" i="9"/>
  <c r="H348" i="9" s="1"/>
  <c r="F348" i="9"/>
  <c r="E348" i="9"/>
  <c r="D348" i="9"/>
  <c r="G347" i="9"/>
  <c r="H347" i="9" s="1"/>
  <c r="F347" i="9"/>
  <c r="E347" i="9"/>
  <c r="D347" i="9"/>
  <c r="J347" i="9" s="1"/>
  <c r="Q346" i="9"/>
  <c r="N346" i="9"/>
  <c r="O346" i="9" s="1"/>
  <c r="I346" i="9"/>
  <c r="G346" i="9"/>
  <c r="F346" i="9"/>
  <c r="H346" i="9" s="1"/>
  <c r="E346" i="9"/>
  <c r="J346" i="9" s="1"/>
  <c r="D346" i="9"/>
  <c r="M346" i="9" s="1"/>
  <c r="N345" i="9"/>
  <c r="M345" i="9"/>
  <c r="I345" i="9"/>
  <c r="G345" i="9"/>
  <c r="F345" i="9"/>
  <c r="E345" i="9"/>
  <c r="J345" i="9" s="1"/>
  <c r="D345" i="9"/>
  <c r="G344" i="9"/>
  <c r="F344" i="9"/>
  <c r="H344" i="9" s="1"/>
  <c r="E344" i="9"/>
  <c r="D344" i="9"/>
  <c r="M344" i="9" s="1"/>
  <c r="G343" i="9"/>
  <c r="H343" i="9" s="1"/>
  <c r="F343" i="9"/>
  <c r="E343" i="9"/>
  <c r="N343" i="9" s="1"/>
  <c r="D343" i="9"/>
  <c r="H342" i="9"/>
  <c r="G342" i="9"/>
  <c r="F342" i="9"/>
  <c r="E342" i="9"/>
  <c r="N342" i="9" s="1"/>
  <c r="D342" i="9"/>
  <c r="N341" i="9"/>
  <c r="M341" i="9"/>
  <c r="I341" i="9"/>
  <c r="G341" i="9"/>
  <c r="F341" i="9"/>
  <c r="H341" i="9" s="1"/>
  <c r="E341" i="9"/>
  <c r="J341" i="9" s="1"/>
  <c r="K341" i="9" s="1"/>
  <c r="D341" i="9"/>
  <c r="J340" i="9"/>
  <c r="G340" i="9"/>
  <c r="F340" i="9"/>
  <c r="H340" i="9" s="1"/>
  <c r="E340" i="9"/>
  <c r="I340" i="9" s="1"/>
  <c r="L340" i="9" s="1"/>
  <c r="D340" i="9"/>
  <c r="M340" i="9" s="1"/>
  <c r="H339" i="9"/>
  <c r="G339" i="9"/>
  <c r="F339" i="9"/>
  <c r="E339" i="9"/>
  <c r="N339" i="9" s="1"/>
  <c r="D339" i="9"/>
  <c r="H338" i="9"/>
  <c r="G338" i="9"/>
  <c r="F338" i="9"/>
  <c r="E338" i="9"/>
  <c r="D338" i="9"/>
  <c r="J337" i="9"/>
  <c r="G337" i="9"/>
  <c r="F337" i="9"/>
  <c r="H337" i="9" s="1"/>
  <c r="E337" i="9"/>
  <c r="D337" i="9"/>
  <c r="N336" i="9"/>
  <c r="I336" i="9"/>
  <c r="G336" i="9"/>
  <c r="F336" i="9"/>
  <c r="H336" i="9" s="1"/>
  <c r="E336" i="9"/>
  <c r="J336" i="9" s="1"/>
  <c r="D336" i="9"/>
  <c r="N335" i="9"/>
  <c r="J335" i="9"/>
  <c r="G335" i="9"/>
  <c r="F335" i="9"/>
  <c r="H335" i="9" s="1"/>
  <c r="E335" i="9"/>
  <c r="I335" i="9" s="1"/>
  <c r="D335" i="9"/>
  <c r="M335" i="9" s="1"/>
  <c r="H334" i="9"/>
  <c r="G334" i="9"/>
  <c r="F334" i="9"/>
  <c r="E334" i="9"/>
  <c r="D334" i="9"/>
  <c r="H333" i="9"/>
  <c r="G333" i="9"/>
  <c r="F333" i="9"/>
  <c r="E333" i="9"/>
  <c r="D333" i="9"/>
  <c r="J332" i="9"/>
  <c r="G332" i="9"/>
  <c r="F332" i="9"/>
  <c r="H332" i="9" s="1"/>
  <c r="E332" i="9"/>
  <c r="D332" i="9"/>
  <c r="N331" i="9"/>
  <c r="J331" i="9"/>
  <c r="G331" i="9"/>
  <c r="F331" i="9"/>
  <c r="H331" i="9" s="1"/>
  <c r="E331" i="9"/>
  <c r="I331" i="9" s="1"/>
  <c r="D331" i="9"/>
  <c r="M331" i="9" s="1"/>
  <c r="G330" i="9"/>
  <c r="H330" i="9" s="1"/>
  <c r="F330" i="9"/>
  <c r="E330" i="9"/>
  <c r="N330" i="9" s="1"/>
  <c r="D330" i="9"/>
  <c r="M329" i="9"/>
  <c r="H329" i="9"/>
  <c r="G329" i="9"/>
  <c r="F329" i="9"/>
  <c r="E329" i="9"/>
  <c r="D329" i="9"/>
  <c r="J329" i="9" s="1"/>
  <c r="N328" i="9"/>
  <c r="M328" i="9"/>
  <c r="I328" i="9"/>
  <c r="G328" i="9"/>
  <c r="F328" i="9"/>
  <c r="E328" i="9"/>
  <c r="J328" i="9" s="1"/>
  <c r="D328" i="9"/>
  <c r="G327" i="9"/>
  <c r="F327" i="9"/>
  <c r="E327" i="9"/>
  <c r="D327" i="9"/>
  <c r="M327" i="9" s="1"/>
  <c r="I326" i="9"/>
  <c r="G326" i="9"/>
  <c r="H326" i="9" s="1"/>
  <c r="F326" i="9"/>
  <c r="E326" i="9"/>
  <c r="N326" i="9" s="1"/>
  <c r="D326" i="9"/>
  <c r="N325" i="9"/>
  <c r="H325" i="9"/>
  <c r="G325" i="9"/>
  <c r="F325" i="9"/>
  <c r="E325" i="9"/>
  <c r="I325" i="9" s="1"/>
  <c r="D325" i="9"/>
  <c r="N324" i="9"/>
  <c r="M324" i="9"/>
  <c r="I324" i="9"/>
  <c r="G324" i="9"/>
  <c r="F324" i="9"/>
  <c r="E324" i="9"/>
  <c r="J324" i="9" s="1"/>
  <c r="K324" i="9" s="1"/>
  <c r="D324" i="9"/>
  <c r="J323" i="9"/>
  <c r="G323" i="9"/>
  <c r="F323" i="9"/>
  <c r="H323" i="9" s="1"/>
  <c r="E323" i="9"/>
  <c r="I323" i="9" s="1"/>
  <c r="D323" i="9"/>
  <c r="M323" i="9" s="1"/>
  <c r="H322" i="9"/>
  <c r="G322" i="9"/>
  <c r="F322" i="9"/>
  <c r="E322" i="9"/>
  <c r="D322" i="9"/>
  <c r="M321" i="9"/>
  <c r="H321" i="9"/>
  <c r="G321" i="9"/>
  <c r="F321" i="9"/>
  <c r="E321" i="9"/>
  <c r="N321" i="9" s="1"/>
  <c r="D321" i="9"/>
  <c r="J321" i="9" s="1"/>
  <c r="G320" i="9"/>
  <c r="F320" i="9"/>
  <c r="H320" i="9" s="1"/>
  <c r="E320" i="9"/>
  <c r="D320" i="9"/>
  <c r="N319" i="9"/>
  <c r="J319" i="9"/>
  <c r="H319" i="9"/>
  <c r="G319" i="9"/>
  <c r="F319" i="9"/>
  <c r="E319" i="9"/>
  <c r="I319" i="9" s="1"/>
  <c r="D319" i="9"/>
  <c r="M319" i="9" s="1"/>
  <c r="H318" i="9"/>
  <c r="G318" i="9"/>
  <c r="F318" i="9"/>
  <c r="E318" i="9"/>
  <c r="D318" i="9"/>
  <c r="J317" i="9"/>
  <c r="G317" i="9"/>
  <c r="F317" i="9"/>
  <c r="H317" i="9" s="1"/>
  <c r="E317" i="9"/>
  <c r="N317" i="9" s="1"/>
  <c r="D317" i="9"/>
  <c r="M317" i="9" s="1"/>
  <c r="Q317" i="9" s="1"/>
  <c r="O316" i="9"/>
  <c r="N316" i="9"/>
  <c r="Q316" i="9" s="1"/>
  <c r="I316" i="9"/>
  <c r="G316" i="9"/>
  <c r="F316" i="9"/>
  <c r="H316" i="9" s="1"/>
  <c r="E316" i="9"/>
  <c r="M316" i="9" s="1"/>
  <c r="D316" i="9"/>
  <c r="N315" i="9"/>
  <c r="G315" i="9"/>
  <c r="H315" i="9" s="1"/>
  <c r="F315" i="9"/>
  <c r="E315" i="9"/>
  <c r="D315" i="9"/>
  <c r="G314" i="9"/>
  <c r="H314" i="9" s="1"/>
  <c r="F314" i="9"/>
  <c r="E314" i="9"/>
  <c r="D314" i="9"/>
  <c r="J314" i="9" s="1"/>
  <c r="J313" i="9"/>
  <c r="G313" i="9"/>
  <c r="F313" i="9"/>
  <c r="H313" i="9" s="1"/>
  <c r="E313" i="9"/>
  <c r="I313" i="9" s="1"/>
  <c r="D313" i="9"/>
  <c r="M312" i="9"/>
  <c r="H312" i="9"/>
  <c r="G312" i="9"/>
  <c r="F312" i="9"/>
  <c r="E312" i="9"/>
  <c r="N312" i="9" s="1"/>
  <c r="D312" i="9"/>
  <c r="G311" i="9"/>
  <c r="F311" i="9"/>
  <c r="H311" i="9" s="1"/>
  <c r="E311" i="9"/>
  <c r="J311" i="9" s="1"/>
  <c r="D311" i="9"/>
  <c r="H310" i="9"/>
  <c r="G310" i="9"/>
  <c r="F310" i="9"/>
  <c r="E310" i="9"/>
  <c r="D310" i="9"/>
  <c r="H309" i="9"/>
  <c r="G309" i="9"/>
  <c r="F309" i="9"/>
  <c r="E309" i="9"/>
  <c r="D309" i="9"/>
  <c r="Q308" i="9"/>
  <c r="J308" i="9"/>
  <c r="G308" i="9"/>
  <c r="F308" i="9"/>
  <c r="H308" i="9" s="1"/>
  <c r="E308" i="9"/>
  <c r="N308" i="9" s="1"/>
  <c r="O308" i="9" s="1"/>
  <c r="D308" i="9"/>
  <c r="M308" i="9" s="1"/>
  <c r="O307" i="9"/>
  <c r="N307" i="9"/>
  <c r="Q307" i="9" s="1"/>
  <c r="G307" i="9"/>
  <c r="F307" i="9"/>
  <c r="E307" i="9"/>
  <c r="M307" i="9" s="1"/>
  <c r="D307" i="9"/>
  <c r="N306" i="9"/>
  <c r="H306" i="9"/>
  <c r="G306" i="9"/>
  <c r="F306" i="9"/>
  <c r="E306" i="9"/>
  <c r="D306" i="9"/>
  <c r="G305" i="9"/>
  <c r="H305" i="9" s="1"/>
  <c r="F305" i="9"/>
  <c r="E305" i="9"/>
  <c r="N305" i="9" s="1"/>
  <c r="D305" i="9"/>
  <c r="G304" i="9"/>
  <c r="F304" i="9"/>
  <c r="H304" i="9" s="1"/>
  <c r="E304" i="9"/>
  <c r="N304" i="9" s="1"/>
  <c r="D304" i="9"/>
  <c r="N303" i="9"/>
  <c r="M303" i="9"/>
  <c r="I303" i="9"/>
  <c r="G303" i="9"/>
  <c r="F303" i="9"/>
  <c r="E303" i="9"/>
  <c r="J303" i="9" s="1"/>
  <c r="D303" i="9"/>
  <c r="L302" i="9"/>
  <c r="K302" i="9"/>
  <c r="J302" i="9"/>
  <c r="G302" i="9"/>
  <c r="F302" i="9"/>
  <c r="E302" i="9"/>
  <c r="I302" i="9" s="1"/>
  <c r="D302" i="9"/>
  <c r="M302" i="9" s="1"/>
  <c r="H301" i="9"/>
  <c r="G301" i="9"/>
  <c r="F301" i="9"/>
  <c r="E301" i="9"/>
  <c r="N301" i="9" s="1"/>
  <c r="D301" i="9"/>
  <c r="H300" i="9"/>
  <c r="G300" i="9"/>
  <c r="F300" i="9"/>
  <c r="E300" i="9"/>
  <c r="N300" i="9" s="1"/>
  <c r="D300" i="9"/>
  <c r="M299" i="9"/>
  <c r="G299" i="9"/>
  <c r="F299" i="9"/>
  <c r="H299" i="9" s="1"/>
  <c r="E299" i="9"/>
  <c r="J299" i="9" s="1"/>
  <c r="D299" i="9"/>
  <c r="J298" i="9"/>
  <c r="G298" i="9"/>
  <c r="F298" i="9"/>
  <c r="H298" i="9" s="1"/>
  <c r="E298" i="9"/>
  <c r="I298" i="9" s="1"/>
  <c r="L298" i="9" s="1"/>
  <c r="D298" i="9"/>
  <c r="M298" i="9" s="1"/>
  <c r="O297" i="9"/>
  <c r="M297" i="9"/>
  <c r="H297" i="9"/>
  <c r="G297" i="9"/>
  <c r="F297" i="9"/>
  <c r="E297" i="9"/>
  <c r="N297" i="9" s="1"/>
  <c r="D297" i="9"/>
  <c r="M296" i="9"/>
  <c r="H296" i="9"/>
  <c r="G296" i="9"/>
  <c r="F296" i="9"/>
  <c r="E296" i="9"/>
  <c r="N296" i="9" s="1"/>
  <c r="D296" i="9"/>
  <c r="J296" i="9" s="1"/>
  <c r="J295" i="9"/>
  <c r="G295" i="9"/>
  <c r="F295" i="9"/>
  <c r="H295" i="9" s="1"/>
  <c r="E295" i="9"/>
  <c r="D295" i="9"/>
  <c r="J294" i="9"/>
  <c r="H294" i="9"/>
  <c r="G294" i="9"/>
  <c r="F294" i="9"/>
  <c r="E294" i="9"/>
  <c r="I294" i="9" s="1"/>
  <c r="D294" i="9"/>
  <c r="G293" i="9"/>
  <c r="H293" i="9" s="1"/>
  <c r="F293" i="9"/>
  <c r="E293" i="9"/>
  <c r="D293" i="9"/>
  <c r="Q292" i="9"/>
  <c r="J292" i="9"/>
  <c r="G292" i="9"/>
  <c r="F292" i="9"/>
  <c r="H292" i="9" s="1"/>
  <c r="E292" i="9"/>
  <c r="N292" i="9" s="1"/>
  <c r="O292" i="9" s="1"/>
  <c r="D292" i="9"/>
  <c r="M292" i="9" s="1"/>
  <c r="N291" i="9"/>
  <c r="G291" i="9"/>
  <c r="F291" i="9"/>
  <c r="E291" i="9"/>
  <c r="M291" i="9" s="1"/>
  <c r="D291" i="9"/>
  <c r="N290" i="9"/>
  <c r="H290" i="9"/>
  <c r="G290" i="9"/>
  <c r="F290" i="9"/>
  <c r="E290" i="9"/>
  <c r="D290" i="9"/>
  <c r="G289" i="9"/>
  <c r="H289" i="9" s="1"/>
  <c r="F289" i="9"/>
  <c r="E289" i="9"/>
  <c r="N289" i="9" s="1"/>
  <c r="D289" i="9"/>
  <c r="G288" i="9"/>
  <c r="F288" i="9"/>
  <c r="H288" i="9" s="1"/>
  <c r="E288" i="9"/>
  <c r="N288" i="9" s="1"/>
  <c r="D288" i="9"/>
  <c r="N287" i="9"/>
  <c r="M287" i="9"/>
  <c r="I287" i="9"/>
  <c r="G287" i="9"/>
  <c r="F287" i="9"/>
  <c r="E287" i="9"/>
  <c r="J287" i="9" s="1"/>
  <c r="D287" i="9"/>
  <c r="L286" i="9"/>
  <c r="K286" i="9"/>
  <c r="J286" i="9"/>
  <c r="G286" i="9"/>
  <c r="F286" i="9"/>
  <c r="E286" i="9"/>
  <c r="I286" i="9" s="1"/>
  <c r="D286" i="9"/>
  <c r="M286" i="9" s="1"/>
  <c r="H285" i="9"/>
  <c r="G285" i="9"/>
  <c r="F285" i="9"/>
  <c r="E285" i="9"/>
  <c r="N285" i="9" s="1"/>
  <c r="D285" i="9"/>
  <c r="H284" i="9"/>
  <c r="G284" i="9"/>
  <c r="F284" i="9"/>
  <c r="E284" i="9"/>
  <c r="N284" i="9" s="1"/>
  <c r="D284" i="9"/>
  <c r="M283" i="9"/>
  <c r="G283" i="9"/>
  <c r="F283" i="9"/>
  <c r="E283" i="9"/>
  <c r="J283" i="9" s="1"/>
  <c r="D283" i="9"/>
  <c r="J282" i="9"/>
  <c r="G282" i="9"/>
  <c r="F282" i="9"/>
  <c r="H282" i="9" s="1"/>
  <c r="E282" i="9"/>
  <c r="I282" i="9" s="1"/>
  <c r="L282" i="9" s="1"/>
  <c r="D282" i="9"/>
  <c r="M282" i="9" s="1"/>
  <c r="M281" i="9"/>
  <c r="O281" i="9" s="1"/>
  <c r="H281" i="9"/>
  <c r="G281" i="9"/>
  <c r="F281" i="9"/>
  <c r="E281" i="9"/>
  <c r="N281" i="9" s="1"/>
  <c r="D281" i="9"/>
  <c r="M280" i="9"/>
  <c r="H280" i="9"/>
  <c r="G280" i="9"/>
  <c r="F280" i="9"/>
  <c r="E280" i="9"/>
  <c r="N280" i="9" s="1"/>
  <c r="D280" i="9"/>
  <c r="J280" i="9" s="1"/>
  <c r="G279" i="9"/>
  <c r="F279" i="9"/>
  <c r="H279" i="9" s="1"/>
  <c r="E279" i="9"/>
  <c r="J279" i="9" s="1"/>
  <c r="D279" i="9"/>
  <c r="J278" i="9"/>
  <c r="H278" i="9"/>
  <c r="G278" i="9"/>
  <c r="F278" i="9"/>
  <c r="E278" i="9"/>
  <c r="I278" i="9" s="1"/>
  <c r="D278" i="9"/>
  <c r="H277" i="9"/>
  <c r="G277" i="9"/>
  <c r="F277" i="9"/>
  <c r="E277" i="9"/>
  <c r="D277" i="9"/>
  <c r="Q276" i="9"/>
  <c r="J276" i="9"/>
  <c r="G276" i="9"/>
  <c r="F276" i="9"/>
  <c r="H276" i="9" s="1"/>
  <c r="E276" i="9"/>
  <c r="N276" i="9" s="1"/>
  <c r="O276" i="9" s="1"/>
  <c r="D276" i="9"/>
  <c r="M276" i="9" s="1"/>
  <c r="O275" i="9"/>
  <c r="N275" i="9"/>
  <c r="Q275" i="9" s="1"/>
  <c r="G275" i="9"/>
  <c r="F275" i="9"/>
  <c r="E275" i="9"/>
  <c r="M275" i="9" s="1"/>
  <c r="D275" i="9"/>
  <c r="N274" i="9"/>
  <c r="H274" i="9"/>
  <c r="G274" i="9"/>
  <c r="F274" i="9"/>
  <c r="E274" i="9"/>
  <c r="D274" i="9"/>
  <c r="G273" i="9"/>
  <c r="H273" i="9" s="1"/>
  <c r="F273" i="9"/>
  <c r="E273" i="9"/>
  <c r="N273" i="9" s="1"/>
  <c r="D273" i="9"/>
  <c r="I272" i="9"/>
  <c r="G272" i="9"/>
  <c r="F272" i="9"/>
  <c r="H272" i="9" s="1"/>
  <c r="E272" i="9"/>
  <c r="N272" i="9" s="1"/>
  <c r="D272" i="9"/>
  <c r="M272" i="9" s="1"/>
  <c r="N271" i="9"/>
  <c r="M271" i="9"/>
  <c r="I271" i="9"/>
  <c r="G271" i="9"/>
  <c r="F271" i="9"/>
  <c r="E271" i="9"/>
  <c r="J271" i="9" s="1"/>
  <c r="D271" i="9"/>
  <c r="G270" i="9"/>
  <c r="F270" i="9"/>
  <c r="E270" i="9"/>
  <c r="I270" i="9" s="1"/>
  <c r="D270" i="9"/>
  <c r="H269" i="9"/>
  <c r="G269" i="9"/>
  <c r="F269" i="9"/>
  <c r="E269" i="9"/>
  <c r="D269" i="9"/>
  <c r="G268" i="9"/>
  <c r="H268" i="9" s="1"/>
  <c r="F268" i="9"/>
  <c r="E268" i="9"/>
  <c r="N268" i="9" s="1"/>
  <c r="D268" i="9"/>
  <c r="N267" i="9"/>
  <c r="G267" i="9"/>
  <c r="F267" i="9"/>
  <c r="H267" i="9" s="1"/>
  <c r="E267" i="9"/>
  <c r="J267" i="9" s="1"/>
  <c r="D267" i="9"/>
  <c r="N266" i="9"/>
  <c r="M266" i="9"/>
  <c r="I266" i="9"/>
  <c r="G266" i="9"/>
  <c r="F266" i="9"/>
  <c r="E266" i="9"/>
  <c r="J266" i="9" s="1"/>
  <c r="D266" i="9"/>
  <c r="L265" i="9"/>
  <c r="K265" i="9"/>
  <c r="J265" i="9"/>
  <c r="G265" i="9"/>
  <c r="F265" i="9"/>
  <c r="H265" i="9" s="1"/>
  <c r="E265" i="9"/>
  <c r="I265" i="9" s="1"/>
  <c r="D265" i="9"/>
  <c r="M265" i="9" s="1"/>
  <c r="H264" i="9"/>
  <c r="G264" i="9"/>
  <c r="F264" i="9"/>
  <c r="E264" i="9"/>
  <c r="N264" i="9" s="1"/>
  <c r="D264" i="9"/>
  <c r="N263" i="9"/>
  <c r="M263" i="9"/>
  <c r="H263" i="9"/>
  <c r="G263" i="9"/>
  <c r="F263" i="9"/>
  <c r="E263" i="9"/>
  <c r="I263" i="9" s="1"/>
  <c r="D263" i="9"/>
  <c r="M262" i="9"/>
  <c r="G262" i="9"/>
  <c r="F262" i="9"/>
  <c r="E262" i="9"/>
  <c r="J262" i="9" s="1"/>
  <c r="D262" i="9"/>
  <c r="J261" i="9"/>
  <c r="G261" i="9"/>
  <c r="F261" i="9"/>
  <c r="H261" i="9" s="1"/>
  <c r="E261" i="9"/>
  <c r="I261" i="9" s="1"/>
  <c r="L261" i="9" s="1"/>
  <c r="D261" i="9"/>
  <c r="M261" i="9" s="1"/>
  <c r="H260" i="9"/>
  <c r="G260" i="9"/>
  <c r="F260" i="9"/>
  <c r="E260" i="9"/>
  <c r="N260" i="9" s="1"/>
  <c r="D260" i="9"/>
  <c r="H259" i="9"/>
  <c r="G259" i="9"/>
  <c r="F259" i="9"/>
  <c r="E259" i="9"/>
  <c r="D259" i="9"/>
  <c r="G258" i="9"/>
  <c r="F258" i="9"/>
  <c r="H258" i="9" s="1"/>
  <c r="E258" i="9"/>
  <c r="J258" i="9" s="1"/>
  <c r="D258" i="9"/>
  <c r="O257" i="9"/>
  <c r="N257" i="9"/>
  <c r="Q257" i="9" s="1"/>
  <c r="J257" i="9"/>
  <c r="H257" i="9"/>
  <c r="G257" i="9"/>
  <c r="F257" i="9"/>
  <c r="E257" i="9"/>
  <c r="I257" i="9" s="1"/>
  <c r="D257" i="9"/>
  <c r="M257" i="9" s="1"/>
  <c r="M256" i="9"/>
  <c r="H256" i="9"/>
  <c r="G256" i="9"/>
  <c r="F256" i="9"/>
  <c r="E256" i="9"/>
  <c r="D256" i="9"/>
  <c r="J256" i="9" s="1"/>
  <c r="J255" i="9"/>
  <c r="G255" i="9"/>
  <c r="F255" i="9"/>
  <c r="H255" i="9" s="1"/>
  <c r="E255" i="9"/>
  <c r="N255" i="9" s="1"/>
  <c r="D255" i="9"/>
  <c r="M255" i="9" s="1"/>
  <c r="I254" i="9"/>
  <c r="G254" i="9"/>
  <c r="F254" i="9"/>
  <c r="E254" i="9"/>
  <c r="D254" i="9"/>
  <c r="G253" i="9"/>
  <c r="H253" i="9" s="1"/>
  <c r="F253" i="9"/>
  <c r="E253" i="9"/>
  <c r="D253" i="9"/>
  <c r="G252" i="9"/>
  <c r="H252" i="9" s="1"/>
  <c r="F252" i="9"/>
  <c r="E252" i="9"/>
  <c r="N252" i="9" s="1"/>
  <c r="D252" i="9"/>
  <c r="N251" i="9"/>
  <c r="G251" i="9"/>
  <c r="F251" i="9"/>
  <c r="H251" i="9" s="1"/>
  <c r="E251" i="9"/>
  <c r="J251" i="9" s="1"/>
  <c r="D251" i="9"/>
  <c r="N250" i="9"/>
  <c r="M250" i="9"/>
  <c r="I250" i="9"/>
  <c r="G250" i="9"/>
  <c r="F250" i="9"/>
  <c r="E250" i="9"/>
  <c r="J250" i="9" s="1"/>
  <c r="D250" i="9"/>
  <c r="L249" i="9"/>
  <c r="K249" i="9"/>
  <c r="J249" i="9"/>
  <c r="G249" i="9"/>
  <c r="F249" i="9"/>
  <c r="H249" i="9" s="1"/>
  <c r="E249" i="9"/>
  <c r="I249" i="9" s="1"/>
  <c r="D249" i="9"/>
  <c r="M249" i="9" s="1"/>
  <c r="H248" i="9"/>
  <c r="G248" i="9"/>
  <c r="F248" i="9"/>
  <c r="E248" i="9"/>
  <c r="N248" i="9" s="1"/>
  <c r="D248" i="9"/>
  <c r="N247" i="9"/>
  <c r="M247" i="9"/>
  <c r="H247" i="9"/>
  <c r="G247" i="9"/>
  <c r="F247" i="9"/>
  <c r="E247" i="9"/>
  <c r="I247" i="9" s="1"/>
  <c r="D247" i="9"/>
  <c r="M246" i="9"/>
  <c r="G246" i="9"/>
  <c r="F246" i="9"/>
  <c r="E246" i="9"/>
  <c r="J246" i="9" s="1"/>
  <c r="D246" i="9"/>
  <c r="J245" i="9"/>
  <c r="G245" i="9"/>
  <c r="F245" i="9"/>
  <c r="H245" i="9" s="1"/>
  <c r="E245" i="9"/>
  <c r="I245" i="9" s="1"/>
  <c r="D245" i="9"/>
  <c r="M245" i="9" s="1"/>
  <c r="I244" i="9"/>
  <c r="G244" i="9"/>
  <c r="F244" i="9"/>
  <c r="H244" i="9" s="1"/>
  <c r="E244" i="9"/>
  <c r="D244" i="9"/>
  <c r="N243" i="9"/>
  <c r="J243" i="9"/>
  <c r="G243" i="9"/>
  <c r="F243" i="9"/>
  <c r="E243" i="9"/>
  <c r="M243" i="9" s="1"/>
  <c r="O243" i="9" s="1"/>
  <c r="D243" i="9"/>
  <c r="H242" i="9"/>
  <c r="G242" i="9"/>
  <c r="F242" i="9"/>
  <c r="E242" i="9"/>
  <c r="I242" i="9" s="1"/>
  <c r="D242" i="9"/>
  <c r="M241" i="9"/>
  <c r="H241" i="9"/>
  <c r="G241" i="9"/>
  <c r="F241" i="9"/>
  <c r="E241" i="9"/>
  <c r="N241" i="9" s="1"/>
  <c r="Q241" i="9" s="1"/>
  <c r="D241" i="9"/>
  <c r="N240" i="9"/>
  <c r="M240" i="9"/>
  <c r="G240" i="9"/>
  <c r="F240" i="9"/>
  <c r="H240" i="9" s="1"/>
  <c r="E240" i="9"/>
  <c r="J240" i="9" s="1"/>
  <c r="D240" i="9"/>
  <c r="O239" i="9"/>
  <c r="N239" i="9"/>
  <c r="Q239" i="9" s="1"/>
  <c r="J239" i="9"/>
  <c r="G239" i="9"/>
  <c r="F239" i="9"/>
  <c r="H239" i="9" s="1"/>
  <c r="E239" i="9"/>
  <c r="M239" i="9" s="1"/>
  <c r="D239" i="9"/>
  <c r="G238" i="9"/>
  <c r="H238" i="9" s="1"/>
  <c r="F238" i="9"/>
  <c r="E238" i="9"/>
  <c r="D238" i="9"/>
  <c r="H237" i="9"/>
  <c r="G237" i="9"/>
  <c r="F237" i="9"/>
  <c r="E237" i="9"/>
  <c r="D237" i="9"/>
  <c r="I236" i="9"/>
  <c r="G236" i="9"/>
  <c r="F236" i="9"/>
  <c r="H236" i="9" s="1"/>
  <c r="E236" i="9"/>
  <c r="D236" i="9"/>
  <c r="N235" i="9"/>
  <c r="J235" i="9"/>
  <c r="G235" i="9"/>
  <c r="F235" i="9"/>
  <c r="E235" i="9"/>
  <c r="M235" i="9" s="1"/>
  <c r="O235" i="9" s="1"/>
  <c r="D235" i="9"/>
  <c r="H234" i="9"/>
  <c r="G234" i="9"/>
  <c r="F234" i="9"/>
  <c r="E234" i="9"/>
  <c r="I234" i="9" s="1"/>
  <c r="D234" i="9"/>
  <c r="M233" i="9"/>
  <c r="H233" i="9"/>
  <c r="G233" i="9"/>
  <c r="F233" i="9"/>
  <c r="E233" i="9"/>
  <c r="N233" i="9" s="1"/>
  <c r="Q233" i="9" s="1"/>
  <c r="D233" i="9"/>
  <c r="N232" i="9"/>
  <c r="M232" i="9"/>
  <c r="G232" i="9"/>
  <c r="F232" i="9"/>
  <c r="H232" i="9" s="1"/>
  <c r="E232" i="9"/>
  <c r="J232" i="9" s="1"/>
  <c r="D232" i="9"/>
  <c r="O231" i="9"/>
  <c r="N231" i="9"/>
  <c r="Q231" i="9" s="1"/>
  <c r="J231" i="9"/>
  <c r="G231" i="9"/>
  <c r="F231" i="9"/>
  <c r="H231" i="9" s="1"/>
  <c r="E231" i="9"/>
  <c r="M231" i="9" s="1"/>
  <c r="D231" i="9"/>
  <c r="G230" i="9"/>
  <c r="H230" i="9" s="1"/>
  <c r="F230" i="9"/>
  <c r="E230" i="9"/>
  <c r="D230" i="9"/>
  <c r="H229" i="9"/>
  <c r="G229" i="9"/>
  <c r="F229" i="9"/>
  <c r="E229" i="9"/>
  <c r="D229" i="9"/>
  <c r="I228" i="9"/>
  <c r="G228" i="9"/>
  <c r="F228" i="9"/>
  <c r="H228" i="9" s="1"/>
  <c r="E228" i="9"/>
  <c r="D228" i="9"/>
  <c r="N227" i="9"/>
  <c r="J227" i="9"/>
  <c r="G227" i="9"/>
  <c r="F227" i="9"/>
  <c r="E227" i="9"/>
  <c r="M227" i="9" s="1"/>
  <c r="O227" i="9" s="1"/>
  <c r="D227" i="9"/>
  <c r="H226" i="9"/>
  <c r="G226" i="9"/>
  <c r="F226" i="9"/>
  <c r="E226" i="9"/>
  <c r="I226" i="9" s="1"/>
  <c r="D226" i="9"/>
  <c r="M225" i="9"/>
  <c r="H225" i="9"/>
  <c r="G225" i="9"/>
  <c r="F225" i="9"/>
  <c r="E225" i="9"/>
  <c r="N225" i="9" s="1"/>
  <c r="Q225" i="9" s="1"/>
  <c r="D225" i="9"/>
  <c r="N224" i="9"/>
  <c r="M224" i="9"/>
  <c r="G224" i="9"/>
  <c r="F224" i="9"/>
  <c r="H224" i="9" s="1"/>
  <c r="E224" i="9"/>
  <c r="J224" i="9" s="1"/>
  <c r="D224" i="9"/>
  <c r="O223" i="9"/>
  <c r="N223" i="9"/>
  <c r="Q223" i="9" s="1"/>
  <c r="J223" i="9"/>
  <c r="G223" i="9"/>
  <c r="F223" i="9"/>
  <c r="H223" i="9" s="1"/>
  <c r="E223" i="9"/>
  <c r="M223" i="9" s="1"/>
  <c r="D223" i="9"/>
  <c r="N222" i="9"/>
  <c r="M222" i="9"/>
  <c r="G222" i="9"/>
  <c r="F222" i="9"/>
  <c r="H222" i="9" s="1"/>
  <c r="E222" i="9"/>
  <c r="J222" i="9" s="1"/>
  <c r="D222" i="9"/>
  <c r="N221" i="9"/>
  <c r="Q221" i="9" s="1"/>
  <c r="J221" i="9"/>
  <c r="G221" i="9"/>
  <c r="F221" i="9"/>
  <c r="E221" i="9"/>
  <c r="M221" i="9" s="1"/>
  <c r="D221" i="9"/>
  <c r="H220" i="9"/>
  <c r="G220" i="9"/>
  <c r="F220" i="9"/>
  <c r="E220" i="9"/>
  <c r="D220" i="9"/>
  <c r="H218" i="9"/>
  <c r="G218" i="9"/>
  <c r="F218" i="9"/>
  <c r="E218" i="9"/>
  <c r="N218" i="9" s="1"/>
  <c r="D218" i="9"/>
  <c r="G217" i="9"/>
  <c r="F217" i="9"/>
  <c r="H217" i="9" s="1"/>
  <c r="E217" i="9"/>
  <c r="I217" i="9" s="1"/>
  <c r="D217" i="9"/>
  <c r="N216" i="9"/>
  <c r="J216" i="9"/>
  <c r="G216" i="9"/>
  <c r="F216" i="9"/>
  <c r="E216" i="9"/>
  <c r="M216" i="9" s="1"/>
  <c r="O216" i="9" s="1"/>
  <c r="D216" i="9"/>
  <c r="H215" i="9"/>
  <c r="G215" i="9"/>
  <c r="F215" i="9"/>
  <c r="E215" i="9"/>
  <c r="I215" i="9" s="1"/>
  <c r="D215" i="9"/>
  <c r="M214" i="9"/>
  <c r="H214" i="9"/>
  <c r="G214" i="9"/>
  <c r="F214" i="9"/>
  <c r="E214" i="9"/>
  <c r="N214" i="9" s="1"/>
  <c r="D214" i="9"/>
  <c r="N213" i="9"/>
  <c r="M213" i="9"/>
  <c r="G213" i="9"/>
  <c r="F213" i="9"/>
  <c r="H213" i="9" s="1"/>
  <c r="E213" i="9"/>
  <c r="J213" i="9" s="1"/>
  <c r="D213" i="9"/>
  <c r="N212" i="9"/>
  <c r="J212" i="9"/>
  <c r="G212" i="9"/>
  <c r="F212" i="9"/>
  <c r="E212" i="9"/>
  <c r="M212" i="9" s="1"/>
  <c r="D212" i="9"/>
  <c r="H211" i="9"/>
  <c r="G211" i="9"/>
  <c r="F211" i="9"/>
  <c r="E211" i="9"/>
  <c r="D211" i="9"/>
  <c r="O210" i="9"/>
  <c r="G209" i="9"/>
  <c r="F209" i="9"/>
  <c r="H209" i="9" s="1"/>
  <c r="E209" i="9"/>
  <c r="I209" i="9" s="1"/>
  <c r="D209" i="9"/>
  <c r="N208" i="9"/>
  <c r="J208" i="9"/>
  <c r="G208" i="9"/>
  <c r="F208" i="9"/>
  <c r="H208" i="9" s="1"/>
  <c r="E208" i="9"/>
  <c r="M208" i="9" s="1"/>
  <c r="D208" i="9"/>
  <c r="G207" i="9"/>
  <c r="H207" i="9" s="1"/>
  <c r="F207" i="9"/>
  <c r="E207" i="9"/>
  <c r="I207" i="9" s="1"/>
  <c r="D207" i="9"/>
  <c r="O206" i="9"/>
  <c r="N204" i="9"/>
  <c r="M204" i="9"/>
  <c r="I204" i="9"/>
  <c r="G204" i="9"/>
  <c r="F204" i="9"/>
  <c r="H204" i="9" s="1"/>
  <c r="E204" i="9"/>
  <c r="J204" i="9" s="1"/>
  <c r="D204" i="9"/>
  <c r="N203" i="9"/>
  <c r="Q203" i="9" s="1"/>
  <c r="J203" i="9"/>
  <c r="G203" i="9"/>
  <c r="F203" i="9"/>
  <c r="E203" i="9"/>
  <c r="M203" i="9" s="1"/>
  <c r="D203" i="9"/>
  <c r="H202" i="9"/>
  <c r="G202" i="9"/>
  <c r="F202" i="9"/>
  <c r="E202" i="9"/>
  <c r="D202" i="9"/>
  <c r="H201" i="9"/>
  <c r="G201" i="9"/>
  <c r="F201" i="9"/>
  <c r="E201" i="9"/>
  <c r="N201" i="9" s="1"/>
  <c r="D201" i="9"/>
  <c r="G200" i="9"/>
  <c r="F200" i="9"/>
  <c r="H200" i="9" s="1"/>
  <c r="E200" i="9"/>
  <c r="I200" i="9" s="1"/>
  <c r="D200" i="9"/>
  <c r="O199" i="9"/>
  <c r="G198" i="9"/>
  <c r="H198" i="9" s="1"/>
  <c r="F198" i="9"/>
  <c r="E198" i="9"/>
  <c r="D198" i="9"/>
  <c r="M197" i="9"/>
  <c r="H197" i="9"/>
  <c r="G197" i="9"/>
  <c r="F197" i="9"/>
  <c r="E197" i="9"/>
  <c r="D197" i="9"/>
  <c r="J197" i="9" s="1"/>
  <c r="N196" i="9"/>
  <c r="I196" i="9"/>
  <c r="G196" i="9"/>
  <c r="F196" i="9"/>
  <c r="H196" i="9" s="1"/>
  <c r="E196" i="9"/>
  <c r="M196" i="9" s="1"/>
  <c r="D196" i="9"/>
  <c r="O195" i="9"/>
  <c r="N195" i="9"/>
  <c r="Q195" i="9" s="1"/>
  <c r="J195" i="9"/>
  <c r="G195" i="9"/>
  <c r="F195" i="9"/>
  <c r="E195" i="9"/>
  <c r="M195" i="9" s="1"/>
  <c r="D195" i="9"/>
  <c r="H194" i="9"/>
  <c r="G194" i="9"/>
  <c r="F194" i="9"/>
  <c r="E194" i="9"/>
  <c r="I194" i="9" s="1"/>
  <c r="D194" i="9"/>
  <c r="O193" i="9"/>
  <c r="J192" i="9"/>
  <c r="G192" i="9"/>
  <c r="F192" i="9"/>
  <c r="H192" i="9" s="1"/>
  <c r="E192" i="9"/>
  <c r="D192" i="9"/>
  <c r="N191" i="9"/>
  <c r="J191" i="9"/>
  <c r="G191" i="9"/>
  <c r="F191" i="9"/>
  <c r="H191" i="9" s="1"/>
  <c r="E191" i="9"/>
  <c r="M191" i="9" s="1"/>
  <c r="D191" i="9"/>
  <c r="G190" i="9"/>
  <c r="H190" i="9" s="1"/>
  <c r="F190" i="9"/>
  <c r="E190" i="9"/>
  <c r="I190" i="9" s="1"/>
  <c r="D190" i="9"/>
  <c r="H189" i="9"/>
  <c r="G189" i="9"/>
  <c r="F189" i="9"/>
  <c r="E189" i="9"/>
  <c r="D189" i="9"/>
  <c r="N188" i="9"/>
  <c r="M188" i="9"/>
  <c r="I188" i="9"/>
  <c r="G188" i="9"/>
  <c r="F188" i="9"/>
  <c r="H188" i="9" s="1"/>
  <c r="E188" i="9"/>
  <c r="J188" i="9" s="1"/>
  <c r="D188" i="9"/>
  <c r="O187" i="9"/>
  <c r="N187" i="9"/>
  <c r="Q187" i="9" s="1"/>
  <c r="J187" i="9"/>
  <c r="G187" i="9"/>
  <c r="F187" i="9"/>
  <c r="E187" i="9"/>
  <c r="M187" i="9" s="1"/>
  <c r="D187" i="9"/>
  <c r="H186" i="9"/>
  <c r="G186" i="9"/>
  <c r="F186" i="9"/>
  <c r="E186" i="9"/>
  <c r="I186" i="9" s="1"/>
  <c r="D186" i="9"/>
  <c r="H185" i="9"/>
  <c r="G185" i="9"/>
  <c r="F185" i="9"/>
  <c r="E185" i="9"/>
  <c r="N185" i="9" s="1"/>
  <c r="D185" i="9"/>
  <c r="M185" i="9" s="1"/>
  <c r="J184" i="9"/>
  <c r="G184" i="9"/>
  <c r="F184" i="9"/>
  <c r="H184" i="9" s="1"/>
  <c r="E184" i="9"/>
  <c r="D184" i="9"/>
  <c r="N183" i="9"/>
  <c r="J183" i="9"/>
  <c r="G183" i="9"/>
  <c r="F183" i="9"/>
  <c r="H183" i="9" s="1"/>
  <c r="E183" i="9"/>
  <c r="M183" i="9" s="1"/>
  <c r="D183" i="9"/>
  <c r="H182" i="9"/>
  <c r="E182" i="9"/>
  <c r="I182" i="9" s="1"/>
  <c r="D182" i="9"/>
  <c r="O181" i="9"/>
  <c r="H180" i="9"/>
  <c r="G180" i="9"/>
  <c r="F180" i="9"/>
  <c r="E180" i="9"/>
  <c r="I180" i="9" s="1"/>
  <c r="D180" i="9"/>
  <c r="H179" i="9"/>
  <c r="G179" i="9"/>
  <c r="F179" i="9"/>
  <c r="E179" i="9"/>
  <c r="N179" i="9" s="1"/>
  <c r="D179" i="9"/>
  <c r="M179" i="9" s="1"/>
  <c r="J178" i="9"/>
  <c r="G178" i="9"/>
  <c r="F178" i="9"/>
  <c r="H178" i="9" s="1"/>
  <c r="E178" i="9"/>
  <c r="D178" i="9"/>
  <c r="O177" i="9"/>
  <c r="O176" i="9"/>
  <c r="H175" i="9"/>
  <c r="G175" i="9"/>
  <c r="F175" i="9"/>
  <c r="E175" i="9"/>
  <c r="N175" i="9" s="1"/>
  <c r="D175" i="9"/>
  <c r="G174" i="9"/>
  <c r="F174" i="9"/>
  <c r="H174" i="9" s="1"/>
  <c r="E174" i="9"/>
  <c r="D174" i="9"/>
  <c r="N173" i="9"/>
  <c r="J173" i="9"/>
  <c r="G173" i="9"/>
  <c r="F173" i="9"/>
  <c r="E173" i="9"/>
  <c r="M173" i="9" s="1"/>
  <c r="O173" i="9" s="1"/>
  <c r="D173" i="9"/>
  <c r="Q172" i="9"/>
  <c r="O172" i="9"/>
  <c r="M172" i="9"/>
  <c r="K172" i="9"/>
  <c r="J172" i="9"/>
  <c r="I172" i="9"/>
  <c r="G172" i="9"/>
  <c r="F172" i="9"/>
  <c r="H172" i="9" s="1"/>
  <c r="I171" i="9"/>
  <c r="G171" i="9"/>
  <c r="F171" i="9"/>
  <c r="H171" i="9" s="1"/>
  <c r="E171" i="9"/>
  <c r="D171" i="9"/>
  <c r="N170" i="9"/>
  <c r="J170" i="9"/>
  <c r="G170" i="9"/>
  <c r="F170" i="9"/>
  <c r="H170" i="9" s="1"/>
  <c r="E170" i="9"/>
  <c r="M170" i="9" s="1"/>
  <c r="D170" i="9"/>
  <c r="G169" i="9"/>
  <c r="H169" i="9" s="1"/>
  <c r="F169" i="9"/>
  <c r="E169" i="9"/>
  <c r="I169" i="9" s="1"/>
  <c r="D169" i="9"/>
  <c r="M168" i="9"/>
  <c r="H168" i="9"/>
  <c r="G168" i="9"/>
  <c r="F168" i="9"/>
  <c r="E168" i="9"/>
  <c r="D168" i="9"/>
  <c r="J168" i="9" s="1"/>
  <c r="N166" i="9"/>
  <c r="M166" i="9"/>
  <c r="I166" i="9"/>
  <c r="G166" i="9"/>
  <c r="F166" i="9"/>
  <c r="H166" i="9" s="1"/>
  <c r="E166" i="9"/>
  <c r="J166" i="9" s="1"/>
  <c r="D166" i="9"/>
  <c r="O165" i="9"/>
  <c r="N165" i="9"/>
  <c r="Q165" i="9" s="1"/>
  <c r="J165" i="9"/>
  <c r="G165" i="9"/>
  <c r="F165" i="9"/>
  <c r="H165" i="9" s="1"/>
  <c r="E165" i="9"/>
  <c r="M165" i="9" s="1"/>
  <c r="D165" i="9"/>
  <c r="G164" i="9"/>
  <c r="H164" i="9" s="1"/>
  <c r="F164" i="9"/>
  <c r="E164" i="9"/>
  <c r="D164" i="9"/>
  <c r="H163" i="9"/>
  <c r="G163" i="9"/>
  <c r="F163" i="9"/>
  <c r="E163" i="9"/>
  <c r="D163" i="9"/>
  <c r="M162" i="9"/>
  <c r="J162" i="9"/>
  <c r="I162" i="9"/>
  <c r="H162" i="9"/>
  <c r="G162" i="9"/>
  <c r="F162" i="9"/>
  <c r="H161" i="9"/>
  <c r="G161" i="9"/>
  <c r="F161" i="9"/>
  <c r="E161" i="9"/>
  <c r="I161" i="9" s="1"/>
  <c r="D161" i="9"/>
  <c r="H160" i="9"/>
  <c r="G160" i="9"/>
  <c r="F160" i="9"/>
  <c r="E160" i="9"/>
  <c r="N160" i="9" s="1"/>
  <c r="D160" i="9"/>
  <c r="M160" i="9" s="1"/>
  <c r="J159" i="9"/>
  <c r="G159" i="9"/>
  <c r="F159" i="9"/>
  <c r="H159" i="9" s="1"/>
  <c r="E159" i="9"/>
  <c r="D159" i="9"/>
  <c r="N158" i="9"/>
  <c r="J158" i="9"/>
  <c r="G158" i="9"/>
  <c r="F158" i="9"/>
  <c r="H158" i="9" s="1"/>
  <c r="E158" i="9"/>
  <c r="M158" i="9" s="1"/>
  <c r="D158" i="9"/>
  <c r="G156" i="9"/>
  <c r="H156" i="9" s="1"/>
  <c r="F156" i="9"/>
  <c r="E156" i="9"/>
  <c r="D156" i="9"/>
  <c r="H155" i="9"/>
  <c r="G155" i="9"/>
  <c r="F155" i="9"/>
  <c r="E155" i="9"/>
  <c r="D155" i="9"/>
  <c r="N154" i="9"/>
  <c r="I154" i="9"/>
  <c r="G154" i="9"/>
  <c r="F154" i="9"/>
  <c r="H154" i="9" s="1"/>
  <c r="E154" i="9"/>
  <c r="M154" i="9" s="1"/>
  <c r="D154" i="9"/>
  <c r="O153" i="9"/>
  <c r="N153" i="9"/>
  <c r="Q153" i="9" s="1"/>
  <c r="J153" i="9"/>
  <c r="G153" i="9"/>
  <c r="F153" i="9"/>
  <c r="E153" i="9"/>
  <c r="M153" i="9" s="1"/>
  <c r="D153" i="9"/>
  <c r="H152" i="9"/>
  <c r="G152" i="9"/>
  <c r="F152" i="9"/>
  <c r="E152" i="9"/>
  <c r="D152" i="9"/>
  <c r="H150" i="9"/>
  <c r="G150" i="9"/>
  <c r="F150" i="9"/>
  <c r="E150" i="9"/>
  <c r="N150" i="9" s="1"/>
  <c r="D150" i="9"/>
  <c r="G149" i="9"/>
  <c r="F149" i="9"/>
  <c r="H149" i="9" s="1"/>
  <c r="E149" i="9"/>
  <c r="M149" i="9" s="1"/>
  <c r="D149" i="9"/>
  <c r="N148" i="9"/>
  <c r="J148" i="9"/>
  <c r="G148" i="9"/>
  <c r="F148" i="9"/>
  <c r="H148" i="9" s="1"/>
  <c r="E148" i="9"/>
  <c r="M148" i="9" s="1"/>
  <c r="D148" i="9"/>
  <c r="G147" i="9"/>
  <c r="H147" i="9" s="1"/>
  <c r="F147" i="9"/>
  <c r="E147" i="9"/>
  <c r="I147" i="9" s="1"/>
  <c r="D147" i="9"/>
  <c r="M145" i="9"/>
  <c r="H145" i="9"/>
  <c r="G145" i="9"/>
  <c r="F145" i="9"/>
  <c r="E145" i="9"/>
  <c r="D145" i="9"/>
  <c r="J145" i="9" s="1"/>
  <c r="N144" i="9"/>
  <c r="M144" i="9"/>
  <c r="I144" i="9"/>
  <c r="G144" i="9"/>
  <c r="F144" i="9"/>
  <c r="H144" i="9" s="1"/>
  <c r="E144" i="9"/>
  <c r="J144" i="9" s="1"/>
  <c r="D144" i="9"/>
  <c r="O143" i="9"/>
  <c r="N143" i="9"/>
  <c r="Q143" i="9" s="1"/>
  <c r="J143" i="9"/>
  <c r="G143" i="9"/>
  <c r="F143" i="9"/>
  <c r="E143" i="9"/>
  <c r="M143" i="9" s="1"/>
  <c r="D143" i="9"/>
  <c r="H142" i="9"/>
  <c r="G142" i="9"/>
  <c r="F142" i="9"/>
  <c r="E142" i="9"/>
  <c r="D142" i="9"/>
  <c r="Q141" i="9"/>
  <c r="O141" i="9"/>
  <c r="M141" i="9"/>
  <c r="L141" i="9"/>
  <c r="K141" i="9"/>
  <c r="J141" i="9"/>
  <c r="I141" i="9"/>
  <c r="H141" i="9"/>
  <c r="G141" i="9"/>
  <c r="F141" i="9"/>
  <c r="N140" i="9"/>
  <c r="J140" i="9"/>
  <c r="G140" i="9"/>
  <c r="F140" i="9"/>
  <c r="E140" i="9"/>
  <c r="M140" i="9" s="1"/>
  <c r="D140" i="9"/>
  <c r="H139" i="9"/>
  <c r="G139" i="9"/>
  <c r="F139" i="9"/>
  <c r="E139" i="9"/>
  <c r="D139" i="9"/>
  <c r="H138" i="9"/>
  <c r="G138" i="9"/>
  <c r="F138" i="9"/>
  <c r="E138" i="9"/>
  <c r="N138" i="9" s="1"/>
  <c r="D138" i="9"/>
  <c r="J137" i="9"/>
  <c r="G137" i="9"/>
  <c r="F137" i="9"/>
  <c r="H137" i="9" s="1"/>
  <c r="E137" i="9"/>
  <c r="D137" i="9"/>
  <c r="N135" i="9"/>
  <c r="J135" i="9"/>
  <c r="G135" i="9"/>
  <c r="F135" i="9"/>
  <c r="E135" i="9"/>
  <c r="M135" i="9" s="1"/>
  <c r="O135" i="9" s="1"/>
  <c r="D135" i="9"/>
  <c r="H134" i="9"/>
  <c r="G134" i="9"/>
  <c r="F134" i="9"/>
  <c r="E134" i="9"/>
  <c r="I134" i="9" s="1"/>
  <c r="D134" i="9"/>
  <c r="M133" i="9"/>
  <c r="H133" i="9"/>
  <c r="G133" i="9"/>
  <c r="F133" i="9"/>
  <c r="E133" i="9"/>
  <c r="N133" i="9" s="1"/>
  <c r="D133" i="9"/>
  <c r="N132" i="9"/>
  <c r="M132" i="9"/>
  <c r="G132" i="9"/>
  <c r="F132" i="9"/>
  <c r="H132" i="9" s="1"/>
  <c r="E132" i="9"/>
  <c r="J132" i="9" s="1"/>
  <c r="D132" i="9"/>
  <c r="N129" i="9"/>
  <c r="J129" i="9"/>
  <c r="G129" i="9"/>
  <c r="F129" i="9"/>
  <c r="E129" i="9"/>
  <c r="M129" i="9" s="1"/>
  <c r="D129" i="9"/>
  <c r="H128" i="9"/>
  <c r="G128" i="9"/>
  <c r="F128" i="9"/>
  <c r="E128" i="9"/>
  <c r="D128" i="9"/>
  <c r="H127" i="9"/>
  <c r="G127" i="9"/>
  <c r="F127" i="9"/>
  <c r="E127" i="9"/>
  <c r="N127" i="9" s="1"/>
  <c r="D127" i="9"/>
  <c r="G126" i="9"/>
  <c r="F126" i="9"/>
  <c r="H126" i="9" s="1"/>
  <c r="E126" i="9"/>
  <c r="J126" i="9" s="1"/>
  <c r="D126" i="9"/>
  <c r="N125" i="9"/>
  <c r="J125" i="9"/>
  <c r="G125" i="9"/>
  <c r="F125" i="9"/>
  <c r="E125" i="9"/>
  <c r="M125" i="9" s="1"/>
  <c r="O125" i="9" s="1"/>
  <c r="D125" i="9"/>
  <c r="H122" i="9"/>
  <c r="G122" i="9"/>
  <c r="F122" i="9"/>
  <c r="E122" i="9"/>
  <c r="I122" i="9" s="1"/>
  <c r="D122" i="9"/>
  <c r="M121" i="9"/>
  <c r="H121" i="9"/>
  <c r="G121" i="9"/>
  <c r="F121" i="9"/>
  <c r="E121" i="9"/>
  <c r="N121" i="9" s="1"/>
  <c r="D121" i="9"/>
  <c r="N120" i="9"/>
  <c r="M120" i="9"/>
  <c r="G120" i="9"/>
  <c r="F120" i="9"/>
  <c r="H120" i="9" s="1"/>
  <c r="E120" i="9"/>
  <c r="J120" i="9" s="1"/>
  <c r="D120" i="9"/>
  <c r="N119" i="9"/>
  <c r="J119" i="9"/>
  <c r="G119" i="9"/>
  <c r="F119" i="9"/>
  <c r="E119" i="9"/>
  <c r="M119" i="9" s="1"/>
  <c r="D119" i="9"/>
  <c r="H118" i="9"/>
  <c r="G118" i="9"/>
  <c r="F118" i="9"/>
  <c r="E118" i="9"/>
  <c r="D118" i="9"/>
  <c r="H117" i="9"/>
  <c r="G117" i="9"/>
  <c r="F117" i="9"/>
  <c r="E117" i="9"/>
  <c r="N117" i="9" s="1"/>
  <c r="D117" i="9"/>
  <c r="J115" i="9"/>
  <c r="G115" i="9"/>
  <c r="F115" i="9"/>
  <c r="H115" i="9" s="1"/>
  <c r="E115" i="9"/>
  <c r="D115" i="9"/>
  <c r="G114" i="9"/>
  <c r="F114" i="9"/>
  <c r="H114" i="9" s="1"/>
  <c r="E114" i="9"/>
  <c r="D114" i="9"/>
  <c r="O113" i="9"/>
  <c r="N113" i="9"/>
  <c r="Q113" i="9" s="1"/>
  <c r="J113" i="9"/>
  <c r="H113" i="9"/>
  <c r="G113" i="9"/>
  <c r="F113" i="9"/>
  <c r="E113" i="9"/>
  <c r="I113" i="9" s="1"/>
  <c r="D113" i="9"/>
  <c r="M113" i="9" s="1"/>
  <c r="M108" i="9"/>
  <c r="H108" i="9"/>
  <c r="G108" i="9"/>
  <c r="F108" i="9"/>
  <c r="E108" i="9"/>
  <c r="D108" i="9"/>
  <c r="J108" i="9" s="1"/>
  <c r="J107" i="9"/>
  <c r="G107" i="9"/>
  <c r="F107" i="9"/>
  <c r="E107" i="9"/>
  <c r="N107" i="9" s="1"/>
  <c r="D107" i="9"/>
  <c r="M107" i="9" s="1"/>
  <c r="H106" i="9"/>
  <c r="G106" i="9"/>
  <c r="F106" i="9"/>
  <c r="E106" i="9"/>
  <c r="D106" i="9"/>
  <c r="H105" i="9"/>
  <c r="G105" i="9"/>
  <c r="F105" i="9"/>
  <c r="E105" i="9"/>
  <c r="N105" i="9" s="1"/>
  <c r="D105" i="9"/>
  <c r="M102" i="9"/>
  <c r="H102" i="9"/>
  <c r="G102" i="9"/>
  <c r="F102" i="9"/>
  <c r="E102" i="9"/>
  <c r="I102" i="9" s="1"/>
  <c r="D102" i="9"/>
  <c r="J101" i="9"/>
  <c r="G101" i="9"/>
  <c r="F101" i="9"/>
  <c r="H101" i="9" s="1"/>
  <c r="E101" i="9"/>
  <c r="D101" i="9"/>
  <c r="N100" i="9"/>
  <c r="J100" i="9"/>
  <c r="G100" i="9"/>
  <c r="F100" i="9"/>
  <c r="E100" i="9"/>
  <c r="M100" i="9" s="1"/>
  <c r="O100" i="9" s="1"/>
  <c r="D100" i="9"/>
  <c r="H99" i="9"/>
  <c r="G99" i="9"/>
  <c r="F99" i="9"/>
  <c r="E99" i="9"/>
  <c r="D99" i="9"/>
  <c r="M98" i="9"/>
  <c r="H98" i="9"/>
  <c r="G98" i="9"/>
  <c r="F98" i="9"/>
  <c r="E98" i="9"/>
  <c r="N98" i="9" s="1"/>
  <c r="D98" i="9"/>
  <c r="J97" i="9"/>
  <c r="G97" i="9"/>
  <c r="F97" i="9"/>
  <c r="H97" i="9" s="1"/>
  <c r="E97" i="9"/>
  <c r="D97" i="9"/>
  <c r="N96" i="9"/>
  <c r="J96" i="9"/>
  <c r="G96" i="9"/>
  <c r="F96" i="9"/>
  <c r="E96" i="9"/>
  <c r="M96" i="9" s="1"/>
  <c r="O96" i="9" s="1"/>
  <c r="D96" i="9"/>
  <c r="H95" i="9"/>
  <c r="G95" i="9"/>
  <c r="F95" i="9"/>
  <c r="E95" i="9"/>
  <c r="D95" i="9"/>
  <c r="M94" i="9"/>
  <c r="H94" i="9"/>
  <c r="G94" i="9"/>
  <c r="F94" i="9"/>
  <c r="E94" i="9"/>
  <c r="N94" i="9" s="1"/>
  <c r="D94" i="9"/>
  <c r="G93" i="9"/>
  <c r="F93" i="9"/>
  <c r="H93" i="9" s="1"/>
  <c r="E93" i="9"/>
  <c r="I93" i="9" s="1"/>
  <c r="D93" i="9"/>
  <c r="O92" i="9"/>
  <c r="N92" i="9"/>
  <c r="J92" i="9"/>
  <c r="G92" i="9"/>
  <c r="F92" i="9"/>
  <c r="E92" i="9"/>
  <c r="M92" i="9" s="1"/>
  <c r="D92" i="9"/>
  <c r="G91" i="9"/>
  <c r="H91" i="9" s="1"/>
  <c r="F91" i="9"/>
  <c r="E91" i="9"/>
  <c r="D91" i="9"/>
  <c r="H88" i="9"/>
  <c r="G88" i="9"/>
  <c r="F88" i="9"/>
  <c r="E88" i="9"/>
  <c r="N88" i="9" s="1"/>
  <c r="D88" i="9"/>
  <c r="N87" i="9"/>
  <c r="I87" i="9"/>
  <c r="G87" i="9"/>
  <c r="F87" i="9"/>
  <c r="H87" i="9" s="1"/>
  <c r="E87" i="9"/>
  <c r="M87" i="9" s="1"/>
  <c r="D87" i="9"/>
  <c r="N86" i="9"/>
  <c r="J86" i="9"/>
  <c r="G86" i="9"/>
  <c r="F86" i="9"/>
  <c r="E86" i="9"/>
  <c r="M86" i="9" s="1"/>
  <c r="O86" i="9" s="1"/>
  <c r="D86" i="9"/>
  <c r="H85" i="9"/>
  <c r="G85" i="9"/>
  <c r="F85" i="9"/>
  <c r="E85" i="9"/>
  <c r="D85" i="9"/>
  <c r="M84" i="9"/>
  <c r="H84" i="9"/>
  <c r="G84" i="9"/>
  <c r="F84" i="9"/>
  <c r="E84" i="9"/>
  <c r="N84" i="9" s="1"/>
  <c r="Q84" i="9" s="1"/>
  <c r="D84" i="9"/>
  <c r="N83" i="9"/>
  <c r="G83" i="9"/>
  <c r="F83" i="9"/>
  <c r="H83" i="9" s="1"/>
  <c r="E83" i="9"/>
  <c r="M83" i="9" s="1"/>
  <c r="D83" i="9"/>
  <c r="O82" i="9"/>
  <c r="N82" i="9"/>
  <c r="J82" i="9"/>
  <c r="G82" i="9"/>
  <c r="F82" i="9"/>
  <c r="E82" i="9"/>
  <c r="M82" i="9" s="1"/>
  <c r="D82" i="9"/>
  <c r="H81" i="9"/>
  <c r="G81" i="9"/>
  <c r="F81" i="9"/>
  <c r="E81" i="9"/>
  <c r="D81" i="9"/>
  <c r="H79" i="9"/>
  <c r="G79" i="9"/>
  <c r="F79" i="9"/>
  <c r="E79" i="9"/>
  <c r="N79" i="9" s="1"/>
  <c r="D79" i="9"/>
  <c r="G78" i="9"/>
  <c r="F78" i="9"/>
  <c r="H78" i="9" s="1"/>
  <c r="E78" i="9"/>
  <c r="I78" i="9" s="1"/>
  <c r="D78" i="9"/>
  <c r="N77" i="9"/>
  <c r="J77" i="9"/>
  <c r="G77" i="9"/>
  <c r="F77" i="9"/>
  <c r="E77" i="9"/>
  <c r="M77" i="9" s="1"/>
  <c r="O77" i="9" s="1"/>
  <c r="D77" i="9"/>
  <c r="H75" i="9"/>
  <c r="G75" i="9"/>
  <c r="F75" i="9"/>
  <c r="E75" i="9"/>
  <c r="D75" i="9"/>
  <c r="M74" i="9"/>
  <c r="H74" i="9"/>
  <c r="G74" i="9"/>
  <c r="F74" i="9"/>
  <c r="E74" i="9"/>
  <c r="N74" i="9" s="1"/>
  <c r="Q74" i="9" s="1"/>
  <c r="D74" i="9"/>
  <c r="G73" i="9"/>
  <c r="F73" i="9"/>
  <c r="E73" i="9"/>
  <c r="D73" i="9"/>
  <c r="N73" i="9" s="1"/>
  <c r="O70" i="9"/>
  <c r="N70" i="9"/>
  <c r="J70" i="9"/>
  <c r="G70" i="9"/>
  <c r="F70" i="9"/>
  <c r="E70" i="9"/>
  <c r="M70" i="9" s="1"/>
  <c r="D70" i="9"/>
  <c r="H69" i="9"/>
  <c r="G69" i="9"/>
  <c r="F69" i="9"/>
  <c r="E69" i="9"/>
  <c r="D69" i="9"/>
  <c r="H68" i="9"/>
  <c r="G68" i="9"/>
  <c r="F68" i="9"/>
  <c r="E68" i="9"/>
  <c r="N68" i="9" s="1"/>
  <c r="D68" i="9"/>
  <c r="J67" i="9"/>
  <c r="J66" i="9"/>
  <c r="H66" i="9"/>
  <c r="E66" i="9"/>
  <c r="I66" i="9" s="1"/>
  <c r="K66" i="9" s="1"/>
  <c r="D66" i="9"/>
  <c r="N65" i="9"/>
  <c r="G65" i="9"/>
  <c r="F65" i="9"/>
  <c r="H65" i="9" s="1"/>
  <c r="E65" i="9"/>
  <c r="M65" i="9" s="1"/>
  <c r="D65" i="9"/>
  <c r="O64" i="9"/>
  <c r="N64" i="9"/>
  <c r="J64" i="9"/>
  <c r="G64" i="9"/>
  <c r="F64" i="9"/>
  <c r="E64" i="9"/>
  <c r="M64" i="9" s="1"/>
  <c r="D64" i="9"/>
  <c r="H63" i="9"/>
  <c r="G63" i="9"/>
  <c r="F63" i="9"/>
  <c r="E63" i="9"/>
  <c r="D63" i="9"/>
  <c r="H62" i="9"/>
  <c r="G62" i="9"/>
  <c r="F62" i="9"/>
  <c r="E62" i="9"/>
  <c r="N62" i="9" s="1"/>
  <c r="D62" i="9"/>
  <c r="J61" i="9"/>
  <c r="N59" i="9"/>
  <c r="Q59" i="9" s="1"/>
  <c r="J59" i="9"/>
  <c r="G59" i="9"/>
  <c r="F59" i="9"/>
  <c r="H59" i="9" s="1"/>
  <c r="E59" i="9"/>
  <c r="M59" i="9" s="1"/>
  <c r="D59" i="9"/>
  <c r="G58" i="9"/>
  <c r="H58" i="9" s="1"/>
  <c r="F58" i="9"/>
  <c r="E58" i="9"/>
  <c r="I58" i="9" s="1"/>
  <c r="D58" i="9"/>
  <c r="H57" i="9"/>
  <c r="G57" i="9"/>
  <c r="F57" i="9"/>
  <c r="E57" i="9"/>
  <c r="D57" i="9"/>
  <c r="J57" i="9" s="1"/>
  <c r="N56" i="9"/>
  <c r="M56" i="9"/>
  <c r="I56" i="9"/>
  <c r="G56" i="9"/>
  <c r="F56" i="9"/>
  <c r="H56" i="9" s="1"/>
  <c r="E56" i="9"/>
  <c r="J56" i="9" s="1"/>
  <c r="D56" i="9"/>
  <c r="N55" i="9"/>
  <c r="Q55" i="9" s="1"/>
  <c r="J55" i="9"/>
  <c r="G55" i="9"/>
  <c r="F55" i="9"/>
  <c r="H55" i="9" s="1"/>
  <c r="E55" i="9"/>
  <c r="M55" i="9" s="1"/>
  <c r="D55" i="9"/>
  <c r="G54" i="9"/>
  <c r="H54" i="9" s="1"/>
  <c r="F54" i="9"/>
  <c r="E54" i="9"/>
  <c r="I54" i="9" s="1"/>
  <c r="D54" i="9"/>
  <c r="H53" i="9"/>
  <c r="G53" i="9"/>
  <c r="F53" i="9"/>
  <c r="E53" i="9"/>
  <c r="D53" i="9"/>
  <c r="J53" i="9" s="1"/>
  <c r="M52" i="9"/>
  <c r="I52" i="9"/>
  <c r="G52" i="9"/>
  <c r="F52" i="9"/>
  <c r="H52" i="9" s="1"/>
  <c r="E52" i="9"/>
  <c r="J52" i="9" s="1"/>
  <c r="D52" i="9"/>
  <c r="N51" i="9"/>
  <c r="Q51" i="9" s="1"/>
  <c r="J51" i="9"/>
  <c r="G51" i="9"/>
  <c r="F51" i="9"/>
  <c r="H51" i="9" s="1"/>
  <c r="E51" i="9"/>
  <c r="M51" i="9" s="1"/>
  <c r="D51" i="9"/>
  <c r="G50" i="9"/>
  <c r="H50" i="9" s="1"/>
  <c r="F50" i="9"/>
  <c r="E50" i="9"/>
  <c r="I50" i="9" s="1"/>
  <c r="D50" i="9"/>
  <c r="H49" i="9"/>
  <c r="G49" i="9"/>
  <c r="F49" i="9"/>
  <c r="E49" i="9"/>
  <c r="D49" i="9"/>
  <c r="J49" i="9" s="1"/>
  <c r="J48" i="9"/>
  <c r="N46" i="9"/>
  <c r="J46" i="9"/>
  <c r="G46" i="9"/>
  <c r="F46" i="9"/>
  <c r="E46" i="9"/>
  <c r="M46" i="9" s="1"/>
  <c r="O46" i="9" s="1"/>
  <c r="D46" i="9"/>
  <c r="H45" i="9"/>
  <c r="G45" i="9"/>
  <c r="F45" i="9"/>
  <c r="E45" i="9"/>
  <c r="D45" i="9"/>
  <c r="M44" i="9"/>
  <c r="H44" i="9"/>
  <c r="G44" i="9"/>
  <c r="F44" i="9"/>
  <c r="E44" i="9"/>
  <c r="N44" i="9" s="1"/>
  <c r="Q44" i="9" s="1"/>
  <c r="D44" i="9"/>
  <c r="N43" i="9"/>
  <c r="G43" i="9"/>
  <c r="F43" i="9"/>
  <c r="H43" i="9" s="1"/>
  <c r="E43" i="9"/>
  <c r="M43" i="9" s="1"/>
  <c r="D43" i="9"/>
  <c r="O42" i="9"/>
  <c r="N42" i="9"/>
  <c r="J42" i="9"/>
  <c r="G42" i="9"/>
  <c r="F42" i="9"/>
  <c r="E42" i="9"/>
  <c r="M42" i="9" s="1"/>
  <c r="D42" i="9"/>
  <c r="H41" i="9"/>
  <c r="G41" i="9"/>
  <c r="F41" i="9"/>
  <c r="E41" i="9"/>
  <c r="D41" i="9"/>
  <c r="H40" i="9"/>
  <c r="G40" i="9"/>
  <c r="F40" i="9"/>
  <c r="E40" i="9"/>
  <c r="N40" i="9" s="1"/>
  <c r="D40" i="9"/>
  <c r="G39" i="9"/>
  <c r="F39" i="9"/>
  <c r="H39" i="9" s="1"/>
  <c r="E39" i="9"/>
  <c r="I39" i="9" s="1"/>
  <c r="D39" i="9"/>
  <c r="N38" i="9"/>
  <c r="J38" i="9"/>
  <c r="G38" i="9"/>
  <c r="F38" i="9"/>
  <c r="E38" i="9"/>
  <c r="M38" i="9" s="1"/>
  <c r="O38" i="9" s="1"/>
  <c r="D38" i="9"/>
  <c r="H35" i="9"/>
  <c r="G35" i="9"/>
  <c r="F35" i="9"/>
  <c r="E35" i="9"/>
  <c r="D35" i="9"/>
  <c r="M34" i="9"/>
  <c r="H34" i="9"/>
  <c r="G34" i="9"/>
  <c r="F34" i="9"/>
  <c r="E34" i="9"/>
  <c r="N34" i="9" s="1"/>
  <c r="Q34" i="9" s="1"/>
  <c r="D34" i="9"/>
  <c r="N33" i="9"/>
  <c r="G33" i="9"/>
  <c r="F33" i="9"/>
  <c r="H33" i="9" s="1"/>
  <c r="E33" i="9"/>
  <c r="M33" i="9" s="1"/>
  <c r="D33" i="9"/>
  <c r="O32" i="9"/>
  <c r="N32" i="9"/>
  <c r="J32" i="9"/>
  <c r="G32" i="9"/>
  <c r="F32" i="9"/>
  <c r="E32" i="9"/>
  <c r="M32" i="9" s="1"/>
  <c r="D32" i="9"/>
  <c r="H31" i="9"/>
  <c r="G31" i="9"/>
  <c r="F31" i="9"/>
  <c r="E31" i="9"/>
  <c r="D31" i="9"/>
  <c r="H30" i="9"/>
  <c r="G30" i="9"/>
  <c r="F30" i="9"/>
  <c r="E30" i="9"/>
  <c r="N30" i="9" s="1"/>
  <c r="D30" i="9"/>
  <c r="G29" i="9"/>
  <c r="F29" i="9"/>
  <c r="H29" i="9" s="1"/>
  <c r="E29" i="9"/>
  <c r="I29" i="9" s="1"/>
  <c r="D29" i="9"/>
  <c r="N28" i="9"/>
  <c r="J28" i="9"/>
  <c r="G28" i="9"/>
  <c r="F28" i="9"/>
  <c r="E28" i="9"/>
  <c r="M28" i="9" s="1"/>
  <c r="O28" i="9" s="1"/>
  <c r="D28" i="9"/>
  <c r="H27" i="9"/>
  <c r="G27" i="9"/>
  <c r="F27" i="9"/>
  <c r="E27" i="9"/>
  <c r="D27" i="9"/>
  <c r="M26" i="9"/>
  <c r="H26" i="9"/>
  <c r="G26" i="9"/>
  <c r="F26" i="9"/>
  <c r="E26" i="9"/>
  <c r="N26" i="9" s="1"/>
  <c r="Q26" i="9" s="1"/>
  <c r="D26" i="9"/>
  <c r="N25" i="9"/>
  <c r="G25" i="9"/>
  <c r="F25" i="9"/>
  <c r="H25" i="9" s="1"/>
  <c r="E25" i="9"/>
  <c r="M25" i="9" s="1"/>
  <c r="D25" i="9"/>
  <c r="O24" i="9"/>
  <c r="N24" i="9"/>
  <c r="J24" i="9"/>
  <c r="G24" i="9"/>
  <c r="F24" i="9"/>
  <c r="E24" i="9"/>
  <c r="M24" i="9" s="1"/>
  <c r="D24" i="9"/>
  <c r="H21" i="9"/>
  <c r="G21" i="9"/>
  <c r="F21" i="9"/>
  <c r="E21" i="9"/>
  <c r="D21" i="9"/>
  <c r="H20" i="9"/>
  <c r="G20" i="9"/>
  <c r="F20" i="9"/>
  <c r="E20" i="9"/>
  <c r="N20" i="9" s="1"/>
  <c r="D20" i="9"/>
  <c r="G19" i="9"/>
  <c r="F19" i="9"/>
  <c r="H19" i="9" s="1"/>
  <c r="E19" i="9"/>
  <c r="I19" i="9" s="1"/>
  <c r="D19" i="9"/>
  <c r="N18" i="9"/>
  <c r="J18" i="9"/>
  <c r="G18" i="9"/>
  <c r="F18" i="9"/>
  <c r="E18" i="9"/>
  <c r="M18" i="9" s="1"/>
  <c r="O18" i="9" s="1"/>
  <c r="D18" i="9"/>
  <c r="H17" i="9"/>
  <c r="G17" i="9"/>
  <c r="F17" i="9"/>
  <c r="E17" i="9"/>
  <c r="D17" i="9"/>
  <c r="M16" i="9"/>
  <c r="H16" i="9"/>
  <c r="G16" i="9"/>
  <c r="F16" i="9"/>
  <c r="E16" i="9"/>
  <c r="N16" i="9" s="1"/>
  <c r="Q16" i="9" s="1"/>
  <c r="D16" i="9"/>
  <c r="N15" i="9"/>
  <c r="G15" i="9"/>
  <c r="F15" i="9"/>
  <c r="H15" i="9" s="1"/>
  <c r="E15" i="9"/>
  <c r="M15" i="9" s="1"/>
  <c r="D15" i="9"/>
  <c r="O14" i="9"/>
  <c r="N14" i="9"/>
  <c r="J14" i="9"/>
  <c r="G14" i="9"/>
  <c r="F14" i="9"/>
  <c r="E14" i="9"/>
  <c r="M14" i="9" s="1"/>
  <c r="D14" i="9"/>
  <c r="H13" i="9"/>
  <c r="G13" i="9"/>
  <c r="F13" i="9"/>
  <c r="E13" i="9"/>
  <c r="D13" i="9"/>
  <c r="H12" i="9"/>
  <c r="G12" i="9"/>
  <c r="F12" i="9"/>
  <c r="E12" i="9"/>
  <c r="N12" i="9" s="1"/>
  <c r="D12" i="9"/>
  <c r="G11" i="9"/>
  <c r="F11" i="9"/>
  <c r="H11" i="9" s="1"/>
  <c r="E11" i="9"/>
  <c r="J11" i="9" s="1"/>
  <c r="D11" i="9"/>
  <c r="M11" i="9" s="1"/>
  <c r="H97" i="11" l="1"/>
  <c r="H98" i="11"/>
  <c r="H99" i="11"/>
  <c r="H103" i="11"/>
  <c r="H104" i="11"/>
  <c r="H108" i="11"/>
  <c r="H109" i="11"/>
  <c r="N107" i="11"/>
  <c r="Q107" i="11" s="1"/>
  <c r="M112" i="11"/>
  <c r="I98" i="11"/>
  <c r="J99" i="11"/>
  <c r="M104" i="11"/>
  <c r="J105" i="11"/>
  <c r="M99" i="11"/>
  <c r="I107" i="11"/>
  <c r="M108" i="11"/>
  <c r="I112" i="11"/>
  <c r="M97" i="11"/>
  <c r="M103" i="11"/>
  <c r="I105" i="11"/>
  <c r="L105" i="11" s="1"/>
  <c r="M105" i="11"/>
  <c r="J107" i="11"/>
  <c r="M107" i="11"/>
  <c r="J112" i="11"/>
  <c r="L112" i="11" s="1"/>
  <c r="N112" i="11"/>
  <c r="O112" i="11" s="1"/>
  <c r="J104" i="11"/>
  <c r="I111" i="11"/>
  <c r="I95" i="11"/>
  <c r="M95" i="11"/>
  <c r="M98" i="11"/>
  <c r="N98" i="11"/>
  <c r="Q98" i="11" s="1"/>
  <c r="J108" i="11"/>
  <c r="L108" i="11" s="1"/>
  <c r="N111" i="11"/>
  <c r="M80" i="10"/>
  <c r="N80" i="10"/>
  <c r="M73" i="9"/>
  <c r="H73" i="9"/>
  <c r="Q205" i="9"/>
  <c r="L205" i="9"/>
  <c r="K205" i="9"/>
  <c r="O205" i="9"/>
  <c r="I209" i="10"/>
  <c r="J209" i="10"/>
  <c r="M209" i="10"/>
  <c r="Q209" i="10" s="1"/>
  <c r="L58" i="12"/>
  <c r="Q112" i="12"/>
  <c r="O112" i="12"/>
  <c r="N120" i="12"/>
  <c r="J120" i="12"/>
  <c r="M120" i="12"/>
  <c r="N123" i="12"/>
  <c r="J123" i="12"/>
  <c r="L126" i="12"/>
  <c r="K126" i="12"/>
  <c r="Q159" i="12"/>
  <c r="O159" i="12"/>
  <c r="I15" i="12"/>
  <c r="J15" i="12"/>
  <c r="Q17" i="12"/>
  <c r="I24" i="12"/>
  <c r="J24" i="12"/>
  <c r="Q26" i="12"/>
  <c r="L30" i="12"/>
  <c r="I32" i="12"/>
  <c r="J32" i="12"/>
  <c r="Q36" i="12"/>
  <c r="L40" i="12"/>
  <c r="I42" i="12"/>
  <c r="J42" i="12"/>
  <c r="Q44" i="12"/>
  <c r="L49" i="12"/>
  <c r="I51" i="12"/>
  <c r="J51" i="12"/>
  <c r="Q53" i="12"/>
  <c r="L57" i="12"/>
  <c r="K58" i="12"/>
  <c r="I59" i="12"/>
  <c r="J59" i="12"/>
  <c r="Q62" i="12"/>
  <c r="Q64" i="12"/>
  <c r="O64" i="12"/>
  <c r="I68" i="12"/>
  <c r="N72" i="12"/>
  <c r="J72" i="12"/>
  <c r="M72" i="12"/>
  <c r="N75" i="12"/>
  <c r="J75" i="12"/>
  <c r="M75" i="12"/>
  <c r="L83" i="12"/>
  <c r="K83" i="12"/>
  <c r="Q83" i="12"/>
  <c r="O83" i="12"/>
  <c r="I85" i="12"/>
  <c r="N90" i="12"/>
  <c r="J90" i="12"/>
  <c r="M90" i="12"/>
  <c r="N95" i="12"/>
  <c r="J95" i="12"/>
  <c r="M95" i="12"/>
  <c r="L103" i="12"/>
  <c r="K103" i="12"/>
  <c r="Q103" i="12"/>
  <c r="O103" i="12"/>
  <c r="N108" i="12"/>
  <c r="J108" i="12"/>
  <c r="M108" i="12"/>
  <c r="L116" i="12"/>
  <c r="K116" i="12"/>
  <c r="Q116" i="12"/>
  <c r="O116" i="12"/>
  <c r="I120" i="12"/>
  <c r="L131" i="12"/>
  <c r="K131" i="12"/>
  <c r="Q131" i="12"/>
  <c r="O131" i="12"/>
  <c r="I133" i="12"/>
  <c r="N138" i="12"/>
  <c r="J138" i="12"/>
  <c r="M138" i="12"/>
  <c r="J141" i="12"/>
  <c r="M141" i="12"/>
  <c r="Q149" i="12"/>
  <c r="O149" i="12"/>
  <c r="Q182" i="12"/>
  <c r="O182" i="12"/>
  <c r="N21" i="12"/>
  <c r="J21" i="12"/>
  <c r="N48" i="12"/>
  <c r="J48" i="12"/>
  <c r="N68" i="12"/>
  <c r="J68" i="12"/>
  <c r="M68" i="12"/>
  <c r="N71" i="12"/>
  <c r="J71" i="12"/>
  <c r="M71" i="12"/>
  <c r="Q79" i="12"/>
  <c r="O79" i="12"/>
  <c r="L95" i="12"/>
  <c r="K95" i="12"/>
  <c r="L99" i="12"/>
  <c r="K99" i="12"/>
  <c r="M123" i="12"/>
  <c r="N137" i="12"/>
  <c r="J137" i="12"/>
  <c r="M137" i="12"/>
  <c r="L22" i="12"/>
  <c r="Q11" i="12"/>
  <c r="M14" i="12"/>
  <c r="Q14" i="12" s="1"/>
  <c r="N16" i="12"/>
  <c r="J16" i="12"/>
  <c r="L16" i="12" s="1"/>
  <c r="K16" i="12"/>
  <c r="I17" i="12"/>
  <c r="J17" i="12"/>
  <c r="L18" i="12"/>
  <c r="Q19" i="12"/>
  <c r="M23" i="12"/>
  <c r="Q23" i="12" s="1"/>
  <c r="N25" i="12"/>
  <c r="J25" i="12"/>
  <c r="L25" i="12" s="1"/>
  <c r="K25" i="12"/>
  <c r="I26" i="12"/>
  <c r="J26" i="12"/>
  <c r="L27" i="12"/>
  <c r="Q28" i="12"/>
  <c r="M31" i="12"/>
  <c r="Q31" i="12" s="1"/>
  <c r="N33" i="12"/>
  <c r="J33" i="12"/>
  <c r="L33" i="12" s="1"/>
  <c r="K33" i="12"/>
  <c r="I36" i="12"/>
  <c r="J36" i="12"/>
  <c r="L37" i="12"/>
  <c r="Q38" i="12"/>
  <c r="M41" i="12"/>
  <c r="Q41" i="12" s="1"/>
  <c r="N43" i="12"/>
  <c r="J43" i="12"/>
  <c r="L43" i="12" s="1"/>
  <c r="K43" i="12"/>
  <c r="I44" i="12"/>
  <c r="J44" i="12"/>
  <c r="L45" i="12"/>
  <c r="Q46" i="12"/>
  <c r="M50" i="12"/>
  <c r="Q50" i="12" s="1"/>
  <c r="N52" i="12"/>
  <c r="J52" i="12"/>
  <c r="L52" i="12" s="1"/>
  <c r="K52" i="12"/>
  <c r="I53" i="12"/>
  <c r="J53" i="12"/>
  <c r="L54" i="12"/>
  <c r="Q55" i="12"/>
  <c r="M58" i="12"/>
  <c r="Q58" i="12" s="1"/>
  <c r="N60" i="12"/>
  <c r="J60" i="12"/>
  <c r="L60" i="12" s="1"/>
  <c r="K60" i="12"/>
  <c r="I62" i="12"/>
  <c r="J62" i="12"/>
  <c r="L63" i="12"/>
  <c r="L70" i="12"/>
  <c r="K70" i="12"/>
  <c r="Q70" i="12"/>
  <c r="O70" i="12"/>
  <c r="I72" i="12"/>
  <c r="N77" i="12"/>
  <c r="J77" i="12"/>
  <c r="M77" i="12"/>
  <c r="N80" i="12"/>
  <c r="J80" i="12"/>
  <c r="L80" i="12" s="1"/>
  <c r="M80" i="12"/>
  <c r="L88" i="12"/>
  <c r="K88" i="12"/>
  <c r="Q88" i="12"/>
  <c r="O88" i="12"/>
  <c r="I90" i="12"/>
  <c r="N96" i="12"/>
  <c r="J96" i="12"/>
  <c r="M96" i="12"/>
  <c r="N100" i="12"/>
  <c r="J100" i="12"/>
  <c r="L100" i="12" s="1"/>
  <c r="M100" i="12"/>
  <c r="N109" i="12"/>
  <c r="J109" i="12"/>
  <c r="M109" i="12"/>
  <c r="N113" i="12"/>
  <c r="J113" i="12"/>
  <c r="K113" i="12" s="1"/>
  <c r="M113" i="12"/>
  <c r="L119" i="12"/>
  <c r="L122" i="12"/>
  <c r="K122" i="12"/>
  <c r="Q122" i="12"/>
  <c r="O122" i="12"/>
  <c r="N127" i="12"/>
  <c r="J127" i="12"/>
  <c r="L127" i="12" s="1"/>
  <c r="M127" i="12"/>
  <c r="L136" i="12"/>
  <c r="K136" i="12"/>
  <c r="Q136" i="12"/>
  <c r="O136" i="12"/>
  <c r="I138" i="12"/>
  <c r="Q173" i="12"/>
  <c r="O173" i="12"/>
  <c r="N12" i="12"/>
  <c r="J12" i="12"/>
  <c r="K13" i="12"/>
  <c r="L14" i="12"/>
  <c r="L23" i="12"/>
  <c r="N29" i="12"/>
  <c r="J29" i="12"/>
  <c r="L31" i="12"/>
  <c r="N39" i="12"/>
  <c r="J39" i="12"/>
  <c r="L41" i="12"/>
  <c r="L50" i="12"/>
  <c r="N56" i="12"/>
  <c r="J56" i="12"/>
  <c r="L75" i="12"/>
  <c r="K75" i="12"/>
  <c r="L79" i="12"/>
  <c r="K79" i="12"/>
  <c r="N85" i="12"/>
  <c r="J85" i="12"/>
  <c r="M85" i="12"/>
  <c r="N89" i="12"/>
  <c r="J89" i="12"/>
  <c r="Q99" i="12"/>
  <c r="O99" i="12"/>
  <c r="L108" i="12"/>
  <c r="K108" i="12"/>
  <c r="L112" i="12"/>
  <c r="K112" i="12"/>
  <c r="Q126" i="12"/>
  <c r="O126" i="12"/>
  <c r="N133" i="12"/>
  <c r="J133" i="12"/>
  <c r="M133" i="12"/>
  <c r="Q192" i="12"/>
  <c r="O192" i="12"/>
  <c r="I11" i="12"/>
  <c r="J11" i="12"/>
  <c r="I12" i="12"/>
  <c r="Q13" i="12"/>
  <c r="O14" i="12"/>
  <c r="N15" i="12"/>
  <c r="H16" i="12"/>
  <c r="M16" i="12"/>
  <c r="Q18" i="12"/>
  <c r="K18" i="12"/>
  <c r="I19" i="12"/>
  <c r="J19" i="12"/>
  <c r="I21" i="12"/>
  <c r="Q22" i="12"/>
  <c r="O23" i="12"/>
  <c r="N24" i="12"/>
  <c r="H25" i="12"/>
  <c r="M25" i="12"/>
  <c r="Q27" i="12"/>
  <c r="K27" i="12"/>
  <c r="I28" i="12"/>
  <c r="J28" i="12"/>
  <c r="I29" i="12"/>
  <c r="Q30" i="12"/>
  <c r="O31" i="12"/>
  <c r="N32" i="12"/>
  <c r="H33" i="12"/>
  <c r="M33" i="12"/>
  <c r="Q37" i="12"/>
  <c r="K37" i="12"/>
  <c r="I38" i="12"/>
  <c r="J38" i="12"/>
  <c r="I39" i="12"/>
  <c r="Q40" i="12"/>
  <c r="O41" i="12"/>
  <c r="N42" i="12"/>
  <c r="H43" i="12"/>
  <c r="M43" i="12"/>
  <c r="Q45" i="12"/>
  <c r="K45" i="12"/>
  <c r="I46" i="12"/>
  <c r="J46" i="12"/>
  <c r="I48" i="12"/>
  <c r="Q49" i="12"/>
  <c r="O50" i="12"/>
  <c r="N51" i="12"/>
  <c r="H52" i="12"/>
  <c r="M52" i="12"/>
  <c r="Q54" i="12"/>
  <c r="K54" i="12"/>
  <c r="I55" i="12"/>
  <c r="J55" i="12"/>
  <c r="I56" i="12"/>
  <c r="Q57" i="12"/>
  <c r="O58" i="12"/>
  <c r="N59" i="12"/>
  <c r="H60" i="12"/>
  <c r="M60" i="12"/>
  <c r="Q63" i="12"/>
  <c r="K63" i="12"/>
  <c r="I64" i="12"/>
  <c r="J64" i="12"/>
  <c r="N65" i="12"/>
  <c r="J65" i="12"/>
  <c r="L65" i="12" s="1"/>
  <c r="M65" i="12"/>
  <c r="I71" i="12"/>
  <c r="L74" i="12"/>
  <c r="K74" i="12"/>
  <c r="Q74" i="12"/>
  <c r="O74" i="12"/>
  <c r="I77" i="12"/>
  <c r="N81" i="12"/>
  <c r="J81" i="12"/>
  <c r="K81" i="12" s="1"/>
  <c r="M81" i="12"/>
  <c r="Q82" i="12"/>
  <c r="O82" i="12"/>
  <c r="N84" i="12"/>
  <c r="J84" i="12"/>
  <c r="L84" i="12" s="1"/>
  <c r="M84" i="12"/>
  <c r="I89" i="12"/>
  <c r="L94" i="12"/>
  <c r="K94" i="12"/>
  <c r="Q94" i="12"/>
  <c r="O94" i="12"/>
  <c r="I96" i="12"/>
  <c r="N101" i="12"/>
  <c r="J101" i="12"/>
  <c r="K101" i="12" s="1"/>
  <c r="M101" i="12"/>
  <c r="L107" i="12"/>
  <c r="K107" i="12"/>
  <c r="Q107" i="12"/>
  <c r="O107" i="12"/>
  <c r="I109" i="12"/>
  <c r="N114" i="12"/>
  <c r="J114" i="12"/>
  <c r="K114" i="12" s="1"/>
  <c r="M114" i="12"/>
  <c r="N119" i="12"/>
  <c r="J119" i="12"/>
  <c r="K119" i="12" s="1"/>
  <c r="M119" i="12"/>
  <c r="I123" i="12"/>
  <c r="N128" i="12"/>
  <c r="J128" i="12"/>
  <c r="K128" i="12" s="1"/>
  <c r="M128" i="12"/>
  <c r="N132" i="12"/>
  <c r="J132" i="12"/>
  <c r="L132" i="12" s="1"/>
  <c r="M132" i="12"/>
  <c r="I137" i="12"/>
  <c r="Q162" i="12"/>
  <c r="Q202" i="12"/>
  <c r="O202" i="12"/>
  <c r="L149" i="12"/>
  <c r="K159" i="12"/>
  <c r="J167" i="12"/>
  <c r="M167" i="12"/>
  <c r="Q169" i="12"/>
  <c r="O169" i="12"/>
  <c r="L170" i="12"/>
  <c r="K170" i="12"/>
  <c r="L173" i="12"/>
  <c r="K173" i="12"/>
  <c r="K199" i="12"/>
  <c r="L211" i="12"/>
  <c r="K211" i="12"/>
  <c r="M212" i="12"/>
  <c r="N212" i="12"/>
  <c r="O224" i="12"/>
  <c r="Q224" i="12"/>
  <c r="N141" i="12"/>
  <c r="I141" i="12"/>
  <c r="J142" i="12"/>
  <c r="M142" i="12"/>
  <c r="O142" i="12" s="1"/>
  <c r="O143" i="12"/>
  <c r="Q144" i="12"/>
  <c r="O144" i="12"/>
  <c r="M146" i="12"/>
  <c r="L148" i="12"/>
  <c r="K148" i="12"/>
  <c r="J149" i="12"/>
  <c r="K149" i="12" s="1"/>
  <c r="N150" i="12"/>
  <c r="I150" i="12"/>
  <c r="J152" i="12"/>
  <c r="M152" i="12"/>
  <c r="O152" i="12" s="1"/>
  <c r="O153" i="12"/>
  <c r="Q154" i="12"/>
  <c r="O154" i="12"/>
  <c r="M155" i="12"/>
  <c r="L158" i="12"/>
  <c r="K158" i="12"/>
  <c r="J159" i="12"/>
  <c r="L159" i="12" s="1"/>
  <c r="N160" i="12"/>
  <c r="I160" i="12"/>
  <c r="J162" i="12"/>
  <c r="M162" i="12"/>
  <c r="O162" i="12" s="1"/>
  <c r="O163" i="12"/>
  <c r="Q164" i="12"/>
  <c r="O164" i="12"/>
  <c r="M165" i="12"/>
  <c r="L166" i="12"/>
  <c r="K166" i="12"/>
  <c r="N167" i="12"/>
  <c r="I169" i="12"/>
  <c r="J173" i="12"/>
  <c r="N174" i="12"/>
  <c r="I174" i="12"/>
  <c r="N176" i="12"/>
  <c r="J176" i="12"/>
  <c r="L176" i="12" s="1"/>
  <c r="M176" i="12"/>
  <c r="O177" i="12"/>
  <c r="Q178" i="12"/>
  <c r="O178" i="12"/>
  <c r="M179" i="12"/>
  <c r="J182" i="12"/>
  <c r="K182" i="12" s="1"/>
  <c r="N183" i="12"/>
  <c r="I183" i="12"/>
  <c r="N184" i="12"/>
  <c r="J184" i="12"/>
  <c r="L184" i="12" s="1"/>
  <c r="M184" i="12"/>
  <c r="O186" i="12"/>
  <c r="Q187" i="12"/>
  <c r="O187" i="12"/>
  <c r="M188" i="12"/>
  <c r="J192" i="12"/>
  <c r="L192" i="12" s="1"/>
  <c r="N193" i="12"/>
  <c r="I193" i="12"/>
  <c r="N194" i="12"/>
  <c r="J194" i="12"/>
  <c r="L194" i="12" s="1"/>
  <c r="M194" i="12"/>
  <c r="O195" i="12"/>
  <c r="Q196" i="12"/>
  <c r="O196" i="12"/>
  <c r="M198" i="12"/>
  <c r="J202" i="12"/>
  <c r="L202" i="12" s="1"/>
  <c r="N203" i="12"/>
  <c r="I203" i="12"/>
  <c r="N204" i="12"/>
  <c r="J204" i="12"/>
  <c r="L204" i="12" s="1"/>
  <c r="M204" i="12"/>
  <c r="O205" i="12"/>
  <c r="Q206" i="12"/>
  <c r="O206" i="12"/>
  <c r="M207" i="12"/>
  <c r="J211" i="12"/>
  <c r="I212" i="12"/>
  <c r="J212" i="12"/>
  <c r="O216" i="12"/>
  <c r="Q216" i="12"/>
  <c r="I69" i="12"/>
  <c r="M69" i="12"/>
  <c r="O69" i="12" s="1"/>
  <c r="I73" i="12"/>
  <c r="M73" i="12"/>
  <c r="Q73" i="12" s="1"/>
  <c r="I78" i="12"/>
  <c r="M78" i="12"/>
  <c r="Q78" i="12" s="1"/>
  <c r="I82" i="12"/>
  <c r="M82" i="12"/>
  <c r="I86" i="12"/>
  <c r="M86" i="12"/>
  <c r="O86" i="12" s="1"/>
  <c r="I93" i="12"/>
  <c r="M93" i="12"/>
  <c r="O93" i="12" s="1"/>
  <c r="I98" i="12"/>
  <c r="M98" i="12"/>
  <c r="O98" i="12" s="1"/>
  <c r="I102" i="12"/>
  <c r="M102" i="12"/>
  <c r="Q102" i="12" s="1"/>
  <c r="I106" i="12"/>
  <c r="M106" i="12"/>
  <c r="Q106" i="12" s="1"/>
  <c r="I111" i="12"/>
  <c r="M111" i="12"/>
  <c r="O111" i="12" s="1"/>
  <c r="I115" i="12"/>
  <c r="M115" i="12"/>
  <c r="Q115" i="12" s="1"/>
  <c r="I121" i="12"/>
  <c r="M121" i="12"/>
  <c r="Q121" i="12" s="1"/>
  <c r="I129" i="12"/>
  <c r="M129" i="12"/>
  <c r="Q129" i="12" s="1"/>
  <c r="I134" i="12"/>
  <c r="M134" i="12"/>
  <c r="Q134" i="12" s="1"/>
  <c r="I139" i="12"/>
  <c r="M139" i="12"/>
  <c r="Q139" i="12" s="1"/>
  <c r="L144" i="12"/>
  <c r="K144" i="12"/>
  <c r="L154" i="12"/>
  <c r="K154" i="12"/>
  <c r="L164" i="12"/>
  <c r="K164" i="12"/>
  <c r="K168" i="12"/>
  <c r="J169" i="12"/>
  <c r="K176" i="12"/>
  <c r="L178" i="12"/>
  <c r="K178" i="12"/>
  <c r="L187" i="12"/>
  <c r="K187" i="12"/>
  <c r="K194" i="12"/>
  <c r="L196" i="12"/>
  <c r="K196" i="12"/>
  <c r="K204" i="12"/>
  <c r="L206" i="12"/>
  <c r="K206" i="12"/>
  <c r="M211" i="12"/>
  <c r="Q211" i="12" s="1"/>
  <c r="M214" i="12"/>
  <c r="J214" i="12"/>
  <c r="N219" i="12"/>
  <c r="I219" i="12"/>
  <c r="M219" i="12"/>
  <c r="M222" i="12"/>
  <c r="N222" i="12"/>
  <c r="J222" i="12"/>
  <c r="L143" i="12"/>
  <c r="K143" i="12"/>
  <c r="N146" i="12"/>
  <c r="I146" i="12"/>
  <c r="J147" i="12"/>
  <c r="M147" i="12"/>
  <c r="Q147" i="12" s="1"/>
  <c r="O148" i="12"/>
  <c r="M150" i="12"/>
  <c r="L153" i="12"/>
  <c r="K153" i="12"/>
  <c r="N155" i="12"/>
  <c r="I155" i="12"/>
  <c r="J157" i="12"/>
  <c r="M157" i="12"/>
  <c r="Q157" i="12" s="1"/>
  <c r="O158" i="12"/>
  <c r="M160" i="12"/>
  <c r="L163" i="12"/>
  <c r="K163" i="12"/>
  <c r="N165" i="12"/>
  <c r="I165" i="12"/>
  <c r="H168" i="12"/>
  <c r="Q168" i="12"/>
  <c r="N171" i="12"/>
  <c r="J171" i="12"/>
  <c r="L171" i="12" s="1"/>
  <c r="M171" i="12"/>
  <c r="O172" i="12"/>
  <c r="M174" i="12"/>
  <c r="N179" i="12"/>
  <c r="I179" i="12"/>
  <c r="N180" i="12"/>
  <c r="J180" i="12"/>
  <c r="L180" i="12" s="1"/>
  <c r="M180" i="12"/>
  <c r="O181" i="12"/>
  <c r="M183" i="12"/>
  <c r="N188" i="12"/>
  <c r="I188" i="12"/>
  <c r="N189" i="12"/>
  <c r="J189" i="12"/>
  <c r="K189" i="12" s="1"/>
  <c r="M189" i="12"/>
  <c r="O190" i="12"/>
  <c r="M193" i="12"/>
  <c r="N198" i="12"/>
  <c r="I198" i="12"/>
  <c r="N199" i="12"/>
  <c r="J199" i="12"/>
  <c r="L199" i="12" s="1"/>
  <c r="M199" i="12"/>
  <c r="O200" i="12"/>
  <c r="M203" i="12"/>
  <c r="N207" i="12"/>
  <c r="I207" i="12"/>
  <c r="N208" i="12"/>
  <c r="J208" i="12"/>
  <c r="L208" i="12" s="1"/>
  <c r="M208" i="12"/>
  <c r="O210" i="12"/>
  <c r="L213" i="12"/>
  <c r="K213" i="12"/>
  <c r="N214" i="12"/>
  <c r="K217" i="12"/>
  <c r="K220" i="12"/>
  <c r="L220" i="12"/>
  <c r="M232" i="12"/>
  <c r="J232" i="12"/>
  <c r="Q233" i="12"/>
  <c r="M233" i="12"/>
  <c r="O233" i="12" s="1"/>
  <c r="O236" i="12"/>
  <c r="Q236" i="12"/>
  <c r="L239" i="12"/>
  <c r="K239" i="12"/>
  <c r="O242" i="12"/>
  <c r="J244" i="12"/>
  <c r="I244" i="12"/>
  <c r="N244" i="12"/>
  <c r="I142" i="12"/>
  <c r="I147" i="12"/>
  <c r="I152" i="12"/>
  <c r="I157" i="12"/>
  <c r="I162" i="12"/>
  <c r="I167" i="12"/>
  <c r="Q213" i="12"/>
  <c r="I214" i="12"/>
  <c r="J215" i="12"/>
  <c r="I215" i="12"/>
  <c r="N218" i="12"/>
  <c r="N221" i="12"/>
  <c r="J221" i="12"/>
  <c r="L221" i="12" s="1"/>
  <c r="I222" i="12"/>
  <c r="J223" i="12"/>
  <c r="I223" i="12"/>
  <c r="N226" i="12"/>
  <c r="M234" i="12"/>
  <c r="J234" i="12"/>
  <c r="N234" i="12"/>
  <c r="M245" i="12"/>
  <c r="K254" i="12"/>
  <c r="L254" i="12"/>
  <c r="Q254" i="12"/>
  <c r="O254" i="12"/>
  <c r="N260" i="12"/>
  <c r="M260" i="12"/>
  <c r="I260" i="12"/>
  <c r="J276" i="12"/>
  <c r="M276" i="12"/>
  <c r="Q283" i="12"/>
  <c r="O283" i="12"/>
  <c r="I172" i="12"/>
  <c r="I177" i="12"/>
  <c r="I181" i="12"/>
  <c r="I186" i="12"/>
  <c r="I190" i="12"/>
  <c r="I195" i="12"/>
  <c r="I200" i="12"/>
  <c r="I205" i="12"/>
  <c r="I210" i="12"/>
  <c r="H213" i="12"/>
  <c r="Q215" i="12"/>
  <c r="N220" i="12"/>
  <c r="H221" i="12"/>
  <c r="Q223" i="12"/>
  <c r="J236" i="12"/>
  <c r="L236" i="12" s="1"/>
  <c r="M236" i="12"/>
  <c r="O237" i="12"/>
  <c r="I237" i="12"/>
  <c r="K238" i="12"/>
  <c r="N291" i="12"/>
  <c r="M291" i="12"/>
  <c r="I291" i="12"/>
  <c r="J291" i="12"/>
  <c r="J301" i="12"/>
  <c r="M301" i="12"/>
  <c r="N217" i="12"/>
  <c r="J217" i="12"/>
  <c r="L217" i="12" s="1"/>
  <c r="J219" i="12"/>
  <c r="N225" i="12"/>
  <c r="J225" i="12"/>
  <c r="L225" i="12" s="1"/>
  <c r="L228" i="12"/>
  <c r="M230" i="12"/>
  <c r="J230" i="12"/>
  <c r="N230" i="12"/>
  <c r="M231" i="12"/>
  <c r="I231" i="12"/>
  <c r="N231" i="12"/>
  <c r="I233" i="12"/>
  <c r="K236" i="12"/>
  <c r="N241" i="12"/>
  <c r="I241" i="12"/>
  <c r="M242" i="12"/>
  <c r="Q242" i="12" s="1"/>
  <c r="J242" i="12"/>
  <c r="O248" i="12"/>
  <c r="Q248" i="12"/>
  <c r="J253" i="12"/>
  <c r="M253" i="12"/>
  <c r="N281" i="12"/>
  <c r="I281" i="12"/>
  <c r="Q287" i="12"/>
  <c r="O287" i="12"/>
  <c r="L251" i="12"/>
  <c r="K251" i="12"/>
  <c r="O256" i="12"/>
  <c r="Q256" i="12"/>
  <c r="N259" i="12"/>
  <c r="I259" i="12"/>
  <c r="J259" i="12"/>
  <c r="M259" i="12"/>
  <c r="J261" i="12"/>
  <c r="M261" i="12"/>
  <c r="M266" i="12"/>
  <c r="J266" i="12"/>
  <c r="N266" i="12"/>
  <c r="I267" i="12"/>
  <c r="M267" i="12"/>
  <c r="N267" i="12"/>
  <c r="M272" i="12"/>
  <c r="J272" i="12"/>
  <c r="M273" i="12"/>
  <c r="Q273" i="12" s="1"/>
  <c r="K278" i="12"/>
  <c r="O280" i="12"/>
  <c r="Q280" i="12"/>
  <c r="L283" i="12"/>
  <c r="K283" i="12"/>
  <c r="N284" i="12"/>
  <c r="I284" i="12"/>
  <c r="J285" i="12"/>
  <c r="M285" i="12"/>
  <c r="J293" i="12"/>
  <c r="M293" i="12"/>
  <c r="N227" i="12"/>
  <c r="I227" i="12"/>
  <c r="N232" i="12"/>
  <c r="J233" i="12"/>
  <c r="N235" i="12"/>
  <c r="I235" i="12"/>
  <c r="J237" i="12"/>
  <c r="H238" i="12"/>
  <c r="N240" i="12"/>
  <c r="I240" i="12"/>
  <c r="N243" i="12"/>
  <c r="I243" i="12"/>
  <c r="M243" i="12"/>
  <c r="I248" i="12"/>
  <c r="J248" i="12"/>
  <c r="K252" i="12"/>
  <c r="L252" i="12"/>
  <c r="N252" i="12"/>
  <c r="J257" i="12"/>
  <c r="M257" i="12"/>
  <c r="L258" i="12"/>
  <c r="K258" i="12"/>
  <c r="Q263" i="12"/>
  <c r="O263" i="12"/>
  <c r="K268" i="12"/>
  <c r="M274" i="12"/>
  <c r="J274" i="12"/>
  <c r="N274" i="12"/>
  <c r="Q277" i="12"/>
  <c r="I277" i="12"/>
  <c r="N299" i="12"/>
  <c r="M299" i="12"/>
  <c r="I299" i="12"/>
  <c r="L307" i="12"/>
  <c r="K307" i="12"/>
  <c r="N228" i="12"/>
  <c r="I230" i="12"/>
  <c r="I234" i="12"/>
  <c r="Q239" i="12"/>
  <c r="O239" i="12"/>
  <c r="M244" i="12"/>
  <c r="K246" i="12"/>
  <c r="L246" i="12"/>
  <c r="Q247" i="12"/>
  <c r="O247" i="12"/>
  <c r="L255" i="12"/>
  <c r="O264" i="12"/>
  <c r="I264" i="12"/>
  <c r="N265" i="12"/>
  <c r="I265" i="12"/>
  <c r="J267" i="12"/>
  <c r="M270" i="12"/>
  <c r="J270" i="12"/>
  <c r="N270" i="12"/>
  <c r="M271" i="12"/>
  <c r="I271" i="12"/>
  <c r="N271" i="12"/>
  <c r="I273" i="12"/>
  <c r="J284" i="12"/>
  <c r="Q286" i="12"/>
  <c r="O286" i="12"/>
  <c r="I292" i="12"/>
  <c r="N246" i="12"/>
  <c r="J247" i="12"/>
  <c r="K247" i="12" s="1"/>
  <c r="M250" i="12"/>
  <c r="O250" i="12" s="1"/>
  <c r="J250" i="12"/>
  <c r="Q251" i="12"/>
  <c r="N257" i="12"/>
  <c r="I257" i="12"/>
  <c r="H259" i="12"/>
  <c r="N261" i="12"/>
  <c r="I261" i="12"/>
  <c r="H263" i="12"/>
  <c r="N272" i="12"/>
  <c r="J273" i="12"/>
  <c r="N275" i="12"/>
  <c r="I275" i="12"/>
  <c r="N276" i="12"/>
  <c r="H279" i="12"/>
  <c r="H282" i="12"/>
  <c r="M284" i="12"/>
  <c r="H286" i="12"/>
  <c r="O289" i="12"/>
  <c r="L298" i="12"/>
  <c r="K298" i="12"/>
  <c r="J300" i="12"/>
  <c r="M300" i="12"/>
  <c r="O300" i="12" s="1"/>
  <c r="H302" i="12"/>
  <c r="O302" i="12"/>
  <c r="L314" i="12"/>
  <c r="K314" i="12"/>
  <c r="J316" i="12"/>
  <c r="M316" i="12"/>
  <c r="Q316" i="12" s="1"/>
  <c r="H318" i="12"/>
  <c r="O318" i="12"/>
  <c r="Q295" i="12"/>
  <c r="O295" i="12"/>
  <c r="I300" i="12"/>
  <c r="N307" i="12"/>
  <c r="M307" i="12"/>
  <c r="J307" i="12"/>
  <c r="J309" i="12"/>
  <c r="M309" i="12"/>
  <c r="Q311" i="12"/>
  <c r="O311" i="12"/>
  <c r="I316" i="12"/>
  <c r="N229" i="12"/>
  <c r="I229" i="12"/>
  <c r="I232" i="12"/>
  <c r="N238" i="12"/>
  <c r="J241" i="12"/>
  <c r="M241" i="12"/>
  <c r="I242" i="12"/>
  <c r="H243" i="12"/>
  <c r="N245" i="12"/>
  <c r="I245" i="12"/>
  <c r="M252" i="12"/>
  <c r="J255" i="12"/>
  <c r="K255" i="12" s="1"/>
  <c r="J260" i="12"/>
  <c r="L263" i="12"/>
  <c r="O268" i="12"/>
  <c r="I270" i="12"/>
  <c r="I274" i="12"/>
  <c r="J277" i="12"/>
  <c r="J280" i="12"/>
  <c r="L280" i="12" s="1"/>
  <c r="L290" i="12"/>
  <c r="K290" i="12"/>
  <c r="J292" i="12"/>
  <c r="M292" i="12"/>
  <c r="Q292" i="12" s="1"/>
  <c r="H294" i="12"/>
  <c r="O294" i="12"/>
  <c r="Q297" i="12"/>
  <c r="O297" i="12"/>
  <c r="L306" i="12"/>
  <c r="K306" i="12"/>
  <c r="J308" i="12"/>
  <c r="M308" i="12"/>
  <c r="Q308" i="12" s="1"/>
  <c r="H310" i="12"/>
  <c r="O310" i="12"/>
  <c r="Q303" i="12"/>
  <c r="O303" i="12"/>
  <c r="O308" i="12"/>
  <c r="I308" i="12"/>
  <c r="N315" i="12"/>
  <c r="M315" i="12"/>
  <c r="J315" i="12"/>
  <c r="L315" i="12" s="1"/>
  <c r="J317" i="12"/>
  <c r="M317" i="12"/>
  <c r="Q319" i="12"/>
  <c r="O319" i="12"/>
  <c r="Q329" i="12"/>
  <c r="O329" i="12"/>
  <c r="Q337" i="12"/>
  <c r="O337" i="12"/>
  <c r="Q345" i="12"/>
  <c r="O345" i="12"/>
  <c r="I276" i="12"/>
  <c r="L279" i="12"/>
  <c r="Q279" i="12"/>
  <c r="N282" i="12"/>
  <c r="N285" i="12"/>
  <c r="L287" i="12"/>
  <c r="K287" i="12"/>
  <c r="Q290" i="12"/>
  <c r="N293" i="12"/>
  <c r="L295" i="12"/>
  <c r="K295" i="12"/>
  <c r="Q298" i="12"/>
  <c r="N301" i="12"/>
  <c r="L303" i="12"/>
  <c r="K303" i="12"/>
  <c r="Q306" i="12"/>
  <c r="N309" i="12"/>
  <c r="L311" i="12"/>
  <c r="K311" i="12"/>
  <c r="Q314" i="12"/>
  <c r="N317" i="12"/>
  <c r="L319" i="12"/>
  <c r="K319" i="12"/>
  <c r="J249" i="12"/>
  <c r="L249" i="12" s="1"/>
  <c r="M249" i="12"/>
  <c r="Q249" i="12" s="1"/>
  <c r="I250" i="12"/>
  <c r="H251" i="12"/>
  <c r="N253" i="12"/>
  <c r="I253" i="12"/>
  <c r="I256" i="12"/>
  <c r="N262" i="12"/>
  <c r="J265" i="12"/>
  <c r="M265" i="12"/>
  <c r="I266" i="12"/>
  <c r="H267" i="12"/>
  <c r="N269" i="12"/>
  <c r="I269" i="12"/>
  <c r="I272" i="12"/>
  <c r="N278" i="12"/>
  <c r="O279" i="12"/>
  <c r="J281" i="12"/>
  <c r="M281" i="12"/>
  <c r="I282" i="12"/>
  <c r="J282" i="12"/>
  <c r="H283" i="12"/>
  <c r="L286" i="12"/>
  <c r="K286" i="12"/>
  <c r="N288" i="12"/>
  <c r="I288" i="12"/>
  <c r="J289" i="12"/>
  <c r="M289" i="12"/>
  <c r="Q289" i="12" s="1"/>
  <c r="O290" i="12"/>
  <c r="L294" i="12"/>
  <c r="K294" i="12"/>
  <c r="N296" i="12"/>
  <c r="I296" i="12"/>
  <c r="J297" i="12"/>
  <c r="M297" i="12"/>
  <c r="O298" i="12"/>
  <c r="L302" i="12"/>
  <c r="K302" i="12"/>
  <c r="N304" i="12"/>
  <c r="I304" i="12"/>
  <c r="J305" i="12"/>
  <c r="M305" i="12"/>
  <c r="O305" i="12" s="1"/>
  <c r="O306" i="12"/>
  <c r="L310" i="12"/>
  <c r="K310" i="12"/>
  <c r="N312" i="12"/>
  <c r="I312" i="12"/>
  <c r="J313" i="12"/>
  <c r="M313" i="12"/>
  <c r="Q313" i="12" s="1"/>
  <c r="O314" i="12"/>
  <c r="L318" i="12"/>
  <c r="K318" i="12"/>
  <c r="N320" i="12"/>
  <c r="I320" i="12"/>
  <c r="J321" i="12"/>
  <c r="M321" i="12"/>
  <c r="Q321" i="12" s="1"/>
  <c r="Q353" i="12"/>
  <c r="O353" i="12"/>
  <c r="I285" i="12"/>
  <c r="I289" i="12"/>
  <c r="I293" i="12"/>
  <c r="I297" i="12"/>
  <c r="I301" i="12"/>
  <c r="I305" i="12"/>
  <c r="I309" i="12"/>
  <c r="I313" i="12"/>
  <c r="I317" i="12"/>
  <c r="I321" i="12"/>
  <c r="M322" i="12"/>
  <c r="J322" i="12"/>
  <c r="N322" i="12"/>
  <c r="I322" i="12"/>
  <c r="I323" i="12"/>
  <c r="M323" i="12"/>
  <c r="Q323" i="12" s="1"/>
  <c r="J326" i="12"/>
  <c r="L326" i="12" s="1"/>
  <c r="N326" i="12"/>
  <c r="I327" i="12"/>
  <c r="M327" i="12"/>
  <c r="O327" i="12" s="1"/>
  <c r="J330" i="12"/>
  <c r="L330" i="12" s="1"/>
  <c r="N330" i="12"/>
  <c r="I331" i="12"/>
  <c r="M331" i="12"/>
  <c r="O331" i="12" s="1"/>
  <c r="J334" i="12"/>
  <c r="L334" i="12" s="1"/>
  <c r="N334" i="12"/>
  <c r="I335" i="12"/>
  <c r="M335" i="12"/>
  <c r="O335" i="12" s="1"/>
  <c r="J338" i="12"/>
  <c r="L338" i="12" s="1"/>
  <c r="N338" i="12"/>
  <c r="I339" i="12"/>
  <c r="M339" i="12"/>
  <c r="Q339" i="12" s="1"/>
  <c r="J342" i="12"/>
  <c r="L342" i="12" s="1"/>
  <c r="N342" i="12"/>
  <c r="I343" i="12"/>
  <c r="M343" i="12"/>
  <c r="O343" i="12" s="1"/>
  <c r="J346" i="12"/>
  <c r="L346" i="12" s="1"/>
  <c r="N346" i="12"/>
  <c r="I347" i="12"/>
  <c r="M347" i="12"/>
  <c r="Q347" i="12" s="1"/>
  <c r="J350" i="12"/>
  <c r="L350" i="12" s="1"/>
  <c r="N350" i="12"/>
  <c r="I351" i="12"/>
  <c r="M351" i="12"/>
  <c r="O351" i="12" s="1"/>
  <c r="J354" i="12"/>
  <c r="L354" i="12" s="1"/>
  <c r="N354" i="12"/>
  <c r="I355" i="12"/>
  <c r="M355" i="12"/>
  <c r="O355" i="12" s="1"/>
  <c r="J358" i="12"/>
  <c r="L358" i="12" s="1"/>
  <c r="N358" i="12"/>
  <c r="I359" i="12"/>
  <c r="M359" i="12"/>
  <c r="O359" i="12" s="1"/>
  <c r="I324" i="12"/>
  <c r="M324" i="12"/>
  <c r="O324" i="12" s="1"/>
  <c r="I328" i="12"/>
  <c r="M328" i="12"/>
  <c r="O328" i="12" s="1"/>
  <c r="I332" i="12"/>
  <c r="M332" i="12"/>
  <c r="O332" i="12" s="1"/>
  <c r="I336" i="12"/>
  <c r="M336" i="12"/>
  <c r="O336" i="12" s="1"/>
  <c r="I340" i="12"/>
  <c r="M340" i="12"/>
  <c r="O340" i="12" s="1"/>
  <c r="I344" i="12"/>
  <c r="M344" i="12"/>
  <c r="O344" i="12" s="1"/>
  <c r="I348" i="12"/>
  <c r="M348" i="12"/>
  <c r="O348" i="12" s="1"/>
  <c r="I352" i="12"/>
  <c r="M352" i="12"/>
  <c r="O352" i="12" s="1"/>
  <c r="I356" i="12"/>
  <c r="M356" i="12"/>
  <c r="O356" i="12" s="1"/>
  <c r="I325" i="12"/>
  <c r="M325" i="12"/>
  <c r="O325" i="12" s="1"/>
  <c r="I329" i="12"/>
  <c r="M329" i="12"/>
  <c r="I333" i="12"/>
  <c r="M333" i="12"/>
  <c r="O333" i="12" s="1"/>
  <c r="I337" i="12"/>
  <c r="M337" i="12"/>
  <c r="I341" i="12"/>
  <c r="M341" i="12"/>
  <c r="O341" i="12" s="1"/>
  <c r="I345" i="12"/>
  <c r="M345" i="12"/>
  <c r="I349" i="12"/>
  <c r="M349" i="12"/>
  <c r="O349" i="12" s="1"/>
  <c r="I353" i="12"/>
  <c r="M353" i="12"/>
  <c r="I357" i="12"/>
  <c r="M357" i="12"/>
  <c r="O357" i="12" s="1"/>
  <c r="K115" i="11"/>
  <c r="L115" i="11"/>
  <c r="K11" i="11"/>
  <c r="L11" i="11"/>
  <c r="Q11" i="11"/>
  <c r="O42" i="11"/>
  <c r="O54" i="11"/>
  <c r="Q58" i="11"/>
  <c r="L28" i="11"/>
  <c r="K28" i="11"/>
  <c r="O28" i="11"/>
  <c r="O46" i="11"/>
  <c r="K95" i="11"/>
  <c r="L95" i="11"/>
  <c r="O130" i="11"/>
  <c r="K23" i="11"/>
  <c r="L23" i="11"/>
  <c r="O23" i="11"/>
  <c r="Q34" i="11"/>
  <c r="K77" i="11"/>
  <c r="L77" i="11"/>
  <c r="K81" i="11"/>
  <c r="L81" i="11"/>
  <c r="K108" i="11"/>
  <c r="O121" i="11"/>
  <c r="Q121" i="11"/>
  <c r="K125" i="11"/>
  <c r="L125" i="11"/>
  <c r="K164" i="11"/>
  <c r="Q14" i="11"/>
  <c r="K15" i="11"/>
  <c r="L15" i="11"/>
  <c r="Q52" i="11"/>
  <c r="K21" i="11"/>
  <c r="L21" i="11"/>
  <c r="O33" i="11"/>
  <c r="Q33" i="11"/>
  <c r="Q12" i="11"/>
  <c r="K13" i="11"/>
  <c r="L13" i="11"/>
  <c r="Q18" i="11"/>
  <c r="L19" i="11"/>
  <c r="K19" i="11"/>
  <c r="Q19" i="11"/>
  <c r="O30" i="11"/>
  <c r="Q30" i="11"/>
  <c r="O43" i="11"/>
  <c r="Q43" i="11"/>
  <c r="O51" i="11"/>
  <c r="Q51" i="11"/>
  <c r="K105" i="11"/>
  <c r="K121" i="11"/>
  <c r="L121" i="11"/>
  <c r="M12" i="11"/>
  <c r="O12" i="11" s="1"/>
  <c r="I16" i="11"/>
  <c r="M16" i="11"/>
  <c r="Q16" i="11" s="1"/>
  <c r="I20" i="11"/>
  <c r="M20" i="11"/>
  <c r="Q20" i="11" s="1"/>
  <c r="I24" i="11"/>
  <c r="M24" i="11"/>
  <c r="I29" i="11"/>
  <c r="M29" i="11"/>
  <c r="I34" i="11"/>
  <c r="O34" i="11"/>
  <c r="I37" i="11"/>
  <c r="N37" i="11"/>
  <c r="I52" i="11"/>
  <c r="J54" i="11"/>
  <c r="M56" i="11"/>
  <c r="K57" i="11"/>
  <c r="Q80" i="11"/>
  <c r="O80" i="11"/>
  <c r="M83" i="11"/>
  <c r="J83" i="11"/>
  <c r="Q86" i="11"/>
  <c r="I92" i="11"/>
  <c r="O107" i="11"/>
  <c r="M110" i="11"/>
  <c r="J110" i="11"/>
  <c r="Q111" i="11"/>
  <c r="I116" i="11"/>
  <c r="I145" i="11"/>
  <c r="Q148" i="11"/>
  <c r="O148" i="11"/>
  <c r="Q164" i="11"/>
  <c r="M167" i="11"/>
  <c r="N167" i="11"/>
  <c r="N168" i="11"/>
  <c r="I168" i="11"/>
  <c r="M168" i="11"/>
  <c r="L177" i="11"/>
  <c r="K177" i="11"/>
  <c r="M181" i="11"/>
  <c r="J181" i="11"/>
  <c r="N181" i="11"/>
  <c r="O11" i="11"/>
  <c r="J12" i="11"/>
  <c r="M13" i="11"/>
  <c r="O15" i="11"/>
  <c r="J16" i="11"/>
  <c r="I17" i="11"/>
  <c r="M17" i="11"/>
  <c r="O17" i="11" s="1"/>
  <c r="O19" i="11"/>
  <c r="J20" i="11"/>
  <c r="M21" i="11"/>
  <c r="N24" i="11"/>
  <c r="I25" i="11"/>
  <c r="M25" i="11"/>
  <c r="O25" i="11" s="1"/>
  <c r="N29" i="11"/>
  <c r="I30" i="11"/>
  <c r="I33" i="11"/>
  <c r="L36" i="11"/>
  <c r="N39" i="11"/>
  <c r="J42" i="11"/>
  <c r="L42" i="11" s="1"/>
  <c r="M44" i="11"/>
  <c r="I45" i="11"/>
  <c r="M47" i="11"/>
  <c r="O47" i="11" s="1"/>
  <c r="N48" i="11"/>
  <c r="I48" i="11"/>
  <c r="K49" i="11"/>
  <c r="I51" i="11"/>
  <c r="N56" i="11"/>
  <c r="I56" i="11"/>
  <c r="J58" i="11"/>
  <c r="L58" i="11" s="1"/>
  <c r="K59" i="11"/>
  <c r="Q59" i="11"/>
  <c r="L61" i="11"/>
  <c r="J62" i="11"/>
  <c r="K62" i="11" s="1"/>
  <c r="K65" i="11"/>
  <c r="I97" i="11"/>
  <c r="J97" i="11"/>
  <c r="O98" i="11"/>
  <c r="N108" i="11"/>
  <c r="O111" i="11"/>
  <c r="Q120" i="11"/>
  <c r="O120" i="11"/>
  <c r="M123" i="11"/>
  <c r="O123" i="11" s="1"/>
  <c r="J123" i="11"/>
  <c r="Q124" i="11"/>
  <c r="M129" i="11"/>
  <c r="Q129" i="11" s="1"/>
  <c r="L135" i="11"/>
  <c r="Q142" i="11"/>
  <c r="I167" i="11"/>
  <c r="J167" i="11"/>
  <c r="J213" i="11"/>
  <c r="M213" i="11"/>
  <c r="Q242" i="11"/>
  <c r="N13" i="11"/>
  <c r="I14" i="11"/>
  <c r="M14" i="11"/>
  <c r="O14" i="11" s="1"/>
  <c r="I18" i="11"/>
  <c r="M18" i="11"/>
  <c r="O18" i="11" s="1"/>
  <c r="N21" i="11"/>
  <c r="I22" i="11"/>
  <c r="M22" i="11"/>
  <c r="Q22" i="11" s="1"/>
  <c r="Q23" i="11"/>
  <c r="I27" i="11"/>
  <c r="M27" i="11"/>
  <c r="Q27" i="11" s="1"/>
  <c r="Q28" i="11"/>
  <c r="J30" i="11"/>
  <c r="I31" i="11"/>
  <c r="M31" i="11"/>
  <c r="Q31" i="11" s="1"/>
  <c r="I32" i="11"/>
  <c r="N32" i="11"/>
  <c r="J33" i="11"/>
  <c r="N35" i="11"/>
  <c r="M38" i="11"/>
  <c r="I39" i="11"/>
  <c r="J39" i="11"/>
  <c r="K42" i="11"/>
  <c r="N44" i="11"/>
  <c r="I44" i="11"/>
  <c r="M46" i="11"/>
  <c r="Q46" i="11" s="1"/>
  <c r="I47" i="11"/>
  <c r="L50" i="11"/>
  <c r="Q50" i="11"/>
  <c r="J51" i="11"/>
  <c r="M54" i="11"/>
  <c r="Q54" i="11" s="1"/>
  <c r="I55" i="11"/>
  <c r="M58" i="11"/>
  <c r="O58" i="11" s="1"/>
  <c r="N63" i="11"/>
  <c r="N66" i="11"/>
  <c r="I66" i="11"/>
  <c r="N71" i="11"/>
  <c r="N76" i="11"/>
  <c r="I76" i="11"/>
  <c r="L79" i="11"/>
  <c r="K80" i="11"/>
  <c r="O82" i="11"/>
  <c r="J86" i="11"/>
  <c r="K87" i="11"/>
  <c r="Q87" i="11"/>
  <c r="J90" i="11"/>
  <c r="K90" i="11" s="1"/>
  <c r="M92" i="11"/>
  <c r="Q92" i="11" s="1"/>
  <c r="N95" i="11"/>
  <c r="J98" i="11"/>
  <c r="L98" i="11" s="1"/>
  <c r="M102" i="11"/>
  <c r="O102" i="11" s="1"/>
  <c r="N105" i="11"/>
  <c r="K107" i="11"/>
  <c r="J111" i="11"/>
  <c r="L111" i="11" s="1"/>
  <c r="K112" i="11"/>
  <c r="Q112" i="11"/>
  <c r="N115" i="11"/>
  <c r="M116" i="11"/>
  <c r="Q116" i="11" s="1"/>
  <c r="K117" i="11"/>
  <c r="L124" i="11"/>
  <c r="K124" i="11"/>
  <c r="O124" i="11"/>
  <c r="N125" i="11"/>
  <c r="Q128" i="11"/>
  <c r="J132" i="11"/>
  <c r="L132" i="11" s="1"/>
  <c r="M132" i="11"/>
  <c r="O132" i="11" s="1"/>
  <c r="N137" i="11"/>
  <c r="M140" i="11"/>
  <c r="J140" i="11"/>
  <c r="N140" i="11"/>
  <c r="N141" i="11"/>
  <c r="L148" i="11"/>
  <c r="K148" i="11"/>
  <c r="O150" i="11"/>
  <c r="J150" i="11"/>
  <c r="M152" i="11"/>
  <c r="J152" i="11"/>
  <c r="M153" i="11"/>
  <c r="I153" i="11"/>
  <c r="N153" i="11"/>
  <c r="Q155" i="11"/>
  <c r="I157" i="11"/>
  <c r="I161" i="11"/>
  <c r="K162" i="11"/>
  <c r="J164" i="11"/>
  <c r="L164" i="11" s="1"/>
  <c r="M164" i="11"/>
  <c r="O164" i="11" s="1"/>
  <c r="N169" i="11"/>
  <c r="M171" i="11"/>
  <c r="I174" i="11"/>
  <c r="M176" i="11"/>
  <c r="K182" i="11"/>
  <c r="O183" i="11"/>
  <c r="N186" i="11"/>
  <c r="M186" i="11"/>
  <c r="J186" i="11"/>
  <c r="Q205" i="11"/>
  <c r="O205" i="11"/>
  <c r="Q229" i="11"/>
  <c r="O229" i="11"/>
  <c r="L236" i="11"/>
  <c r="K236" i="11"/>
  <c r="J242" i="11"/>
  <c r="I242" i="11"/>
  <c r="K245" i="11"/>
  <c r="I12" i="11"/>
  <c r="Q42" i="11"/>
  <c r="N45" i="11"/>
  <c r="J46" i="11"/>
  <c r="M48" i="11"/>
  <c r="L62" i="11"/>
  <c r="I102" i="11"/>
  <c r="I129" i="11"/>
  <c r="N131" i="11"/>
  <c r="I131" i="11"/>
  <c r="I137" i="11"/>
  <c r="K141" i="11"/>
  <c r="Q152" i="11"/>
  <c r="O152" i="11"/>
  <c r="Q182" i="11"/>
  <c r="O182" i="11"/>
  <c r="K192" i="11"/>
  <c r="Q215" i="11"/>
  <c r="O215" i="11"/>
  <c r="M224" i="11"/>
  <c r="I224" i="11"/>
  <c r="N224" i="11"/>
  <c r="Q36" i="11"/>
  <c r="J45" i="11"/>
  <c r="M55" i="11"/>
  <c r="Q55" i="11" s="1"/>
  <c r="L69" i="11"/>
  <c r="J70" i="11"/>
  <c r="K70" i="11" s="1"/>
  <c r="K75" i="11"/>
  <c r="N77" i="11"/>
  <c r="N81" i="11"/>
  <c r="L86" i="11"/>
  <c r="K86" i="11"/>
  <c r="O86" i="11"/>
  <c r="I89" i="11"/>
  <c r="J89" i="11"/>
  <c r="O90" i="11"/>
  <c r="I93" i="11"/>
  <c r="J93" i="11"/>
  <c r="I103" i="11"/>
  <c r="J103" i="11"/>
  <c r="M131" i="11"/>
  <c r="J141" i="11"/>
  <c r="L141" i="11" s="1"/>
  <c r="K150" i="11"/>
  <c r="L150" i="11"/>
  <c r="M157" i="11"/>
  <c r="N157" i="11"/>
  <c r="N158" i="11"/>
  <c r="I158" i="11"/>
  <c r="M158" i="11"/>
  <c r="Q171" i="11"/>
  <c r="I171" i="11"/>
  <c r="K172" i="11"/>
  <c r="J174" i="11"/>
  <c r="M174" i="11"/>
  <c r="O174" i="11" s="1"/>
  <c r="O238" i="11"/>
  <c r="Q238" i="11"/>
  <c r="J34" i="11"/>
  <c r="M34" i="11"/>
  <c r="I35" i="11"/>
  <c r="J35" i="11"/>
  <c r="H36" i="11"/>
  <c r="K36" i="11"/>
  <c r="N38" i="11"/>
  <c r="I38" i="11"/>
  <c r="I43" i="11"/>
  <c r="I46" i="11"/>
  <c r="N49" i="11"/>
  <c r="O50" i="11"/>
  <c r="J52" i="11"/>
  <c r="M52" i="11"/>
  <c r="O52" i="11" s="1"/>
  <c r="I54" i="11"/>
  <c r="M57" i="11"/>
  <c r="O57" i="11" s="1"/>
  <c r="J57" i="11"/>
  <c r="L57" i="11" s="1"/>
  <c r="L59" i="11"/>
  <c r="O61" i="11"/>
  <c r="N62" i="11"/>
  <c r="N64" i="11"/>
  <c r="I64" i="11"/>
  <c r="H66" i="11"/>
  <c r="M66" i="11"/>
  <c r="O69" i="11"/>
  <c r="N70" i="11"/>
  <c r="N74" i="11"/>
  <c r="I74" i="11"/>
  <c r="H76" i="11"/>
  <c r="M76" i="11"/>
  <c r="N78" i="11"/>
  <c r="I78" i="11"/>
  <c r="H80" i="11"/>
  <c r="I82" i="11"/>
  <c r="N83" i="11"/>
  <c r="N89" i="11"/>
  <c r="N91" i="11"/>
  <c r="J92" i="11"/>
  <c r="O92" i="11"/>
  <c r="N93" i="11"/>
  <c r="N94" i="11"/>
  <c r="I94" i="11"/>
  <c r="N97" i="11"/>
  <c r="K98" i="11"/>
  <c r="N99" i="11"/>
  <c r="J102" i="11"/>
  <c r="N103" i="11"/>
  <c r="N104" i="11"/>
  <c r="I104" i="11"/>
  <c r="H107" i="11"/>
  <c r="I109" i="11"/>
  <c r="N110" i="11"/>
  <c r="J116" i="11"/>
  <c r="H117" i="11"/>
  <c r="K120" i="11"/>
  <c r="M125" i="11"/>
  <c r="M126" i="11"/>
  <c r="K127" i="11"/>
  <c r="J129" i="11"/>
  <c r="M130" i="11"/>
  <c r="Q130" i="11" s="1"/>
  <c r="J130" i="11"/>
  <c r="J131" i="11"/>
  <c r="N133" i="11"/>
  <c r="I133" i="11"/>
  <c r="L136" i="11"/>
  <c r="M137" i="11"/>
  <c r="J145" i="11"/>
  <c r="M145" i="11"/>
  <c r="O145" i="11" s="1"/>
  <c r="I146" i="11"/>
  <c r="Q150" i="11"/>
  <c r="N159" i="11"/>
  <c r="M161" i="11"/>
  <c r="O161" i="11" s="1"/>
  <c r="H163" i="11"/>
  <c r="M166" i="11"/>
  <c r="J168" i="11"/>
  <c r="M169" i="11"/>
  <c r="O171" i="11"/>
  <c r="M177" i="11"/>
  <c r="N177" i="11"/>
  <c r="N178" i="11"/>
  <c r="I178" i="11"/>
  <c r="M178" i="11"/>
  <c r="J182" i="11"/>
  <c r="L182" i="11" s="1"/>
  <c r="Q183" i="11"/>
  <c r="H187" i="11"/>
  <c r="O202" i="11"/>
  <c r="J203" i="11"/>
  <c r="M203" i="11"/>
  <c r="J224" i="11"/>
  <c r="H58" i="11"/>
  <c r="N60" i="11"/>
  <c r="I60" i="11"/>
  <c r="I63" i="11"/>
  <c r="N68" i="11"/>
  <c r="I68" i="11"/>
  <c r="I71" i="11"/>
  <c r="N79" i="11"/>
  <c r="J82" i="11"/>
  <c r="M82" i="11"/>
  <c r="Q82" i="11" s="1"/>
  <c r="I83" i="11"/>
  <c r="H86" i="11"/>
  <c r="N88" i="11"/>
  <c r="I88" i="11"/>
  <c r="I91" i="11"/>
  <c r="I99" i="11"/>
  <c r="J109" i="11"/>
  <c r="M109" i="11"/>
  <c r="Q109" i="11" s="1"/>
  <c r="I110" i="11"/>
  <c r="H111" i="11"/>
  <c r="N117" i="11"/>
  <c r="J122" i="11"/>
  <c r="L122" i="11" s="1"/>
  <c r="M122" i="11"/>
  <c r="Q122" i="11" s="1"/>
  <c r="I123" i="11"/>
  <c r="H124" i="11"/>
  <c r="N126" i="11"/>
  <c r="I126" i="11"/>
  <c r="I130" i="11"/>
  <c r="Q136" i="11"/>
  <c r="O136" i="11"/>
  <c r="J161" i="11"/>
  <c r="L165" i="11"/>
  <c r="K165" i="11"/>
  <c r="J171" i="11"/>
  <c r="L175" i="11"/>
  <c r="K175" i="11"/>
  <c r="L179" i="11"/>
  <c r="K179" i="11"/>
  <c r="I186" i="11"/>
  <c r="O192" i="11"/>
  <c r="J193" i="11"/>
  <c r="M193" i="11"/>
  <c r="Q196" i="11"/>
  <c r="O196" i="11"/>
  <c r="Q225" i="11"/>
  <c r="O225" i="11"/>
  <c r="O255" i="11"/>
  <c r="I255" i="11"/>
  <c r="I266" i="11"/>
  <c r="Q308" i="11"/>
  <c r="O308" i="11"/>
  <c r="O223" i="11"/>
  <c r="I223" i="11"/>
  <c r="M232" i="11"/>
  <c r="N232" i="11"/>
  <c r="J232" i="11"/>
  <c r="N249" i="11"/>
  <c r="I249" i="11"/>
  <c r="M249" i="11"/>
  <c r="J249" i="11"/>
  <c r="K264" i="11"/>
  <c r="O270" i="11"/>
  <c r="K280" i="11"/>
  <c r="L280" i="11"/>
  <c r="J297" i="11"/>
  <c r="M297" i="11"/>
  <c r="Q188" i="11"/>
  <c r="O188" i="11"/>
  <c r="J192" i="11"/>
  <c r="L192" i="11" s="1"/>
  <c r="N193" i="11"/>
  <c r="I193" i="11"/>
  <c r="N195" i="11"/>
  <c r="J195" i="11"/>
  <c r="M195" i="11"/>
  <c r="Q197" i="11"/>
  <c r="O197" i="11"/>
  <c r="J202" i="11"/>
  <c r="L202" i="11" s="1"/>
  <c r="N203" i="11"/>
  <c r="I203" i="11"/>
  <c r="N204" i="11"/>
  <c r="J204" i="11"/>
  <c r="M204" i="11"/>
  <c r="Q207" i="11"/>
  <c r="O207" i="11"/>
  <c r="J212" i="11"/>
  <c r="L212" i="11" s="1"/>
  <c r="N213" i="11"/>
  <c r="I213" i="11"/>
  <c r="N214" i="11"/>
  <c r="J214" i="11"/>
  <c r="M214" i="11"/>
  <c r="Q216" i="11"/>
  <c r="O216" i="11"/>
  <c r="H220" i="11"/>
  <c r="Q228" i="11"/>
  <c r="I232" i="11"/>
  <c r="N233" i="11"/>
  <c r="I233" i="11"/>
  <c r="M233" i="11"/>
  <c r="Q245" i="11"/>
  <c r="O245" i="11"/>
  <c r="M248" i="11"/>
  <c r="J248" i="11"/>
  <c r="K258" i="11"/>
  <c r="L258" i="11"/>
  <c r="O262" i="11"/>
  <c r="Q262" i="11"/>
  <c r="J267" i="11"/>
  <c r="N267" i="11"/>
  <c r="M267" i="11"/>
  <c r="I267" i="11"/>
  <c r="J273" i="11"/>
  <c r="M273" i="11"/>
  <c r="L296" i="11"/>
  <c r="I128" i="11"/>
  <c r="N135" i="11"/>
  <c r="J138" i="11"/>
  <c r="M138" i="11"/>
  <c r="Q138" i="11" s="1"/>
  <c r="I140" i="11"/>
  <c r="H141" i="11"/>
  <c r="N143" i="11"/>
  <c r="I143" i="11"/>
  <c r="N147" i="11"/>
  <c r="J151" i="11"/>
  <c r="M151" i="11"/>
  <c r="Q151" i="11" s="1"/>
  <c r="I152" i="11"/>
  <c r="H153" i="11"/>
  <c r="N156" i="11"/>
  <c r="I156" i="11"/>
  <c r="I159" i="11"/>
  <c r="I163" i="11"/>
  <c r="N163" i="11"/>
  <c r="N166" i="11"/>
  <c r="I166" i="11"/>
  <c r="I169" i="11"/>
  <c r="I173" i="11"/>
  <c r="N173" i="11"/>
  <c r="N176" i="11"/>
  <c r="I176" i="11"/>
  <c r="J180" i="11"/>
  <c r="M180" i="11"/>
  <c r="Q180" i="11" s="1"/>
  <c r="I181" i="11"/>
  <c r="H182" i="11"/>
  <c r="N185" i="11"/>
  <c r="I185" i="11"/>
  <c r="I188" i="11"/>
  <c r="J189" i="11"/>
  <c r="H191" i="11"/>
  <c r="Q191" i="11"/>
  <c r="M192" i="11"/>
  <c r="Q192" i="11" s="1"/>
  <c r="I195" i="11"/>
  <c r="I197" i="11"/>
  <c r="J198" i="11"/>
  <c r="H201" i="11"/>
  <c r="Q201" i="11"/>
  <c r="M202" i="11"/>
  <c r="Q202" i="11" s="1"/>
  <c r="I204" i="11"/>
  <c r="I207" i="11"/>
  <c r="J208" i="11"/>
  <c r="H211" i="11"/>
  <c r="Q211" i="11"/>
  <c r="M212" i="11"/>
  <c r="Q212" i="11" s="1"/>
  <c r="I214" i="11"/>
  <c r="I216" i="11"/>
  <c r="J217" i="11"/>
  <c r="L225" i="11"/>
  <c r="K225" i="11"/>
  <c r="I229" i="11"/>
  <c r="M235" i="11"/>
  <c r="I239" i="11"/>
  <c r="N248" i="11"/>
  <c r="L252" i="11"/>
  <c r="K252" i="11"/>
  <c r="N254" i="11"/>
  <c r="M254" i="11"/>
  <c r="N258" i="11"/>
  <c r="L261" i="11"/>
  <c r="N275" i="11"/>
  <c r="I275" i="11"/>
  <c r="M275" i="11"/>
  <c r="J275" i="11"/>
  <c r="K304" i="11"/>
  <c r="I312" i="11"/>
  <c r="N312" i="11"/>
  <c r="M312" i="11"/>
  <c r="J312" i="11"/>
  <c r="I138" i="11"/>
  <c r="I142" i="11"/>
  <c r="K144" i="11"/>
  <c r="J146" i="11"/>
  <c r="M146" i="11"/>
  <c r="H148" i="11"/>
  <c r="I151" i="11"/>
  <c r="I155" i="11"/>
  <c r="N162" i="11"/>
  <c r="H165" i="11"/>
  <c r="N172" i="11"/>
  <c r="H175" i="11"/>
  <c r="I180" i="11"/>
  <c r="I183" i="11"/>
  <c r="O189" i="11"/>
  <c r="I189" i="11"/>
  <c r="N190" i="11"/>
  <c r="J190" i="11"/>
  <c r="L190" i="11" s="1"/>
  <c r="M190" i="11"/>
  <c r="O198" i="11"/>
  <c r="I198" i="11"/>
  <c r="N199" i="11"/>
  <c r="J199" i="11"/>
  <c r="L199" i="11" s="1"/>
  <c r="M199" i="11"/>
  <c r="O208" i="11"/>
  <c r="I208" i="11"/>
  <c r="N209" i="11"/>
  <c r="J209" i="11"/>
  <c r="K209" i="11" s="1"/>
  <c r="M209" i="11"/>
  <c r="O217" i="11"/>
  <c r="I217" i="11"/>
  <c r="M220" i="11"/>
  <c r="E220" i="11"/>
  <c r="J220" i="11" s="1"/>
  <c r="M223" i="11"/>
  <c r="Q223" i="11" s="1"/>
  <c r="J223" i="11"/>
  <c r="M228" i="11"/>
  <c r="O228" i="11" s="1"/>
  <c r="J228" i="11"/>
  <c r="J229" i="11"/>
  <c r="M231" i="11"/>
  <c r="M242" i="11"/>
  <c r="O242" i="11" s="1"/>
  <c r="Q246" i="11"/>
  <c r="Q261" i="11"/>
  <c r="O261" i="11"/>
  <c r="I265" i="11"/>
  <c r="N265" i="11"/>
  <c r="M265" i="11"/>
  <c r="M266" i="11"/>
  <c r="O266" i="11" s="1"/>
  <c r="I268" i="11"/>
  <c r="N268" i="11"/>
  <c r="L274" i="11"/>
  <c r="K274" i="11"/>
  <c r="L283" i="11"/>
  <c r="K283" i="11"/>
  <c r="I284" i="11"/>
  <c r="N284" i="11"/>
  <c r="Q316" i="11"/>
  <c r="O316" i="11"/>
  <c r="I331" i="11"/>
  <c r="N331" i="11"/>
  <c r="J331" i="11"/>
  <c r="M234" i="11"/>
  <c r="O234" i="11" s="1"/>
  <c r="N235" i="11"/>
  <c r="I235" i="11"/>
  <c r="I238" i="11"/>
  <c r="L241" i="11"/>
  <c r="Q241" i="11"/>
  <c r="N244" i="11"/>
  <c r="J245" i="11"/>
  <c r="L245" i="11" s="1"/>
  <c r="M247" i="11"/>
  <c r="I248" i="11"/>
  <c r="M250" i="11"/>
  <c r="O250" i="11" s="1"/>
  <c r="N251" i="11"/>
  <c r="I251" i="11"/>
  <c r="I254" i="11"/>
  <c r="L257" i="11"/>
  <c r="Q257" i="11"/>
  <c r="N260" i="11"/>
  <c r="J261" i="11"/>
  <c r="K261" i="11" s="1"/>
  <c r="J263" i="11"/>
  <c r="M263" i="11"/>
  <c r="L271" i="11"/>
  <c r="N288" i="11"/>
  <c r="M288" i="11"/>
  <c r="J288" i="11"/>
  <c r="L288" i="11" s="1"/>
  <c r="N290" i="11"/>
  <c r="J290" i="11"/>
  <c r="M290" i="11"/>
  <c r="Q292" i="11"/>
  <c r="O292" i="11"/>
  <c r="N297" i="11"/>
  <c r="I297" i="11"/>
  <c r="N304" i="11"/>
  <c r="M304" i="11"/>
  <c r="J304" i="11"/>
  <c r="L304" i="11" s="1"/>
  <c r="N306" i="11"/>
  <c r="J306" i="11"/>
  <c r="M306" i="11"/>
  <c r="N313" i="11"/>
  <c r="M313" i="11"/>
  <c r="I313" i="11"/>
  <c r="I321" i="11"/>
  <c r="L323" i="11"/>
  <c r="K323" i="11"/>
  <c r="I324" i="11"/>
  <c r="N324" i="11"/>
  <c r="L330" i="11"/>
  <c r="K330" i="11"/>
  <c r="J333" i="11"/>
  <c r="M333" i="11"/>
  <c r="J336" i="11"/>
  <c r="M336" i="11"/>
  <c r="J221" i="11"/>
  <c r="K221" i="11" s="1"/>
  <c r="N221" i="11"/>
  <c r="H224" i="11"/>
  <c r="I228" i="11"/>
  <c r="H229" i="11"/>
  <c r="N231" i="11"/>
  <c r="I231" i="11"/>
  <c r="I234" i="11"/>
  <c r="I237" i="11"/>
  <c r="N237" i="11"/>
  <c r="N240" i="11"/>
  <c r="O241" i="11"/>
  <c r="J243" i="11"/>
  <c r="M243" i="11"/>
  <c r="Q243" i="11" s="1"/>
  <c r="I244" i="11"/>
  <c r="J244" i="11"/>
  <c r="H245" i="11"/>
  <c r="N247" i="11"/>
  <c r="I247" i="11"/>
  <c r="I250" i="11"/>
  <c r="I253" i="11"/>
  <c r="N253" i="11"/>
  <c r="N256" i="11"/>
  <c r="O257" i="11"/>
  <c r="J259" i="11"/>
  <c r="M259" i="11"/>
  <c r="Q259" i="11" s="1"/>
  <c r="I260" i="11"/>
  <c r="J260" i="11"/>
  <c r="H261" i="11"/>
  <c r="N263" i="11"/>
  <c r="I263" i="11"/>
  <c r="O264" i="11"/>
  <c r="M270" i="11"/>
  <c r="Q270" i="11" s="1"/>
  <c r="J270" i="11"/>
  <c r="J271" i="11"/>
  <c r="K271" i="11" s="1"/>
  <c r="O272" i="11"/>
  <c r="O274" i="11"/>
  <c r="N277" i="11"/>
  <c r="I277" i="11"/>
  <c r="L278" i="11"/>
  <c r="K278" i="11"/>
  <c r="K281" i="11"/>
  <c r="Q283" i="11"/>
  <c r="O283" i="11"/>
  <c r="M286" i="11"/>
  <c r="Q286" i="11" s="1"/>
  <c r="J286" i="11"/>
  <c r="J289" i="11"/>
  <c r="M289" i="11"/>
  <c r="Q289" i="11" s="1"/>
  <c r="H291" i="11"/>
  <c r="O291" i="11"/>
  <c r="J305" i="11"/>
  <c r="M305" i="11"/>
  <c r="O307" i="11"/>
  <c r="N314" i="11"/>
  <c r="J314" i="11"/>
  <c r="M314" i="11"/>
  <c r="Q326" i="11"/>
  <c r="N336" i="11"/>
  <c r="I187" i="11"/>
  <c r="I191" i="11"/>
  <c r="I196" i="11"/>
  <c r="I201" i="11"/>
  <c r="I205" i="11"/>
  <c r="I211" i="11"/>
  <c r="I215" i="11"/>
  <c r="H225" i="11"/>
  <c r="I230" i="11"/>
  <c r="N236" i="11"/>
  <c r="J239" i="11"/>
  <c r="M239" i="11"/>
  <c r="O239" i="11" s="1"/>
  <c r="H241" i="11"/>
  <c r="K241" i="11"/>
  <c r="I243" i="11"/>
  <c r="I246" i="11"/>
  <c r="N252" i="11"/>
  <c r="J255" i="11"/>
  <c r="M255" i="11"/>
  <c r="Q255" i="11" s="1"/>
  <c r="H257" i="11"/>
  <c r="K257" i="11"/>
  <c r="I259" i="11"/>
  <c r="I262" i="11"/>
  <c r="J266" i="11"/>
  <c r="M268" i="11"/>
  <c r="O276" i="11"/>
  <c r="Q276" i="11"/>
  <c r="M277" i="11"/>
  <c r="H279" i="11"/>
  <c r="M280" i="11"/>
  <c r="O280" i="11" s="1"/>
  <c r="H282" i="11"/>
  <c r="M284" i="11"/>
  <c r="O289" i="11"/>
  <c r="I289" i="11"/>
  <c r="N296" i="11"/>
  <c r="M296" i="11"/>
  <c r="J296" i="11"/>
  <c r="K296" i="11" s="1"/>
  <c r="N298" i="11"/>
  <c r="J298" i="11"/>
  <c r="M298" i="11"/>
  <c r="Q300" i="11"/>
  <c r="O300" i="11"/>
  <c r="N305" i="11"/>
  <c r="I305" i="11"/>
  <c r="N320" i="11"/>
  <c r="M320" i="11"/>
  <c r="I320" i="11"/>
  <c r="J329" i="11"/>
  <c r="M329" i="11"/>
  <c r="J353" i="11"/>
  <c r="M353" i="11"/>
  <c r="M269" i="11"/>
  <c r="I270" i="11"/>
  <c r="N273" i="11"/>
  <c r="I273" i="11"/>
  <c r="I276" i="11"/>
  <c r="L279" i="11"/>
  <c r="Q279" i="11"/>
  <c r="N282" i="11"/>
  <c r="M285" i="11"/>
  <c r="I286" i="11"/>
  <c r="Q287" i="11"/>
  <c r="I290" i="11"/>
  <c r="L292" i="11"/>
  <c r="K292" i="11"/>
  <c r="Q295" i="11"/>
  <c r="I298" i="11"/>
  <c r="L300" i="11"/>
  <c r="K300" i="11"/>
  <c r="Q303" i="11"/>
  <c r="I306" i="11"/>
  <c r="L308" i="11"/>
  <c r="Q311" i="11"/>
  <c r="I314" i="11"/>
  <c r="K327" i="11"/>
  <c r="Q334" i="11"/>
  <c r="O334" i="11"/>
  <c r="I336" i="11"/>
  <c r="K367" i="11"/>
  <c r="H267" i="11"/>
  <c r="N269" i="11"/>
  <c r="I269" i="11"/>
  <c r="I272" i="11"/>
  <c r="N278" i="11"/>
  <c r="O279" i="11"/>
  <c r="J281" i="11"/>
  <c r="L281" i="11" s="1"/>
  <c r="M281" i="11"/>
  <c r="I282" i="11"/>
  <c r="J282" i="11"/>
  <c r="H283" i="11"/>
  <c r="N285" i="11"/>
  <c r="I285" i="11"/>
  <c r="O287" i="11"/>
  <c r="N293" i="11"/>
  <c r="I293" i="11"/>
  <c r="N294" i="11"/>
  <c r="J294" i="11"/>
  <c r="K294" i="11" s="1"/>
  <c r="M294" i="11"/>
  <c r="O295" i="11"/>
  <c r="N301" i="11"/>
  <c r="I301" i="11"/>
  <c r="N302" i="11"/>
  <c r="J302" i="11"/>
  <c r="K302" i="11" s="1"/>
  <c r="M302" i="11"/>
  <c r="O303" i="11"/>
  <c r="J308" i="11"/>
  <c r="K308" i="11" s="1"/>
  <c r="N309" i="11"/>
  <c r="I309" i="11"/>
  <c r="N310" i="11"/>
  <c r="J310" i="11"/>
  <c r="M310" i="11"/>
  <c r="O311" i="11"/>
  <c r="J316" i="11"/>
  <c r="K316" i="11" s="1"/>
  <c r="N317" i="11"/>
  <c r="I317" i="11"/>
  <c r="L318" i="11"/>
  <c r="K318" i="11"/>
  <c r="Q323" i="11"/>
  <c r="O323" i="11"/>
  <c r="M326" i="11"/>
  <c r="O326" i="11" s="1"/>
  <c r="J326" i="11"/>
  <c r="J327" i="11"/>
  <c r="L327" i="11" s="1"/>
  <c r="O328" i="11"/>
  <c r="O330" i="11"/>
  <c r="N332" i="11"/>
  <c r="J332" i="11"/>
  <c r="I310" i="11"/>
  <c r="J313" i="11"/>
  <c r="H315" i="11"/>
  <c r="Q315" i="11"/>
  <c r="M317" i="11"/>
  <c r="H319" i="11"/>
  <c r="J320" i="11"/>
  <c r="M324" i="11"/>
  <c r="N335" i="11"/>
  <c r="I335" i="11"/>
  <c r="M335" i="11"/>
  <c r="L344" i="11"/>
  <c r="Q340" i="11"/>
  <c r="O340" i="11"/>
  <c r="N344" i="11"/>
  <c r="M344" i="11"/>
  <c r="J344" i="11"/>
  <c r="K344" i="11" s="1"/>
  <c r="N346" i="11"/>
  <c r="J346" i="11"/>
  <c r="M346" i="11"/>
  <c r="Q348" i="11"/>
  <c r="O348" i="11"/>
  <c r="N353" i="11"/>
  <c r="I353" i="11"/>
  <c r="N360" i="11"/>
  <c r="M360" i="11"/>
  <c r="J360" i="11"/>
  <c r="K360" i="11" s="1"/>
  <c r="J362" i="11"/>
  <c r="M362" i="11"/>
  <c r="Q364" i="11"/>
  <c r="O364" i="11"/>
  <c r="I319" i="11"/>
  <c r="N319" i="11"/>
  <c r="N322" i="11"/>
  <c r="J325" i="11"/>
  <c r="M325" i="11"/>
  <c r="Q325" i="11" s="1"/>
  <c r="I326" i="11"/>
  <c r="H327" i="11"/>
  <c r="N329" i="11"/>
  <c r="I329" i="11"/>
  <c r="N333" i="11"/>
  <c r="I333" i="11"/>
  <c r="H335" i="11"/>
  <c r="N337" i="11"/>
  <c r="I337" i="11"/>
  <c r="H339" i="11"/>
  <c r="O339" i="11"/>
  <c r="J345" i="11"/>
  <c r="M345" i="11"/>
  <c r="Q345" i="11" s="1"/>
  <c r="H347" i="11"/>
  <c r="O347" i="11"/>
  <c r="L359" i="11"/>
  <c r="K359" i="11"/>
  <c r="J361" i="11"/>
  <c r="M361" i="11"/>
  <c r="O363" i="11"/>
  <c r="O366" i="11"/>
  <c r="I287" i="11"/>
  <c r="I291" i="11"/>
  <c r="I295" i="11"/>
  <c r="I299" i="11"/>
  <c r="I303" i="11"/>
  <c r="I307" i="11"/>
  <c r="I311" i="11"/>
  <c r="I315" i="11"/>
  <c r="N318" i="11"/>
  <c r="J321" i="11"/>
  <c r="M321" i="11"/>
  <c r="Q321" i="11" s="1"/>
  <c r="H323" i="11"/>
  <c r="I325" i="11"/>
  <c r="I328" i="11"/>
  <c r="M331" i="11"/>
  <c r="L340" i="11"/>
  <c r="K340" i="11"/>
  <c r="O345" i="11"/>
  <c r="I345" i="11"/>
  <c r="N352" i="11"/>
  <c r="M352" i="11"/>
  <c r="J352" i="11"/>
  <c r="K352" i="11" s="1"/>
  <c r="N354" i="11"/>
  <c r="J354" i="11"/>
  <c r="M354" i="11"/>
  <c r="Q356" i="11"/>
  <c r="O356" i="11"/>
  <c r="N361" i="11"/>
  <c r="I361" i="11"/>
  <c r="N368" i="11"/>
  <c r="M368" i="11"/>
  <c r="J368" i="11"/>
  <c r="L368" i="11" s="1"/>
  <c r="I346" i="11"/>
  <c r="L348" i="11"/>
  <c r="K348" i="11"/>
  <c r="Q351" i="11"/>
  <c r="I354" i="11"/>
  <c r="L356" i="11"/>
  <c r="K356" i="11"/>
  <c r="Q359" i="11"/>
  <c r="N362" i="11"/>
  <c r="L364" i="11"/>
  <c r="K364" i="11"/>
  <c r="Q367" i="11"/>
  <c r="I332" i="11"/>
  <c r="N338" i="11"/>
  <c r="N341" i="11"/>
  <c r="I341" i="11"/>
  <c r="N342" i="11"/>
  <c r="J342" i="11"/>
  <c r="K342" i="11" s="1"/>
  <c r="M342" i="11"/>
  <c r="O343" i="11"/>
  <c r="N349" i="11"/>
  <c r="I349" i="11"/>
  <c r="N350" i="11"/>
  <c r="J350" i="11"/>
  <c r="K350" i="11" s="1"/>
  <c r="M350" i="11"/>
  <c r="O351" i="11"/>
  <c r="N357" i="11"/>
  <c r="I357" i="11"/>
  <c r="J358" i="11"/>
  <c r="M358" i="11"/>
  <c r="Q358" i="11" s="1"/>
  <c r="O359" i="11"/>
  <c r="L363" i="11"/>
  <c r="K363" i="11"/>
  <c r="N365" i="11"/>
  <c r="I365" i="11"/>
  <c r="J366" i="11"/>
  <c r="M366" i="11"/>
  <c r="Q366" i="11" s="1"/>
  <c r="O367" i="11"/>
  <c r="I358" i="11"/>
  <c r="I362" i="11"/>
  <c r="I366" i="11"/>
  <c r="I339" i="11"/>
  <c r="I343" i="11"/>
  <c r="I347" i="11"/>
  <c r="I351" i="11"/>
  <c r="I355" i="11"/>
  <c r="Q13" i="10"/>
  <c r="O13" i="10"/>
  <c r="R24" i="10"/>
  <c r="H24" i="10"/>
  <c r="J25" i="10"/>
  <c r="M25" i="10"/>
  <c r="Q26" i="10"/>
  <c r="O26" i="10"/>
  <c r="Q40" i="10"/>
  <c r="O40" i="10"/>
  <c r="O46" i="10"/>
  <c r="I46" i="10"/>
  <c r="R50" i="10"/>
  <c r="H50" i="10"/>
  <c r="J51" i="10"/>
  <c r="M51" i="10"/>
  <c r="I57" i="10"/>
  <c r="I61" i="10"/>
  <c r="R65" i="10"/>
  <c r="H65" i="10"/>
  <c r="J66" i="10"/>
  <c r="M66" i="10"/>
  <c r="J78" i="10"/>
  <c r="M78" i="10"/>
  <c r="Q80" i="10"/>
  <c r="O80" i="10"/>
  <c r="Q89" i="10"/>
  <c r="O89" i="10"/>
  <c r="J94" i="10"/>
  <c r="M94" i="10"/>
  <c r="Q105" i="10"/>
  <c r="O105" i="10"/>
  <c r="K119" i="10"/>
  <c r="L119" i="10"/>
  <c r="O135" i="10"/>
  <c r="Q135" i="10"/>
  <c r="Q183" i="10"/>
  <c r="N12" i="10"/>
  <c r="R13" i="10"/>
  <c r="H13" i="10"/>
  <c r="J14" i="10"/>
  <c r="M14" i="10"/>
  <c r="Q14" i="10" s="1"/>
  <c r="Q15" i="10"/>
  <c r="O15" i="10"/>
  <c r="N25" i="10"/>
  <c r="R26" i="10"/>
  <c r="H26" i="10"/>
  <c r="J28" i="10"/>
  <c r="M28" i="10"/>
  <c r="Q28" i="10" s="1"/>
  <c r="K29" i="10"/>
  <c r="Q30" i="10"/>
  <c r="O30" i="10"/>
  <c r="J32" i="10"/>
  <c r="M32" i="10"/>
  <c r="Q32" i="10" s="1"/>
  <c r="K33" i="10"/>
  <c r="Q34" i="10"/>
  <c r="O34" i="10"/>
  <c r="N39" i="10"/>
  <c r="R40" i="10"/>
  <c r="H40" i="10"/>
  <c r="J41" i="10"/>
  <c r="M41" i="10"/>
  <c r="Q41" i="10" s="1"/>
  <c r="Q42" i="10"/>
  <c r="O42" i="10"/>
  <c r="M46" i="10"/>
  <c r="Q46" i="10" s="1"/>
  <c r="N51" i="10"/>
  <c r="R52" i="10"/>
  <c r="H52" i="10"/>
  <c r="J53" i="10"/>
  <c r="M53" i="10"/>
  <c r="Q53" i="10" s="1"/>
  <c r="Q54" i="10"/>
  <c r="O54" i="10"/>
  <c r="M57" i="10"/>
  <c r="Q57" i="10" s="1"/>
  <c r="M61" i="10"/>
  <c r="N66" i="10"/>
  <c r="R67" i="10"/>
  <c r="H67" i="10"/>
  <c r="J68" i="10"/>
  <c r="M68" i="10"/>
  <c r="Q68" i="10" s="1"/>
  <c r="Q71" i="10"/>
  <c r="O71" i="10"/>
  <c r="N78" i="10"/>
  <c r="R80" i="10"/>
  <c r="H80" i="10"/>
  <c r="J81" i="10"/>
  <c r="M81" i="10"/>
  <c r="Q81" i="10" s="1"/>
  <c r="Q82" i="10"/>
  <c r="O82" i="10"/>
  <c r="N88" i="10"/>
  <c r="J90" i="10"/>
  <c r="N94" i="10"/>
  <c r="R95" i="10"/>
  <c r="H95" i="10"/>
  <c r="J96" i="10"/>
  <c r="M96" i="10"/>
  <c r="Q96" i="10" s="1"/>
  <c r="Q97" i="10"/>
  <c r="O97" i="10"/>
  <c r="N104" i="10"/>
  <c r="R105" i="10"/>
  <c r="H105" i="10"/>
  <c r="J106" i="10"/>
  <c r="M106" i="10"/>
  <c r="Q106" i="10" s="1"/>
  <c r="Q108" i="10"/>
  <c r="O108" i="10"/>
  <c r="Q125" i="10"/>
  <c r="R11" i="10"/>
  <c r="H11" i="10"/>
  <c r="J12" i="10"/>
  <c r="M12" i="10"/>
  <c r="R38" i="10"/>
  <c r="H38" i="10"/>
  <c r="J39" i="10"/>
  <c r="M39" i="10"/>
  <c r="Q52" i="10"/>
  <c r="O52" i="10"/>
  <c r="Q61" i="10"/>
  <c r="O61" i="10"/>
  <c r="Q67" i="10"/>
  <c r="O67" i="10"/>
  <c r="R77" i="10"/>
  <c r="H77" i="10"/>
  <c r="R87" i="10"/>
  <c r="H87" i="10"/>
  <c r="J88" i="10"/>
  <c r="M88" i="10"/>
  <c r="Q95" i="10"/>
  <c r="O95" i="10"/>
  <c r="R103" i="10"/>
  <c r="H103" i="10"/>
  <c r="J104" i="10"/>
  <c r="M104" i="10"/>
  <c r="Q127" i="10"/>
  <c r="K130" i="10"/>
  <c r="L130" i="10"/>
  <c r="K132" i="10"/>
  <c r="L132" i="10"/>
  <c r="O14" i="10"/>
  <c r="R15" i="10"/>
  <c r="H15" i="10"/>
  <c r="J16" i="10"/>
  <c r="M16" i="10"/>
  <c r="Q16" i="10" s="1"/>
  <c r="Q22" i="10"/>
  <c r="O22" i="10"/>
  <c r="O28" i="10"/>
  <c r="H29" i="10"/>
  <c r="Q29" i="10"/>
  <c r="J31" i="10"/>
  <c r="O32" i="10"/>
  <c r="H33" i="10"/>
  <c r="Q33" i="10"/>
  <c r="O41" i="10"/>
  <c r="R42" i="10"/>
  <c r="H42" i="10"/>
  <c r="J43" i="10"/>
  <c r="M43" i="10"/>
  <c r="Q43" i="10" s="1"/>
  <c r="K44" i="10"/>
  <c r="Q45" i="10"/>
  <c r="O45" i="10"/>
  <c r="J47" i="10"/>
  <c r="M47" i="10"/>
  <c r="Q47" i="10" s="1"/>
  <c r="O53" i="10"/>
  <c r="R54" i="10"/>
  <c r="H54" i="10"/>
  <c r="J55" i="10"/>
  <c r="M55" i="10"/>
  <c r="Q55" i="10" s="1"/>
  <c r="Q56" i="10"/>
  <c r="O56" i="10"/>
  <c r="J58" i="10"/>
  <c r="M58" i="10"/>
  <c r="Q58" i="10" s="1"/>
  <c r="K59" i="10"/>
  <c r="Q60" i="10"/>
  <c r="O60" i="10"/>
  <c r="J62" i="10"/>
  <c r="M62" i="10"/>
  <c r="Q62" i="10" s="1"/>
  <c r="R71" i="10"/>
  <c r="H71" i="10"/>
  <c r="J72" i="10"/>
  <c r="M72" i="10"/>
  <c r="Q72" i="10" s="1"/>
  <c r="Q73" i="10"/>
  <c r="O73" i="10"/>
  <c r="O81" i="10"/>
  <c r="R82" i="10"/>
  <c r="H82" i="10"/>
  <c r="J84" i="10"/>
  <c r="M84" i="10"/>
  <c r="Q84" i="10" s="1"/>
  <c r="Q85" i="10"/>
  <c r="O85" i="10"/>
  <c r="Q90" i="10"/>
  <c r="O90" i="10"/>
  <c r="I90" i="10"/>
  <c r="R97" i="10"/>
  <c r="H97" i="10"/>
  <c r="J98" i="10"/>
  <c r="M98" i="10"/>
  <c r="Q98" i="10" s="1"/>
  <c r="Q99" i="10"/>
  <c r="O99" i="10"/>
  <c r="O106" i="10"/>
  <c r="J111" i="10"/>
  <c r="J113" i="10"/>
  <c r="J116" i="10"/>
  <c r="Q123" i="10"/>
  <c r="Q11" i="10"/>
  <c r="O11" i="10"/>
  <c r="O16" i="10"/>
  <c r="R22" i="10"/>
  <c r="H22" i="10"/>
  <c r="J23" i="10"/>
  <c r="M23" i="10"/>
  <c r="Q23" i="10" s="1"/>
  <c r="Q24" i="10"/>
  <c r="O24" i="10"/>
  <c r="Q31" i="10"/>
  <c r="O31" i="10"/>
  <c r="I31" i="10"/>
  <c r="J37" i="10"/>
  <c r="M37" i="10"/>
  <c r="Q37" i="10" s="1"/>
  <c r="Q38" i="10"/>
  <c r="O38" i="10"/>
  <c r="O43" i="10"/>
  <c r="H44" i="10"/>
  <c r="J46" i="10"/>
  <c r="Q50" i="10"/>
  <c r="O50" i="10"/>
  <c r="O55" i="10"/>
  <c r="J57" i="10"/>
  <c r="O58" i="10"/>
  <c r="H59" i="10"/>
  <c r="J61" i="10"/>
  <c r="Q65" i="10"/>
  <c r="O65" i="10"/>
  <c r="R73" i="10"/>
  <c r="H73" i="10"/>
  <c r="J76" i="10"/>
  <c r="M76" i="10"/>
  <c r="O76" i="10" s="1"/>
  <c r="Q77" i="10"/>
  <c r="O77" i="10"/>
  <c r="R85" i="10"/>
  <c r="H85" i="10"/>
  <c r="J86" i="10"/>
  <c r="M86" i="10"/>
  <c r="Q86" i="10" s="1"/>
  <c r="Q87" i="10"/>
  <c r="O87" i="10"/>
  <c r="O98" i="10"/>
  <c r="R99" i="10"/>
  <c r="H99" i="10"/>
  <c r="J100" i="10"/>
  <c r="M100" i="10"/>
  <c r="O100" i="10" s="1"/>
  <c r="K101" i="10"/>
  <c r="Q103" i="10"/>
  <c r="O103" i="10"/>
  <c r="Q111" i="10"/>
  <c r="O111" i="10"/>
  <c r="I111" i="10"/>
  <c r="K112" i="10"/>
  <c r="Q113" i="10"/>
  <c r="O113" i="10"/>
  <c r="I113" i="10"/>
  <c r="K115" i="10"/>
  <c r="Q116" i="10"/>
  <c r="O116" i="10"/>
  <c r="I116" i="10"/>
  <c r="K117" i="10"/>
  <c r="O126" i="10"/>
  <c r="Q126" i="10"/>
  <c r="I131" i="10"/>
  <c r="M137" i="10"/>
  <c r="O137" i="10" s="1"/>
  <c r="O148" i="10"/>
  <c r="I148" i="10"/>
  <c r="K153" i="10"/>
  <c r="O159" i="10"/>
  <c r="R163" i="10"/>
  <c r="H163" i="10"/>
  <c r="Q179" i="10"/>
  <c r="I179" i="10"/>
  <c r="N195" i="10"/>
  <c r="M195" i="10"/>
  <c r="N199" i="10"/>
  <c r="M199" i="10"/>
  <c r="H201" i="10"/>
  <c r="R201" i="10"/>
  <c r="M204" i="10"/>
  <c r="N204" i="10"/>
  <c r="H212" i="10"/>
  <c r="R212" i="10"/>
  <c r="N218" i="10"/>
  <c r="J218" i="10"/>
  <c r="I218" i="10"/>
  <c r="M218" i="10"/>
  <c r="O227" i="10"/>
  <c r="Q227" i="10"/>
  <c r="O233" i="10"/>
  <c r="Q233" i="10"/>
  <c r="L238" i="10"/>
  <c r="K238" i="10"/>
  <c r="Q245" i="10"/>
  <c r="O245" i="10"/>
  <c r="O336" i="10"/>
  <c r="I12" i="10"/>
  <c r="I14" i="10"/>
  <c r="I16" i="10"/>
  <c r="I23" i="10"/>
  <c r="I25" i="10"/>
  <c r="I28" i="10"/>
  <c r="I32" i="10"/>
  <c r="I37" i="10"/>
  <c r="I39" i="10"/>
  <c r="I41" i="10"/>
  <c r="I43" i="10"/>
  <c r="I47" i="10"/>
  <c r="I51" i="10"/>
  <c r="I53" i="10"/>
  <c r="I55" i="10"/>
  <c r="I58" i="10"/>
  <c r="I62" i="10"/>
  <c r="I66" i="10"/>
  <c r="I68" i="10"/>
  <c r="I72" i="10"/>
  <c r="I76" i="10"/>
  <c r="I78" i="10"/>
  <c r="I81" i="10"/>
  <c r="I84" i="10"/>
  <c r="I86" i="10"/>
  <c r="I88" i="10"/>
  <c r="I94" i="10"/>
  <c r="I96" i="10"/>
  <c r="I98" i="10"/>
  <c r="I100" i="10"/>
  <c r="I104" i="10"/>
  <c r="I106" i="10"/>
  <c r="H112" i="10"/>
  <c r="H115" i="10"/>
  <c r="H117" i="10"/>
  <c r="N118" i="10"/>
  <c r="H119" i="10"/>
  <c r="N120" i="10"/>
  <c r="O123" i="10"/>
  <c r="I124" i="10"/>
  <c r="M124" i="10"/>
  <c r="Q124" i="10" s="1"/>
  <c r="O125" i="10"/>
  <c r="I126" i="10"/>
  <c r="M126" i="10"/>
  <c r="O127" i="10"/>
  <c r="K129" i="10"/>
  <c r="H130" i="10"/>
  <c r="N131" i="10"/>
  <c r="H132" i="10"/>
  <c r="N136" i="10"/>
  <c r="I137" i="10"/>
  <c r="I138" i="10"/>
  <c r="J138" i="10"/>
  <c r="N140" i="10"/>
  <c r="I140" i="10"/>
  <c r="L142" i="10"/>
  <c r="K142" i="10"/>
  <c r="R147" i="10"/>
  <c r="H147" i="10"/>
  <c r="Q147" i="10"/>
  <c r="M150" i="10"/>
  <c r="I150" i="10"/>
  <c r="D150" i="10"/>
  <c r="J150" i="10"/>
  <c r="R153" i="10"/>
  <c r="H153" i="10"/>
  <c r="J156" i="10"/>
  <c r="R158" i="10"/>
  <c r="H158" i="10"/>
  <c r="Q158" i="10"/>
  <c r="J161" i="10"/>
  <c r="O163" i="10"/>
  <c r="M164" i="10"/>
  <c r="N166" i="10"/>
  <c r="I166" i="10"/>
  <c r="O168" i="10"/>
  <c r="M169" i="10"/>
  <c r="N171" i="10"/>
  <c r="I171" i="10"/>
  <c r="H181" i="10"/>
  <c r="J182" i="10"/>
  <c r="O188" i="10"/>
  <c r="R191" i="10"/>
  <c r="H193" i="10"/>
  <c r="R193" i="10"/>
  <c r="L196" i="10"/>
  <c r="K196" i="10"/>
  <c r="N202" i="10"/>
  <c r="J202" i="10"/>
  <c r="I202" i="10"/>
  <c r="M202" i="10"/>
  <c r="I204" i="10"/>
  <c r="J204" i="10"/>
  <c r="H206" i="10"/>
  <c r="R206" i="10"/>
  <c r="N213" i="10"/>
  <c r="J213" i="10"/>
  <c r="I213" i="10"/>
  <c r="M213" i="10"/>
  <c r="J220" i="10"/>
  <c r="L220" i="10" s="1"/>
  <c r="I223" i="10"/>
  <c r="M225" i="10"/>
  <c r="J225" i="10"/>
  <c r="M239" i="10"/>
  <c r="N239" i="10"/>
  <c r="J239" i="10"/>
  <c r="M254" i="10"/>
  <c r="J254" i="10"/>
  <c r="I291" i="10"/>
  <c r="N291" i="10"/>
  <c r="J291" i="10"/>
  <c r="I118" i="10"/>
  <c r="I120" i="10"/>
  <c r="N138" i="10"/>
  <c r="J140" i="10"/>
  <c r="M140" i="10"/>
  <c r="Q142" i="10"/>
  <c r="O142" i="10"/>
  <c r="K147" i="10"/>
  <c r="O154" i="10"/>
  <c r="I154" i="10"/>
  <c r="K158" i="10"/>
  <c r="I159" i="10"/>
  <c r="R168" i="10"/>
  <c r="H168" i="10"/>
  <c r="L176" i="10"/>
  <c r="K176" i="10"/>
  <c r="K180" i="10"/>
  <c r="O182" i="10"/>
  <c r="Q182" i="10"/>
  <c r="Q185" i="10"/>
  <c r="O185" i="10"/>
  <c r="N190" i="10"/>
  <c r="I190" i="10"/>
  <c r="M190" i="10"/>
  <c r="N208" i="10"/>
  <c r="M208" i="10"/>
  <c r="L221" i="10"/>
  <c r="M223" i="10"/>
  <c r="N223" i="10"/>
  <c r="L229" i="10"/>
  <c r="L242" i="10"/>
  <c r="M248" i="10"/>
  <c r="J248" i="10"/>
  <c r="N248" i="10"/>
  <c r="K122" i="10"/>
  <c r="H123" i="10"/>
  <c r="H125" i="10"/>
  <c r="H127" i="10"/>
  <c r="H133" i="10"/>
  <c r="N133" i="10"/>
  <c r="I135" i="10"/>
  <c r="I136" i="10"/>
  <c r="J136" i="10"/>
  <c r="R138" i="10"/>
  <c r="L141" i="10"/>
  <c r="K141" i="10"/>
  <c r="N143" i="10"/>
  <c r="I143" i="10"/>
  <c r="J146" i="10"/>
  <c r="M146" i="10"/>
  <c r="Q146" i="10" s="1"/>
  <c r="O147" i="10"/>
  <c r="L149" i="10"/>
  <c r="K149" i="10"/>
  <c r="N152" i="10"/>
  <c r="I152" i="10"/>
  <c r="M154" i="10"/>
  <c r="K155" i="10"/>
  <c r="O156" i="10"/>
  <c r="I156" i="10"/>
  <c r="M159" i="10"/>
  <c r="K160" i="10"/>
  <c r="O161" i="10"/>
  <c r="I161" i="10"/>
  <c r="R165" i="10"/>
  <c r="H165" i="10"/>
  <c r="R170" i="10"/>
  <c r="H170" i="10"/>
  <c r="M175" i="10"/>
  <c r="Q176" i="10"/>
  <c r="O176" i="10"/>
  <c r="O179" i="10"/>
  <c r="I182" i="10"/>
  <c r="I183" i="10"/>
  <c r="L185" i="10"/>
  <c r="K185" i="10"/>
  <c r="L192" i="10"/>
  <c r="N194" i="10"/>
  <c r="J194" i="10"/>
  <c r="I194" i="10"/>
  <c r="M194" i="10"/>
  <c r="N198" i="10"/>
  <c r="J198" i="10"/>
  <c r="I198" i="10"/>
  <c r="M198" i="10"/>
  <c r="K200" i="10"/>
  <c r="L203" i="10"/>
  <c r="N207" i="10"/>
  <c r="J207" i="10"/>
  <c r="I207" i="10"/>
  <c r="M207" i="10"/>
  <c r="L215" i="10"/>
  <c r="N220" i="10"/>
  <c r="M220" i="10"/>
  <c r="L222" i="10"/>
  <c r="O225" i="10"/>
  <c r="N228" i="10"/>
  <c r="J228" i="10"/>
  <c r="I228" i="10"/>
  <c r="M228" i="10"/>
  <c r="L230" i="10"/>
  <c r="K230" i="10"/>
  <c r="N236" i="10"/>
  <c r="J236" i="10"/>
  <c r="I236" i="10"/>
  <c r="M236" i="10"/>
  <c r="O241" i="10"/>
  <c r="Q241" i="10"/>
  <c r="N257" i="10"/>
  <c r="I257" i="10"/>
  <c r="J257" i="10"/>
  <c r="I11" i="10"/>
  <c r="I13" i="10"/>
  <c r="I15" i="10"/>
  <c r="I22" i="10"/>
  <c r="I24" i="10"/>
  <c r="I26" i="10"/>
  <c r="I30" i="10"/>
  <c r="I34" i="10"/>
  <c r="I38" i="10"/>
  <c r="I40" i="10"/>
  <c r="I42" i="10"/>
  <c r="I45" i="10"/>
  <c r="I50" i="10"/>
  <c r="I52" i="10"/>
  <c r="I54" i="10"/>
  <c r="I56" i="10"/>
  <c r="I60" i="10"/>
  <c r="I65" i="10"/>
  <c r="I67" i="10"/>
  <c r="I71" i="10"/>
  <c r="I73" i="10"/>
  <c r="I77" i="10"/>
  <c r="I80" i="10"/>
  <c r="I82" i="10"/>
  <c r="I85" i="10"/>
  <c r="I87" i="10"/>
  <c r="I89" i="10"/>
  <c r="I95" i="10"/>
  <c r="I97" i="10"/>
  <c r="I99" i="10"/>
  <c r="I103" i="10"/>
  <c r="I105" i="10"/>
  <c r="I108" i="10"/>
  <c r="I123" i="10"/>
  <c r="I125" i="10"/>
  <c r="I127" i="10"/>
  <c r="O132" i="10"/>
  <c r="R136" i="10"/>
  <c r="H141" i="10"/>
  <c r="J148" i="10"/>
  <c r="Q148" i="10"/>
  <c r="R149" i="10"/>
  <c r="H149" i="10"/>
  <c r="F150" i="10"/>
  <c r="N150" i="10"/>
  <c r="J154" i="10"/>
  <c r="Q154" i="10"/>
  <c r="R155" i="10"/>
  <c r="H155" i="10"/>
  <c r="J159" i="10"/>
  <c r="Q159" i="10"/>
  <c r="R160" i="10"/>
  <c r="H160" i="10"/>
  <c r="N164" i="10"/>
  <c r="I164" i="10"/>
  <c r="O165" i="10"/>
  <c r="M166" i="10"/>
  <c r="N169" i="10"/>
  <c r="I169" i="10"/>
  <c r="O170" i="10"/>
  <c r="M171" i="10"/>
  <c r="H174" i="10"/>
  <c r="R174" i="10"/>
  <c r="J179" i="10"/>
  <c r="N187" i="10"/>
  <c r="I187" i="10"/>
  <c r="J188" i="10"/>
  <c r="L188" i="10" s="1"/>
  <c r="I189" i="10"/>
  <c r="J190" i="10"/>
  <c r="J195" i="10"/>
  <c r="I195" i="10"/>
  <c r="M196" i="10"/>
  <c r="J199" i="10"/>
  <c r="I199" i="10"/>
  <c r="N203" i="10"/>
  <c r="M203" i="10"/>
  <c r="K203" i="10"/>
  <c r="K205" i="10"/>
  <c r="J208" i="10"/>
  <c r="I208" i="10"/>
  <c r="N215" i="10"/>
  <c r="M215" i="10"/>
  <c r="K215" i="10"/>
  <c r="H217" i="10"/>
  <c r="R217" i="10"/>
  <c r="N222" i="10"/>
  <c r="M222" i="10"/>
  <c r="K222" i="10"/>
  <c r="K224" i="10"/>
  <c r="Q225" i="10"/>
  <c r="M231" i="10"/>
  <c r="N231" i="10"/>
  <c r="J231" i="10"/>
  <c r="K237" i="10"/>
  <c r="L237" i="10"/>
  <c r="J250" i="10"/>
  <c r="I250" i="10"/>
  <c r="N250" i="10"/>
  <c r="L258" i="10"/>
  <c r="Q261" i="10"/>
  <c r="O261" i="10"/>
  <c r="Q282" i="10"/>
  <c r="O282" i="10"/>
  <c r="I231" i="10"/>
  <c r="L232" i="10"/>
  <c r="I239" i="10"/>
  <c r="O242" i="10"/>
  <c r="Q242" i="10"/>
  <c r="N249" i="10"/>
  <c r="I249" i="10"/>
  <c r="M249" i="10"/>
  <c r="N254" i="10"/>
  <c r="Q255" i="10"/>
  <c r="O256" i="10"/>
  <c r="K263" i="10"/>
  <c r="K268" i="10"/>
  <c r="I269" i="10"/>
  <c r="N269" i="10"/>
  <c r="M269" i="10"/>
  <c r="J275" i="10"/>
  <c r="M275" i="10"/>
  <c r="K277" i="10"/>
  <c r="N280" i="10"/>
  <c r="I280" i="10"/>
  <c r="M286" i="10"/>
  <c r="I286" i="10"/>
  <c r="N286" i="10"/>
  <c r="L289" i="10"/>
  <c r="K289" i="10"/>
  <c r="K310" i="10"/>
  <c r="Q323" i="10"/>
  <c r="I146" i="10"/>
  <c r="I174" i="10"/>
  <c r="N174" i="10"/>
  <c r="N175" i="10"/>
  <c r="I175" i="10"/>
  <c r="I181" i="10"/>
  <c r="N181" i="10"/>
  <c r="N184" i="10"/>
  <c r="H188" i="10"/>
  <c r="R188" i="10"/>
  <c r="J191" i="10"/>
  <c r="M191" i="10"/>
  <c r="Q191" i="10" s="1"/>
  <c r="N192" i="10"/>
  <c r="J192" i="10"/>
  <c r="K192" i="10" s="1"/>
  <c r="L193" i="10"/>
  <c r="N196" i="10"/>
  <c r="N200" i="10"/>
  <c r="J200" i="10"/>
  <c r="L200" i="10" s="1"/>
  <c r="L201" i="10"/>
  <c r="N205" i="10"/>
  <c r="J205" i="10"/>
  <c r="L205" i="10" s="1"/>
  <c r="L206" i="10"/>
  <c r="N211" i="10"/>
  <c r="J211" i="10"/>
  <c r="L211" i="10" s="1"/>
  <c r="L212" i="10"/>
  <c r="N216" i="10"/>
  <c r="J216" i="10"/>
  <c r="K216" i="10" s="1"/>
  <c r="L217" i="10"/>
  <c r="N224" i="10"/>
  <c r="J224" i="10"/>
  <c r="L224" i="10" s="1"/>
  <c r="I225" i="10"/>
  <c r="L226" i="10"/>
  <c r="M230" i="10"/>
  <c r="Q230" i="10" s="1"/>
  <c r="N232" i="10"/>
  <c r="J232" i="10"/>
  <c r="K232" i="10"/>
  <c r="I233" i="10"/>
  <c r="J233" i="10"/>
  <c r="L234" i="10"/>
  <c r="Q235" i="10"/>
  <c r="M238" i="10"/>
  <c r="Q238" i="10" s="1"/>
  <c r="N240" i="10"/>
  <c r="J240" i="10"/>
  <c r="L240" i="10" s="1"/>
  <c r="K240" i="10"/>
  <c r="I241" i="10"/>
  <c r="J241" i="10"/>
  <c r="K245" i="10"/>
  <c r="N246" i="10"/>
  <c r="J246" i="10"/>
  <c r="L247" i="10"/>
  <c r="K253" i="10"/>
  <c r="K261" i="10"/>
  <c r="N262" i="10"/>
  <c r="J262" i="10"/>
  <c r="L263" i="10"/>
  <c r="I270" i="10"/>
  <c r="N270" i="10"/>
  <c r="Q283" i="10"/>
  <c r="O287" i="10"/>
  <c r="Q287" i="10"/>
  <c r="I163" i="10"/>
  <c r="I165" i="10"/>
  <c r="I168" i="10"/>
  <c r="I170" i="10"/>
  <c r="H176" i="10"/>
  <c r="R176" i="10"/>
  <c r="N180" i="10"/>
  <c r="J183" i="10"/>
  <c r="M183" i="10"/>
  <c r="O183" i="10" s="1"/>
  <c r="H185" i="10"/>
  <c r="J189" i="10"/>
  <c r="M189" i="10"/>
  <c r="Q189" i="10" s="1"/>
  <c r="I191" i="10"/>
  <c r="H192" i="10"/>
  <c r="Q193" i="10"/>
  <c r="K193" i="10"/>
  <c r="H200" i="10"/>
  <c r="M200" i="10"/>
  <c r="Q201" i="10"/>
  <c r="K201" i="10"/>
  <c r="H205" i="10"/>
  <c r="M205" i="10"/>
  <c r="Q206" i="10"/>
  <c r="K206" i="10"/>
  <c r="H211" i="10"/>
  <c r="M211" i="10"/>
  <c r="Q212" i="10"/>
  <c r="K212" i="10"/>
  <c r="H216" i="10"/>
  <c r="M216" i="10"/>
  <c r="Q217" i="10"/>
  <c r="K217" i="10"/>
  <c r="Q221" i="10"/>
  <c r="H224" i="10"/>
  <c r="M224" i="10"/>
  <c r="Q226" i="10"/>
  <c r="K226" i="10"/>
  <c r="I227" i="10"/>
  <c r="J227" i="10"/>
  <c r="Q229" i="10"/>
  <c r="O230" i="10"/>
  <c r="H232" i="10"/>
  <c r="M232" i="10"/>
  <c r="Q234" i="10"/>
  <c r="K234" i="10"/>
  <c r="I235" i="10"/>
  <c r="J235" i="10"/>
  <c r="Q237" i="10"/>
  <c r="O238" i="10"/>
  <c r="H240" i="10"/>
  <c r="M240" i="10"/>
  <c r="K244" i="10"/>
  <c r="L244" i="10"/>
  <c r="O247" i="10"/>
  <c r="M250" i="10"/>
  <c r="K252" i="10"/>
  <c r="L252" i="10"/>
  <c r="Q253" i="10"/>
  <c r="O253" i="10"/>
  <c r="M256" i="10"/>
  <c r="Q256" i="10" s="1"/>
  <c r="J256" i="10"/>
  <c r="K260" i="10"/>
  <c r="L260" i="10"/>
  <c r="Q265" i="10"/>
  <c r="O265" i="10"/>
  <c r="O271" i="10"/>
  <c r="Q271" i="10"/>
  <c r="N276" i="10"/>
  <c r="M276" i="10"/>
  <c r="I276" i="10"/>
  <c r="N279" i="10"/>
  <c r="M279" i="10"/>
  <c r="I279" i="10"/>
  <c r="M285" i="10"/>
  <c r="J285" i="10"/>
  <c r="N285" i="10"/>
  <c r="J292" i="10"/>
  <c r="M292" i="10"/>
  <c r="L303" i="10"/>
  <c r="M242" i="10"/>
  <c r="N243" i="10"/>
  <c r="I243" i="10"/>
  <c r="I246" i="10"/>
  <c r="N252" i="10"/>
  <c r="J253" i="10"/>
  <c r="L253" i="10" s="1"/>
  <c r="J255" i="10"/>
  <c r="K255" i="10" s="1"/>
  <c r="M255" i="10"/>
  <c r="O255" i="10" s="1"/>
  <c r="I256" i="10"/>
  <c r="H257" i="10"/>
  <c r="M258" i="10"/>
  <c r="Q258" i="10" s="1"/>
  <c r="N259" i="10"/>
  <c r="I259" i="10"/>
  <c r="I262" i="10"/>
  <c r="I265" i="10"/>
  <c r="J266" i="10"/>
  <c r="H268" i="10"/>
  <c r="N275" i="10"/>
  <c r="H278" i="10"/>
  <c r="O295" i="10"/>
  <c r="Q295" i="10"/>
  <c r="Q307" i="10"/>
  <c r="J323" i="10"/>
  <c r="I323" i="10"/>
  <c r="K326" i="10"/>
  <c r="K264" i="10"/>
  <c r="J265" i="10"/>
  <c r="O266" i="10"/>
  <c r="I266" i="10"/>
  <c r="J267" i="10"/>
  <c r="M267" i="10"/>
  <c r="L273" i="10"/>
  <c r="K273" i="10"/>
  <c r="N274" i="10"/>
  <c r="I274" i="10"/>
  <c r="M274" i="10"/>
  <c r="L282" i="10"/>
  <c r="K282" i="10"/>
  <c r="J283" i="10"/>
  <c r="K283" i="10" s="1"/>
  <c r="M288" i="10"/>
  <c r="Q293" i="10"/>
  <c r="O293" i="10"/>
  <c r="Q297" i="10"/>
  <c r="O297" i="10"/>
  <c r="J300" i="10"/>
  <c r="M300" i="10"/>
  <c r="M313" i="10"/>
  <c r="J313" i="10"/>
  <c r="N313" i="10"/>
  <c r="O345" i="10"/>
  <c r="F196" i="10"/>
  <c r="N244" i="10"/>
  <c r="J247" i="10"/>
  <c r="K247" i="10" s="1"/>
  <c r="M247" i="10"/>
  <c r="Q247" i="10" s="1"/>
  <c r="I248" i="10"/>
  <c r="H249" i="10"/>
  <c r="N251" i="10"/>
  <c r="I251" i="10"/>
  <c r="I254" i="10"/>
  <c r="N260" i="10"/>
  <c r="J263" i="10"/>
  <c r="M263" i="10"/>
  <c r="O263" i="10" s="1"/>
  <c r="H264" i="10"/>
  <c r="Q264" i="10"/>
  <c r="N267" i="10"/>
  <c r="M270" i="10"/>
  <c r="N273" i="10"/>
  <c r="J276" i="10"/>
  <c r="J279" i="10"/>
  <c r="J303" i="10"/>
  <c r="K303" i="10" s="1"/>
  <c r="N303" i="10"/>
  <c r="M303" i="10"/>
  <c r="N330" i="10"/>
  <c r="I330" i="10"/>
  <c r="M330" i="10"/>
  <c r="J330" i="10"/>
  <c r="I267" i="10"/>
  <c r="N272" i="10"/>
  <c r="I272" i="10"/>
  <c r="I275" i="10"/>
  <c r="L278" i="10"/>
  <c r="Q278" i="10"/>
  <c r="N281" i="10"/>
  <c r="M284" i="10"/>
  <c r="I285" i="10"/>
  <c r="N288" i="10"/>
  <c r="I288" i="10"/>
  <c r="N290" i="10"/>
  <c r="N294" i="10"/>
  <c r="M296" i="10"/>
  <c r="N300" i="10"/>
  <c r="I300" i="10"/>
  <c r="L301" i="10"/>
  <c r="K301" i="10"/>
  <c r="Q306" i="10"/>
  <c r="O306" i="10"/>
  <c r="M309" i="10"/>
  <c r="J309" i="10"/>
  <c r="J310" i="10"/>
  <c r="L310" i="10" s="1"/>
  <c r="O311" i="10"/>
  <c r="L317" i="10"/>
  <c r="K317" i="10"/>
  <c r="Q326" i="10"/>
  <c r="O326" i="10"/>
  <c r="M329" i="10"/>
  <c r="J329" i="10"/>
  <c r="L366" i="10"/>
  <c r="K366" i="10"/>
  <c r="Q366" i="10"/>
  <c r="O366" i="10"/>
  <c r="I271" i="10"/>
  <c r="N277" i="10"/>
  <c r="O278" i="10"/>
  <c r="J280" i="10"/>
  <c r="M280" i="10"/>
  <c r="I281" i="10"/>
  <c r="J281" i="10"/>
  <c r="H282" i="10"/>
  <c r="N284" i="10"/>
  <c r="I284" i="10"/>
  <c r="I287" i="10"/>
  <c r="I290" i="10"/>
  <c r="I293" i="10"/>
  <c r="J293" i="10"/>
  <c r="I294" i="10"/>
  <c r="N299" i="10"/>
  <c r="H302" i="10"/>
  <c r="H305" i="10"/>
  <c r="M307" i="10"/>
  <c r="O307" i="10" s="1"/>
  <c r="I307" i="10"/>
  <c r="N310" i="10"/>
  <c r="Q311" i="10"/>
  <c r="N329" i="10"/>
  <c r="O331" i="10"/>
  <c r="Q331" i="10"/>
  <c r="L333" i="10"/>
  <c r="K333" i="10"/>
  <c r="L338" i="10"/>
  <c r="K338" i="10"/>
  <c r="Q338" i="10"/>
  <c r="O338" i="10"/>
  <c r="N347" i="10"/>
  <c r="J347" i="10"/>
  <c r="I347" i="10"/>
  <c r="N289" i="10"/>
  <c r="M291" i="10"/>
  <c r="J294" i="10"/>
  <c r="L297" i="10"/>
  <c r="K297" i="10"/>
  <c r="N298" i="10"/>
  <c r="I298" i="10"/>
  <c r="M298" i="10"/>
  <c r="L306" i="10"/>
  <c r="K306" i="10"/>
  <c r="Q309" i="10"/>
  <c r="O309" i="10"/>
  <c r="N314" i="10"/>
  <c r="I314" i="10"/>
  <c r="M314" i="10"/>
  <c r="O319" i="10"/>
  <c r="Q319" i="10"/>
  <c r="M323" i="10"/>
  <c r="O323" i="10" s="1"/>
  <c r="Q327" i="10"/>
  <c r="Q345" i="10"/>
  <c r="N351" i="10"/>
  <c r="J351" i="10"/>
  <c r="I351" i="10"/>
  <c r="M312" i="10"/>
  <c r="I313" i="10"/>
  <c r="M315" i="10"/>
  <c r="O315" i="10" s="1"/>
  <c r="N316" i="10"/>
  <c r="I316" i="10"/>
  <c r="I319" i="10"/>
  <c r="L322" i="10"/>
  <c r="Q322" i="10"/>
  <c r="N325" i="10"/>
  <c r="J326" i="10"/>
  <c r="L326" i="10" s="1"/>
  <c r="M328" i="10"/>
  <c r="I329" i="10"/>
  <c r="M331" i="10"/>
  <c r="N332" i="10"/>
  <c r="I332" i="10"/>
  <c r="L335" i="10"/>
  <c r="K335" i="10"/>
  <c r="M335" i="10"/>
  <c r="L339" i="10"/>
  <c r="K339" i="10"/>
  <c r="N343" i="10"/>
  <c r="J343" i="10"/>
  <c r="I343" i="10"/>
  <c r="J344" i="10"/>
  <c r="M344" i="10"/>
  <c r="J348" i="10"/>
  <c r="M348" i="10"/>
  <c r="L354" i="10"/>
  <c r="K354" i="10"/>
  <c r="Q354" i="10"/>
  <c r="O354" i="10"/>
  <c r="N359" i="10"/>
  <c r="J359" i="10"/>
  <c r="I359" i="10"/>
  <c r="J360" i="10"/>
  <c r="M360" i="10"/>
  <c r="N296" i="10"/>
  <c r="I296" i="10"/>
  <c r="I299" i="10"/>
  <c r="L302" i="10"/>
  <c r="Q302" i="10"/>
  <c r="N305" i="10"/>
  <c r="M308" i="10"/>
  <c r="I309" i="10"/>
  <c r="N312" i="10"/>
  <c r="I312" i="10"/>
  <c r="I315" i="10"/>
  <c r="L318" i="10"/>
  <c r="Q318" i="10"/>
  <c r="N321" i="10"/>
  <c r="O322" i="10"/>
  <c r="M324" i="10"/>
  <c r="I325" i="10"/>
  <c r="J325" i="10"/>
  <c r="N328" i="10"/>
  <c r="I328" i="10"/>
  <c r="I331" i="10"/>
  <c r="L334" i="10"/>
  <c r="N335" i="10"/>
  <c r="J340" i="10"/>
  <c r="M340" i="10"/>
  <c r="N344" i="10"/>
  <c r="L350" i="10"/>
  <c r="K350" i="10"/>
  <c r="Q350" i="10"/>
  <c r="O350" i="10"/>
  <c r="O352" i="10"/>
  <c r="L370" i="10"/>
  <c r="K370" i="10"/>
  <c r="N292" i="10"/>
  <c r="I292" i="10"/>
  <c r="I295" i="10"/>
  <c r="N301" i="10"/>
  <c r="O302" i="10"/>
  <c r="J304" i="10"/>
  <c r="K304" i="10" s="1"/>
  <c r="M304" i="10"/>
  <c r="Q304" i="10" s="1"/>
  <c r="I305" i="10"/>
  <c r="J305" i="10"/>
  <c r="H306" i="10"/>
  <c r="N308" i="10"/>
  <c r="I308" i="10"/>
  <c r="I311" i="10"/>
  <c r="N317" i="10"/>
  <c r="O318" i="10"/>
  <c r="J320" i="10"/>
  <c r="L320" i="10" s="1"/>
  <c r="M320" i="10"/>
  <c r="Q320" i="10" s="1"/>
  <c r="I321" i="10"/>
  <c r="J321" i="10"/>
  <c r="H322" i="10"/>
  <c r="K322" i="10"/>
  <c r="N324" i="10"/>
  <c r="I324" i="10"/>
  <c r="I327" i="10"/>
  <c r="N333" i="10"/>
  <c r="N340" i="10"/>
  <c r="L342" i="10"/>
  <c r="K342" i="10"/>
  <c r="Q342" i="10"/>
  <c r="O342" i="10"/>
  <c r="Q352" i="10"/>
  <c r="J356" i="10"/>
  <c r="M356" i="10"/>
  <c r="Q356" i="10" s="1"/>
  <c r="Q361" i="10"/>
  <c r="O361" i="10"/>
  <c r="N363" i="10"/>
  <c r="J363" i="10"/>
  <c r="L363" i="10" s="1"/>
  <c r="M363" i="10"/>
  <c r="O368" i="10"/>
  <c r="Q370" i="10"/>
  <c r="O370" i="10"/>
  <c r="L355" i="10"/>
  <c r="K355" i="10"/>
  <c r="L358" i="10"/>
  <c r="K358" i="10"/>
  <c r="Q358" i="10"/>
  <c r="O358" i="10"/>
  <c r="N360" i="10"/>
  <c r="J364" i="10"/>
  <c r="M364" i="10"/>
  <c r="Q364" i="10" s="1"/>
  <c r="N367" i="10"/>
  <c r="J367" i="10"/>
  <c r="L367" i="10" s="1"/>
  <c r="M367" i="10"/>
  <c r="K371" i="10"/>
  <c r="M334" i="10"/>
  <c r="O334" i="10" s="1"/>
  <c r="J336" i="10"/>
  <c r="M336" i="10"/>
  <c r="Q336" i="10" s="1"/>
  <c r="Q337" i="10"/>
  <c r="O337" i="10"/>
  <c r="N339" i="10"/>
  <c r="J339" i="10"/>
  <c r="M339" i="10"/>
  <c r="L346" i="10"/>
  <c r="K346" i="10"/>
  <c r="Q346" i="10"/>
  <c r="O346" i="10"/>
  <c r="N348" i="10"/>
  <c r="J352" i="10"/>
  <c r="M352" i="10"/>
  <c r="Q353" i="10"/>
  <c r="O353" i="10"/>
  <c r="N355" i="10"/>
  <c r="J355" i="10"/>
  <c r="M355" i="10"/>
  <c r="L362" i="10"/>
  <c r="K362" i="10"/>
  <c r="Q362" i="10"/>
  <c r="O362" i="10"/>
  <c r="O364" i="10"/>
  <c r="J368" i="10"/>
  <c r="M368" i="10"/>
  <c r="Q368" i="10" s="1"/>
  <c r="Q369" i="10"/>
  <c r="O369" i="10"/>
  <c r="N371" i="10"/>
  <c r="J371" i="10"/>
  <c r="L371" i="10" s="1"/>
  <c r="M371" i="10"/>
  <c r="I336" i="10"/>
  <c r="I340" i="10"/>
  <c r="I344" i="10"/>
  <c r="I348" i="10"/>
  <c r="I352" i="10"/>
  <c r="I356" i="10"/>
  <c r="I360" i="10"/>
  <c r="I364" i="10"/>
  <c r="I368" i="10"/>
  <c r="I337" i="10"/>
  <c r="M337" i="10"/>
  <c r="I341" i="10"/>
  <c r="M341" i="10"/>
  <c r="O341" i="10" s="1"/>
  <c r="I345" i="10"/>
  <c r="M345" i="10"/>
  <c r="I349" i="10"/>
  <c r="M349" i="10"/>
  <c r="Q349" i="10" s="1"/>
  <c r="I353" i="10"/>
  <c r="M353" i="10"/>
  <c r="I357" i="10"/>
  <c r="M357" i="10"/>
  <c r="O357" i="10" s="1"/>
  <c r="I361" i="10"/>
  <c r="M361" i="10"/>
  <c r="I365" i="10"/>
  <c r="M365" i="10"/>
  <c r="Q365" i="10" s="1"/>
  <c r="I369" i="10"/>
  <c r="M369" i="10"/>
  <c r="L50" i="9"/>
  <c r="K19" i="9"/>
  <c r="L39" i="9"/>
  <c r="I12" i="9"/>
  <c r="N13" i="9"/>
  <c r="J13" i="9"/>
  <c r="M13" i="9"/>
  <c r="Q25" i="9"/>
  <c r="O25" i="9"/>
  <c r="J29" i="9"/>
  <c r="L29" i="9" s="1"/>
  <c r="N31" i="9"/>
  <c r="J31" i="9"/>
  <c r="M31" i="9"/>
  <c r="Q33" i="9"/>
  <c r="O33" i="9"/>
  <c r="J39" i="9"/>
  <c r="K39" i="9" s="1"/>
  <c r="I40" i="9"/>
  <c r="L56" i="9"/>
  <c r="K56" i="9"/>
  <c r="I62" i="9"/>
  <c r="I68" i="9"/>
  <c r="Q105" i="9"/>
  <c r="I105" i="9"/>
  <c r="I117" i="9"/>
  <c r="N174" i="9"/>
  <c r="M174" i="9"/>
  <c r="I174" i="9"/>
  <c r="Q212" i="9"/>
  <c r="O212" i="9"/>
  <c r="Q232" i="9"/>
  <c r="O232" i="9"/>
  <c r="K234" i="9"/>
  <c r="J237" i="9"/>
  <c r="M237" i="9"/>
  <c r="O247" i="9"/>
  <c r="Q247" i="9"/>
  <c r="I260" i="9"/>
  <c r="Q266" i="9"/>
  <c r="O266" i="9"/>
  <c r="L278" i="9"/>
  <c r="K278" i="9"/>
  <c r="I13" i="9"/>
  <c r="I15" i="9"/>
  <c r="J16" i="9"/>
  <c r="H18" i="9"/>
  <c r="Q18" i="9"/>
  <c r="M19" i="9"/>
  <c r="I21" i="9"/>
  <c r="I25" i="9"/>
  <c r="J26" i="9"/>
  <c r="H28" i="9"/>
  <c r="Q28" i="9"/>
  <c r="M29" i="9"/>
  <c r="I31" i="9"/>
  <c r="I33" i="9"/>
  <c r="J34" i="9"/>
  <c r="H38" i="9"/>
  <c r="Q38" i="9"/>
  <c r="M39" i="9"/>
  <c r="I41" i="9"/>
  <c r="I43" i="9"/>
  <c r="J44" i="9"/>
  <c r="H46" i="9"/>
  <c r="Q46" i="9"/>
  <c r="N49" i="9"/>
  <c r="I49" i="9"/>
  <c r="N50" i="9"/>
  <c r="J50" i="9"/>
  <c r="M50" i="9"/>
  <c r="O51" i="9"/>
  <c r="N52" i="9"/>
  <c r="M53" i="9"/>
  <c r="N57" i="9"/>
  <c r="I57" i="9"/>
  <c r="N58" i="9"/>
  <c r="J58" i="9"/>
  <c r="L58" i="9" s="1"/>
  <c r="M58" i="9"/>
  <c r="O59" i="9"/>
  <c r="I63" i="9"/>
  <c r="I65" i="9"/>
  <c r="I69" i="9"/>
  <c r="I73" i="9"/>
  <c r="J74" i="9"/>
  <c r="H77" i="9"/>
  <c r="Q77" i="9"/>
  <c r="M78" i="9"/>
  <c r="I81" i="9"/>
  <c r="I83" i="9"/>
  <c r="J84" i="9"/>
  <c r="J88" i="9"/>
  <c r="N91" i="9"/>
  <c r="J91" i="9"/>
  <c r="M91" i="9"/>
  <c r="J93" i="9"/>
  <c r="K93" i="9" s="1"/>
  <c r="O94" i="9"/>
  <c r="Q94" i="9"/>
  <c r="I94" i="9"/>
  <c r="O98" i="9"/>
  <c r="Q98" i="9"/>
  <c r="I98" i="9"/>
  <c r="M105" i="9"/>
  <c r="O105" i="9" s="1"/>
  <c r="N118" i="9"/>
  <c r="J118" i="9"/>
  <c r="M118" i="9"/>
  <c r="N137" i="9"/>
  <c r="M137" i="9"/>
  <c r="I137" i="9"/>
  <c r="N142" i="9"/>
  <c r="J142" i="9"/>
  <c r="M142" i="9"/>
  <c r="J155" i="9"/>
  <c r="M155" i="9"/>
  <c r="I201" i="9"/>
  <c r="M310" i="9"/>
  <c r="N310" i="9"/>
  <c r="J310" i="9"/>
  <c r="N21" i="9"/>
  <c r="J21" i="9"/>
  <c r="M21" i="9"/>
  <c r="N41" i="9"/>
  <c r="J41" i="9"/>
  <c r="M41" i="9"/>
  <c r="Q65" i="9"/>
  <c r="O65" i="9"/>
  <c r="N69" i="9"/>
  <c r="J69" i="9"/>
  <c r="M69" i="9"/>
  <c r="J78" i="9"/>
  <c r="L78" i="9" s="1"/>
  <c r="Q83" i="9"/>
  <c r="O83" i="9"/>
  <c r="Q119" i="9"/>
  <c r="O119" i="9"/>
  <c r="J189" i="9"/>
  <c r="M189" i="9"/>
  <c r="N11" i="9"/>
  <c r="J15" i="9"/>
  <c r="I16" i="9"/>
  <c r="J25" i="9"/>
  <c r="J33" i="9"/>
  <c r="N35" i="9"/>
  <c r="J35" i="9"/>
  <c r="M35" i="9"/>
  <c r="M40" i="9"/>
  <c r="O44" i="9"/>
  <c r="N45" i="9"/>
  <c r="J45" i="9"/>
  <c r="M45" i="9"/>
  <c r="K50" i="9"/>
  <c r="L52" i="9"/>
  <c r="K52" i="9"/>
  <c r="K58" i="9"/>
  <c r="M62" i="9"/>
  <c r="J65" i="9"/>
  <c r="L66" i="9"/>
  <c r="M68" i="9"/>
  <c r="O68" i="9" s="1"/>
  <c r="J73" i="9"/>
  <c r="O74" i="9"/>
  <c r="I74" i="9"/>
  <c r="N75" i="9"/>
  <c r="J75" i="9"/>
  <c r="M75" i="9"/>
  <c r="N78" i="9"/>
  <c r="M79" i="9"/>
  <c r="O79" i="9" s="1"/>
  <c r="J83" i="9"/>
  <c r="O84" i="9"/>
  <c r="I84" i="9"/>
  <c r="N85" i="9"/>
  <c r="J85" i="9"/>
  <c r="M85" i="9"/>
  <c r="L87" i="9"/>
  <c r="I88" i="9"/>
  <c r="L93" i="9"/>
  <c r="M93" i="9"/>
  <c r="Q102" i="9"/>
  <c r="O102" i="9"/>
  <c r="N106" i="9"/>
  <c r="J106" i="9"/>
  <c r="M106" i="9"/>
  <c r="O107" i="9"/>
  <c r="Q107" i="9"/>
  <c r="L113" i="9"/>
  <c r="K113" i="9"/>
  <c r="M114" i="9"/>
  <c r="I114" i="9"/>
  <c r="N114" i="9"/>
  <c r="J114" i="9"/>
  <c r="L122" i="9"/>
  <c r="N126" i="9"/>
  <c r="M126" i="9"/>
  <c r="I126" i="9"/>
  <c r="I138" i="9"/>
  <c r="Q140" i="9"/>
  <c r="O140" i="9"/>
  <c r="L144" i="9"/>
  <c r="K144" i="9"/>
  <c r="I149" i="9"/>
  <c r="N149" i="9"/>
  <c r="J149" i="9"/>
  <c r="L180" i="9"/>
  <c r="N211" i="9"/>
  <c r="J211" i="9"/>
  <c r="M211" i="9"/>
  <c r="L215" i="9"/>
  <c r="O218" i="9"/>
  <c r="I218" i="9"/>
  <c r="L244" i="9"/>
  <c r="N269" i="9"/>
  <c r="J269" i="9"/>
  <c r="M269" i="9"/>
  <c r="I285" i="9"/>
  <c r="O289" i="9"/>
  <c r="I300" i="9"/>
  <c r="Q15" i="9"/>
  <c r="O15" i="9"/>
  <c r="J19" i="9"/>
  <c r="L19" i="9" s="1"/>
  <c r="I20" i="9"/>
  <c r="O30" i="9"/>
  <c r="I30" i="9"/>
  <c r="O40" i="9"/>
  <c r="Q43" i="9"/>
  <c r="O43" i="9"/>
  <c r="O62" i="9"/>
  <c r="N63" i="9"/>
  <c r="J63" i="9"/>
  <c r="M63" i="9"/>
  <c r="Q73" i="9"/>
  <c r="O73" i="9"/>
  <c r="I79" i="9"/>
  <c r="N81" i="9"/>
  <c r="J81" i="9"/>
  <c r="M81" i="9"/>
  <c r="Q87" i="9"/>
  <c r="O87" i="9"/>
  <c r="N128" i="9"/>
  <c r="J128" i="9"/>
  <c r="M128" i="9"/>
  <c r="I11" i="9"/>
  <c r="M12" i="9"/>
  <c r="O12" i="9" s="1"/>
  <c r="O16" i="9"/>
  <c r="N17" i="9"/>
  <c r="J17" i="9"/>
  <c r="M17" i="9"/>
  <c r="N19" i="9"/>
  <c r="M20" i="9"/>
  <c r="O20" i="9" s="1"/>
  <c r="O26" i="9"/>
  <c r="I26" i="9"/>
  <c r="N27" i="9"/>
  <c r="J27" i="9"/>
  <c r="M27" i="9"/>
  <c r="N29" i="9"/>
  <c r="M30" i="9"/>
  <c r="O34" i="9"/>
  <c r="I34" i="9"/>
  <c r="N39" i="9"/>
  <c r="J43" i="9"/>
  <c r="I44" i="9"/>
  <c r="J12" i="9"/>
  <c r="Q12" i="9"/>
  <c r="H14" i="9"/>
  <c r="Q14" i="9"/>
  <c r="I17" i="9"/>
  <c r="J20" i="9"/>
  <c r="H24" i="9"/>
  <c r="Q24" i="9"/>
  <c r="I27" i="9"/>
  <c r="J30" i="9"/>
  <c r="Q30" i="9"/>
  <c r="H32" i="9"/>
  <c r="Q32" i="9"/>
  <c r="I35" i="9"/>
  <c r="J40" i="9"/>
  <c r="Q40" i="9"/>
  <c r="H42" i="9"/>
  <c r="Q42" i="9"/>
  <c r="I45" i="9"/>
  <c r="M49" i="9"/>
  <c r="N53" i="9"/>
  <c r="I53" i="9"/>
  <c r="N54" i="9"/>
  <c r="J54" i="9"/>
  <c r="L54" i="9" s="1"/>
  <c r="M54" i="9"/>
  <c r="O55" i="9"/>
  <c r="Q56" i="9"/>
  <c r="O56" i="9"/>
  <c r="M57" i="9"/>
  <c r="J62" i="9"/>
  <c r="Q62" i="9"/>
  <c r="H64" i="9"/>
  <c r="Q64" i="9"/>
  <c r="J68" i="9"/>
  <c r="Q68" i="9"/>
  <c r="H70" i="9"/>
  <c r="Q70" i="9"/>
  <c r="I75" i="9"/>
  <c r="J79" i="9"/>
  <c r="Q79" i="9"/>
  <c r="H82" i="9"/>
  <c r="Q82" i="9"/>
  <c r="I85" i="9"/>
  <c r="J87" i="9"/>
  <c r="K87" i="9" s="1"/>
  <c r="M88" i="9"/>
  <c r="Q88" i="9" s="1"/>
  <c r="H92" i="9"/>
  <c r="Q92" i="9"/>
  <c r="N93" i="9"/>
  <c r="N95" i="9"/>
  <c r="J95" i="9"/>
  <c r="M95" i="9"/>
  <c r="M97" i="9"/>
  <c r="I97" i="9"/>
  <c r="N97" i="9"/>
  <c r="N99" i="9"/>
  <c r="J99" i="9"/>
  <c r="M99" i="9"/>
  <c r="I101" i="9"/>
  <c r="M101" i="9"/>
  <c r="N101" i="9"/>
  <c r="N115" i="9"/>
  <c r="M115" i="9"/>
  <c r="I115" i="9"/>
  <c r="I127" i="9"/>
  <c r="Q129" i="9"/>
  <c r="O129" i="9"/>
  <c r="N139" i="9"/>
  <c r="J139" i="9"/>
  <c r="M139" i="9"/>
  <c r="N152" i="9"/>
  <c r="J152" i="9"/>
  <c r="M152" i="9"/>
  <c r="J174" i="9"/>
  <c r="K242" i="9"/>
  <c r="I95" i="9"/>
  <c r="J98" i="9"/>
  <c r="H100" i="9"/>
  <c r="Q100" i="9"/>
  <c r="I106" i="9"/>
  <c r="Q120" i="9"/>
  <c r="O120" i="9"/>
  <c r="J127" i="9"/>
  <c r="M127" i="9"/>
  <c r="O127" i="9" s="1"/>
  <c r="H129" i="9"/>
  <c r="Q133" i="9"/>
  <c r="M150" i="9"/>
  <c r="O150" i="9" s="1"/>
  <c r="I152" i="9"/>
  <c r="I159" i="9"/>
  <c r="N159" i="9"/>
  <c r="M159" i="9"/>
  <c r="N161" i="9"/>
  <c r="J161" i="9"/>
  <c r="M161" i="9"/>
  <c r="N164" i="9"/>
  <c r="J164" i="9"/>
  <c r="M164" i="9"/>
  <c r="Q166" i="9"/>
  <c r="O166" i="9"/>
  <c r="J175" i="9"/>
  <c r="M175" i="9"/>
  <c r="O179" i="9"/>
  <c r="Q179" i="9"/>
  <c r="I179" i="9"/>
  <c r="Q183" i="9"/>
  <c r="O183" i="9"/>
  <c r="O185" i="9"/>
  <c r="Q185" i="9"/>
  <c r="I185" i="9"/>
  <c r="L188" i="9"/>
  <c r="K188" i="9"/>
  <c r="I192" i="9"/>
  <c r="N192" i="9"/>
  <c r="M192" i="9"/>
  <c r="H212" i="9"/>
  <c r="Q214" i="9"/>
  <c r="N228" i="9"/>
  <c r="M228" i="9"/>
  <c r="J228" i="9"/>
  <c r="L228" i="9" s="1"/>
  <c r="N230" i="9"/>
  <c r="J230" i="9"/>
  <c r="M230" i="9"/>
  <c r="N237" i="9"/>
  <c r="I237" i="9"/>
  <c r="N244" i="9"/>
  <c r="M244" i="9"/>
  <c r="J244" i="9"/>
  <c r="K244" i="9" s="1"/>
  <c r="Q250" i="9"/>
  <c r="O250" i="9"/>
  <c r="M253" i="9"/>
  <c r="J253" i="9"/>
  <c r="N253" i="9"/>
  <c r="O255" i="9"/>
  <c r="Q255" i="9"/>
  <c r="O267" i="9"/>
  <c r="I310" i="9"/>
  <c r="Q315" i="9"/>
  <c r="Q339" i="9"/>
  <c r="I339" i="9"/>
  <c r="Q144" i="9"/>
  <c r="O144" i="9"/>
  <c r="Q148" i="9"/>
  <c r="O148" i="9"/>
  <c r="Q150" i="9"/>
  <c r="I150" i="9"/>
  <c r="L161" i="9"/>
  <c r="K161" i="9"/>
  <c r="J163" i="9"/>
  <c r="M163" i="9"/>
  <c r="L171" i="9"/>
  <c r="O175" i="9"/>
  <c r="I175" i="9"/>
  <c r="Q196" i="9"/>
  <c r="O196" i="9"/>
  <c r="N200" i="9"/>
  <c r="M200" i="9"/>
  <c r="J200" i="9"/>
  <c r="K200" i="9" s="1"/>
  <c r="N202" i="9"/>
  <c r="J202" i="9"/>
  <c r="M202" i="9"/>
  <c r="Q204" i="9"/>
  <c r="O204" i="9"/>
  <c r="N209" i="9"/>
  <c r="M209" i="9"/>
  <c r="J209" i="9"/>
  <c r="L209" i="9" s="1"/>
  <c r="N217" i="9"/>
  <c r="M217" i="9"/>
  <c r="J217" i="9"/>
  <c r="L217" i="9" s="1"/>
  <c r="N220" i="9"/>
  <c r="J220" i="9"/>
  <c r="M220" i="9"/>
  <c r="Q224" i="9"/>
  <c r="O224" i="9"/>
  <c r="J229" i="9"/>
  <c r="M229" i="9"/>
  <c r="Q240" i="9"/>
  <c r="O240" i="9"/>
  <c r="O251" i="9"/>
  <c r="L254" i="9"/>
  <c r="J259" i="9"/>
  <c r="M259" i="9"/>
  <c r="K261" i="9"/>
  <c r="Q267" i="9"/>
  <c r="L271" i="9"/>
  <c r="K271" i="9"/>
  <c r="O272" i="9"/>
  <c r="Q272" i="9"/>
  <c r="J272" i="9"/>
  <c r="K272" i="9" s="1"/>
  <c r="O280" i="9"/>
  <c r="Q280" i="9"/>
  <c r="Q290" i="9"/>
  <c r="J293" i="9"/>
  <c r="M293" i="9"/>
  <c r="N295" i="9"/>
  <c r="I295" i="9"/>
  <c r="M295" i="9"/>
  <c r="M304" i="9"/>
  <c r="I304" i="9"/>
  <c r="Q335" i="9"/>
  <c r="O335" i="9"/>
  <c r="H86" i="9"/>
  <c r="Q86" i="9"/>
  <c r="I91" i="9"/>
  <c r="J94" i="9"/>
  <c r="H96" i="9"/>
  <c r="Q96" i="9"/>
  <c r="I99" i="9"/>
  <c r="J102" i="9"/>
  <c r="K102" i="9" s="1"/>
  <c r="J105" i="9"/>
  <c r="H107" i="9"/>
  <c r="J117" i="9"/>
  <c r="M117" i="9"/>
  <c r="O117" i="9" s="1"/>
  <c r="H119" i="9"/>
  <c r="Q121" i="9"/>
  <c r="Q132" i="9"/>
  <c r="O132" i="9"/>
  <c r="J138" i="9"/>
  <c r="M138" i="9"/>
  <c r="O138" i="9" s="1"/>
  <c r="H140" i="9"/>
  <c r="I142" i="9"/>
  <c r="Q154" i="9"/>
  <c r="O154" i="9"/>
  <c r="Q158" i="9"/>
  <c r="O158" i="9"/>
  <c r="O160" i="9"/>
  <c r="Q160" i="9"/>
  <c r="I160" i="9"/>
  <c r="K162" i="9"/>
  <c r="L162" i="9"/>
  <c r="N163" i="9"/>
  <c r="I163" i="9"/>
  <c r="N171" i="9"/>
  <c r="M171" i="9"/>
  <c r="J171" i="9"/>
  <c r="K171" i="9" s="1"/>
  <c r="Q175" i="9"/>
  <c r="I178" i="9"/>
  <c r="N178" i="9"/>
  <c r="M178" i="9"/>
  <c r="N180" i="9"/>
  <c r="J180" i="9"/>
  <c r="K180" i="9" s="1"/>
  <c r="M180" i="9"/>
  <c r="I184" i="9"/>
  <c r="N184" i="9"/>
  <c r="M184" i="9"/>
  <c r="N186" i="9"/>
  <c r="J186" i="9"/>
  <c r="L186" i="9" s="1"/>
  <c r="M186" i="9"/>
  <c r="Q188" i="9"/>
  <c r="O188" i="9"/>
  <c r="Q191" i="9"/>
  <c r="O191" i="9"/>
  <c r="N194" i="9"/>
  <c r="J194" i="9"/>
  <c r="L194" i="9" s="1"/>
  <c r="M194" i="9"/>
  <c r="J201" i="9"/>
  <c r="M201" i="9"/>
  <c r="O201" i="9" s="1"/>
  <c r="H203" i="9"/>
  <c r="O203" i="9"/>
  <c r="Q213" i="9"/>
  <c r="O213" i="9"/>
  <c r="J218" i="9"/>
  <c r="M218" i="9"/>
  <c r="Q218" i="9" s="1"/>
  <c r="H221" i="9"/>
  <c r="O221" i="9"/>
  <c r="N229" i="9"/>
  <c r="I229" i="9"/>
  <c r="N236" i="9"/>
  <c r="M236" i="9"/>
  <c r="J236" i="9"/>
  <c r="K236" i="9" s="1"/>
  <c r="N238" i="9"/>
  <c r="J238" i="9"/>
  <c r="M238" i="9"/>
  <c r="L245" i="9"/>
  <c r="K245" i="9"/>
  <c r="Q251" i="9"/>
  <c r="M254" i="9"/>
  <c r="N254" i="9"/>
  <c r="J254" i="9"/>
  <c r="K254" i="9" s="1"/>
  <c r="J260" i="9"/>
  <c r="M260" i="9"/>
  <c r="Q260" i="9" s="1"/>
  <c r="O263" i="9"/>
  <c r="Q263" i="9"/>
  <c r="M278" i="9"/>
  <c r="N278" i="9"/>
  <c r="Q291" i="9"/>
  <c r="O291" i="9"/>
  <c r="J300" i="9"/>
  <c r="M300" i="9"/>
  <c r="O300" i="9" s="1"/>
  <c r="L303" i="9"/>
  <c r="K303" i="9"/>
  <c r="O304" i="9"/>
  <c r="Q304" i="9"/>
  <c r="J304" i="9"/>
  <c r="K349" i="9"/>
  <c r="O350" i="9"/>
  <c r="Q350" i="9"/>
  <c r="N108" i="9"/>
  <c r="I108" i="9"/>
  <c r="I118" i="9"/>
  <c r="I120" i="9"/>
  <c r="J121" i="9"/>
  <c r="H125" i="9"/>
  <c r="Q125" i="9"/>
  <c r="I128" i="9"/>
  <c r="I132" i="9"/>
  <c r="J133" i="9"/>
  <c r="H135" i="9"/>
  <c r="Q135" i="9"/>
  <c r="I139" i="9"/>
  <c r="N145" i="9"/>
  <c r="I145" i="9"/>
  <c r="N147" i="9"/>
  <c r="J147" i="9"/>
  <c r="L147" i="9" s="1"/>
  <c r="M147" i="9"/>
  <c r="J154" i="9"/>
  <c r="L154" i="9" s="1"/>
  <c r="N155" i="9"/>
  <c r="I155" i="9"/>
  <c r="N156" i="9"/>
  <c r="J156" i="9"/>
  <c r="M156" i="9"/>
  <c r="I164" i="9"/>
  <c r="L166" i="9"/>
  <c r="K166" i="9"/>
  <c r="Q170" i="9"/>
  <c r="L172" i="9"/>
  <c r="H173" i="9"/>
  <c r="Q173" i="9"/>
  <c r="J182" i="9"/>
  <c r="K182" i="9" s="1"/>
  <c r="N189" i="9"/>
  <c r="I189" i="9"/>
  <c r="N190" i="9"/>
  <c r="J190" i="9"/>
  <c r="L190" i="9" s="1"/>
  <c r="M190" i="9"/>
  <c r="J196" i="9"/>
  <c r="L196" i="9" s="1"/>
  <c r="N197" i="9"/>
  <c r="I197" i="9"/>
  <c r="N198" i="9"/>
  <c r="J198" i="9"/>
  <c r="M198" i="9"/>
  <c r="I202" i="9"/>
  <c r="L204" i="9"/>
  <c r="K204" i="9"/>
  <c r="Q208" i="9"/>
  <c r="I211" i="9"/>
  <c r="I213" i="9"/>
  <c r="J214" i="9"/>
  <c r="H216" i="9"/>
  <c r="Q216" i="9"/>
  <c r="I220" i="9"/>
  <c r="I222" i="9"/>
  <c r="I224" i="9"/>
  <c r="J225" i="9"/>
  <c r="H227" i="9"/>
  <c r="Q227" i="9"/>
  <c r="I230" i="9"/>
  <c r="I232" i="9"/>
  <c r="J233" i="9"/>
  <c r="H235" i="9"/>
  <c r="Q235" i="9"/>
  <c r="I238" i="9"/>
  <c r="I240" i="9"/>
  <c r="J241" i="9"/>
  <c r="H243" i="9"/>
  <c r="Q243" i="9"/>
  <c r="H246" i="9"/>
  <c r="J247" i="9"/>
  <c r="K247" i="9" s="1"/>
  <c r="M251" i="9"/>
  <c r="I251" i="9"/>
  <c r="N259" i="9"/>
  <c r="H262" i="9"/>
  <c r="J263" i="9"/>
  <c r="K263" i="9" s="1"/>
  <c r="M267" i="9"/>
  <c r="I267" i="9"/>
  <c r="H270" i="9"/>
  <c r="J284" i="9"/>
  <c r="M284" i="9"/>
  <c r="Q284" i="9" s="1"/>
  <c r="M288" i="9"/>
  <c r="Q288" i="9" s="1"/>
  <c r="I288" i="9"/>
  <c r="M294" i="9"/>
  <c r="N294" i="9"/>
  <c r="N320" i="9"/>
  <c r="I320" i="9"/>
  <c r="M320" i="9"/>
  <c r="J320" i="9"/>
  <c r="N332" i="9"/>
  <c r="M332" i="9"/>
  <c r="I332" i="9"/>
  <c r="J333" i="9"/>
  <c r="M333" i="9"/>
  <c r="L356" i="9"/>
  <c r="K356" i="9"/>
  <c r="J371" i="9"/>
  <c r="M371" i="9"/>
  <c r="I14" i="9"/>
  <c r="I18" i="9"/>
  <c r="I24" i="9"/>
  <c r="I28" i="9"/>
  <c r="I32" i="9"/>
  <c r="I38" i="9"/>
  <c r="I42" i="9"/>
  <c r="I46" i="9"/>
  <c r="I51" i="9"/>
  <c r="I55" i="9"/>
  <c r="I59" i="9"/>
  <c r="I64" i="9"/>
  <c r="I70" i="9"/>
  <c r="I77" i="9"/>
  <c r="I82" i="9"/>
  <c r="I86" i="9"/>
  <c r="I92" i="9"/>
  <c r="I96" i="9"/>
  <c r="I100" i="9"/>
  <c r="I107" i="9"/>
  <c r="O121" i="9"/>
  <c r="I121" i="9"/>
  <c r="N122" i="9"/>
  <c r="J122" i="9"/>
  <c r="K122" i="9" s="1"/>
  <c r="M122" i="9"/>
  <c r="O133" i="9"/>
  <c r="I133" i="9"/>
  <c r="N134" i="9"/>
  <c r="J134" i="9"/>
  <c r="L134" i="9" s="1"/>
  <c r="M134" i="9"/>
  <c r="H143" i="9"/>
  <c r="J150" i="9"/>
  <c r="H153" i="9"/>
  <c r="I156" i="9"/>
  <c r="J160" i="9"/>
  <c r="Q162" i="9"/>
  <c r="O162" i="9"/>
  <c r="N168" i="9"/>
  <c r="I168" i="9"/>
  <c r="N169" i="9"/>
  <c r="J169" i="9"/>
  <c r="K169" i="9" s="1"/>
  <c r="M169" i="9"/>
  <c r="O170" i="9"/>
  <c r="J179" i="9"/>
  <c r="J185" i="9"/>
  <c r="H187" i="9"/>
  <c r="H195" i="9"/>
  <c r="I198" i="9"/>
  <c r="N207" i="9"/>
  <c r="J207" i="9"/>
  <c r="K207" i="9" s="1"/>
  <c r="M207" i="9"/>
  <c r="O208" i="9"/>
  <c r="O214" i="9"/>
  <c r="I214" i="9"/>
  <c r="N215" i="9"/>
  <c r="J215" i="9"/>
  <c r="K215" i="9" s="1"/>
  <c r="M215" i="9"/>
  <c r="O225" i="9"/>
  <c r="I225" i="9"/>
  <c r="N226" i="9"/>
  <c r="J226" i="9"/>
  <c r="L226" i="9" s="1"/>
  <c r="M226" i="9"/>
  <c r="O233" i="9"/>
  <c r="I233" i="9"/>
  <c r="N234" i="9"/>
  <c r="J234" i="9"/>
  <c r="L234" i="9" s="1"/>
  <c r="M234" i="9"/>
  <c r="O241" i="9"/>
  <c r="I241" i="9"/>
  <c r="N242" i="9"/>
  <c r="J242" i="9"/>
  <c r="L242" i="9" s="1"/>
  <c r="M242" i="9"/>
  <c r="I248" i="9"/>
  <c r="L250" i="9"/>
  <c r="K250" i="9"/>
  <c r="L257" i="9"/>
  <c r="K257" i="9"/>
  <c r="N258" i="9"/>
  <c r="I258" i="9"/>
  <c r="M258" i="9"/>
  <c r="I264" i="9"/>
  <c r="L266" i="9"/>
  <c r="K266" i="9"/>
  <c r="O268" i="9"/>
  <c r="J277" i="9"/>
  <c r="M277" i="9"/>
  <c r="N279" i="9"/>
  <c r="I279" i="9"/>
  <c r="M279" i="9"/>
  <c r="H283" i="9"/>
  <c r="O284" i="9"/>
  <c r="I284" i="9"/>
  <c r="L287" i="9"/>
  <c r="K287" i="9"/>
  <c r="O288" i="9"/>
  <c r="J288" i="9"/>
  <c r="L294" i="9"/>
  <c r="K294" i="9"/>
  <c r="O296" i="9"/>
  <c r="Q296" i="9"/>
  <c r="O301" i="9"/>
  <c r="I301" i="9"/>
  <c r="J309" i="9"/>
  <c r="M309" i="9"/>
  <c r="I311" i="9"/>
  <c r="N311" i="9"/>
  <c r="M311" i="9"/>
  <c r="L319" i="9"/>
  <c r="K319" i="9"/>
  <c r="J339" i="9"/>
  <c r="M339" i="9"/>
  <c r="O339" i="9" s="1"/>
  <c r="O342" i="9"/>
  <c r="I342" i="9"/>
  <c r="Q345" i="9"/>
  <c r="O345" i="9"/>
  <c r="M365" i="9"/>
  <c r="N365" i="9"/>
  <c r="I365" i="9"/>
  <c r="I246" i="9"/>
  <c r="N246" i="9"/>
  <c r="N249" i="9"/>
  <c r="J252" i="9"/>
  <c r="M252" i="9"/>
  <c r="Q252" i="9" s="1"/>
  <c r="I253" i="9"/>
  <c r="H254" i="9"/>
  <c r="N256" i="9"/>
  <c r="I256" i="9"/>
  <c r="I259" i="9"/>
  <c r="I262" i="9"/>
  <c r="N262" i="9"/>
  <c r="N265" i="9"/>
  <c r="J268" i="9"/>
  <c r="M268" i="9"/>
  <c r="Q268" i="9" s="1"/>
  <c r="I269" i="9"/>
  <c r="I275" i="9"/>
  <c r="J281" i="9"/>
  <c r="I291" i="9"/>
  <c r="J297" i="9"/>
  <c r="I307" i="9"/>
  <c r="K313" i="9"/>
  <c r="L313" i="9"/>
  <c r="N313" i="9"/>
  <c r="J318" i="9"/>
  <c r="M318" i="9"/>
  <c r="Q319" i="9"/>
  <c r="O319" i="9"/>
  <c r="J325" i="9"/>
  <c r="M325" i="9"/>
  <c r="L331" i="9"/>
  <c r="K331" i="9"/>
  <c r="J334" i="9"/>
  <c r="M334" i="9"/>
  <c r="M348" i="9"/>
  <c r="J348" i="9"/>
  <c r="N348" i="9"/>
  <c r="J354" i="9"/>
  <c r="M354" i="9"/>
  <c r="I359" i="9"/>
  <c r="N371" i="9"/>
  <c r="I371" i="9"/>
  <c r="I119" i="9"/>
  <c r="I125" i="9"/>
  <c r="I129" i="9"/>
  <c r="I135" i="9"/>
  <c r="I140" i="9"/>
  <c r="I143" i="9"/>
  <c r="I148" i="9"/>
  <c r="I153" i="9"/>
  <c r="I158" i="9"/>
  <c r="I165" i="9"/>
  <c r="I170" i="9"/>
  <c r="I173" i="9"/>
  <c r="I183" i="9"/>
  <c r="I187" i="9"/>
  <c r="I191" i="9"/>
  <c r="I195" i="9"/>
  <c r="I203" i="9"/>
  <c r="I208" i="9"/>
  <c r="I212" i="9"/>
  <c r="I216" i="9"/>
  <c r="I221" i="9"/>
  <c r="I223" i="9"/>
  <c r="I227" i="9"/>
  <c r="I231" i="9"/>
  <c r="I235" i="9"/>
  <c r="I239" i="9"/>
  <c r="I243" i="9"/>
  <c r="N245" i="9"/>
  <c r="J248" i="9"/>
  <c r="M248" i="9"/>
  <c r="O248" i="9" s="1"/>
  <c r="H250" i="9"/>
  <c r="I252" i="9"/>
  <c r="I255" i="9"/>
  <c r="N261" i="9"/>
  <c r="J264" i="9"/>
  <c r="M264" i="9"/>
  <c r="O264" i="9" s="1"/>
  <c r="H266" i="9"/>
  <c r="I268" i="9"/>
  <c r="Q271" i="9"/>
  <c r="O271" i="9"/>
  <c r="M274" i="9"/>
  <c r="Q274" i="9" s="1"/>
  <c r="J274" i="9"/>
  <c r="J275" i="9"/>
  <c r="Q281" i="9"/>
  <c r="I281" i="9"/>
  <c r="K282" i="9"/>
  <c r="H286" i="9"/>
  <c r="Q287" i="9"/>
  <c r="O287" i="9"/>
  <c r="M290" i="9"/>
  <c r="O290" i="9" s="1"/>
  <c r="J290" i="9"/>
  <c r="J291" i="9"/>
  <c r="Q297" i="9"/>
  <c r="I297" i="9"/>
  <c r="K298" i="9"/>
  <c r="H302" i="9"/>
  <c r="Q303" i="9"/>
  <c r="O303" i="9"/>
  <c r="M306" i="9"/>
  <c r="Q306" i="9" s="1"/>
  <c r="J306" i="9"/>
  <c r="J307" i="9"/>
  <c r="Q312" i="9"/>
  <c r="O312" i="9"/>
  <c r="I312" i="9"/>
  <c r="J322" i="9"/>
  <c r="M322" i="9"/>
  <c r="K325" i="9"/>
  <c r="L325" i="9"/>
  <c r="O325" i="9"/>
  <c r="Q325" i="9"/>
  <c r="L328" i="9"/>
  <c r="K328" i="9"/>
  <c r="J342" i="9"/>
  <c r="M342" i="9"/>
  <c r="Q342" i="9" s="1"/>
  <c r="Q352" i="9"/>
  <c r="O352" i="9"/>
  <c r="Q359" i="9"/>
  <c r="M270" i="9"/>
  <c r="N270" i="9"/>
  <c r="J273" i="9"/>
  <c r="M273" i="9"/>
  <c r="Q273" i="9" s="1"/>
  <c r="I274" i="9"/>
  <c r="H275" i="9"/>
  <c r="N277" i="9"/>
  <c r="I277" i="9"/>
  <c r="I280" i="9"/>
  <c r="I283" i="9"/>
  <c r="N283" i="9"/>
  <c r="N286" i="9"/>
  <c r="J289" i="9"/>
  <c r="M289" i="9"/>
  <c r="Q289" i="9" s="1"/>
  <c r="I290" i="9"/>
  <c r="H291" i="9"/>
  <c r="N293" i="9"/>
  <c r="I293" i="9"/>
  <c r="I296" i="9"/>
  <c r="I299" i="9"/>
  <c r="N299" i="9"/>
  <c r="N302" i="9"/>
  <c r="J305" i="9"/>
  <c r="M305" i="9"/>
  <c r="Q305" i="9" s="1"/>
  <c r="I306" i="9"/>
  <c r="H307" i="9"/>
  <c r="N309" i="9"/>
  <c r="I309" i="9"/>
  <c r="M315" i="9"/>
  <c r="O315" i="9" s="1"/>
  <c r="J315" i="9"/>
  <c r="J316" i="9"/>
  <c r="K316" i="9" s="1"/>
  <c r="O317" i="9"/>
  <c r="N322" i="9"/>
  <c r="I322" i="9"/>
  <c r="L323" i="9"/>
  <c r="K323" i="9"/>
  <c r="Q328" i="9"/>
  <c r="O328" i="9"/>
  <c r="N333" i="9"/>
  <c r="I333" i="9"/>
  <c r="I343" i="9"/>
  <c r="J355" i="9"/>
  <c r="M355" i="9"/>
  <c r="Q355" i="9" s="1"/>
  <c r="J358" i="9"/>
  <c r="M358" i="9"/>
  <c r="Q361" i="9"/>
  <c r="O361" i="9"/>
  <c r="J270" i="9"/>
  <c r="H271" i="9"/>
  <c r="I273" i="9"/>
  <c r="I276" i="9"/>
  <c r="N282" i="9"/>
  <c r="J285" i="9"/>
  <c r="M285" i="9"/>
  <c r="O285" i="9" s="1"/>
  <c r="H287" i="9"/>
  <c r="I289" i="9"/>
  <c r="I292" i="9"/>
  <c r="N298" i="9"/>
  <c r="J301" i="9"/>
  <c r="M301" i="9"/>
  <c r="Q301" i="9" s="1"/>
  <c r="H303" i="9"/>
  <c r="I305" i="9"/>
  <c r="I308" i="9"/>
  <c r="J312" i="9"/>
  <c r="M313" i="9"/>
  <c r="O321" i="9"/>
  <c r="Q321" i="9"/>
  <c r="H324" i="9"/>
  <c r="H327" i="9"/>
  <c r="O330" i="9"/>
  <c r="Q336" i="9"/>
  <c r="J338" i="9"/>
  <c r="M338" i="9"/>
  <c r="K340" i="9"/>
  <c r="Q343" i="9"/>
  <c r="M349" i="9"/>
  <c r="N349" i="9"/>
  <c r="J349" i="9"/>
  <c r="L349" i="9" s="1"/>
  <c r="I355" i="9"/>
  <c r="O358" i="9"/>
  <c r="Q358" i="9"/>
  <c r="I358" i="9"/>
  <c r="M364" i="9"/>
  <c r="J364" i="9"/>
  <c r="N364" i="9"/>
  <c r="O366" i="9"/>
  <c r="Q366" i="9"/>
  <c r="J370" i="9"/>
  <c r="M370" i="9"/>
  <c r="L372" i="9"/>
  <c r="K372" i="9"/>
  <c r="M314" i="9"/>
  <c r="I315" i="9"/>
  <c r="N318" i="9"/>
  <c r="I318" i="9"/>
  <c r="I321" i="9"/>
  <c r="L324" i="9"/>
  <c r="Q324" i="9"/>
  <c r="N327" i="9"/>
  <c r="Q331" i="9"/>
  <c r="N334" i="9"/>
  <c r="L336" i="9"/>
  <c r="K336" i="9"/>
  <c r="N338" i="9"/>
  <c r="K346" i="9"/>
  <c r="L346" i="9"/>
  <c r="N354" i="9"/>
  <c r="K362" i="9"/>
  <c r="L362" i="9"/>
  <c r="N370" i="9"/>
  <c r="N314" i="9"/>
  <c r="I314" i="9"/>
  <c r="I317" i="9"/>
  <c r="N323" i="9"/>
  <c r="O324" i="9"/>
  <c r="J326" i="9"/>
  <c r="L326" i="9" s="1"/>
  <c r="M326" i="9"/>
  <c r="I327" i="9"/>
  <c r="J327" i="9"/>
  <c r="H328" i="9"/>
  <c r="N329" i="9"/>
  <c r="I329" i="9"/>
  <c r="J330" i="9"/>
  <c r="M330" i="9"/>
  <c r="Q330" i="9" s="1"/>
  <c r="O331" i="9"/>
  <c r="L335" i="9"/>
  <c r="K335" i="9"/>
  <c r="N337" i="9"/>
  <c r="I337" i="9"/>
  <c r="M337" i="9"/>
  <c r="L345" i="9"/>
  <c r="K345" i="9"/>
  <c r="I352" i="9"/>
  <c r="J352" i="9"/>
  <c r="N353" i="9"/>
  <c r="I353" i="9"/>
  <c r="M353" i="9"/>
  <c r="L361" i="9"/>
  <c r="K361" i="9"/>
  <c r="I368" i="9"/>
  <c r="J368" i="9"/>
  <c r="N369" i="9"/>
  <c r="I369" i="9"/>
  <c r="M369" i="9"/>
  <c r="I330" i="9"/>
  <c r="I334" i="9"/>
  <c r="I338" i="9"/>
  <c r="L341" i="9"/>
  <c r="Q341" i="9"/>
  <c r="N344" i="9"/>
  <c r="M347" i="9"/>
  <c r="I348" i="9"/>
  <c r="N351" i="9"/>
  <c r="I351" i="9"/>
  <c r="I354" i="9"/>
  <c r="L357" i="9"/>
  <c r="Q357" i="9"/>
  <c r="N360" i="9"/>
  <c r="M363" i="9"/>
  <c r="I364" i="9"/>
  <c r="N367" i="9"/>
  <c r="I367" i="9"/>
  <c r="I370" i="9"/>
  <c r="L373" i="9"/>
  <c r="Q373" i="9"/>
  <c r="M336" i="9"/>
  <c r="O336" i="9" s="1"/>
  <c r="N340" i="9"/>
  <c r="O341" i="9"/>
  <c r="J343" i="9"/>
  <c r="M343" i="9"/>
  <c r="O343" i="9" s="1"/>
  <c r="I344" i="9"/>
  <c r="J344" i="9"/>
  <c r="H345" i="9"/>
  <c r="N347" i="9"/>
  <c r="I347" i="9"/>
  <c r="I350" i="9"/>
  <c r="N356" i="9"/>
  <c r="O357" i="9"/>
  <c r="J359" i="9"/>
  <c r="M359" i="9"/>
  <c r="O359" i="9" s="1"/>
  <c r="I360" i="9"/>
  <c r="J360" i="9"/>
  <c r="H361" i="9"/>
  <c r="N363" i="9"/>
  <c r="I363" i="9"/>
  <c r="I366" i="9"/>
  <c r="N372" i="9"/>
  <c r="O373" i="9"/>
  <c r="L107" i="11" l="1"/>
  <c r="K209" i="10"/>
  <c r="L209" i="10"/>
  <c r="O209" i="10"/>
  <c r="L341" i="12"/>
  <c r="K341" i="12"/>
  <c r="L325" i="12"/>
  <c r="K325" i="12"/>
  <c r="K336" i="12"/>
  <c r="L336" i="12"/>
  <c r="L359" i="12"/>
  <c r="K359" i="12"/>
  <c r="L347" i="12"/>
  <c r="K347" i="12"/>
  <c r="L339" i="12"/>
  <c r="K339" i="12"/>
  <c r="L293" i="12"/>
  <c r="K293" i="12"/>
  <c r="Q359" i="12"/>
  <c r="Q357" i="12"/>
  <c r="Q355" i="12"/>
  <c r="O288" i="12"/>
  <c r="Q288" i="12"/>
  <c r="O253" i="12"/>
  <c r="Q253" i="12"/>
  <c r="Q309" i="12"/>
  <c r="O309" i="12"/>
  <c r="O285" i="12"/>
  <c r="Q285" i="12"/>
  <c r="Q349" i="12"/>
  <c r="Q335" i="12"/>
  <c r="Q333" i="12"/>
  <c r="Q331" i="12"/>
  <c r="Q307" i="12"/>
  <c r="O307" i="12"/>
  <c r="Q275" i="12"/>
  <c r="O275" i="12"/>
  <c r="O292" i="12"/>
  <c r="L265" i="12"/>
  <c r="K265" i="12"/>
  <c r="K233" i="12"/>
  <c r="L233" i="12"/>
  <c r="Q358" i="12"/>
  <c r="O358" i="12"/>
  <c r="Q354" i="12"/>
  <c r="O354" i="12"/>
  <c r="Q350" i="12"/>
  <c r="O350" i="12"/>
  <c r="Q346" i="12"/>
  <c r="O346" i="12"/>
  <c r="Q342" i="12"/>
  <c r="O342" i="12"/>
  <c r="Q338" i="12"/>
  <c r="O338" i="12"/>
  <c r="Q334" i="12"/>
  <c r="O334" i="12"/>
  <c r="Q330" i="12"/>
  <c r="O330" i="12"/>
  <c r="Q326" i="12"/>
  <c r="O326" i="12"/>
  <c r="L322" i="12"/>
  <c r="K322" i="12"/>
  <c r="K321" i="12"/>
  <c r="L321" i="12"/>
  <c r="K305" i="12"/>
  <c r="L305" i="12"/>
  <c r="L289" i="12"/>
  <c r="K289" i="12"/>
  <c r="K358" i="12"/>
  <c r="Q356" i="12"/>
  <c r="K354" i="12"/>
  <c r="Q352" i="12"/>
  <c r="K304" i="12"/>
  <c r="L304" i="12"/>
  <c r="O296" i="12"/>
  <c r="Q296" i="12"/>
  <c r="K282" i="12"/>
  <c r="L282" i="12"/>
  <c r="O278" i="12"/>
  <c r="Q278" i="12"/>
  <c r="O262" i="12"/>
  <c r="Q262" i="12"/>
  <c r="O321" i="12"/>
  <c r="O282" i="12"/>
  <c r="Q282" i="12"/>
  <c r="K350" i="12"/>
  <c r="Q348" i="12"/>
  <c r="K346" i="12"/>
  <c r="Q344" i="12"/>
  <c r="K342" i="12"/>
  <c r="Q340" i="12"/>
  <c r="K338" i="12"/>
  <c r="Q336" i="12"/>
  <c r="K334" i="12"/>
  <c r="Q332" i="12"/>
  <c r="K330" i="12"/>
  <c r="Q328" i="12"/>
  <c r="K326" i="12"/>
  <c r="Q324" i="12"/>
  <c r="Q315" i="12"/>
  <c r="O315" i="12"/>
  <c r="L274" i="12"/>
  <c r="K274" i="12"/>
  <c r="O245" i="12"/>
  <c r="Q245" i="12"/>
  <c r="O229" i="12"/>
  <c r="Q229" i="12"/>
  <c r="O316" i="12"/>
  <c r="K300" i="12"/>
  <c r="L300" i="12"/>
  <c r="Q305" i="12"/>
  <c r="Q261" i="12"/>
  <c r="O261" i="12"/>
  <c r="Q246" i="12"/>
  <c r="O246" i="12"/>
  <c r="Q271" i="12"/>
  <c r="O271" i="12"/>
  <c r="Q265" i="12"/>
  <c r="O265" i="12"/>
  <c r="Q250" i="12"/>
  <c r="O228" i="12"/>
  <c r="Q228" i="12"/>
  <c r="L299" i="12"/>
  <c r="K299" i="12"/>
  <c r="L247" i="12"/>
  <c r="K240" i="12"/>
  <c r="L240" i="12"/>
  <c r="L235" i="12"/>
  <c r="K235" i="12"/>
  <c r="L227" i="12"/>
  <c r="K227" i="12"/>
  <c r="K284" i="12"/>
  <c r="L284" i="12"/>
  <c r="O273" i="12"/>
  <c r="Q267" i="12"/>
  <c r="O267" i="12"/>
  <c r="O249" i="12"/>
  <c r="O281" i="12"/>
  <c r="Q281" i="12"/>
  <c r="Q241" i="12"/>
  <c r="O241" i="12"/>
  <c r="Q231" i="12"/>
  <c r="O231" i="12"/>
  <c r="Q225" i="12"/>
  <c r="O225" i="12"/>
  <c r="L210" i="12"/>
  <c r="K210" i="12"/>
  <c r="L190" i="12"/>
  <c r="K190" i="12"/>
  <c r="L172" i="12"/>
  <c r="K172" i="12"/>
  <c r="K280" i="12"/>
  <c r="O218" i="12"/>
  <c r="Q218" i="12"/>
  <c r="L152" i="12"/>
  <c r="K152" i="12"/>
  <c r="K244" i="12"/>
  <c r="L244" i="12"/>
  <c r="K207" i="12"/>
  <c r="L207" i="12"/>
  <c r="O198" i="12"/>
  <c r="Q198" i="12"/>
  <c r="Q180" i="12"/>
  <c r="O180" i="12"/>
  <c r="L219" i="12"/>
  <c r="K219" i="12"/>
  <c r="O147" i="12"/>
  <c r="L139" i="12"/>
  <c r="K139" i="12"/>
  <c r="L129" i="12"/>
  <c r="K129" i="12"/>
  <c r="L115" i="12"/>
  <c r="K115" i="12"/>
  <c r="L106" i="12"/>
  <c r="K106" i="12"/>
  <c r="L98" i="12"/>
  <c r="K98" i="12"/>
  <c r="L86" i="12"/>
  <c r="K86" i="12"/>
  <c r="L78" i="12"/>
  <c r="K78" i="12"/>
  <c r="L69" i="12"/>
  <c r="K69" i="12"/>
  <c r="K212" i="12"/>
  <c r="L212" i="12"/>
  <c r="Q204" i="12"/>
  <c r="O204" i="12"/>
  <c r="O193" i="12"/>
  <c r="Q193" i="12"/>
  <c r="Q184" i="12"/>
  <c r="O184" i="12"/>
  <c r="O174" i="12"/>
  <c r="Q174" i="12"/>
  <c r="K160" i="12"/>
  <c r="L160" i="12"/>
  <c r="O150" i="12"/>
  <c r="Q150" i="12"/>
  <c r="O212" i="12"/>
  <c r="Q212" i="12"/>
  <c r="K208" i="12"/>
  <c r="K192" i="12"/>
  <c r="L182" i="12"/>
  <c r="K171" i="12"/>
  <c r="Q132" i="12"/>
  <c r="O132" i="12"/>
  <c r="O102" i="12"/>
  <c r="O101" i="12"/>
  <c r="Q101" i="12"/>
  <c r="L71" i="12"/>
  <c r="K71" i="12"/>
  <c r="O51" i="12"/>
  <c r="Q51" i="12"/>
  <c r="O32" i="12"/>
  <c r="Q32" i="12"/>
  <c r="O15" i="12"/>
  <c r="Q15" i="12"/>
  <c r="Q56" i="12"/>
  <c r="O56" i="12"/>
  <c r="Q39" i="12"/>
  <c r="O39" i="12"/>
  <c r="Q12" i="12"/>
  <c r="O12" i="12"/>
  <c r="L189" i="12"/>
  <c r="K138" i="12"/>
  <c r="L138" i="12"/>
  <c r="Q111" i="12"/>
  <c r="Q98" i="12"/>
  <c r="K90" i="12"/>
  <c r="L90" i="12"/>
  <c r="K65" i="12"/>
  <c r="K62" i="12"/>
  <c r="L62" i="12"/>
  <c r="K53" i="12"/>
  <c r="L53" i="12"/>
  <c r="K44" i="12"/>
  <c r="L44" i="12"/>
  <c r="K36" i="12"/>
  <c r="L36" i="12"/>
  <c r="K26" i="12"/>
  <c r="L26" i="12"/>
  <c r="K17" i="12"/>
  <c r="L17" i="12"/>
  <c r="L81" i="12"/>
  <c r="K127" i="12"/>
  <c r="L113" i="12"/>
  <c r="O106" i="12"/>
  <c r="Q93" i="12"/>
  <c r="K85" i="12"/>
  <c r="L85" i="12"/>
  <c r="K51" i="12"/>
  <c r="L51" i="12"/>
  <c r="K32" i="12"/>
  <c r="L32" i="12"/>
  <c r="L128" i="12"/>
  <c r="O120" i="12"/>
  <c r="Q120" i="12"/>
  <c r="L357" i="12"/>
  <c r="K357" i="12"/>
  <c r="L333" i="12"/>
  <c r="K333" i="12"/>
  <c r="K344" i="12"/>
  <c r="L344" i="12"/>
  <c r="K328" i="12"/>
  <c r="L328" i="12"/>
  <c r="L351" i="12"/>
  <c r="K351" i="12"/>
  <c r="L343" i="12"/>
  <c r="K343" i="12"/>
  <c r="L331" i="12"/>
  <c r="K331" i="12"/>
  <c r="L323" i="12"/>
  <c r="K323" i="12"/>
  <c r="L309" i="12"/>
  <c r="K309" i="12"/>
  <c r="Q351" i="12"/>
  <c r="O269" i="12"/>
  <c r="Q269" i="12"/>
  <c r="Q317" i="12"/>
  <c r="O317" i="12"/>
  <c r="O293" i="12"/>
  <c r="Q293" i="12"/>
  <c r="Q343" i="12"/>
  <c r="Q341" i="12"/>
  <c r="Q327" i="12"/>
  <c r="Q325" i="12"/>
  <c r="L245" i="12"/>
  <c r="K245" i="12"/>
  <c r="L229" i="12"/>
  <c r="K229" i="12"/>
  <c r="K316" i="12"/>
  <c r="L316" i="12"/>
  <c r="L261" i="12"/>
  <c r="K261" i="12"/>
  <c r="Q270" i="12"/>
  <c r="O270" i="12"/>
  <c r="K230" i="12"/>
  <c r="L230" i="12"/>
  <c r="K241" i="12"/>
  <c r="L241" i="12"/>
  <c r="L353" i="12"/>
  <c r="K353" i="12"/>
  <c r="L345" i="12"/>
  <c r="K345" i="12"/>
  <c r="L337" i="12"/>
  <c r="K337" i="12"/>
  <c r="L329" i="12"/>
  <c r="K329" i="12"/>
  <c r="K356" i="12"/>
  <c r="L356" i="12"/>
  <c r="K348" i="12"/>
  <c r="L348" i="12"/>
  <c r="K340" i="12"/>
  <c r="L340" i="12"/>
  <c r="K332" i="12"/>
  <c r="L332" i="12"/>
  <c r="K324" i="12"/>
  <c r="L324" i="12"/>
  <c r="Q322" i="12"/>
  <c r="O322" i="12"/>
  <c r="L317" i="12"/>
  <c r="K317" i="12"/>
  <c r="L301" i="12"/>
  <c r="K301" i="12"/>
  <c r="L285" i="12"/>
  <c r="K285" i="12"/>
  <c r="K312" i="12"/>
  <c r="L312" i="12"/>
  <c r="O304" i="12"/>
  <c r="Q304" i="12"/>
  <c r="K272" i="12"/>
  <c r="L272" i="12"/>
  <c r="K266" i="12"/>
  <c r="L266" i="12"/>
  <c r="K256" i="12"/>
  <c r="L256" i="12"/>
  <c r="L250" i="12"/>
  <c r="K250" i="12"/>
  <c r="K308" i="12"/>
  <c r="L308" i="12"/>
  <c r="O313" i="12"/>
  <c r="Q300" i="12"/>
  <c r="K270" i="12"/>
  <c r="L270" i="12"/>
  <c r="Q238" i="12"/>
  <c r="O238" i="12"/>
  <c r="O323" i="12"/>
  <c r="O276" i="12"/>
  <c r="Q276" i="12"/>
  <c r="O272" i="12"/>
  <c r="Q272" i="12"/>
  <c r="K292" i="12"/>
  <c r="L292" i="12"/>
  <c r="L271" i="12"/>
  <c r="K271" i="12"/>
  <c r="K264" i="12"/>
  <c r="L264" i="12"/>
  <c r="Q274" i="12"/>
  <c r="O274" i="12"/>
  <c r="O240" i="12"/>
  <c r="Q240" i="12"/>
  <c r="Q235" i="12"/>
  <c r="O235" i="12"/>
  <c r="O227" i="12"/>
  <c r="Q227" i="12"/>
  <c r="O284" i="12"/>
  <c r="Q284" i="12"/>
  <c r="L231" i="12"/>
  <c r="K231" i="12"/>
  <c r="Q291" i="12"/>
  <c r="O291" i="12"/>
  <c r="O220" i="12"/>
  <c r="Q220" i="12"/>
  <c r="L205" i="12"/>
  <c r="K205" i="12"/>
  <c r="L186" i="12"/>
  <c r="K186" i="12"/>
  <c r="O260" i="12"/>
  <c r="Q260" i="12"/>
  <c r="K222" i="12"/>
  <c r="L222" i="12"/>
  <c r="L215" i="12"/>
  <c r="K215" i="12"/>
  <c r="L167" i="12"/>
  <c r="K167" i="12"/>
  <c r="L147" i="12"/>
  <c r="K147" i="12"/>
  <c r="O214" i="12"/>
  <c r="Q214" i="12"/>
  <c r="O207" i="12"/>
  <c r="Q207" i="12"/>
  <c r="Q189" i="12"/>
  <c r="O189" i="12"/>
  <c r="K179" i="12"/>
  <c r="L179" i="12"/>
  <c r="O222" i="12"/>
  <c r="Q222" i="12"/>
  <c r="Q219" i="12"/>
  <c r="O219" i="12"/>
  <c r="K184" i="12"/>
  <c r="O157" i="12"/>
  <c r="K203" i="12"/>
  <c r="L203" i="12"/>
  <c r="K183" i="12"/>
  <c r="L183" i="12"/>
  <c r="O160" i="12"/>
  <c r="Q160" i="12"/>
  <c r="K202" i="12"/>
  <c r="K180" i="12"/>
  <c r="L137" i="12"/>
  <c r="K137" i="12"/>
  <c r="O129" i="12"/>
  <c r="O128" i="12"/>
  <c r="Q128" i="12"/>
  <c r="Q119" i="12"/>
  <c r="O119" i="12"/>
  <c r="K96" i="12"/>
  <c r="L96" i="12"/>
  <c r="Q84" i="12"/>
  <c r="O84" i="12"/>
  <c r="K64" i="12"/>
  <c r="L64" i="12"/>
  <c r="L56" i="12"/>
  <c r="K56" i="12"/>
  <c r="K46" i="12"/>
  <c r="L46" i="12"/>
  <c r="L39" i="12"/>
  <c r="K39" i="12"/>
  <c r="K28" i="12"/>
  <c r="L28" i="12"/>
  <c r="L21" i="12"/>
  <c r="K21" i="12"/>
  <c r="K11" i="12"/>
  <c r="L11" i="12"/>
  <c r="L101" i="12"/>
  <c r="O85" i="12"/>
  <c r="Q85" i="12"/>
  <c r="O211" i="12"/>
  <c r="K132" i="12"/>
  <c r="Q127" i="12"/>
  <c r="O127" i="12"/>
  <c r="K84" i="12"/>
  <c r="Q80" i="12"/>
  <c r="O80" i="12"/>
  <c r="Q152" i="12"/>
  <c r="Q137" i="12"/>
  <c r="O137" i="12"/>
  <c r="O121" i="12"/>
  <c r="O68" i="12"/>
  <c r="Q68" i="12"/>
  <c r="Q21" i="12"/>
  <c r="O21" i="12"/>
  <c r="K80" i="12"/>
  <c r="Q75" i="12"/>
  <c r="O75" i="12"/>
  <c r="K59" i="12"/>
  <c r="L59" i="12"/>
  <c r="Q123" i="12"/>
  <c r="O123" i="12"/>
  <c r="L114" i="12"/>
  <c r="Q86" i="12"/>
  <c r="L313" i="12"/>
  <c r="K313" i="12"/>
  <c r="L297" i="12"/>
  <c r="K297" i="12"/>
  <c r="K320" i="12"/>
  <c r="L320" i="12"/>
  <c r="O312" i="12"/>
  <c r="Q312" i="12"/>
  <c r="K288" i="12"/>
  <c r="L288" i="12"/>
  <c r="L269" i="12"/>
  <c r="K269" i="12"/>
  <c r="K253" i="12"/>
  <c r="L253" i="12"/>
  <c r="O347" i="12"/>
  <c r="O339" i="12"/>
  <c r="L242" i="12"/>
  <c r="K242" i="12"/>
  <c r="K232" i="12"/>
  <c r="L232" i="12"/>
  <c r="L275" i="12"/>
  <c r="K275" i="12"/>
  <c r="K257" i="12"/>
  <c r="L257" i="12"/>
  <c r="K249" i="12"/>
  <c r="L234" i="12"/>
  <c r="K234" i="12"/>
  <c r="Q299" i="12"/>
  <c r="O299" i="12"/>
  <c r="L243" i="12"/>
  <c r="K243" i="12"/>
  <c r="K315" i="12"/>
  <c r="L267" i="12"/>
  <c r="K267" i="12"/>
  <c r="L259" i="12"/>
  <c r="K259" i="12"/>
  <c r="L200" i="12"/>
  <c r="K200" i="12"/>
  <c r="L181" i="12"/>
  <c r="K181" i="12"/>
  <c r="O226" i="12"/>
  <c r="Q226" i="12"/>
  <c r="L162" i="12"/>
  <c r="K162" i="12"/>
  <c r="L142" i="12"/>
  <c r="K142" i="12"/>
  <c r="Q199" i="12"/>
  <c r="O199" i="12"/>
  <c r="K188" i="12"/>
  <c r="L188" i="12"/>
  <c r="O179" i="12"/>
  <c r="Q179" i="12"/>
  <c r="K165" i="12"/>
  <c r="L165" i="12"/>
  <c r="K155" i="12"/>
  <c r="L155" i="12"/>
  <c r="K146" i="12"/>
  <c r="L146" i="12"/>
  <c r="K225" i="12"/>
  <c r="L134" i="12"/>
  <c r="K134" i="12"/>
  <c r="L121" i="12"/>
  <c r="K121" i="12"/>
  <c r="L111" i="12"/>
  <c r="K111" i="12"/>
  <c r="L102" i="12"/>
  <c r="K102" i="12"/>
  <c r="L93" i="12"/>
  <c r="K93" i="12"/>
  <c r="L82" i="12"/>
  <c r="K82" i="12"/>
  <c r="L73" i="12"/>
  <c r="K73" i="12"/>
  <c r="O203" i="12"/>
  <c r="Q203" i="12"/>
  <c r="Q194" i="12"/>
  <c r="O194" i="12"/>
  <c r="O183" i="12"/>
  <c r="Q183" i="12"/>
  <c r="Q176" i="12"/>
  <c r="O176" i="12"/>
  <c r="L169" i="12"/>
  <c r="K169" i="12"/>
  <c r="K141" i="12"/>
  <c r="L141" i="12"/>
  <c r="K221" i="12"/>
  <c r="L123" i="12"/>
  <c r="K123" i="12"/>
  <c r="O115" i="12"/>
  <c r="O114" i="12"/>
  <c r="Q114" i="12"/>
  <c r="L89" i="12"/>
  <c r="K89" i="12"/>
  <c r="O81" i="12"/>
  <c r="Q81" i="12"/>
  <c r="O59" i="12"/>
  <c r="Q59" i="12"/>
  <c r="O42" i="12"/>
  <c r="Q42" i="12"/>
  <c r="O24" i="12"/>
  <c r="Q24" i="12"/>
  <c r="O133" i="12"/>
  <c r="Q133" i="12"/>
  <c r="Q89" i="12"/>
  <c r="O89" i="12"/>
  <c r="Q69" i="12"/>
  <c r="Q113" i="12"/>
  <c r="O113" i="12"/>
  <c r="Q100" i="12"/>
  <c r="O100" i="12"/>
  <c r="O78" i="12"/>
  <c r="O77" i="12"/>
  <c r="Q77" i="12"/>
  <c r="Q142" i="12"/>
  <c r="O134" i="12"/>
  <c r="Q71" i="12"/>
  <c r="O71" i="12"/>
  <c r="O139" i="12"/>
  <c r="O138" i="12"/>
  <c r="Q138" i="12"/>
  <c r="K120" i="12"/>
  <c r="L120" i="12"/>
  <c r="K100" i="12"/>
  <c r="Q95" i="12"/>
  <c r="O95" i="12"/>
  <c r="O73" i="12"/>
  <c r="O72" i="12"/>
  <c r="Q72" i="12"/>
  <c r="K42" i="12"/>
  <c r="L42" i="12"/>
  <c r="K24" i="12"/>
  <c r="L24" i="12"/>
  <c r="L349" i="12"/>
  <c r="K349" i="12"/>
  <c r="K352" i="12"/>
  <c r="L352" i="12"/>
  <c r="L355" i="12"/>
  <c r="K355" i="12"/>
  <c r="L335" i="12"/>
  <c r="K335" i="12"/>
  <c r="L327" i="12"/>
  <c r="K327" i="12"/>
  <c r="O320" i="12"/>
  <c r="Q320" i="12"/>
  <c r="K296" i="12"/>
  <c r="L296" i="12"/>
  <c r="Q301" i="12"/>
  <c r="O301" i="12"/>
  <c r="K276" i="12"/>
  <c r="L276" i="12"/>
  <c r="Q257" i="12"/>
  <c r="O257" i="12"/>
  <c r="K273" i="12"/>
  <c r="L273" i="12"/>
  <c r="L277" i="12"/>
  <c r="K277" i="12"/>
  <c r="O252" i="12"/>
  <c r="Q252" i="12"/>
  <c r="K248" i="12"/>
  <c r="L248" i="12"/>
  <c r="Q243" i="12"/>
  <c r="O243" i="12"/>
  <c r="O232" i="12"/>
  <c r="Q232" i="12"/>
  <c r="O266" i="12"/>
  <c r="Q266" i="12"/>
  <c r="Q259" i="12"/>
  <c r="O259" i="12"/>
  <c r="L281" i="12"/>
  <c r="K281" i="12"/>
  <c r="Q230" i="12"/>
  <c r="O230" i="12"/>
  <c r="Q217" i="12"/>
  <c r="O217" i="12"/>
  <c r="L291" i="12"/>
  <c r="K291" i="12"/>
  <c r="L237" i="12"/>
  <c r="K237" i="12"/>
  <c r="L195" i="12"/>
  <c r="K195" i="12"/>
  <c r="L177" i="12"/>
  <c r="K177" i="12"/>
  <c r="K260" i="12"/>
  <c r="L260" i="12"/>
  <c r="Q234" i="12"/>
  <c r="O234" i="12"/>
  <c r="L223" i="12"/>
  <c r="K223" i="12"/>
  <c r="Q221" i="12"/>
  <c r="O221" i="12"/>
  <c r="K214" i="12"/>
  <c r="L214" i="12"/>
  <c r="L157" i="12"/>
  <c r="K157" i="12"/>
  <c r="O244" i="12"/>
  <c r="Q244" i="12"/>
  <c r="Q208" i="12"/>
  <c r="O208" i="12"/>
  <c r="K198" i="12"/>
  <c r="L198" i="12"/>
  <c r="O188" i="12"/>
  <c r="Q188" i="12"/>
  <c r="Q171" i="12"/>
  <c r="O171" i="12"/>
  <c r="O165" i="12"/>
  <c r="Q165" i="12"/>
  <c r="O155" i="12"/>
  <c r="Q155" i="12"/>
  <c r="O146" i="12"/>
  <c r="Q146" i="12"/>
  <c r="K193" i="12"/>
  <c r="L193" i="12"/>
  <c r="K174" i="12"/>
  <c r="L174" i="12"/>
  <c r="O167" i="12"/>
  <c r="Q167" i="12"/>
  <c r="K150" i="12"/>
  <c r="L150" i="12"/>
  <c r="O141" i="12"/>
  <c r="Q141" i="12"/>
  <c r="K109" i="12"/>
  <c r="L109" i="12"/>
  <c r="K77" i="12"/>
  <c r="L77" i="12"/>
  <c r="Q65" i="12"/>
  <c r="O65" i="12"/>
  <c r="K55" i="12"/>
  <c r="L55" i="12"/>
  <c r="L48" i="12"/>
  <c r="K48" i="12"/>
  <c r="K38" i="12"/>
  <c r="L38" i="12"/>
  <c r="L29" i="12"/>
  <c r="K29" i="12"/>
  <c r="K19" i="12"/>
  <c r="L19" i="12"/>
  <c r="L12" i="12"/>
  <c r="K12" i="12"/>
  <c r="Q29" i="12"/>
  <c r="O29" i="12"/>
  <c r="O109" i="12"/>
  <c r="Q109" i="12"/>
  <c r="O96" i="12"/>
  <c r="Q96" i="12"/>
  <c r="K72" i="12"/>
  <c r="L72" i="12"/>
  <c r="Q60" i="12"/>
  <c r="O60" i="12"/>
  <c r="Q52" i="12"/>
  <c r="O52" i="12"/>
  <c r="Q43" i="12"/>
  <c r="O43" i="12"/>
  <c r="Q33" i="12"/>
  <c r="O33" i="12"/>
  <c r="Q25" i="12"/>
  <c r="O25" i="12"/>
  <c r="Q16" i="12"/>
  <c r="O16" i="12"/>
  <c r="Q48" i="12"/>
  <c r="O48" i="12"/>
  <c r="K133" i="12"/>
  <c r="L133" i="12"/>
  <c r="Q108" i="12"/>
  <c r="O108" i="12"/>
  <c r="O90" i="12"/>
  <c r="Q90" i="12"/>
  <c r="K68" i="12"/>
  <c r="L68" i="12"/>
  <c r="K15" i="12"/>
  <c r="L15" i="12"/>
  <c r="L355" i="11"/>
  <c r="K355" i="11"/>
  <c r="L339" i="11"/>
  <c r="K339" i="11"/>
  <c r="K349" i="11"/>
  <c r="L349" i="11"/>
  <c r="Q344" i="11"/>
  <c r="O344" i="11"/>
  <c r="O332" i="11"/>
  <c r="Q332" i="11"/>
  <c r="L352" i="11"/>
  <c r="K305" i="11"/>
  <c r="L305" i="11"/>
  <c r="K246" i="11"/>
  <c r="L246" i="11"/>
  <c r="L201" i="11"/>
  <c r="K201" i="11"/>
  <c r="O358" i="11"/>
  <c r="Q263" i="11"/>
  <c r="O263" i="11"/>
  <c r="Q253" i="11"/>
  <c r="O253" i="11"/>
  <c r="Q231" i="11"/>
  <c r="O231" i="11"/>
  <c r="O324" i="11"/>
  <c r="Q324" i="11"/>
  <c r="L321" i="11"/>
  <c r="K321" i="11"/>
  <c r="L251" i="11"/>
  <c r="K251" i="11"/>
  <c r="L204" i="11"/>
  <c r="K204" i="11"/>
  <c r="K185" i="11"/>
  <c r="L185" i="11"/>
  <c r="O203" i="11"/>
  <c r="Q203" i="11"/>
  <c r="K266" i="11"/>
  <c r="L266" i="11"/>
  <c r="Q117" i="11"/>
  <c r="O117" i="11"/>
  <c r="L146" i="11"/>
  <c r="K146" i="11"/>
  <c r="L104" i="11"/>
  <c r="K104" i="11"/>
  <c r="Q74" i="11"/>
  <c r="O74" i="11"/>
  <c r="L38" i="11"/>
  <c r="K38" i="11"/>
  <c r="K102" i="11"/>
  <c r="L102" i="11"/>
  <c r="Q44" i="11"/>
  <c r="O44" i="11"/>
  <c r="Q29" i="11"/>
  <c r="O29" i="11"/>
  <c r="K17" i="11"/>
  <c r="L17" i="11"/>
  <c r="K132" i="11"/>
  <c r="O22" i="11"/>
  <c r="O16" i="11"/>
  <c r="L351" i="11"/>
  <c r="K351" i="11"/>
  <c r="L366" i="11"/>
  <c r="K366" i="11"/>
  <c r="O349" i="11"/>
  <c r="Q349" i="11"/>
  <c r="Q342" i="11"/>
  <c r="O342" i="11"/>
  <c r="K332" i="11"/>
  <c r="L332" i="11"/>
  <c r="Q362" i="11"/>
  <c r="O362" i="11"/>
  <c r="L354" i="11"/>
  <c r="K354" i="11"/>
  <c r="L346" i="11"/>
  <c r="K346" i="11"/>
  <c r="K361" i="11"/>
  <c r="L361" i="11"/>
  <c r="K325" i="11"/>
  <c r="L325" i="11"/>
  <c r="O318" i="11"/>
  <c r="Q318" i="11"/>
  <c r="L303" i="11"/>
  <c r="K303" i="11"/>
  <c r="L287" i="11"/>
  <c r="K287" i="11"/>
  <c r="K333" i="11"/>
  <c r="L333" i="11"/>
  <c r="O322" i="11"/>
  <c r="Q322" i="11"/>
  <c r="Q346" i="11"/>
  <c r="O346" i="11"/>
  <c r="L360" i="11"/>
  <c r="K309" i="11"/>
  <c r="L309" i="11"/>
  <c r="O301" i="11"/>
  <c r="Q301" i="11"/>
  <c r="Q294" i="11"/>
  <c r="O294" i="11"/>
  <c r="K285" i="11"/>
  <c r="L285" i="11"/>
  <c r="L282" i="11"/>
  <c r="K282" i="11"/>
  <c r="O278" i="11"/>
  <c r="Q278" i="11"/>
  <c r="L342" i="11"/>
  <c r="L314" i="11"/>
  <c r="K314" i="11"/>
  <c r="L306" i="11"/>
  <c r="K306" i="11"/>
  <c r="L298" i="11"/>
  <c r="K298" i="11"/>
  <c r="L290" i="11"/>
  <c r="K290" i="11"/>
  <c r="O282" i="11"/>
  <c r="Q282" i="11"/>
  <c r="K273" i="11"/>
  <c r="L273" i="11"/>
  <c r="K320" i="11"/>
  <c r="L320" i="11"/>
  <c r="O305" i="11"/>
  <c r="Q305" i="11"/>
  <c r="Q296" i="11"/>
  <c r="O296" i="11"/>
  <c r="K262" i="11"/>
  <c r="L262" i="11"/>
  <c r="L243" i="11"/>
  <c r="K243" i="11"/>
  <c r="L215" i="11"/>
  <c r="K215" i="11"/>
  <c r="L196" i="11"/>
  <c r="K196" i="11"/>
  <c r="O325" i="11"/>
  <c r="L253" i="11"/>
  <c r="K253" i="11"/>
  <c r="L237" i="11"/>
  <c r="K237" i="11"/>
  <c r="K324" i="11"/>
  <c r="L324" i="11"/>
  <c r="O321" i="11"/>
  <c r="O313" i="11"/>
  <c r="Q313" i="11"/>
  <c r="O297" i="11"/>
  <c r="Q297" i="11"/>
  <c r="Q288" i="11"/>
  <c r="O288" i="11"/>
  <c r="Q251" i="11"/>
  <c r="O251" i="11"/>
  <c r="K238" i="11"/>
  <c r="L238" i="11"/>
  <c r="K284" i="11"/>
  <c r="L284" i="11"/>
  <c r="K217" i="11"/>
  <c r="L217" i="11"/>
  <c r="Q209" i="11"/>
  <c r="O209" i="11"/>
  <c r="Q172" i="11"/>
  <c r="O172" i="11"/>
  <c r="L151" i="11"/>
  <c r="K151" i="11"/>
  <c r="L275" i="11"/>
  <c r="K275" i="11"/>
  <c r="O258" i="11"/>
  <c r="Q258" i="11"/>
  <c r="O243" i="11"/>
  <c r="L229" i="11"/>
  <c r="K229" i="11"/>
  <c r="L216" i="11"/>
  <c r="K216" i="11"/>
  <c r="L197" i="11"/>
  <c r="K197" i="11"/>
  <c r="Q185" i="11"/>
  <c r="O185" i="11"/>
  <c r="L173" i="11"/>
  <c r="K173" i="11"/>
  <c r="Q163" i="11"/>
  <c r="O163" i="11"/>
  <c r="Q156" i="11"/>
  <c r="O156" i="11"/>
  <c r="Q135" i="11"/>
  <c r="O135" i="11"/>
  <c r="Q267" i="11"/>
  <c r="O267" i="11"/>
  <c r="Q233" i="11"/>
  <c r="O233" i="11"/>
  <c r="Q232" i="11"/>
  <c r="O232" i="11"/>
  <c r="Q266" i="11"/>
  <c r="O180" i="11"/>
  <c r="L130" i="11"/>
  <c r="K130" i="11"/>
  <c r="L123" i="11"/>
  <c r="K123" i="11"/>
  <c r="K99" i="11"/>
  <c r="L99" i="11"/>
  <c r="O79" i="11"/>
  <c r="Q79" i="11"/>
  <c r="K63" i="11"/>
  <c r="L63" i="11"/>
  <c r="Q178" i="11"/>
  <c r="O178" i="11"/>
  <c r="L133" i="11"/>
  <c r="K133" i="11"/>
  <c r="O110" i="11"/>
  <c r="Q110" i="11"/>
  <c r="Q104" i="11"/>
  <c r="O104" i="11"/>
  <c r="O99" i="11"/>
  <c r="Q99" i="11"/>
  <c r="Q94" i="11"/>
  <c r="O94" i="11"/>
  <c r="O91" i="11"/>
  <c r="Q91" i="11"/>
  <c r="L82" i="11"/>
  <c r="K82" i="11"/>
  <c r="Q70" i="11"/>
  <c r="O70" i="11"/>
  <c r="K64" i="11"/>
  <c r="L64" i="11"/>
  <c r="L54" i="11"/>
  <c r="K54" i="11"/>
  <c r="O49" i="11"/>
  <c r="Q49" i="11"/>
  <c r="O38" i="11"/>
  <c r="Q38" i="11"/>
  <c r="L35" i="11"/>
  <c r="K35" i="11"/>
  <c r="L103" i="11"/>
  <c r="K103" i="11"/>
  <c r="L90" i="11"/>
  <c r="L131" i="11"/>
  <c r="K131" i="11"/>
  <c r="Q102" i="11"/>
  <c r="Q45" i="11"/>
  <c r="O45" i="11"/>
  <c r="O169" i="11"/>
  <c r="Q169" i="11"/>
  <c r="L161" i="11"/>
  <c r="K161" i="11"/>
  <c r="Q153" i="11"/>
  <c r="O153" i="11"/>
  <c r="O129" i="11"/>
  <c r="O115" i="11"/>
  <c r="Q115" i="11"/>
  <c r="O109" i="11"/>
  <c r="O71" i="11"/>
  <c r="Q71" i="11"/>
  <c r="O63" i="11"/>
  <c r="Q63" i="11"/>
  <c r="K47" i="11"/>
  <c r="L47" i="11"/>
  <c r="O35" i="11"/>
  <c r="Q35" i="11"/>
  <c r="L22" i="11"/>
  <c r="K22" i="11"/>
  <c r="L209" i="11"/>
  <c r="K122" i="11"/>
  <c r="K111" i="11"/>
  <c r="L45" i="11"/>
  <c r="K45" i="11"/>
  <c r="Q168" i="11"/>
  <c r="O168" i="11"/>
  <c r="L70" i="11"/>
  <c r="L34" i="11"/>
  <c r="K34" i="11"/>
  <c r="L24" i="11"/>
  <c r="K24" i="11"/>
  <c r="L16" i="11"/>
  <c r="K16" i="11"/>
  <c r="O20" i="11"/>
  <c r="Q174" i="11"/>
  <c r="O116" i="11"/>
  <c r="O122" i="11"/>
  <c r="O55" i="11"/>
  <c r="O27" i="11"/>
  <c r="O31" i="11"/>
  <c r="O365" i="11"/>
  <c r="Q365" i="11"/>
  <c r="Q368" i="11"/>
  <c r="O368" i="11"/>
  <c r="L307" i="11"/>
  <c r="K307" i="11"/>
  <c r="Q329" i="11"/>
  <c r="O329" i="11"/>
  <c r="Q310" i="11"/>
  <c r="O310" i="11"/>
  <c r="K301" i="11"/>
  <c r="L301" i="11"/>
  <c r="O269" i="11"/>
  <c r="Q269" i="11"/>
  <c r="K276" i="11"/>
  <c r="L276" i="11"/>
  <c r="Q277" i="11"/>
  <c r="O277" i="11"/>
  <c r="O221" i="11"/>
  <c r="Q221" i="11"/>
  <c r="Q306" i="11"/>
  <c r="O306" i="11"/>
  <c r="O284" i="11"/>
  <c r="Q284" i="11"/>
  <c r="K189" i="11"/>
  <c r="L189" i="11"/>
  <c r="Q173" i="11"/>
  <c r="O173" i="11"/>
  <c r="Q143" i="11"/>
  <c r="O143" i="11"/>
  <c r="L233" i="11"/>
  <c r="K233" i="11"/>
  <c r="O213" i="11"/>
  <c r="Q213" i="11"/>
  <c r="L186" i="11"/>
  <c r="K186" i="11"/>
  <c r="O88" i="11"/>
  <c r="Q88" i="11"/>
  <c r="L178" i="11"/>
  <c r="K178" i="11"/>
  <c r="L94" i="11"/>
  <c r="K94" i="11"/>
  <c r="Q78" i="11"/>
  <c r="O78" i="11"/>
  <c r="Q157" i="11"/>
  <c r="O157" i="11"/>
  <c r="Q66" i="11"/>
  <c r="O66" i="11"/>
  <c r="L18" i="11"/>
  <c r="K18" i="11"/>
  <c r="K51" i="11"/>
  <c r="L51" i="11"/>
  <c r="Q39" i="11"/>
  <c r="O39" i="11"/>
  <c r="K145" i="11"/>
  <c r="L145" i="11"/>
  <c r="L52" i="11"/>
  <c r="K52" i="11"/>
  <c r="L347" i="11"/>
  <c r="K347" i="11"/>
  <c r="L362" i="11"/>
  <c r="K362" i="11"/>
  <c r="K357" i="11"/>
  <c r="L357" i="11"/>
  <c r="K341" i="11"/>
  <c r="L341" i="11"/>
  <c r="O361" i="11"/>
  <c r="Q361" i="11"/>
  <c r="Q352" i="11"/>
  <c r="O352" i="11"/>
  <c r="L315" i="11"/>
  <c r="K315" i="11"/>
  <c r="L299" i="11"/>
  <c r="K299" i="11"/>
  <c r="K368" i="11"/>
  <c r="L337" i="11"/>
  <c r="K337" i="11"/>
  <c r="Q333" i="11"/>
  <c r="O333" i="11"/>
  <c r="K326" i="11"/>
  <c r="L326" i="11"/>
  <c r="Q319" i="11"/>
  <c r="O319" i="11"/>
  <c r="Q360" i="11"/>
  <c r="O360" i="11"/>
  <c r="L335" i="11"/>
  <c r="K335" i="11"/>
  <c r="L350" i="11"/>
  <c r="L317" i="11"/>
  <c r="K317" i="11"/>
  <c r="O309" i="11"/>
  <c r="Q309" i="11"/>
  <c r="K293" i="11"/>
  <c r="L293" i="11"/>
  <c r="O285" i="11"/>
  <c r="Q285" i="11"/>
  <c r="O281" i="11"/>
  <c r="Q281" i="11"/>
  <c r="K272" i="11"/>
  <c r="L272" i="11"/>
  <c r="K336" i="11"/>
  <c r="L336" i="11"/>
  <c r="Q273" i="11"/>
  <c r="O273" i="11"/>
  <c r="Q298" i="11"/>
  <c r="O298" i="11"/>
  <c r="K289" i="11"/>
  <c r="L289" i="11"/>
  <c r="L259" i="11"/>
  <c r="K259" i="11"/>
  <c r="Q236" i="11"/>
  <c r="O236" i="11"/>
  <c r="L211" i="11"/>
  <c r="K211" i="11"/>
  <c r="L191" i="11"/>
  <c r="K191" i="11"/>
  <c r="O336" i="11"/>
  <c r="Q336" i="11"/>
  <c r="K250" i="11"/>
  <c r="L250" i="11"/>
  <c r="K234" i="11"/>
  <c r="L234" i="11"/>
  <c r="K228" i="11"/>
  <c r="L228" i="11"/>
  <c r="Q290" i="11"/>
  <c r="O290" i="11"/>
  <c r="Q244" i="11"/>
  <c r="O244" i="11"/>
  <c r="L235" i="11"/>
  <c r="K235" i="11"/>
  <c r="Q331" i="11"/>
  <c r="O331" i="11"/>
  <c r="K288" i="11"/>
  <c r="O268" i="11"/>
  <c r="Q268" i="11"/>
  <c r="Q265" i="11"/>
  <c r="O265" i="11"/>
  <c r="K208" i="11"/>
  <c r="L208" i="11"/>
  <c r="Q199" i="11"/>
  <c r="O199" i="11"/>
  <c r="K183" i="11"/>
  <c r="L183" i="11"/>
  <c r="K142" i="11"/>
  <c r="L142" i="11"/>
  <c r="Q312" i="11"/>
  <c r="O312" i="11"/>
  <c r="L294" i="11"/>
  <c r="Q275" i="11"/>
  <c r="O275" i="11"/>
  <c r="Q250" i="11"/>
  <c r="L239" i="11"/>
  <c r="K239" i="11"/>
  <c r="L214" i="11"/>
  <c r="K214" i="11"/>
  <c r="L195" i="11"/>
  <c r="K195" i="11"/>
  <c r="K176" i="11"/>
  <c r="L176" i="11"/>
  <c r="K169" i="11"/>
  <c r="L169" i="11"/>
  <c r="L163" i="11"/>
  <c r="K163" i="11"/>
  <c r="O147" i="11"/>
  <c r="Q147" i="11"/>
  <c r="K140" i="11"/>
  <c r="L140" i="11"/>
  <c r="K128" i="11"/>
  <c r="L128" i="11"/>
  <c r="L232" i="11"/>
  <c r="K232" i="11"/>
  <c r="Q214" i="11"/>
  <c r="O214" i="11"/>
  <c r="Q204" i="11"/>
  <c r="O204" i="11"/>
  <c r="Q195" i="11"/>
  <c r="O195" i="11"/>
  <c r="Q280" i="11"/>
  <c r="L302" i="11"/>
  <c r="L249" i="11"/>
  <c r="K249" i="11"/>
  <c r="K212" i="11"/>
  <c r="O286" i="11"/>
  <c r="Q234" i="11"/>
  <c r="L221" i="11"/>
  <c r="K190" i="11"/>
  <c r="O138" i="11"/>
  <c r="L126" i="11"/>
  <c r="K126" i="11"/>
  <c r="L110" i="11"/>
  <c r="K110" i="11"/>
  <c r="K91" i="11"/>
  <c r="L91" i="11"/>
  <c r="K83" i="11"/>
  <c r="L83" i="11"/>
  <c r="K71" i="11"/>
  <c r="L71" i="11"/>
  <c r="K60" i="11"/>
  <c r="L60" i="11"/>
  <c r="K199" i="11"/>
  <c r="Q177" i="11"/>
  <c r="O177" i="11"/>
  <c r="O159" i="11"/>
  <c r="Q159" i="11"/>
  <c r="O133" i="11"/>
  <c r="Q133" i="11"/>
  <c r="L109" i="11"/>
  <c r="K109" i="11"/>
  <c r="Q103" i="11"/>
  <c r="O103" i="11"/>
  <c r="Q93" i="11"/>
  <c r="O93" i="11"/>
  <c r="Q64" i="11"/>
  <c r="O64" i="11"/>
  <c r="Q57" i="11"/>
  <c r="L46" i="11"/>
  <c r="K46" i="11"/>
  <c r="O212" i="11"/>
  <c r="L158" i="11"/>
  <c r="K158" i="11"/>
  <c r="O151" i="11"/>
  <c r="Q131" i="11"/>
  <c r="O131" i="11"/>
  <c r="K242" i="11"/>
  <c r="L242" i="11"/>
  <c r="K202" i="11"/>
  <c r="O186" i="11"/>
  <c r="Q186" i="11"/>
  <c r="Q161" i="11"/>
  <c r="L153" i="11"/>
  <c r="K153" i="11"/>
  <c r="Q141" i="11"/>
  <c r="O141" i="11"/>
  <c r="O137" i="11"/>
  <c r="Q137" i="11"/>
  <c r="O95" i="11"/>
  <c r="Q95" i="11"/>
  <c r="L31" i="11"/>
  <c r="K31" i="11"/>
  <c r="L27" i="11"/>
  <c r="K27" i="11"/>
  <c r="O21" i="11"/>
  <c r="Q21" i="11"/>
  <c r="L14" i="11"/>
  <c r="K14" i="11"/>
  <c r="Q132" i="11"/>
  <c r="Q123" i="11"/>
  <c r="L56" i="11"/>
  <c r="K56" i="11"/>
  <c r="L48" i="11"/>
  <c r="K48" i="11"/>
  <c r="K33" i="11"/>
  <c r="L33" i="11"/>
  <c r="K25" i="11"/>
  <c r="L25" i="11"/>
  <c r="Q181" i="11"/>
  <c r="O181" i="11"/>
  <c r="Q167" i="11"/>
  <c r="O167" i="11"/>
  <c r="K92" i="11"/>
  <c r="L92" i="11"/>
  <c r="K58" i="11"/>
  <c r="O37" i="11"/>
  <c r="Q37" i="11"/>
  <c r="Q17" i="11"/>
  <c r="Q145" i="11"/>
  <c r="Q47" i="11"/>
  <c r="Q25" i="11"/>
  <c r="Q338" i="11"/>
  <c r="O338" i="11"/>
  <c r="K328" i="11"/>
  <c r="L328" i="11"/>
  <c r="L291" i="11"/>
  <c r="K291" i="11"/>
  <c r="O353" i="11"/>
  <c r="Q353" i="11"/>
  <c r="L316" i="11"/>
  <c r="O314" i="11"/>
  <c r="Q314" i="11"/>
  <c r="Q247" i="11"/>
  <c r="O247" i="11"/>
  <c r="Q237" i="11"/>
  <c r="O237" i="11"/>
  <c r="K297" i="11"/>
  <c r="L297" i="11"/>
  <c r="Q260" i="11"/>
  <c r="O260" i="11"/>
  <c r="K155" i="11"/>
  <c r="L155" i="11"/>
  <c r="Q248" i="11"/>
  <c r="O248" i="11"/>
  <c r="Q166" i="11"/>
  <c r="O166" i="11"/>
  <c r="K156" i="11"/>
  <c r="L156" i="11"/>
  <c r="O193" i="11"/>
  <c r="Q193" i="11"/>
  <c r="O68" i="11"/>
  <c r="Q68" i="11"/>
  <c r="O83" i="11"/>
  <c r="Q83" i="11"/>
  <c r="O77" i="11"/>
  <c r="Q77" i="11"/>
  <c r="L224" i="11"/>
  <c r="K224" i="11"/>
  <c r="K137" i="11"/>
  <c r="L137" i="11"/>
  <c r="Q76" i="11"/>
  <c r="O76" i="11"/>
  <c r="K55" i="11"/>
  <c r="L55" i="11"/>
  <c r="L32" i="11"/>
  <c r="K32" i="11"/>
  <c r="L168" i="11"/>
  <c r="K168" i="11"/>
  <c r="L116" i="11"/>
  <c r="K116" i="11"/>
  <c r="L343" i="11"/>
  <c r="K343" i="11"/>
  <c r="K358" i="11"/>
  <c r="L358" i="11"/>
  <c r="K365" i="11"/>
  <c r="L365" i="11"/>
  <c r="O357" i="11"/>
  <c r="Q357" i="11"/>
  <c r="Q350" i="11"/>
  <c r="O350" i="11"/>
  <c r="O341" i="11"/>
  <c r="Q341" i="11"/>
  <c r="Q354" i="11"/>
  <c r="O354" i="11"/>
  <c r="K345" i="11"/>
  <c r="L345" i="11"/>
  <c r="L311" i="11"/>
  <c r="K311" i="11"/>
  <c r="L295" i="11"/>
  <c r="K295" i="11"/>
  <c r="Q337" i="11"/>
  <c r="O337" i="11"/>
  <c r="K329" i="11"/>
  <c r="L329" i="11"/>
  <c r="L319" i="11"/>
  <c r="K319" i="11"/>
  <c r="K353" i="11"/>
  <c r="L353" i="11"/>
  <c r="Q335" i="11"/>
  <c r="O335" i="11"/>
  <c r="K310" i="11"/>
  <c r="L310" i="11"/>
  <c r="Q317" i="11"/>
  <c r="O317" i="11"/>
  <c r="Q302" i="11"/>
  <c r="O302" i="11"/>
  <c r="O293" i="11"/>
  <c r="Q293" i="11"/>
  <c r="K269" i="11"/>
  <c r="L269" i="11"/>
  <c r="K286" i="11"/>
  <c r="L286" i="11"/>
  <c r="K270" i="11"/>
  <c r="L270" i="11"/>
  <c r="O320" i="11"/>
  <c r="Q320" i="11"/>
  <c r="Q252" i="11"/>
  <c r="O252" i="11"/>
  <c r="K230" i="11"/>
  <c r="L230" i="11"/>
  <c r="L205" i="11"/>
  <c r="K205" i="11"/>
  <c r="L187" i="11"/>
  <c r="K187" i="11"/>
  <c r="L277" i="11"/>
  <c r="K277" i="11"/>
  <c r="K263" i="11"/>
  <c r="L263" i="11"/>
  <c r="K260" i="11"/>
  <c r="L260" i="11"/>
  <c r="O256" i="11"/>
  <c r="Q256" i="11"/>
  <c r="K247" i="11"/>
  <c r="L247" i="11"/>
  <c r="K244" i="11"/>
  <c r="L244" i="11"/>
  <c r="O240" i="11"/>
  <c r="Q240" i="11"/>
  <c r="K231" i="11"/>
  <c r="L231" i="11"/>
  <c r="K313" i="11"/>
  <c r="L313" i="11"/>
  <c r="Q304" i="11"/>
  <c r="O304" i="11"/>
  <c r="K254" i="11"/>
  <c r="L254" i="11"/>
  <c r="L248" i="11"/>
  <c r="K248" i="11"/>
  <c r="Q235" i="11"/>
  <c r="O235" i="11"/>
  <c r="L331" i="11"/>
  <c r="K331" i="11"/>
  <c r="K268" i="11"/>
  <c r="L268" i="11"/>
  <c r="L265" i="11"/>
  <c r="K265" i="11"/>
  <c r="I220" i="11"/>
  <c r="N220" i="11"/>
  <c r="K198" i="11"/>
  <c r="L198" i="11"/>
  <c r="Q190" i="11"/>
  <c r="O190" i="11"/>
  <c r="L180" i="11"/>
  <c r="K180" i="11"/>
  <c r="O162" i="11"/>
  <c r="Q162" i="11"/>
  <c r="Q146" i="11"/>
  <c r="O146" i="11"/>
  <c r="L138" i="11"/>
  <c r="K138" i="11"/>
  <c r="L312" i="11"/>
  <c r="K312" i="11"/>
  <c r="O254" i="11"/>
  <c r="Q254" i="11"/>
  <c r="Q239" i="11"/>
  <c r="L207" i="11"/>
  <c r="K207" i="11"/>
  <c r="L188" i="11"/>
  <c r="K188" i="11"/>
  <c r="K181" i="11"/>
  <c r="L181" i="11"/>
  <c r="Q176" i="11"/>
  <c r="O176" i="11"/>
  <c r="K166" i="11"/>
  <c r="L166" i="11"/>
  <c r="K159" i="11"/>
  <c r="L159" i="11"/>
  <c r="K152" i="11"/>
  <c r="L152" i="11"/>
  <c r="K143" i="11"/>
  <c r="L143" i="11"/>
  <c r="L267" i="11"/>
  <c r="K267" i="11"/>
  <c r="K213" i="11"/>
  <c r="L213" i="11"/>
  <c r="K203" i="11"/>
  <c r="L203" i="11"/>
  <c r="K193" i="11"/>
  <c r="L193" i="11"/>
  <c r="O259" i="11"/>
  <c r="Q249" i="11"/>
  <c r="O249" i="11"/>
  <c r="K223" i="11"/>
  <c r="L223" i="11"/>
  <c r="L255" i="11"/>
  <c r="K255" i="11"/>
  <c r="O126" i="11"/>
  <c r="Q126" i="11"/>
  <c r="L88" i="11"/>
  <c r="K88" i="11"/>
  <c r="K68" i="11"/>
  <c r="L68" i="11"/>
  <c r="O60" i="11"/>
  <c r="Q60" i="11"/>
  <c r="Q97" i="11"/>
  <c r="O97" i="11"/>
  <c r="Q89" i="11"/>
  <c r="O89" i="11"/>
  <c r="L78" i="11"/>
  <c r="K78" i="11"/>
  <c r="K74" i="11"/>
  <c r="L74" i="11"/>
  <c r="Q62" i="11"/>
  <c r="O62" i="11"/>
  <c r="K43" i="11"/>
  <c r="L43" i="11"/>
  <c r="L171" i="11"/>
  <c r="K171" i="11"/>
  <c r="Q158" i="11"/>
  <c r="O158" i="11"/>
  <c r="L93" i="11"/>
  <c r="K93" i="11"/>
  <c r="K89" i="11"/>
  <c r="L89" i="11"/>
  <c r="O81" i="11"/>
  <c r="Q81" i="11"/>
  <c r="Q224" i="11"/>
  <c r="O224" i="11"/>
  <c r="K129" i="11"/>
  <c r="L129" i="11"/>
  <c r="L12" i="11"/>
  <c r="K12" i="11"/>
  <c r="K174" i="11"/>
  <c r="L174" i="11"/>
  <c r="L157" i="11"/>
  <c r="K157" i="11"/>
  <c r="Q140" i="11"/>
  <c r="O140" i="11"/>
  <c r="O125" i="11"/>
  <c r="Q125" i="11"/>
  <c r="O105" i="11"/>
  <c r="Q105" i="11"/>
  <c r="L76" i="11"/>
  <c r="K76" i="11"/>
  <c r="L66" i="11"/>
  <c r="K66" i="11"/>
  <c r="K44" i="11"/>
  <c r="L44" i="11"/>
  <c r="K39" i="11"/>
  <c r="L39" i="11"/>
  <c r="Q32" i="11"/>
  <c r="O32" i="11"/>
  <c r="O13" i="11"/>
  <c r="Q13" i="11"/>
  <c r="L167" i="11"/>
  <c r="K167" i="11"/>
  <c r="O108" i="11"/>
  <c r="Q108" i="11"/>
  <c r="K97" i="11"/>
  <c r="L97" i="11"/>
  <c r="Q56" i="11"/>
  <c r="O56" i="11"/>
  <c r="Q48" i="11"/>
  <c r="O48" i="11"/>
  <c r="K30" i="11"/>
  <c r="L30" i="11"/>
  <c r="Q24" i="11"/>
  <c r="O24" i="11"/>
  <c r="K37" i="11"/>
  <c r="L37" i="11"/>
  <c r="L29" i="11"/>
  <c r="K29" i="11"/>
  <c r="L20" i="11"/>
  <c r="K20" i="11"/>
  <c r="K352" i="10"/>
  <c r="L352" i="10"/>
  <c r="O348" i="10"/>
  <c r="Q348" i="10"/>
  <c r="O340" i="10"/>
  <c r="Q340" i="10"/>
  <c r="Q317" i="10"/>
  <c r="O317" i="10"/>
  <c r="L292" i="10"/>
  <c r="K292" i="10"/>
  <c r="Q357" i="10"/>
  <c r="O305" i="10"/>
  <c r="Q305" i="10"/>
  <c r="K296" i="10"/>
  <c r="L296" i="10"/>
  <c r="Q359" i="10"/>
  <c r="O359" i="10"/>
  <c r="Q316" i="10"/>
  <c r="O316" i="10"/>
  <c r="L351" i="10"/>
  <c r="K351" i="10"/>
  <c r="Q310" i="10"/>
  <c r="O310" i="10"/>
  <c r="K293" i="10"/>
  <c r="L293" i="10"/>
  <c r="L300" i="10"/>
  <c r="K300" i="10"/>
  <c r="Q260" i="10"/>
  <c r="O260" i="10"/>
  <c r="L243" i="10"/>
  <c r="K243" i="10"/>
  <c r="L304" i="10"/>
  <c r="K235" i="10"/>
  <c r="L235" i="10"/>
  <c r="L170" i="10"/>
  <c r="K170" i="10"/>
  <c r="L270" i="10"/>
  <c r="K270" i="10"/>
  <c r="O246" i="10"/>
  <c r="Q246" i="10"/>
  <c r="Q196" i="10"/>
  <c r="O196" i="10"/>
  <c r="Q175" i="10"/>
  <c r="O175" i="10"/>
  <c r="Q280" i="10"/>
  <c r="O280" i="10"/>
  <c r="L249" i="10"/>
  <c r="K249" i="10"/>
  <c r="K250" i="10"/>
  <c r="L250" i="10"/>
  <c r="L357" i="10"/>
  <c r="K357" i="10"/>
  <c r="L341" i="10"/>
  <c r="K341" i="10"/>
  <c r="Q367" i="10"/>
  <c r="O367" i="10"/>
  <c r="Q333" i="10"/>
  <c r="O333" i="10"/>
  <c r="K311" i="10"/>
  <c r="L311" i="10"/>
  <c r="O292" i="10"/>
  <c r="Q292" i="10"/>
  <c r="K331" i="10"/>
  <c r="L331" i="10"/>
  <c r="L343" i="10"/>
  <c r="K343" i="10"/>
  <c r="L314" i="10"/>
  <c r="K314" i="10"/>
  <c r="O299" i="10"/>
  <c r="Q299" i="10"/>
  <c r="Q300" i="10"/>
  <c r="O300" i="10"/>
  <c r="L288" i="10"/>
  <c r="K288" i="10"/>
  <c r="Q273" i="10"/>
  <c r="O273" i="10"/>
  <c r="K254" i="10"/>
  <c r="L254" i="10"/>
  <c r="L248" i="10"/>
  <c r="K248" i="10"/>
  <c r="H196" i="10"/>
  <c r="R196" i="10"/>
  <c r="K266" i="10"/>
  <c r="L266" i="10"/>
  <c r="O243" i="10"/>
  <c r="Q243" i="10"/>
  <c r="O191" i="10"/>
  <c r="Q211" i="10"/>
  <c r="O211" i="10"/>
  <c r="Q181" i="10"/>
  <c r="O181" i="10"/>
  <c r="O254" i="10"/>
  <c r="Q254" i="10"/>
  <c r="Q222" i="10"/>
  <c r="O222" i="10"/>
  <c r="Q203" i="10"/>
  <c r="O203" i="10"/>
  <c r="L195" i="10"/>
  <c r="K195" i="10"/>
  <c r="K169" i="10"/>
  <c r="L169" i="10"/>
  <c r="K164" i="10"/>
  <c r="L164" i="10"/>
  <c r="L125" i="10"/>
  <c r="K125" i="10"/>
  <c r="L103" i="10"/>
  <c r="K103" i="10"/>
  <c r="L89" i="10"/>
  <c r="K89" i="10"/>
  <c r="L80" i="10"/>
  <c r="K80" i="10"/>
  <c r="L67" i="10"/>
  <c r="K67" i="10"/>
  <c r="L54" i="10"/>
  <c r="K54" i="10"/>
  <c r="L42" i="10"/>
  <c r="K42" i="10"/>
  <c r="L30" i="10"/>
  <c r="K30" i="10"/>
  <c r="L15" i="10"/>
  <c r="K15" i="10"/>
  <c r="L257" i="10"/>
  <c r="K257" i="10"/>
  <c r="L207" i="10"/>
  <c r="K207" i="10"/>
  <c r="K188" i="10"/>
  <c r="L183" i="10"/>
  <c r="K183" i="10"/>
  <c r="K135" i="10"/>
  <c r="L135" i="10"/>
  <c r="O356" i="10"/>
  <c r="L190" i="10"/>
  <c r="K190" i="10"/>
  <c r="Q138" i="10"/>
  <c r="O138" i="10"/>
  <c r="O291" i="10"/>
  <c r="Q291" i="10"/>
  <c r="L216" i="10"/>
  <c r="Q213" i="10"/>
  <c r="O213" i="10"/>
  <c r="K204" i="10"/>
  <c r="L204" i="10"/>
  <c r="Q202" i="10"/>
  <c r="O202" i="10"/>
  <c r="K98" i="10"/>
  <c r="L98" i="10"/>
  <c r="K86" i="10"/>
  <c r="L86" i="10"/>
  <c r="K76" i="10"/>
  <c r="L76" i="10"/>
  <c r="K62" i="10"/>
  <c r="L62" i="10"/>
  <c r="K51" i="10"/>
  <c r="L51" i="10"/>
  <c r="K39" i="10"/>
  <c r="L39" i="10"/>
  <c r="K25" i="10"/>
  <c r="L25" i="10"/>
  <c r="K12" i="10"/>
  <c r="L12" i="10"/>
  <c r="Q218" i="10"/>
  <c r="O218" i="10"/>
  <c r="Q199" i="10"/>
  <c r="O199" i="10"/>
  <c r="L131" i="10"/>
  <c r="K131" i="10"/>
  <c r="Q100" i="10"/>
  <c r="O78" i="10"/>
  <c r="Q78" i="10"/>
  <c r="O66" i="10"/>
  <c r="Q66" i="10"/>
  <c r="O124" i="10"/>
  <c r="L57" i="10"/>
  <c r="K57" i="10"/>
  <c r="K360" i="10"/>
  <c r="L360" i="10"/>
  <c r="K344" i="10"/>
  <c r="L344" i="10"/>
  <c r="O365" i="10"/>
  <c r="O360" i="10"/>
  <c r="Q360" i="10"/>
  <c r="Q363" i="10"/>
  <c r="O363" i="10"/>
  <c r="K327" i="10"/>
  <c r="L327" i="10"/>
  <c r="L308" i="10"/>
  <c r="K308" i="10"/>
  <c r="L305" i="10"/>
  <c r="K305" i="10"/>
  <c r="Q301" i="10"/>
  <c r="O301" i="10"/>
  <c r="O344" i="10"/>
  <c r="Q344" i="10"/>
  <c r="Q335" i="10"/>
  <c r="O335" i="10"/>
  <c r="K328" i="10"/>
  <c r="L328" i="10"/>
  <c r="K309" i="10"/>
  <c r="L309" i="10"/>
  <c r="K367" i="10"/>
  <c r="L359" i="10"/>
  <c r="K359" i="10"/>
  <c r="Q332" i="10"/>
  <c r="O332" i="10"/>
  <c r="K319" i="10"/>
  <c r="L319" i="10"/>
  <c r="L313" i="10"/>
  <c r="K313" i="10"/>
  <c r="Q351" i="10"/>
  <c r="O351" i="10"/>
  <c r="Q314" i="10"/>
  <c r="O314" i="10"/>
  <c r="Q289" i="10"/>
  <c r="O289" i="10"/>
  <c r="Q329" i="10"/>
  <c r="O329" i="10"/>
  <c r="L294" i="10"/>
  <c r="K294" i="10"/>
  <c r="K287" i="10"/>
  <c r="L287" i="10"/>
  <c r="O320" i="10"/>
  <c r="Q315" i="10"/>
  <c r="Q288" i="10"/>
  <c r="O288" i="10"/>
  <c r="Q272" i="10"/>
  <c r="O272" i="10"/>
  <c r="L330" i="10"/>
  <c r="K330" i="10"/>
  <c r="L251" i="10"/>
  <c r="K251" i="10"/>
  <c r="O349" i="10"/>
  <c r="L283" i="10"/>
  <c r="L259" i="10"/>
  <c r="K259" i="10"/>
  <c r="L256" i="10"/>
  <c r="K256" i="10"/>
  <c r="Q252" i="10"/>
  <c r="O252" i="10"/>
  <c r="O279" i="10"/>
  <c r="Q279" i="10"/>
  <c r="Q263" i="10"/>
  <c r="K191" i="10"/>
  <c r="L191" i="10"/>
  <c r="L165" i="10"/>
  <c r="K165" i="10"/>
  <c r="Q240" i="10"/>
  <c r="O240" i="10"/>
  <c r="Q232" i="10"/>
  <c r="O232" i="10"/>
  <c r="Q216" i="10"/>
  <c r="O216" i="10"/>
  <c r="L181" i="10"/>
  <c r="K181" i="10"/>
  <c r="L174" i="10"/>
  <c r="K174" i="10"/>
  <c r="K320" i="10"/>
  <c r="L269" i="10"/>
  <c r="K269" i="10"/>
  <c r="O258" i="10"/>
  <c r="K239" i="10"/>
  <c r="L239" i="10"/>
  <c r="Q215" i="10"/>
  <c r="O215" i="10"/>
  <c r="L199" i="10"/>
  <c r="K199" i="10"/>
  <c r="L187" i="10"/>
  <c r="K187" i="10"/>
  <c r="O169" i="10"/>
  <c r="Q169" i="10"/>
  <c r="O164" i="10"/>
  <c r="Q164" i="10"/>
  <c r="L123" i="10"/>
  <c r="K123" i="10"/>
  <c r="L99" i="10"/>
  <c r="K99" i="10"/>
  <c r="L87" i="10"/>
  <c r="K87" i="10"/>
  <c r="L77" i="10"/>
  <c r="K77" i="10"/>
  <c r="L65" i="10"/>
  <c r="K65" i="10"/>
  <c r="L52" i="10"/>
  <c r="K52" i="10"/>
  <c r="L40" i="10"/>
  <c r="K40" i="10"/>
  <c r="L26" i="10"/>
  <c r="K26" i="10"/>
  <c r="L13" i="10"/>
  <c r="K13" i="10"/>
  <c r="Q257" i="10"/>
  <c r="O257" i="10"/>
  <c r="Q236" i="10"/>
  <c r="O236" i="10"/>
  <c r="L228" i="10"/>
  <c r="K228" i="10"/>
  <c r="K211" i="10"/>
  <c r="Q198" i="10"/>
  <c r="O198" i="10"/>
  <c r="Q194" i="10"/>
  <c r="O194" i="10"/>
  <c r="K182" i="10"/>
  <c r="L182" i="10"/>
  <c r="K143" i="10"/>
  <c r="L143" i="10"/>
  <c r="O133" i="10"/>
  <c r="Q133" i="10"/>
  <c r="O248" i="10"/>
  <c r="Q248" i="10"/>
  <c r="Q190" i="10"/>
  <c r="O190" i="10"/>
  <c r="K154" i="10"/>
  <c r="L154" i="10"/>
  <c r="L120" i="10"/>
  <c r="K120" i="10"/>
  <c r="K291" i="10"/>
  <c r="L291" i="10"/>
  <c r="O239" i="10"/>
  <c r="Q239" i="10"/>
  <c r="K223" i="10"/>
  <c r="L223" i="10"/>
  <c r="K171" i="10"/>
  <c r="L171" i="10"/>
  <c r="K166" i="10"/>
  <c r="L166" i="10"/>
  <c r="L138" i="10"/>
  <c r="K138" i="10"/>
  <c r="Q131" i="10"/>
  <c r="O131" i="10"/>
  <c r="K124" i="10"/>
  <c r="L124" i="10"/>
  <c r="Q118" i="10"/>
  <c r="O118" i="10"/>
  <c r="K106" i="10"/>
  <c r="L106" i="10"/>
  <c r="K96" i="10"/>
  <c r="L96" i="10"/>
  <c r="K84" i="10"/>
  <c r="L84" i="10"/>
  <c r="K72" i="10"/>
  <c r="L72" i="10"/>
  <c r="K58" i="10"/>
  <c r="L58" i="10"/>
  <c r="K47" i="10"/>
  <c r="L47" i="10"/>
  <c r="K37" i="10"/>
  <c r="L37" i="10"/>
  <c r="K23" i="10"/>
  <c r="L23" i="10"/>
  <c r="K363" i="10"/>
  <c r="K148" i="10"/>
  <c r="L148" i="10"/>
  <c r="K220" i="10"/>
  <c r="O62" i="10"/>
  <c r="O47" i="10"/>
  <c r="L31" i="10"/>
  <c r="K31" i="10"/>
  <c r="Q137" i="10"/>
  <c r="O86" i="10"/>
  <c r="O88" i="10"/>
  <c r="Q88" i="10"/>
  <c r="Q76" i="10"/>
  <c r="O51" i="10"/>
  <c r="Q51" i="10"/>
  <c r="O39" i="10"/>
  <c r="Q39" i="10"/>
  <c r="O57" i="10"/>
  <c r="K368" i="10"/>
  <c r="L368" i="10"/>
  <c r="K336" i="10"/>
  <c r="L336" i="10"/>
  <c r="O324" i="10"/>
  <c r="Q324" i="10"/>
  <c r="L321" i="10"/>
  <c r="K321" i="10"/>
  <c r="O321" i="10"/>
  <c r="Q321" i="10"/>
  <c r="K312" i="10"/>
  <c r="L312" i="10"/>
  <c r="L329" i="10"/>
  <c r="K329" i="10"/>
  <c r="L298" i="10"/>
  <c r="K298" i="10"/>
  <c r="O284" i="10"/>
  <c r="Q284" i="10"/>
  <c r="K271" i="10"/>
  <c r="L271" i="10"/>
  <c r="Q290" i="10"/>
  <c r="O290" i="10"/>
  <c r="K275" i="10"/>
  <c r="L275" i="10"/>
  <c r="Q244" i="10"/>
  <c r="O244" i="10"/>
  <c r="Q274" i="10"/>
  <c r="O274" i="10"/>
  <c r="L265" i="10"/>
  <c r="K265" i="10"/>
  <c r="K279" i="10"/>
  <c r="L279" i="10"/>
  <c r="K227" i="10"/>
  <c r="L227" i="10"/>
  <c r="O262" i="10"/>
  <c r="Q262" i="10"/>
  <c r="Q205" i="10"/>
  <c r="O205" i="10"/>
  <c r="O184" i="10"/>
  <c r="Q184" i="10"/>
  <c r="Q286" i="10"/>
  <c r="O286" i="10"/>
  <c r="L365" i="10"/>
  <c r="K365" i="10"/>
  <c r="L349" i="10"/>
  <c r="K349" i="10"/>
  <c r="K364" i="10"/>
  <c r="L364" i="10"/>
  <c r="K348" i="10"/>
  <c r="L348" i="10"/>
  <c r="K325" i="10"/>
  <c r="L325" i="10"/>
  <c r="Q312" i="10"/>
  <c r="O312" i="10"/>
  <c r="Q296" i="10"/>
  <c r="O296" i="10"/>
  <c r="L332" i="10"/>
  <c r="K332" i="10"/>
  <c r="Q298" i="10"/>
  <c r="O298" i="10"/>
  <c r="Q347" i="10"/>
  <c r="O347" i="10"/>
  <c r="K307" i="10"/>
  <c r="L307" i="10"/>
  <c r="L290" i="10"/>
  <c r="K290" i="10"/>
  <c r="Q334" i="10"/>
  <c r="O281" i="10"/>
  <c r="Q281" i="10"/>
  <c r="K272" i="10"/>
  <c r="L272" i="10"/>
  <c r="O303" i="10"/>
  <c r="Q303" i="10"/>
  <c r="Q313" i="10"/>
  <c r="O313" i="10"/>
  <c r="O275" i="10"/>
  <c r="Q275" i="10"/>
  <c r="K262" i="10"/>
  <c r="L262" i="10"/>
  <c r="Q285" i="10"/>
  <c r="O285" i="10"/>
  <c r="Q276" i="10"/>
  <c r="O276" i="10"/>
  <c r="Q180" i="10"/>
  <c r="O180" i="10"/>
  <c r="L168" i="10"/>
  <c r="K168" i="10"/>
  <c r="K225" i="10"/>
  <c r="L225" i="10"/>
  <c r="Q174" i="10"/>
  <c r="O174" i="10"/>
  <c r="L286" i="10"/>
  <c r="K286" i="10"/>
  <c r="Q269" i="10"/>
  <c r="O269" i="10"/>
  <c r="Q249" i="10"/>
  <c r="O249" i="10"/>
  <c r="K231" i="10"/>
  <c r="L231" i="10"/>
  <c r="O231" i="10"/>
  <c r="Q231" i="10"/>
  <c r="L369" i="10"/>
  <c r="K369" i="10"/>
  <c r="L361" i="10"/>
  <c r="K361" i="10"/>
  <c r="L353" i="10"/>
  <c r="K353" i="10"/>
  <c r="L345" i="10"/>
  <c r="K345" i="10"/>
  <c r="L337" i="10"/>
  <c r="K337" i="10"/>
  <c r="K356" i="10"/>
  <c r="L356" i="10"/>
  <c r="K340" i="10"/>
  <c r="L340" i="10"/>
  <c r="Q371" i="10"/>
  <c r="O371" i="10"/>
  <c r="Q355" i="10"/>
  <c r="O355" i="10"/>
  <c r="Q339" i="10"/>
  <c r="O339" i="10"/>
  <c r="L324" i="10"/>
  <c r="K324" i="10"/>
  <c r="O308" i="10"/>
  <c r="Q308" i="10"/>
  <c r="K295" i="10"/>
  <c r="L295" i="10"/>
  <c r="Q341" i="10"/>
  <c r="Q328" i="10"/>
  <c r="O328" i="10"/>
  <c r="K315" i="10"/>
  <c r="L315" i="10"/>
  <c r="K299" i="10"/>
  <c r="L299" i="10"/>
  <c r="Q343" i="10"/>
  <c r="O343" i="10"/>
  <c r="Q325" i="10"/>
  <c r="O325" i="10"/>
  <c r="L316" i="10"/>
  <c r="K316" i="10"/>
  <c r="L347" i="10"/>
  <c r="K347" i="10"/>
  <c r="L284" i="10"/>
  <c r="K284" i="10"/>
  <c r="K281" i="10"/>
  <c r="L281" i="10"/>
  <c r="Q277" i="10"/>
  <c r="O277" i="10"/>
  <c r="Q294" i="10"/>
  <c r="O294" i="10"/>
  <c r="K285" i="10"/>
  <c r="L285" i="10"/>
  <c r="K267" i="10"/>
  <c r="L267" i="10"/>
  <c r="Q330" i="10"/>
  <c r="O330" i="10"/>
  <c r="Q267" i="10"/>
  <c r="O267" i="10"/>
  <c r="O251" i="10"/>
  <c r="Q251" i="10"/>
  <c r="L274" i="10"/>
  <c r="K274" i="10"/>
  <c r="K323" i="10"/>
  <c r="L323" i="10"/>
  <c r="O304" i="10"/>
  <c r="O259" i="10"/>
  <c r="Q259" i="10"/>
  <c r="K246" i="10"/>
  <c r="L246" i="10"/>
  <c r="L276" i="10"/>
  <c r="K276" i="10"/>
  <c r="L163" i="10"/>
  <c r="K163" i="10"/>
  <c r="Q270" i="10"/>
  <c r="O270" i="10"/>
  <c r="K241" i="10"/>
  <c r="L241" i="10"/>
  <c r="K233" i="10"/>
  <c r="L233" i="10"/>
  <c r="Q224" i="10"/>
  <c r="O224" i="10"/>
  <c r="Q200" i="10"/>
  <c r="O200" i="10"/>
  <c r="Q192" i="10"/>
  <c r="O192" i="10"/>
  <c r="K175" i="10"/>
  <c r="L175" i="10"/>
  <c r="K146" i="10"/>
  <c r="L146" i="10"/>
  <c r="L280" i="10"/>
  <c r="K280" i="10"/>
  <c r="O250" i="10"/>
  <c r="Q250" i="10"/>
  <c r="L208" i="10"/>
  <c r="K208" i="10"/>
  <c r="Q187" i="10"/>
  <c r="O187" i="10"/>
  <c r="Q150" i="10"/>
  <c r="O150" i="10"/>
  <c r="L108" i="10"/>
  <c r="K108" i="10"/>
  <c r="L97" i="10"/>
  <c r="K97" i="10"/>
  <c r="L85" i="10"/>
  <c r="K85" i="10"/>
  <c r="L73" i="10"/>
  <c r="K73" i="10"/>
  <c r="L60" i="10"/>
  <c r="K60" i="10"/>
  <c r="L50" i="10"/>
  <c r="K50" i="10"/>
  <c r="L38" i="10"/>
  <c r="K38" i="10"/>
  <c r="L24" i="10"/>
  <c r="K24" i="10"/>
  <c r="L11" i="10"/>
  <c r="K11" i="10"/>
  <c r="L255" i="10"/>
  <c r="Q207" i="10"/>
  <c r="O207" i="10"/>
  <c r="K161" i="10"/>
  <c r="L161" i="10"/>
  <c r="K156" i="10"/>
  <c r="L156" i="10"/>
  <c r="K152" i="10"/>
  <c r="L152" i="10"/>
  <c r="O143" i="10"/>
  <c r="Q143" i="10"/>
  <c r="O223" i="10"/>
  <c r="Q223" i="10"/>
  <c r="Q208" i="10"/>
  <c r="O208" i="10"/>
  <c r="L118" i="10"/>
  <c r="K118" i="10"/>
  <c r="L213" i="10"/>
  <c r="K213" i="10"/>
  <c r="L202" i="10"/>
  <c r="K202" i="10"/>
  <c r="O171" i="10"/>
  <c r="Q171" i="10"/>
  <c r="O166" i="10"/>
  <c r="Q166" i="10"/>
  <c r="L150" i="10"/>
  <c r="K150" i="10"/>
  <c r="L140" i="10"/>
  <c r="K140" i="10"/>
  <c r="K137" i="10"/>
  <c r="L137" i="10"/>
  <c r="K126" i="10"/>
  <c r="L126" i="10"/>
  <c r="K104" i="10"/>
  <c r="L104" i="10"/>
  <c r="K94" i="10"/>
  <c r="L94" i="10"/>
  <c r="K81" i="10"/>
  <c r="L81" i="10"/>
  <c r="K68" i="10"/>
  <c r="L68" i="10"/>
  <c r="K55" i="10"/>
  <c r="L55" i="10"/>
  <c r="K43" i="10"/>
  <c r="L43" i="10"/>
  <c r="K32" i="10"/>
  <c r="L32" i="10"/>
  <c r="K16" i="10"/>
  <c r="L16" i="10"/>
  <c r="L218" i="10"/>
  <c r="K218" i="10"/>
  <c r="Q195" i="10"/>
  <c r="O195" i="10"/>
  <c r="L116" i="10"/>
  <c r="K116" i="10"/>
  <c r="L113" i="10"/>
  <c r="K113" i="10"/>
  <c r="L111" i="10"/>
  <c r="K111" i="10"/>
  <c r="O72" i="10"/>
  <c r="O96" i="10"/>
  <c r="O37" i="10"/>
  <c r="O25" i="10"/>
  <c r="Q25" i="10"/>
  <c r="O12" i="10"/>
  <c r="Q12" i="10"/>
  <c r="O23" i="10"/>
  <c r="L189" i="10"/>
  <c r="K189" i="10"/>
  <c r="R150" i="10"/>
  <c r="H150" i="10"/>
  <c r="L127" i="10"/>
  <c r="K127" i="10"/>
  <c r="L105" i="10"/>
  <c r="K105" i="10"/>
  <c r="L95" i="10"/>
  <c r="K95" i="10"/>
  <c r="L82" i="10"/>
  <c r="K82" i="10"/>
  <c r="L71" i="10"/>
  <c r="K71" i="10"/>
  <c r="L56" i="10"/>
  <c r="K56" i="10"/>
  <c r="L45" i="10"/>
  <c r="K45" i="10"/>
  <c r="L34" i="10"/>
  <c r="K34" i="10"/>
  <c r="L22" i="10"/>
  <c r="K22" i="10"/>
  <c r="L236" i="10"/>
  <c r="K236" i="10"/>
  <c r="Q228" i="10"/>
  <c r="O228" i="10"/>
  <c r="L198" i="10"/>
  <c r="K198" i="10"/>
  <c r="L194" i="10"/>
  <c r="K194" i="10"/>
  <c r="O152" i="10"/>
  <c r="Q152" i="10"/>
  <c r="K136" i="10"/>
  <c r="L136" i="10"/>
  <c r="K159" i="10"/>
  <c r="L159" i="10"/>
  <c r="O146" i="10"/>
  <c r="O140" i="10"/>
  <c r="Q140" i="10"/>
  <c r="Q136" i="10"/>
  <c r="O136" i="10"/>
  <c r="Q120" i="10"/>
  <c r="O120" i="10"/>
  <c r="K100" i="10"/>
  <c r="L100" i="10"/>
  <c r="K88" i="10"/>
  <c r="L88" i="10"/>
  <c r="K78" i="10"/>
  <c r="L78" i="10"/>
  <c r="K66" i="10"/>
  <c r="L66" i="10"/>
  <c r="K53" i="10"/>
  <c r="L53" i="10"/>
  <c r="K41" i="10"/>
  <c r="L41" i="10"/>
  <c r="K28" i="10"/>
  <c r="L28" i="10"/>
  <c r="K14" i="10"/>
  <c r="L14" i="10"/>
  <c r="O204" i="10"/>
  <c r="Q204" i="10"/>
  <c r="L179" i="10"/>
  <c r="K179" i="10"/>
  <c r="O84" i="10"/>
  <c r="L90" i="10"/>
  <c r="K90" i="10"/>
  <c r="O68" i="10"/>
  <c r="O104" i="10"/>
  <c r="Q104" i="10"/>
  <c r="O94" i="10"/>
  <c r="Q94" i="10"/>
  <c r="O189" i="10"/>
  <c r="L61" i="10"/>
  <c r="K61" i="10"/>
  <c r="L46" i="10"/>
  <c r="K46" i="10"/>
  <c r="L344" i="9"/>
  <c r="K344" i="9"/>
  <c r="K370" i="9"/>
  <c r="L370" i="9"/>
  <c r="Q353" i="9"/>
  <c r="O353" i="9"/>
  <c r="L355" i="9"/>
  <c r="K355" i="9"/>
  <c r="Q277" i="9"/>
  <c r="O277" i="9"/>
  <c r="L281" i="9"/>
  <c r="K281" i="9"/>
  <c r="L183" i="9"/>
  <c r="K183" i="9"/>
  <c r="L158" i="9"/>
  <c r="K158" i="9"/>
  <c r="L119" i="9"/>
  <c r="K119" i="9"/>
  <c r="O265" i="9"/>
  <c r="Q265" i="9"/>
  <c r="L246" i="9"/>
  <c r="K246" i="9"/>
  <c r="L248" i="9"/>
  <c r="K248" i="9"/>
  <c r="L32" i="9"/>
  <c r="K32" i="9"/>
  <c r="Q156" i="9"/>
  <c r="O156" i="9"/>
  <c r="Q253" i="9"/>
  <c r="O253" i="9"/>
  <c r="K237" i="9"/>
  <c r="L237" i="9"/>
  <c r="O99" i="9"/>
  <c r="Q99" i="9"/>
  <c r="K209" i="9"/>
  <c r="L149" i="9"/>
  <c r="K149" i="9"/>
  <c r="L126" i="9"/>
  <c r="K126" i="9"/>
  <c r="Q78" i="9"/>
  <c r="O78" i="9"/>
  <c r="K74" i="9"/>
  <c r="L74" i="9"/>
  <c r="Q310" i="9"/>
  <c r="O310" i="9"/>
  <c r="L200" i="9"/>
  <c r="K62" i="9"/>
  <c r="L62" i="9"/>
  <c r="K40" i="9"/>
  <c r="L40" i="9"/>
  <c r="Q340" i="9"/>
  <c r="O340" i="9"/>
  <c r="K354" i="9"/>
  <c r="L354" i="9"/>
  <c r="L369" i="9"/>
  <c r="K369" i="9"/>
  <c r="O354" i="9"/>
  <c r="Q354" i="9"/>
  <c r="O333" i="9"/>
  <c r="Q333" i="9"/>
  <c r="Q283" i="9"/>
  <c r="O283" i="9"/>
  <c r="K255" i="9"/>
  <c r="L255" i="9"/>
  <c r="L203" i="9"/>
  <c r="K203" i="9"/>
  <c r="L140" i="9"/>
  <c r="K140" i="9"/>
  <c r="Q207" i="9"/>
  <c r="O207" i="9"/>
  <c r="L92" i="9"/>
  <c r="K92" i="9"/>
  <c r="L14" i="9"/>
  <c r="K14" i="9"/>
  <c r="L320" i="9"/>
  <c r="K320" i="9"/>
  <c r="O229" i="9"/>
  <c r="Q229" i="9"/>
  <c r="Q178" i="9"/>
  <c r="O178" i="9"/>
  <c r="Q164" i="9"/>
  <c r="O164" i="9"/>
  <c r="K85" i="9"/>
  <c r="L85" i="9"/>
  <c r="Q17" i="9"/>
  <c r="O17" i="9"/>
  <c r="K79" i="9"/>
  <c r="L79" i="9"/>
  <c r="K84" i="9"/>
  <c r="L84" i="9"/>
  <c r="K201" i="9"/>
  <c r="L201" i="9"/>
  <c r="K134" i="9"/>
  <c r="K57" i="9"/>
  <c r="L57" i="9"/>
  <c r="L31" i="9"/>
  <c r="K31" i="9"/>
  <c r="K366" i="9"/>
  <c r="L366" i="9"/>
  <c r="O347" i="9"/>
  <c r="Q347" i="9"/>
  <c r="K367" i="9"/>
  <c r="L367" i="9"/>
  <c r="O360" i="9"/>
  <c r="Q360" i="9"/>
  <c r="K351" i="9"/>
  <c r="L351" i="9"/>
  <c r="O344" i="9"/>
  <c r="Q344" i="9"/>
  <c r="L334" i="9"/>
  <c r="K334" i="9"/>
  <c r="Q369" i="9"/>
  <c r="O369" i="9"/>
  <c r="K329" i="9"/>
  <c r="L329" i="9"/>
  <c r="L327" i="9"/>
  <c r="K327" i="9"/>
  <c r="O323" i="9"/>
  <c r="Q323" i="9"/>
  <c r="O370" i="9"/>
  <c r="Q370" i="9"/>
  <c r="Q318" i="9"/>
  <c r="O318" i="9"/>
  <c r="K358" i="9"/>
  <c r="L358" i="9"/>
  <c r="O355" i="9"/>
  <c r="L305" i="9"/>
  <c r="K305" i="9"/>
  <c r="Q298" i="9"/>
  <c r="O298" i="9"/>
  <c r="L273" i="9"/>
  <c r="K273" i="9"/>
  <c r="L322" i="9"/>
  <c r="K322" i="9"/>
  <c r="O302" i="9"/>
  <c r="Q302" i="9"/>
  <c r="K293" i="9"/>
  <c r="L293" i="9"/>
  <c r="L283" i="9"/>
  <c r="K283" i="9"/>
  <c r="O270" i="9"/>
  <c r="Q270" i="9"/>
  <c r="L312" i="9"/>
  <c r="K312" i="9"/>
  <c r="L252" i="9"/>
  <c r="K252" i="9"/>
  <c r="Q245" i="9"/>
  <c r="O245" i="9"/>
  <c r="L231" i="9"/>
  <c r="K231" i="9"/>
  <c r="L216" i="9"/>
  <c r="K216" i="9"/>
  <c r="L195" i="9"/>
  <c r="K195" i="9"/>
  <c r="L173" i="9"/>
  <c r="K173" i="9"/>
  <c r="L153" i="9"/>
  <c r="K153" i="9"/>
  <c r="L135" i="9"/>
  <c r="K135" i="9"/>
  <c r="L371" i="9"/>
  <c r="K371" i="9"/>
  <c r="O313" i="9"/>
  <c r="Q313" i="9"/>
  <c r="L269" i="9"/>
  <c r="K269" i="9"/>
  <c r="Q262" i="9"/>
  <c r="O262" i="9"/>
  <c r="Q256" i="9"/>
  <c r="O256" i="9"/>
  <c r="L365" i="9"/>
  <c r="K365" i="9"/>
  <c r="L258" i="9"/>
  <c r="K258" i="9"/>
  <c r="O252" i="9"/>
  <c r="K233" i="9"/>
  <c r="L233" i="9"/>
  <c r="Q226" i="9"/>
  <c r="O226" i="9"/>
  <c r="K198" i="9"/>
  <c r="L198" i="9"/>
  <c r="Q169" i="9"/>
  <c r="O169" i="9"/>
  <c r="Q134" i="9"/>
  <c r="O134" i="9"/>
  <c r="K107" i="9"/>
  <c r="L107" i="9"/>
  <c r="L86" i="9"/>
  <c r="K86" i="9"/>
  <c r="L64" i="9"/>
  <c r="K64" i="9"/>
  <c r="L46" i="9"/>
  <c r="K46" i="9"/>
  <c r="L28" i="9"/>
  <c r="K28" i="9"/>
  <c r="Q332" i="9"/>
  <c r="O332" i="9"/>
  <c r="Q320" i="9"/>
  <c r="O320" i="9"/>
  <c r="K267" i="9"/>
  <c r="L267" i="9"/>
  <c r="O259" i="9"/>
  <c r="Q259" i="9"/>
  <c r="L240" i="9"/>
  <c r="K240" i="9"/>
  <c r="L220" i="9"/>
  <c r="K220" i="9"/>
  <c r="L213" i="9"/>
  <c r="K213" i="9"/>
  <c r="Q198" i="9"/>
  <c r="O198" i="9"/>
  <c r="O189" i="9"/>
  <c r="Q189" i="9"/>
  <c r="L164" i="9"/>
  <c r="K164" i="9"/>
  <c r="K155" i="9"/>
  <c r="L155" i="9"/>
  <c r="L139" i="9"/>
  <c r="K139" i="9"/>
  <c r="L132" i="9"/>
  <c r="K132" i="9"/>
  <c r="Q108" i="9"/>
  <c r="O108" i="9"/>
  <c r="L247" i="9"/>
  <c r="O194" i="9"/>
  <c r="Q194" i="9"/>
  <c r="L178" i="9"/>
  <c r="K178" i="9"/>
  <c r="Q171" i="9"/>
  <c r="O171" i="9"/>
  <c r="K147" i="9"/>
  <c r="L263" i="9"/>
  <c r="Q248" i="9"/>
  <c r="L236" i="9"/>
  <c r="K175" i="9"/>
  <c r="L175" i="9"/>
  <c r="K154" i="9"/>
  <c r="K326" i="9"/>
  <c r="L310" i="9"/>
  <c r="K310" i="9"/>
  <c r="Q264" i="9"/>
  <c r="O237" i="9"/>
  <c r="Q237" i="9"/>
  <c r="Q192" i="9"/>
  <c r="O192" i="9"/>
  <c r="K185" i="9"/>
  <c r="L185" i="9"/>
  <c r="Q159" i="9"/>
  <c r="O159" i="9"/>
  <c r="L207" i="9"/>
  <c r="K127" i="9"/>
  <c r="L127" i="9"/>
  <c r="L101" i="9"/>
  <c r="K101" i="9"/>
  <c r="Q97" i="9"/>
  <c r="O97" i="9"/>
  <c r="K75" i="9"/>
  <c r="L75" i="9"/>
  <c r="K53" i="9"/>
  <c r="L53" i="9"/>
  <c r="K35" i="9"/>
  <c r="L35" i="9"/>
  <c r="Q20" i="9"/>
  <c r="Q27" i="9"/>
  <c r="O27" i="9"/>
  <c r="Q19" i="9"/>
  <c r="O19" i="9"/>
  <c r="K20" i="9"/>
  <c r="L20" i="9"/>
  <c r="K300" i="9"/>
  <c r="L300" i="9"/>
  <c r="L285" i="9"/>
  <c r="K285" i="9"/>
  <c r="K226" i="9"/>
  <c r="K217" i="9"/>
  <c r="L169" i="9"/>
  <c r="K138" i="9"/>
  <c r="L138" i="9"/>
  <c r="K88" i="9"/>
  <c r="L88" i="9"/>
  <c r="Q45" i="9"/>
  <c r="O45" i="9"/>
  <c r="K16" i="9"/>
  <c r="L16" i="9"/>
  <c r="O69" i="9"/>
  <c r="Q69" i="9"/>
  <c r="O21" i="9"/>
  <c r="Q21" i="9"/>
  <c r="Q201" i="9"/>
  <c r="K186" i="9"/>
  <c r="L137" i="9"/>
  <c r="K137" i="9"/>
  <c r="K94" i="9"/>
  <c r="L94" i="9"/>
  <c r="L69" i="9"/>
  <c r="K69" i="9"/>
  <c r="O57" i="9"/>
  <c r="Q57" i="9"/>
  <c r="O49" i="9"/>
  <c r="Q49" i="9"/>
  <c r="L43" i="9"/>
  <c r="K43" i="9"/>
  <c r="L25" i="9"/>
  <c r="K25" i="9"/>
  <c r="L260" i="9"/>
  <c r="K260" i="9"/>
  <c r="L174" i="9"/>
  <c r="K174" i="9"/>
  <c r="Q117" i="9"/>
  <c r="O13" i="9"/>
  <c r="Q13" i="9"/>
  <c r="L102" i="9"/>
  <c r="K29" i="9"/>
  <c r="L347" i="9"/>
  <c r="K347" i="9"/>
  <c r="O327" i="9"/>
  <c r="Q327" i="9"/>
  <c r="Q349" i="9"/>
  <c r="O349" i="9"/>
  <c r="K308" i="9"/>
  <c r="L308" i="9"/>
  <c r="K276" i="9"/>
  <c r="L276" i="9"/>
  <c r="Q309" i="9"/>
  <c r="O309" i="9"/>
  <c r="K296" i="9"/>
  <c r="L296" i="9"/>
  <c r="L221" i="9"/>
  <c r="K221" i="9"/>
  <c r="L307" i="9"/>
  <c r="K307" i="9"/>
  <c r="K256" i="9"/>
  <c r="L256" i="9"/>
  <c r="Q234" i="9"/>
  <c r="O234" i="9"/>
  <c r="L70" i="9"/>
  <c r="K70" i="9"/>
  <c r="Q294" i="9"/>
  <c r="O294" i="9"/>
  <c r="K189" i="9"/>
  <c r="L189" i="9"/>
  <c r="O186" i="9"/>
  <c r="Q186" i="9"/>
  <c r="Q295" i="9"/>
  <c r="O295" i="9"/>
  <c r="O220" i="9"/>
  <c r="Q220" i="9"/>
  <c r="L115" i="9"/>
  <c r="K115" i="9"/>
  <c r="Q54" i="9"/>
  <c r="O54" i="9"/>
  <c r="K45" i="9"/>
  <c r="L45" i="9"/>
  <c r="O142" i="9"/>
  <c r="Q142" i="9"/>
  <c r="L73" i="9"/>
  <c r="K73" i="9"/>
  <c r="K49" i="9"/>
  <c r="L49" i="9"/>
  <c r="L13" i="9"/>
  <c r="K13" i="9"/>
  <c r="L363" i="9"/>
  <c r="K363" i="9"/>
  <c r="L360" i="9"/>
  <c r="K360" i="9"/>
  <c r="Q356" i="9"/>
  <c r="O356" i="9"/>
  <c r="Q367" i="9"/>
  <c r="O367" i="9"/>
  <c r="Q351" i="9"/>
  <c r="O351" i="9"/>
  <c r="L330" i="9"/>
  <c r="K330" i="9"/>
  <c r="L352" i="9"/>
  <c r="K352" i="9"/>
  <c r="L337" i="9"/>
  <c r="K337" i="9"/>
  <c r="O329" i="9"/>
  <c r="Q329" i="9"/>
  <c r="O326" i="9"/>
  <c r="Q326" i="9"/>
  <c r="K317" i="9"/>
  <c r="L317" i="9"/>
  <c r="Q334" i="9"/>
  <c r="O334" i="9"/>
  <c r="K315" i="9"/>
  <c r="L315" i="9"/>
  <c r="Q364" i="9"/>
  <c r="O364" i="9"/>
  <c r="K292" i="9"/>
  <c r="L292" i="9"/>
  <c r="L343" i="9"/>
  <c r="K343" i="9"/>
  <c r="Q322" i="9"/>
  <c r="O322" i="9"/>
  <c r="K306" i="9"/>
  <c r="L306" i="9"/>
  <c r="Q299" i="9"/>
  <c r="O299" i="9"/>
  <c r="Q293" i="9"/>
  <c r="O293" i="9"/>
  <c r="K280" i="9"/>
  <c r="L280" i="9"/>
  <c r="K274" i="9"/>
  <c r="L274" i="9"/>
  <c r="L243" i="9"/>
  <c r="K243" i="9"/>
  <c r="L227" i="9"/>
  <c r="K227" i="9"/>
  <c r="L212" i="9"/>
  <c r="K212" i="9"/>
  <c r="L191" i="9"/>
  <c r="K191" i="9"/>
  <c r="L170" i="9"/>
  <c r="K170" i="9"/>
  <c r="L148" i="9"/>
  <c r="K148" i="9"/>
  <c r="L129" i="9"/>
  <c r="K129" i="9"/>
  <c r="Q371" i="9"/>
  <c r="O371" i="9"/>
  <c r="Q348" i="9"/>
  <c r="O348" i="9"/>
  <c r="L291" i="9"/>
  <c r="K291" i="9"/>
  <c r="L262" i="9"/>
  <c r="K262" i="9"/>
  <c r="O249" i="9"/>
  <c r="Q249" i="9"/>
  <c r="Q365" i="9"/>
  <c r="O365" i="9"/>
  <c r="K342" i="9"/>
  <c r="L342" i="9"/>
  <c r="Q311" i="9"/>
  <c r="O311" i="9"/>
  <c r="O305" i="9"/>
  <c r="K284" i="9"/>
  <c r="L284" i="9"/>
  <c r="Q258" i="9"/>
  <c r="O258" i="9"/>
  <c r="K225" i="9"/>
  <c r="L225" i="9"/>
  <c r="Q215" i="9"/>
  <c r="O215" i="9"/>
  <c r="K168" i="9"/>
  <c r="L168" i="9"/>
  <c r="K133" i="9"/>
  <c r="L133" i="9"/>
  <c r="Q122" i="9"/>
  <c r="O122" i="9"/>
  <c r="L100" i="9"/>
  <c r="K100" i="9"/>
  <c r="L82" i="9"/>
  <c r="K82" i="9"/>
  <c r="L59" i="9"/>
  <c r="K59" i="9"/>
  <c r="L42" i="9"/>
  <c r="K42" i="9"/>
  <c r="L24" i="9"/>
  <c r="K24" i="9"/>
  <c r="O306" i="9"/>
  <c r="K288" i="9"/>
  <c r="L288" i="9"/>
  <c r="O274" i="9"/>
  <c r="K251" i="9"/>
  <c r="L251" i="9"/>
  <c r="L238" i="9"/>
  <c r="K238" i="9"/>
  <c r="L232" i="9"/>
  <c r="K232" i="9"/>
  <c r="L211" i="9"/>
  <c r="K211" i="9"/>
  <c r="L202" i="9"/>
  <c r="K202" i="9"/>
  <c r="K197" i="9"/>
  <c r="L197" i="9"/>
  <c r="O155" i="9"/>
  <c r="Q155" i="9"/>
  <c r="Q147" i="9"/>
  <c r="O147" i="9"/>
  <c r="L128" i="9"/>
  <c r="K128" i="9"/>
  <c r="L120" i="9"/>
  <c r="K120" i="9"/>
  <c r="Q254" i="9"/>
  <c r="O254" i="9"/>
  <c r="Q236" i="9"/>
  <c r="O236" i="9"/>
  <c r="Q184" i="9"/>
  <c r="O184" i="9"/>
  <c r="O180" i="9"/>
  <c r="Q180" i="9"/>
  <c r="K163" i="9"/>
  <c r="L163" i="9"/>
  <c r="K160" i="9"/>
  <c r="L160" i="9"/>
  <c r="L142" i="9"/>
  <c r="K142" i="9"/>
  <c r="Q209" i="9"/>
  <c r="O209" i="9"/>
  <c r="Q200" i="9"/>
  <c r="O200" i="9"/>
  <c r="L339" i="9"/>
  <c r="K339" i="9"/>
  <c r="L272" i="9"/>
  <c r="K196" i="9"/>
  <c r="L192" i="9"/>
  <c r="K192" i="9"/>
  <c r="K179" i="9"/>
  <c r="L179" i="9"/>
  <c r="L159" i="9"/>
  <c r="K159" i="9"/>
  <c r="K194" i="9"/>
  <c r="O139" i="9"/>
  <c r="Q139" i="9"/>
  <c r="Q127" i="9"/>
  <c r="Q115" i="9"/>
  <c r="O115" i="9"/>
  <c r="L97" i="9"/>
  <c r="K97" i="9"/>
  <c r="O95" i="9"/>
  <c r="Q95" i="9"/>
  <c r="O53" i="9"/>
  <c r="Q53" i="9"/>
  <c r="K27" i="9"/>
  <c r="L27" i="9"/>
  <c r="Q39" i="9"/>
  <c r="O39" i="9"/>
  <c r="Q29" i="9"/>
  <c r="O29" i="9"/>
  <c r="K26" i="9"/>
  <c r="L26" i="9"/>
  <c r="O128" i="9"/>
  <c r="Q128" i="9"/>
  <c r="O63" i="9"/>
  <c r="Q63" i="9"/>
  <c r="Q300" i="9"/>
  <c r="Q285" i="9"/>
  <c r="Q269" i="9"/>
  <c r="O269" i="9"/>
  <c r="K218" i="9"/>
  <c r="L218" i="9"/>
  <c r="K190" i="9"/>
  <c r="Q138" i="9"/>
  <c r="Q126" i="9"/>
  <c r="O126" i="9"/>
  <c r="Q114" i="9"/>
  <c r="O114" i="9"/>
  <c r="O88" i="9"/>
  <c r="Q35" i="9"/>
  <c r="O35" i="9"/>
  <c r="O41" i="9"/>
  <c r="Q41" i="9"/>
  <c r="K228" i="9"/>
  <c r="K98" i="9"/>
  <c r="L98" i="9"/>
  <c r="L83" i="9"/>
  <c r="K83" i="9"/>
  <c r="L65" i="9"/>
  <c r="K65" i="9"/>
  <c r="L41" i="9"/>
  <c r="K41" i="9"/>
  <c r="L21" i="9"/>
  <c r="K21" i="9"/>
  <c r="O260" i="9"/>
  <c r="K68" i="9"/>
  <c r="L68" i="9"/>
  <c r="O31" i="9"/>
  <c r="Q31" i="9"/>
  <c r="K12" i="9"/>
  <c r="L12" i="9"/>
  <c r="K78" i="9"/>
  <c r="Q372" i="9"/>
  <c r="O372" i="9"/>
  <c r="K338" i="9"/>
  <c r="L338" i="9"/>
  <c r="O314" i="9"/>
  <c r="Q314" i="9"/>
  <c r="K318" i="9"/>
  <c r="L318" i="9"/>
  <c r="K290" i="9"/>
  <c r="L290" i="9"/>
  <c r="L235" i="9"/>
  <c r="K235" i="9"/>
  <c r="L316" i="9"/>
  <c r="L275" i="9"/>
  <c r="K275" i="9"/>
  <c r="Q279" i="9"/>
  <c r="O279" i="9"/>
  <c r="K241" i="9"/>
  <c r="L241" i="9"/>
  <c r="L51" i="9"/>
  <c r="K51" i="9"/>
  <c r="L222" i="9"/>
  <c r="K222" i="9"/>
  <c r="O145" i="9"/>
  <c r="Q145" i="9"/>
  <c r="K108" i="9"/>
  <c r="L108" i="9"/>
  <c r="K304" i="9"/>
  <c r="L304" i="9"/>
  <c r="Q230" i="9"/>
  <c r="O230" i="9"/>
  <c r="K44" i="9"/>
  <c r="L44" i="9"/>
  <c r="O118" i="9"/>
  <c r="Q118" i="9"/>
  <c r="K117" i="9"/>
  <c r="L117" i="9"/>
  <c r="O363" i="9"/>
  <c r="Q363" i="9"/>
  <c r="K350" i="9"/>
  <c r="L350" i="9"/>
  <c r="K364" i="9"/>
  <c r="L364" i="9"/>
  <c r="K348" i="9"/>
  <c r="L348" i="9"/>
  <c r="L368" i="9"/>
  <c r="K368" i="9"/>
  <c r="L353" i="9"/>
  <c r="K353" i="9"/>
  <c r="Q337" i="9"/>
  <c r="O337" i="9"/>
  <c r="K314" i="9"/>
  <c r="L314" i="9"/>
  <c r="O338" i="9"/>
  <c r="Q338" i="9"/>
  <c r="K321" i="9"/>
  <c r="L321" i="9"/>
  <c r="K289" i="9"/>
  <c r="L289" i="9"/>
  <c r="O282" i="9"/>
  <c r="Q282" i="9"/>
  <c r="L270" i="9"/>
  <c r="K270" i="9"/>
  <c r="K333" i="9"/>
  <c r="L333" i="9"/>
  <c r="K309" i="9"/>
  <c r="L309" i="9"/>
  <c r="L299" i="9"/>
  <c r="K299" i="9"/>
  <c r="O286" i="9"/>
  <c r="Q286" i="9"/>
  <c r="K277" i="9"/>
  <c r="L277" i="9"/>
  <c r="L297" i="9"/>
  <c r="K297" i="9"/>
  <c r="L268" i="9"/>
  <c r="K268" i="9"/>
  <c r="Q261" i="9"/>
  <c r="O261" i="9"/>
  <c r="L239" i="9"/>
  <c r="K239" i="9"/>
  <c r="L223" i="9"/>
  <c r="K223" i="9"/>
  <c r="L208" i="9"/>
  <c r="K208" i="9"/>
  <c r="L187" i="9"/>
  <c r="K187" i="9"/>
  <c r="L165" i="9"/>
  <c r="K165" i="9"/>
  <c r="L143" i="9"/>
  <c r="K143" i="9"/>
  <c r="L125" i="9"/>
  <c r="K125" i="9"/>
  <c r="L359" i="9"/>
  <c r="K359" i="9"/>
  <c r="K259" i="9"/>
  <c r="L259" i="9"/>
  <c r="K253" i="9"/>
  <c r="L253" i="9"/>
  <c r="Q246" i="9"/>
  <c r="O246" i="9"/>
  <c r="L311" i="9"/>
  <c r="K311" i="9"/>
  <c r="L301" i="9"/>
  <c r="K301" i="9"/>
  <c r="L279" i="9"/>
  <c r="K279" i="9"/>
  <c r="O273" i="9"/>
  <c r="L264" i="9"/>
  <c r="K264" i="9"/>
  <c r="Q242" i="9"/>
  <c r="O242" i="9"/>
  <c r="K214" i="9"/>
  <c r="L214" i="9"/>
  <c r="O168" i="9"/>
  <c r="Q168" i="9"/>
  <c r="K156" i="9"/>
  <c r="L156" i="9"/>
  <c r="K121" i="9"/>
  <c r="L121" i="9"/>
  <c r="L96" i="9"/>
  <c r="K96" i="9"/>
  <c r="L77" i="9"/>
  <c r="K77" i="9"/>
  <c r="L55" i="9"/>
  <c r="K55" i="9"/>
  <c r="L38" i="9"/>
  <c r="K38" i="9"/>
  <c r="L18" i="9"/>
  <c r="K18" i="9"/>
  <c r="L332" i="9"/>
  <c r="K332" i="9"/>
  <c r="L230" i="9"/>
  <c r="K230" i="9"/>
  <c r="L224" i="9"/>
  <c r="K224" i="9"/>
  <c r="O197" i="9"/>
  <c r="Q197" i="9"/>
  <c r="Q190" i="9"/>
  <c r="O190" i="9"/>
  <c r="K145" i="9"/>
  <c r="L145" i="9"/>
  <c r="L118" i="9"/>
  <c r="K118" i="9"/>
  <c r="Q278" i="9"/>
  <c r="O278" i="9"/>
  <c r="Q238" i="9"/>
  <c r="O238" i="9"/>
  <c r="K229" i="9"/>
  <c r="L229" i="9"/>
  <c r="L184" i="9"/>
  <c r="K184" i="9"/>
  <c r="O163" i="9"/>
  <c r="Q163" i="9"/>
  <c r="K99" i="9"/>
  <c r="L99" i="9"/>
  <c r="K91" i="9"/>
  <c r="L91" i="9"/>
  <c r="L295" i="9"/>
  <c r="K295" i="9"/>
  <c r="Q217" i="9"/>
  <c r="O217" i="9"/>
  <c r="O202" i="9"/>
  <c r="Q202" i="9"/>
  <c r="K150" i="9"/>
  <c r="L150" i="9"/>
  <c r="Q244" i="9"/>
  <c r="O244" i="9"/>
  <c r="Q228" i="9"/>
  <c r="O228" i="9"/>
  <c r="O161" i="9"/>
  <c r="Q161" i="9"/>
  <c r="L152" i="9"/>
  <c r="K152" i="9"/>
  <c r="K106" i="9"/>
  <c r="L106" i="9"/>
  <c r="K95" i="9"/>
  <c r="L95" i="9"/>
  <c r="O152" i="9"/>
  <c r="Q152" i="9"/>
  <c r="Q101" i="9"/>
  <c r="O101" i="9"/>
  <c r="Q93" i="9"/>
  <c r="O93" i="9"/>
  <c r="K17" i="9"/>
  <c r="L17" i="9"/>
  <c r="K34" i="9"/>
  <c r="L34" i="9"/>
  <c r="K11" i="9"/>
  <c r="L11" i="9"/>
  <c r="O81" i="9"/>
  <c r="Q81" i="9"/>
  <c r="K30" i="9"/>
  <c r="L30" i="9"/>
  <c r="Q211" i="9"/>
  <c r="O211" i="9"/>
  <c r="Q149" i="9"/>
  <c r="O149" i="9"/>
  <c r="L114" i="9"/>
  <c r="K114" i="9"/>
  <c r="O106" i="9"/>
  <c r="Q106" i="9"/>
  <c r="O85" i="9"/>
  <c r="Q85" i="9"/>
  <c r="Q75" i="9"/>
  <c r="O75" i="9"/>
  <c r="Q11" i="9"/>
  <c r="O11" i="9"/>
  <c r="L182" i="9"/>
  <c r="Q137" i="9"/>
  <c r="O137" i="9"/>
  <c r="O91" i="9"/>
  <c r="Q91" i="9"/>
  <c r="L81" i="9"/>
  <c r="K81" i="9"/>
  <c r="L63" i="9"/>
  <c r="K63" i="9"/>
  <c r="O58" i="9"/>
  <c r="Q58" i="9"/>
  <c r="Q52" i="9"/>
  <c r="O52" i="9"/>
  <c r="O50" i="9"/>
  <c r="Q50" i="9"/>
  <c r="L33" i="9"/>
  <c r="K33" i="9"/>
  <c r="L15" i="9"/>
  <c r="K15" i="9"/>
  <c r="Q174" i="9"/>
  <c r="O174" i="9"/>
  <c r="K105" i="9"/>
  <c r="L105" i="9"/>
  <c r="K54" i="9"/>
  <c r="Q220" i="11" l="1"/>
  <c r="O220" i="11"/>
  <c r="L220" i="11"/>
  <c r="K220" i="11"/>
  <c r="Q216" i="1" l="1"/>
  <c r="O216" i="1"/>
  <c r="Q215" i="1"/>
  <c r="O215" i="1"/>
  <c r="Q214" i="1"/>
  <c r="O214" i="1"/>
  <c r="Q213" i="1"/>
  <c r="O213" i="1"/>
  <c r="Q212" i="1"/>
  <c r="O212" i="1"/>
  <c r="Q211" i="1"/>
  <c r="O211" i="1"/>
  <c r="Q210" i="1"/>
  <c r="O210" i="1"/>
  <c r="Q209" i="1"/>
  <c r="O209" i="1"/>
  <c r="Q208" i="1"/>
  <c r="O208" i="1"/>
  <c r="Q207" i="1"/>
  <c r="O207" i="1"/>
  <c r="Q205" i="1"/>
  <c r="O205" i="1"/>
  <c r="Q204" i="1"/>
  <c r="O204" i="1"/>
  <c r="Q203" i="1"/>
  <c r="O203" i="1"/>
  <c r="Q201" i="1"/>
  <c r="O201" i="1"/>
  <c r="Q200" i="1"/>
  <c r="O200" i="1"/>
  <c r="Q199" i="1"/>
  <c r="O199" i="1"/>
  <c r="Q198" i="1"/>
  <c r="O198" i="1"/>
  <c r="Q197" i="1"/>
  <c r="O197" i="1"/>
  <c r="Q195" i="1"/>
  <c r="O195" i="1"/>
  <c r="Q194" i="1"/>
  <c r="O194" i="1"/>
  <c r="Q193" i="1"/>
  <c r="O193" i="1"/>
  <c r="Q192" i="1"/>
  <c r="O192" i="1"/>
  <c r="Q191" i="1"/>
  <c r="O191" i="1"/>
  <c r="Q189" i="1"/>
  <c r="O189" i="1"/>
  <c r="Q188" i="1"/>
  <c r="O188" i="1"/>
  <c r="Q187" i="1"/>
  <c r="O187" i="1"/>
  <c r="Q186" i="1"/>
  <c r="O186" i="1"/>
  <c r="Q185" i="1"/>
  <c r="O185" i="1"/>
  <c r="Q184" i="1"/>
  <c r="O184" i="1"/>
  <c r="Q183" i="1"/>
  <c r="O183" i="1"/>
  <c r="Q182" i="1"/>
  <c r="O182" i="1"/>
  <c r="Q181" i="1"/>
  <c r="O181" i="1"/>
  <c r="Q180" i="1"/>
  <c r="O180" i="1"/>
  <c r="Q178" i="1"/>
  <c r="O178" i="1"/>
  <c r="Q177" i="1"/>
  <c r="O177" i="1"/>
  <c r="Q176" i="1"/>
  <c r="O176" i="1"/>
  <c r="Q175" i="1"/>
  <c r="O175" i="1"/>
  <c r="Q174" i="1"/>
  <c r="O174" i="1"/>
  <c r="Q173" i="1"/>
  <c r="O173" i="1"/>
  <c r="Q172" i="1"/>
  <c r="O172" i="1"/>
  <c r="Q169" i="1"/>
  <c r="O169" i="1"/>
  <c r="Q168" i="1"/>
  <c r="O168" i="1"/>
  <c r="Q167" i="1"/>
  <c r="O167" i="1"/>
  <c r="Q165" i="1"/>
  <c r="O165" i="1"/>
  <c r="Q164" i="1"/>
  <c r="O164" i="1"/>
  <c r="Q163" i="1"/>
  <c r="O163" i="1"/>
  <c r="Q162" i="1"/>
  <c r="O162" i="1"/>
  <c r="Q160" i="1"/>
  <c r="O160" i="1"/>
  <c r="Q159" i="1"/>
  <c r="O159" i="1"/>
  <c r="Q158" i="1"/>
  <c r="O158" i="1"/>
  <c r="Q157" i="1"/>
  <c r="O157" i="1"/>
  <c r="Q155" i="1"/>
  <c r="O155" i="1"/>
  <c r="Q154" i="1"/>
  <c r="O154" i="1"/>
  <c r="Q153" i="1"/>
  <c r="O153" i="1"/>
  <c r="Q152" i="1"/>
  <c r="O152" i="1"/>
  <c r="Q150" i="1"/>
  <c r="O150" i="1"/>
  <c r="Q149" i="1"/>
  <c r="O149" i="1"/>
  <c r="Q148" i="1"/>
  <c r="O148" i="1"/>
  <c r="Q147" i="1"/>
  <c r="O147" i="1"/>
  <c r="Q146" i="1"/>
  <c r="O146" i="1"/>
  <c r="Q144" i="1"/>
  <c r="O144" i="1"/>
  <c r="Q143" i="1"/>
  <c r="O143" i="1"/>
  <c r="Q142" i="1"/>
  <c r="O142" i="1"/>
  <c r="Q141" i="1"/>
  <c r="O141" i="1"/>
  <c r="Q139" i="1"/>
  <c r="O139" i="1"/>
  <c r="Q138" i="1"/>
  <c r="O138" i="1"/>
  <c r="Q137" i="1"/>
  <c r="O137" i="1"/>
  <c r="Q136" i="1"/>
  <c r="O136" i="1"/>
  <c r="Q134" i="1"/>
  <c r="O134" i="1"/>
  <c r="Q133" i="1"/>
  <c r="O133" i="1"/>
  <c r="Q132" i="1"/>
  <c r="O132" i="1"/>
  <c r="Q131" i="1"/>
  <c r="O131" i="1"/>
  <c r="Q129" i="1"/>
  <c r="O129" i="1"/>
  <c r="Q128" i="1"/>
  <c r="O128" i="1"/>
  <c r="Q127" i="1"/>
  <c r="O127" i="1"/>
  <c r="Q126" i="1"/>
  <c r="O126" i="1"/>
  <c r="Q124" i="1"/>
  <c r="O124" i="1"/>
  <c r="Q123" i="1"/>
  <c r="O123" i="1"/>
  <c r="Q122" i="1"/>
  <c r="O122" i="1"/>
  <c r="Q121" i="1"/>
  <c r="O121" i="1"/>
  <c r="Q120" i="1"/>
  <c r="O120" i="1"/>
  <c r="Q119" i="1"/>
  <c r="O119" i="1"/>
  <c r="Q116" i="1"/>
  <c r="O116" i="1"/>
  <c r="Q115" i="1"/>
  <c r="O115" i="1"/>
  <c r="Q114" i="1"/>
  <c r="O114" i="1"/>
  <c r="Q113" i="1"/>
  <c r="O113" i="1"/>
  <c r="Q112" i="1"/>
  <c r="O112" i="1"/>
  <c r="Q111" i="1"/>
  <c r="O111" i="1"/>
  <c r="Q109" i="1"/>
  <c r="O109" i="1"/>
  <c r="Q108" i="1"/>
  <c r="O108" i="1"/>
  <c r="Q107" i="1"/>
  <c r="O107" i="1"/>
  <c r="Q104" i="1"/>
  <c r="O104" i="1"/>
  <c r="Q103" i="1"/>
  <c r="O103" i="1"/>
  <c r="Q102" i="1"/>
  <c r="O102" i="1"/>
  <c r="Q101" i="1"/>
  <c r="O101" i="1"/>
  <c r="Q100" i="1"/>
  <c r="O100" i="1"/>
  <c r="Q99" i="1"/>
  <c r="O99" i="1"/>
  <c r="Q97" i="1"/>
  <c r="O97" i="1"/>
  <c r="Q96" i="1"/>
  <c r="O96" i="1"/>
  <c r="Q95" i="1"/>
  <c r="O95" i="1"/>
  <c r="Q94" i="1"/>
  <c r="O94" i="1"/>
  <c r="Q93" i="1"/>
  <c r="O93" i="1"/>
  <c r="Q92" i="1"/>
  <c r="O92" i="1"/>
  <c r="Q91" i="1"/>
  <c r="O91" i="1"/>
  <c r="Q90" i="1"/>
  <c r="O90" i="1"/>
  <c r="Q87" i="1"/>
  <c r="O87" i="1"/>
  <c r="Q86" i="1"/>
  <c r="O86" i="1"/>
  <c r="Q85" i="1"/>
  <c r="O85" i="1"/>
  <c r="Q84" i="1"/>
  <c r="O84" i="1"/>
  <c r="Q83" i="1"/>
  <c r="O83" i="1"/>
  <c r="Q82" i="1"/>
  <c r="O82" i="1"/>
  <c r="Q81" i="1"/>
  <c r="O81" i="1"/>
  <c r="Q80" i="1"/>
  <c r="O80" i="1"/>
  <c r="Q78" i="1"/>
  <c r="O78" i="1"/>
  <c r="Q77" i="1"/>
  <c r="O77" i="1"/>
  <c r="Q74" i="1"/>
  <c r="O74" i="1"/>
  <c r="Q73" i="1"/>
  <c r="O73" i="1"/>
  <c r="Q72" i="1"/>
  <c r="O72" i="1"/>
  <c r="Q71" i="1"/>
  <c r="O71" i="1"/>
  <c r="Q69" i="1"/>
  <c r="O69" i="1"/>
  <c r="Q68" i="1"/>
  <c r="O68" i="1"/>
  <c r="Q67" i="1"/>
  <c r="O67" i="1"/>
  <c r="Q66" i="1"/>
  <c r="O66" i="1"/>
  <c r="Q65" i="1"/>
  <c r="O65" i="1"/>
  <c r="Q62" i="1"/>
  <c r="O62" i="1"/>
  <c r="Q61" i="1"/>
  <c r="O61" i="1"/>
  <c r="Q60" i="1"/>
  <c r="O60" i="1"/>
  <c r="Q59" i="1"/>
  <c r="O59" i="1"/>
  <c r="Q58" i="1"/>
  <c r="O58" i="1"/>
  <c r="Q57" i="1"/>
  <c r="O57" i="1"/>
  <c r="Q56" i="1"/>
  <c r="O56" i="1"/>
  <c r="Q55" i="1"/>
  <c r="O55" i="1"/>
  <c r="Q54" i="1"/>
  <c r="O54" i="1"/>
  <c r="Q53" i="1"/>
  <c r="O53" i="1"/>
  <c r="Q52" i="1"/>
  <c r="O52" i="1"/>
  <c r="Q51" i="1"/>
  <c r="O51" i="1"/>
  <c r="Q50" i="1"/>
  <c r="O50" i="1"/>
  <c r="Q47" i="1"/>
  <c r="O47" i="1"/>
  <c r="Q46" i="1"/>
  <c r="O46" i="1"/>
  <c r="Q45" i="1"/>
  <c r="O45" i="1"/>
  <c r="Q44" i="1"/>
  <c r="O44" i="1"/>
  <c r="Q43" i="1"/>
  <c r="O43" i="1"/>
  <c r="Q42" i="1"/>
  <c r="O42" i="1"/>
  <c r="Q41" i="1"/>
  <c r="O41" i="1"/>
  <c r="Q40" i="1"/>
  <c r="O40" i="1"/>
  <c r="Q39" i="1"/>
  <c r="O39" i="1"/>
  <c r="Q38" i="1"/>
  <c r="O38" i="1"/>
  <c r="Q37" i="1"/>
  <c r="O37" i="1"/>
  <c r="Q35" i="1"/>
  <c r="O35" i="1"/>
  <c r="Q34" i="1"/>
  <c r="O34" i="1"/>
  <c r="Q33" i="1"/>
  <c r="O33" i="1"/>
  <c r="Q32" i="1"/>
  <c r="O32" i="1"/>
  <c r="Q31" i="1"/>
  <c r="O31" i="1"/>
  <c r="Q30" i="1"/>
  <c r="O30" i="1"/>
  <c r="Q29" i="1"/>
  <c r="O29" i="1"/>
  <c r="Q28" i="1"/>
  <c r="O28" i="1"/>
  <c r="Q27" i="1"/>
  <c r="O27" i="1"/>
  <c r="Q26" i="1"/>
  <c r="O26" i="1"/>
  <c r="Q25" i="1"/>
  <c r="O25" i="1"/>
  <c r="Q24" i="1"/>
  <c r="O24" i="1"/>
  <c r="Q23" i="1"/>
  <c r="O23" i="1"/>
  <c r="Q22" i="1"/>
  <c r="O22" i="1"/>
  <c r="Q18" i="1"/>
  <c r="O18" i="1"/>
  <c r="Q17" i="1"/>
  <c r="O17" i="1"/>
  <c r="Q16" i="1"/>
  <c r="O16" i="1"/>
  <c r="Q15" i="1"/>
  <c r="O15" i="1"/>
  <c r="Q14" i="1"/>
  <c r="O14" i="1"/>
  <c r="Q13" i="1"/>
  <c r="O13" i="1"/>
  <c r="Q11" i="1"/>
  <c r="O11" i="1"/>
  <c r="G211" i="1" l="1"/>
  <c r="F211" i="1"/>
  <c r="E211" i="1"/>
  <c r="D211" i="1"/>
  <c r="H211" i="1" l="1"/>
  <c r="R211" i="1"/>
  <c r="J211" i="1"/>
  <c r="I211" i="1"/>
  <c r="N211" i="1"/>
  <c r="M211" i="1"/>
  <c r="G188" i="1"/>
  <c r="F188" i="1"/>
  <c r="R188" i="1" s="1"/>
  <c r="E188" i="1"/>
  <c r="D188" i="1"/>
  <c r="G121" i="1"/>
  <c r="F121" i="1"/>
  <c r="R121" i="1" s="1"/>
  <c r="E121" i="1"/>
  <c r="D121" i="1"/>
  <c r="G120" i="1"/>
  <c r="F120" i="1"/>
  <c r="R120" i="1" s="1"/>
  <c r="E120" i="1"/>
  <c r="D120" i="1"/>
  <c r="M188" i="1" l="1"/>
  <c r="H188" i="1"/>
  <c r="L211" i="1"/>
  <c r="K211" i="1"/>
  <c r="J120" i="1"/>
  <c r="H121" i="1"/>
  <c r="M120" i="1"/>
  <c r="N120" i="1"/>
  <c r="H120" i="1"/>
  <c r="M121" i="1"/>
  <c r="J188" i="1"/>
  <c r="N188" i="1"/>
  <c r="I188" i="1"/>
  <c r="I121" i="1"/>
  <c r="J121" i="1"/>
  <c r="N121" i="1"/>
  <c r="I120" i="1"/>
  <c r="G217" i="1"/>
  <c r="F217" i="1"/>
  <c r="E217" i="1"/>
  <c r="D217" i="1"/>
  <c r="G216" i="1"/>
  <c r="F216" i="1"/>
  <c r="E216" i="1"/>
  <c r="D216" i="1"/>
  <c r="G215" i="1"/>
  <c r="F215" i="1"/>
  <c r="E215" i="1"/>
  <c r="D215" i="1"/>
  <c r="G210" i="1"/>
  <c r="F210" i="1"/>
  <c r="E210" i="1"/>
  <c r="D210" i="1"/>
  <c r="G209" i="1"/>
  <c r="F209" i="1"/>
  <c r="E209" i="1"/>
  <c r="D209" i="1"/>
  <c r="G208" i="1"/>
  <c r="F208" i="1"/>
  <c r="E208" i="1"/>
  <c r="D208" i="1"/>
  <c r="G207" i="1"/>
  <c r="F207" i="1"/>
  <c r="E207" i="1"/>
  <c r="D207" i="1"/>
  <c r="G174" i="1"/>
  <c r="F174" i="1"/>
  <c r="E174" i="1"/>
  <c r="D174" i="1"/>
  <c r="G173" i="1"/>
  <c r="F173" i="1"/>
  <c r="E173" i="1"/>
  <c r="D173" i="1"/>
  <c r="G172" i="1"/>
  <c r="F172" i="1"/>
  <c r="E172" i="1"/>
  <c r="D172" i="1"/>
  <c r="G165" i="1"/>
  <c r="F165" i="1"/>
  <c r="E165" i="1"/>
  <c r="D165" i="1"/>
  <c r="G164" i="1"/>
  <c r="F164" i="1"/>
  <c r="E164" i="1"/>
  <c r="D164" i="1"/>
  <c r="G163" i="1"/>
  <c r="F163" i="1"/>
  <c r="E163" i="1"/>
  <c r="D163" i="1"/>
  <c r="G162" i="1"/>
  <c r="F162" i="1"/>
  <c r="E162" i="1"/>
  <c r="D162" i="1"/>
  <c r="G160" i="1"/>
  <c r="F160" i="1"/>
  <c r="E160" i="1"/>
  <c r="D160" i="1"/>
  <c r="E139" i="1"/>
  <c r="G139" i="1"/>
  <c r="G96" i="1"/>
  <c r="F96" i="1"/>
  <c r="E96" i="1"/>
  <c r="D96" i="1"/>
  <c r="G95" i="1"/>
  <c r="F95" i="1"/>
  <c r="E95" i="1"/>
  <c r="D95" i="1"/>
  <c r="G94" i="1"/>
  <c r="F94" i="1"/>
  <c r="E94" i="1"/>
  <c r="D94" i="1"/>
  <c r="G93" i="1"/>
  <c r="F93" i="1"/>
  <c r="E93" i="1"/>
  <c r="D93" i="1"/>
  <c r="G92" i="1"/>
  <c r="F92" i="1"/>
  <c r="E92" i="1"/>
  <c r="D92" i="1"/>
  <c r="R160" i="1" l="1"/>
  <c r="R163" i="1"/>
  <c r="R165" i="1"/>
  <c r="R172" i="1"/>
  <c r="R174" i="1"/>
  <c r="H207" i="1"/>
  <c r="R215" i="1"/>
  <c r="R216" i="1"/>
  <c r="H217" i="1"/>
  <c r="R162" i="1"/>
  <c r="H164" i="1"/>
  <c r="R164" i="1"/>
  <c r="H173" i="1"/>
  <c r="R173" i="1"/>
  <c r="R92" i="1"/>
  <c r="R93" i="1"/>
  <c r="R94" i="1"/>
  <c r="R95" i="1"/>
  <c r="R96" i="1"/>
  <c r="H216" i="1"/>
  <c r="H215" i="1"/>
  <c r="H165" i="1"/>
  <c r="J217" i="1"/>
  <c r="J163" i="1"/>
  <c r="M164" i="1"/>
  <c r="J172" i="1"/>
  <c r="M173" i="1"/>
  <c r="M174" i="1"/>
  <c r="N207" i="1"/>
  <c r="J215" i="1"/>
  <c r="M216" i="1"/>
  <c r="H162" i="1"/>
  <c r="H93" i="1"/>
  <c r="I160" i="1"/>
  <c r="I162" i="1"/>
  <c r="N208" i="1"/>
  <c r="I209" i="1"/>
  <c r="I210" i="1"/>
  <c r="J216" i="1"/>
  <c r="H95" i="1"/>
  <c r="J160" i="1"/>
  <c r="M162" i="1"/>
  <c r="H163" i="1"/>
  <c r="J165" i="1"/>
  <c r="I207" i="1"/>
  <c r="J208" i="1"/>
  <c r="M209" i="1"/>
  <c r="J209" i="1"/>
  <c r="H210" i="1"/>
  <c r="N215" i="1"/>
  <c r="I216" i="1"/>
  <c r="L216" i="1" s="1"/>
  <c r="N216" i="1"/>
  <c r="N209" i="1"/>
  <c r="M217" i="1"/>
  <c r="J164" i="1"/>
  <c r="J94" i="1"/>
  <c r="M95" i="1"/>
  <c r="J96" i="1"/>
  <c r="H160" i="1"/>
  <c r="N163" i="1"/>
  <c r="I164" i="1"/>
  <c r="N164" i="1"/>
  <c r="H208" i="1"/>
  <c r="H209" i="1"/>
  <c r="J210" i="1"/>
  <c r="M210" i="1"/>
  <c r="I217" i="1"/>
  <c r="L188" i="1"/>
  <c r="K188" i="1"/>
  <c r="L120" i="1"/>
  <c r="K120" i="1"/>
  <c r="L121" i="1"/>
  <c r="K121" i="1"/>
  <c r="N217" i="1"/>
  <c r="Q217" i="1" s="1"/>
  <c r="I215" i="1"/>
  <c r="M215" i="1"/>
  <c r="M207" i="1"/>
  <c r="N210" i="1"/>
  <c r="J207" i="1"/>
  <c r="I208" i="1"/>
  <c r="M208" i="1"/>
  <c r="J174" i="1"/>
  <c r="H172" i="1"/>
  <c r="H174" i="1"/>
  <c r="J173" i="1"/>
  <c r="I173" i="1"/>
  <c r="N173" i="1"/>
  <c r="N172" i="1"/>
  <c r="I174" i="1"/>
  <c r="N174" i="1"/>
  <c r="I172" i="1"/>
  <c r="M172" i="1"/>
  <c r="M165" i="1"/>
  <c r="N165" i="1"/>
  <c r="J162" i="1"/>
  <c r="N162" i="1"/>
  <c r="I163" i="1"/>
  <c r="M163" i="1"/>
  <c r="I165" i="1"/>
  <c r="N160" i="1"/>
  <c r="M160" i="1"/>
  <c r="H96" i="1"/>
  <c r="H94" i="1"/>
  <c r="J93" i="1"/>
  <c r="H92" i="1"/>
  <c r="M96" i="1"/>
  <c r="J95" i="1"/>
  <c r="I95" i="1"/>
  <c r="N95" i="1"/>
  <c r="N94" i="1"/>
  <c r="N93" i="1"/>
  <c r="M92" i="1"/>
  <c r="I96" i="1"/>
  <c r="J92" i="1"/>
  <c r="N92" i="1"/>
  <c r="I93" i="1"/>
  <c r="M93" i="1"/>
  <c r="N96" i="1"/>
  <c r="I92" i="1"/>
  <c r="I94" i="1"/>
  <c r="M94" i="1"/>
  <c r="G365" i="1"/>
  <c r="F365" i="1"/>
  <c r="E365" i="1"/>
  <c r="D365" i="1"/>
  <c r="G364" i="1"/>
  <c r="F364" i="1"/>
  <c r="E364" i="1"/>
  <c r="D364" i="1"/>
  <c r="G363" i="1"/>
  <c r="F363" i="1"/>
  <c r="E363" i="1"/>
  <c r="D363" i="1"/>
  <c r="G362" i="1"/>
  <c r="F362" i="1"/>
  <c r="E362" i="1"/>
  <c r="D362" i="1"/>
  <c r="G361" i="1"/>
  <c r="F361" i="1"/>
  <c r="E361" i="1"/>
  <c r="D361" i="1"/>
  <c r="G360" i="1"/>
  <c r="F360" i="1"/>
  <c r="E360" i="1"/>
  <c r="D360" i="1"/>
  <c r="G359" i="1"/>
  <c r="F359" i="1"/>
  <c r="E359" i="1"/>
  <c r="D359" i="1"/>
  <c r="G358" i="1"/>
  <c r="F358" i="1"/>
  <c r="E358" i="1"/>
  <c r="D358" i="1"/>
  <c r="G357" i="1"/>
  <c r="F357" i="1"/>
  <c r="E357" i="1"/>
  <c r="D357" i="1"/>
  <c r="G356" i="1"/>
  <c r="F356" i="1"/>
  <c r="E356" i="1"/>
  <c r="D356" i="1"/>
  <c r="G355" i="1"/>
  <c r="F355" i="1"/>
  <c r="E355" i="1"/>
  <c r="D355" i="1"/>
  <c r="G354" i="1"/>
  <c r="F354" i="1"/>
  <c r="E354" i="1"/>
  <c r="D354" i="1"/>
  <c r="G353" i="1"/>
  <c r="F353" i="1"/>
  <c r="E353" i="1"/>
  <c r="D353" i="1"/>
  <c r="G352" i="1"/>
  <c r="F352" i="1"/>
  <c r="E352" i="1"/>
  <c r="D352" i="1"/>
  <c r="G351" i="1"/>
  <c r="F351" i="1"/>
  <c r="E351" i="1"/>
  <c r="D351" i="1"/>
  <c r="G350" i="1"/>
  <c r="F350" i="1"/>
  <c r="E350" i="1"/>
  <c r="D350" i="1"/>
  <c r="G349" i="1"/>
  <c r="F349" i="1"/>
  <c r="E349" i="1"/>
  <c r="D349" i="1"/>
  <c r="G348" i="1"/>
  <c r="F348" i="1"/>
  <c r="E348" i="1"/>
  <c r="D348" i="1"/>
  <c r="G347" i="1"/>
  <c r="F347" i="1"/>
  <c r="E347" i="1"/>
  <c r="D347" i="1"/>
  <c r="G346" i="1"/>
  <c r="F346" i="1"/>
  <c r="E346" i="1"/>
  <c r="D346" i="1"/>
  <c r="G345" i="1"/>
  <c r="F345" i="1"/>
  <c r="E345" i="1"/>
  <c r="D345" i="1"/>
  <c r="G344" i="1"/>
  <c r="F344" i="1"/>
  <c r="E344" i="1"/>
  <c r="D344" i="1"/>
  <c r="G343" i="1"/>
  <c r="F343" i="1"/>
  <c r="E343" i="1"/>
  <c r="D343" i="1"/>
  <c r="G342" i="1"/>
  <c r="F342" i="1"/>
  <c r="E342" i="1"/>
  <c r="D342" i="1"/>
  <c r="G341" i="1"/>
  <c r="F341" i="1"/>
  <c r="E341" i="1"/>
  <c r="D341" i="1"/>
  <c r="G340" i="1"/>
  <c r="F340" i="1"/>
  <c r="E340" i="1"/>
  <c r="D340" i="1"/>
  <c r="G339" i="1"/>
  <c r="F339" i="1"/>
  <c r="E339" i="1"/>
  <c r="D339" i="1"/>
  <c r="G338" i="1"/>
  <c r="F338" i="1"/>
  <c r="E338" i="1"/>
  <c r="D338" i="1"/>
  <c r="G337" i="1"/>
  <c r="F337" i="1"/>
  <c r="E337" i="1"/>
  <c r="D337" i="1"/>
  <c r="G336" i="1"/>
  <c r="F336" i="1"/>
  <c r="E336" i="1"/>
  <c r="D336" i="1"/>
  <c r="G335" i="1"/>
  <c r="F335" i="1"/>
  <c r="E335" i="1"/>
  <c r="D335" i="1"/>
  <c r="G334" i="1"/>
  <c r="F334" i="1"/>
  <c r="E334" i="1"/>
  <c r="D334" i="1"/>
  <c r="G333" i="1"/>
  <c r="F333" i="1"/>
  <c r="E333" i="1"/>
  <c r="D333" i="1"/>
  <c r="G332" i="1"/>
  <c r="F332" i="1"/>
  <c r="E332" i="1"/>
  <c r="D332" i="1"/>
  <c r="G331" i="1"/>
  <c r="F331" i="1"/>
  <c r="E331" i="1"/>
  <c r="D331" i="1"/>
  <c r="G330" i="1"/>
  <c r="F330" i="1"/>
  <c r="E330" i="1"/>
  <c r="D330" i="1"/>
  <c r="G329" i="1"/>
  <c r="F329" i="1"/>
  <c r="E329" i="1"/>
  <c r="D329" i="1"/>
  <c r="G328" i="1"/>
  <c r="F328" i="1"/>
  <c r="E328" i="1"/>
  <c r="D328" i="1"/>
  <c r="G327" i="1"/>
  <c r="F327" i="1"/>
  <c r="E327" i="1"/>
  <c r="D327" i="1"/>
  <c r="G326" i="1"/>
  <c r="F326" i="1"/>
  <c r="E326" i="1"/>
  <c r="D326" i="1"/>
  <c r="G325" i="1"/>
  <c r="F325" i="1"/>
  <c r="E325" i="1"/>
  <c r="D325" i="1"/>
  <c r="G324" i="1"/>
  <c r="F324" i="1"/>
  <c r="E324" i="1"/>
  <c r="D324" i="1"/>
  <c r="G323" i="1"/>
  <c r="F323" i="1"/>
  <c r="E323" i="1"/>
  <c r="D323" i="1"/>
  <c r="G322" i="1"/>
  <c r="F322" i="1"/>
  <c r="E322" i="1"/>
  <c r="D322" i="1"/>
  <c r="G321" i="1"/>
  <c r="F321" i="1"/>
  <c r="E321" i="1"/>
  <c r="D321" i="1"/>
  <c r="G320" i="1"/>
  <c r="F320" i="1"/>
  <c r="E320" i="1"/>
  <c r="D320" i="1"/>
  <c r="G319" i="1"/>
  <c r="F319" i="1"/>
  <c r="E319" i="1"/>
  <c r="D319" i="1"/>
  <c r="G318" i="1"/>
  <c r="F318" i="1"/>
  <c r="E318" i="1"/>
  <c r="D318" i="1"/>
  <c r="G317" i="1"/>
  <c r="F317" i="1"/>
  <c r="E317" i="1"/>
  <c r="D317" i="1"/>
  <c r="G316" i="1"/>
  <c r="F316" i="1"/>
  <c r="E316" i="1"/>
  <c r="D316" i="1"/>
  <c r="G315" i="1"/>
  <c r="F315" i="1"/>
  <c r="E315" i="1"/>
  <c r="D315" i="1"/>
  <c r="G314" i="1"/>
  <c r="F314" i="1"/>
  <c r="E314" i="1"/>
  <c r="D314" i="1"/>
  <c r="G313" i="1"/>
  <c r="F313" i="1"/>
  <c r="E313" i="1"/>
  <c r="D313" i="1"/>
  <c r="G312" i="1"/>
  <c r="F312" i="1"/>
  <c r="E312" i="1"/>
  <c r="D312" i="1"/>
  <c r="G311" i="1"/>
  <c r="F311" i="1"/>
  <c r="E311" i="1"/>
  <c r="D311" i="1"/>
  <c r="G310" i="1"/>
  <c r="F310" i="1"/>
  <c r="E310" i="1"/>
  <c r="D310" i="1"/>
  <c r="G309" i="1"/>
  <c r="F309" i="1"/>
  <c r="E309" i="1"/>
  <c r="D309" i="1"/>
  <c r="G308" i="1"/>
  <c r="F308" i="1"/>
  <c r="E308" i="1"/>
  <c r="D308" i="1"/>
  <c r="G307" i="1"/>
  <c r="F307" i="1"/>
  <c r="E307" i="1"/>
  <c r="D307" i="1"/>
  <c r="G306" i="1"/>
  <c r="F306" i="1"/>
  <c r="E306" i="1"/>
  <c r="D306" i="1"/>
  <c r="G305" i="1"/>
  <c r="F305" i="1"/>
  <c r="E305" i="1"/>
  <c r="D305" i="1"/>
  <c r="G304" i="1"/>
  <c r="F304" i="1"/>
  <c r="E304" i="1"/>
  <c r="D304" i="1"/>
  <c r="G303" i="1"/>
  <c r="F303" i="1"/>
  <c r="E303" i="1"/>
  <c r="D303" i="1"/>
  <c r="G302" i="1"/>
  <c r="F302" i="1"/>
  <c r="E302" i="1"/>
  <c r="D302" i="1"/>
  <c r="G301" i="1"/>
  <c r="F301" i="1"/>
  <c r="E301" i="1"/>
  <c r="D301" i="1"/>
  <c r="G300" i="1"/>
  <c r="F300" i="1"/>
  <c r="E300" i="1"/>
  <c r="D300" i="1"/>
  <c r="G299" i="1"/>
  <c r="F299" i="1"/>
  <c r="E299" i="1"/>
  <c r="D299" i="1"/>
  <c r="G298" i="1"/>
  <c r="F298" i="1"/>
  <c r="E298" i="1"/>
  <c r="D298" i="1"/>
  <c r="G297" i="1"/>
  <c r="F297" i="1"/>
  <c r="E297" i="1"/>
  <c r="D297" i="1"/>
  <c r="G296" i="1"/>
  <c r="F296" i="1"/>
  <c r="E296" i="1"/>
  <c r="D296" i="1"/>
  <c r="G295" i="1"/>
  <c r="F295" i="1"/>
  <c r="E295" i="1"/>
  <c r="D295" i="1"/>
  <c r="G294" i="1"/>
  <c r="F294" i="1"/>
  <c r="E294" i="1"/>
  <c r="D294" i="1"/>
  <c r="G293" i="1"/>
  <c r="F293" i="1"/>
  <c r="E293" i="1"/>
  <c r="D293" i="1"/>
  <c r="G292" i="1"/>
  <c r="F292" i="1"/>
  <c r="E292" i="1"/>
  <c r="D292" i="1"/>
  <c r="G291" i="1"/>
  <c r="F291" i="1"/>
  <c r="E291" i="1"/>
  <c r="D291" i="1"/>
  <c r="G290" i="1"/>
  <c r="F290" i="1"/>
  <c r="E290" i="1"/>
  <c r="D290" i="1"/>
  <c r="G289" i="1"/>
  <c r="F289" i="1"/>
  <c r="E289" i="1"/>
  <c r="D289" i="1"/>
  <c r="G288" i="1"/>
  <c r="F288" i="1"/>
  <c r="E288" i="1"/>
  <c r="D288" i="1"/>
  <c r="G287" i="1"/>
  <c r="F287" i="1"/>
  <c r="E287" i="1"/>
  <c r="D287" i="1"/>
  <c r="G286" i="1"/>
  <c r="F286" i="1"/>
  <c r="E286" i="1"/>
  <c r="D286" i="1"/>
  <c r="G285" i="1"/>
  <c r="F285" i="1"/>
  <c r="E285" i="1"/>
  <c r="D285" i="1"/>
  <c r="G284" i="1"/>
  <c r="F284" i="1"/>
  <c r="E284" i="1"/>
  <c r="D284" i="1"/>
  <c r="G283" i="1"/>
  <c r="F283" i="1"/>
  <c r="E283" i="1"/>
  <c r="D283" i="1"/>
  <c r="G282" i="1"/>
  <c r="F282" i="1"/>
  <c r="E282" i="1"/>
  <c r="D282" i="1"/>
  <c r="G281" i="1"/>
  <c r="F281" i="1"/>
  <c r="E281" i="1"/>
  <c r="D281" i="1"/>
  <c r="G280" i="1"/>
  <c r="F280" i="1"/>
  <c r="E280" i="1"/>
  <c r="D280" i="1"/>
  <c r="G279" i="1"/>
  <c r="F279" i="1"/>
  <c r="E279" i="1"/>
  <c r="D279" i="1"/>
  <c r="G278" i="1"/>
  <c r="F278" i="1"/>
  <c r="E278" i="1"/>
  <c r="D278" i="1"/>
  <c r="G277" i="1"/>
  <c r="F277" i="1"/>
  <c r="E277" i="1"/>
  <c r="D277" i="1"/>
  <c r="G276" i="1"/>
  <c r="F276" i="1"/>
  <c r="E276" i="1"/>
  <c r="D276" i="1"/>
  <c r="G275" i="1"/>
  <c r="F275" i="1"/>
  <c r="E275" i="1"/>
  <c r="D275" i="1"/>
  <c r="G274" i="1"/>
  <c r="F274" i="1"/>
  <c r="E274" i="1"/>
  <c r="D274" i="1"/>
  <c r="G273" i="1"/>
  <c r="F273" i="1"/>
  <c r="E273" i="1"/>
  <c r="D273" i="1"/>
  <c r="G272" i="1"/>
  <c r="F272" i="1"/>
  <c r="E272" i="1"/>
  <c r="D272" i="1"/>
  <c r="G271" i="1"/>
  <c r="F271" i="1"/>
  <c r="E271" i="1"/>
  <c r="D271" i="1"/>
  <c r="G270" i="1"/>
  <c r="F270" i="1"/>
  <c r="E270" i="1"/>
  <c r="D270" i="1"/>
  <c r="G269" i="1"/>
  <c r="F269" i="1"/>
  <c r="E269" i="1"/>
  <c r="D269" i="1"/>
  <c r="G268" i="1"/>
  <c r="F268" i="1"/>
  <c r="E268" i="1"/>
  <c r="D268" i="1"/>
  <c r="G267" i="1"/>
  <c r="F267" i="1"/>
  <c r="E267" i="1"/>
  <c r="D267" i="1"/>
  <c r="G266" i="1"/>
  <c r="F266" i="1"/>
  <c r="E266" i="1"/>
  <c r="D266" i="1"/>
  <c r="G265" i="1"/>
  <c r="F265" i="1"/>
  <c r="E265" i="1"/>
  <c r="D265" i="1"/>
  <c r="G264" i="1"/>
  <c r="F264" i="1"/>
  <c r="E264" i="1"/>
  <c r="D264" i="1"/>
  <c r="G263" i="1"/>
  <c r="F263" i="1"/>
  <c r="E263" i="1"/>
  <c r="D263" i="1"/>
  <c r="G262" i="1"/>
  <c r="F262" i="1"/>
  <c r="E262" i="1"/>
  <c r="D262" i="1"/>
  <c r="G261" i="1"/>
  <c r="F261" i="1"/>
  <c r="E261" i="1"/>
  <c r="D261" i="1"/>
  <c r="G260" i="1"/>
  <c r="F260" i="1"/>
  <c r="E260" i="1"/>
  <c r="D260" i="1"/>
  <c r="G259" i="1"/>
  <c r="F259" i="1"/>
  <c r="E259" i="1"/>
  <c r="D259" i="1"/>
  <c r="G258" i="1"/>
  <c r="F258" i="1"/>
  <c r="E258" i="1"/>
  <c r="D258" i="1"/>
  <c r="G257" i="1"/>
  <c r="F257" i="1"/>
  <c r="E257" i="1"/>
  <c r="D257" i="1"/>
  <c r="G256" i="1"/>
  <c r="F256" i="1"/>
  <c r="E256" i="1"/>
  <c r="D256" i="1"/>
  <c r="G255" i="1"/>
  <c r="F255" i="1"/>
  <c r="E255" i="1"/>
  <c r="D255" i="1"/>
  <c r="G254" i="1"/>
  <c r="F254" i="1"/>
  <c r="E254" i="1"/>
  <c r="D254" i="1"/>
  <c r="G253" i="1"/>
  <c r="F253" i="1"/>
  <c r="E253" i="1"/>
  <c r="D253" i="1"/>
  <c r="G252" i="1"/>
  <c r="F252" i="1"/>
  <c r="E252" i="1"/>
  <c r="D252" i="1"/>
  <c r="G251" i="1"/>
  <c r="F251" i="1"/>
  <c r="E251" i="1"/>
  <c r="D251" i="1"/>
  <c r="G250" i="1"/>
  <c r="F250" i="1"/>
  <c r="E250" i="1"/>
  <c r="D250" i="1"/>
  <c r="G249" i="1"/>
  <c r="F249" i="1"/>
  <c r="E249" i="1"/>
  <c r="D249" i="1"/>
  <c r="G248" i="1"/>
  <c r="F248" i="1"/>
  <c r="E248" i="1"/>
  <c r="D248" i="1"/>
  <c r="G247" i="1"/>
  <c r="F247" i="1"/>
  <c r="E247" i="1"/>
  <c r="D247" i="1"/>
  <c r="G246" i="1"/>
  <c r="F246" i="1"/>
  <c r="E246" i="1"/>
  <c r="D246" i="1"/>
  <c r="G245" i="1"/>
  <c r="F245" i="1"/>
  <c r="E245" i="1"/>
  <c r="D245" i="1"/>
  <c r="G244" i="1"/>
  <c r="F244" i="1"/>
  <c r="E244" i="1"/>
  <c r="D244" i="1"/>
  <c r="G243" i="1"/>
  <c r="F243" i="1"/>
  <c r="E243" i="1"/>
  <c r="D243" i="1"/>
  <c r="G242" i="1"/>
  <c r="F242" i="1"/>
  <c r="E242" i="1"/>
  <c r="D242" i="1"/>
  <c r="G241" i="1"/>
  <c r="F241" i="1"/>
  <c r="E241" i="1"/>
  <c r="D241" i="1"/>
  <c r="G240" i="1"/>
  <c r="F240" i="1"/>
  <c r="E240" i="1"/>
  <c r="D240" i="1"/>
  <c r="G239" i="1"/>
  <c r="F239" i="1"/>
  <c r="E239" i="1"/>
  <c r="D239" i="1"/>
  <c r="G238" i="1"/>
  <c r="F238" i="1"/>
  <c r="E238" i="1"/>
  <c r="D238" i="1"/>
  <c r="G237" i="1"/>
  <c r="F237" i="1"/>
  <c r="E237" i="1"/>
  <c r="D237" i="1"/>
  <c r="G236" i="1"/>
  <c r="F236" i="1"/>
  <c r="E236" i="1"/>
  <c r="D236" i="1"/>
  <c r="G235" i="1"/>
  <c r="F235" i="1"/>
  <c r="E235" i="1"/>
  <c r="D235" i="1"/>
  <c r="G234" i="1"/>
  <c r="F234" i="1"/>
  <c r="E234" i="1"/>
  <c r="D234" i="1"/>
  <c r="G233" i="1"/>
  <c r="F233" i="1"/>
  <c r="E233" i="1"/>
  <c r="D233" i="1"/>
  <c r="G232" i="1"/>
  <c r="F232" i="1"/>
  <c r="E232" i="1"/>
  <c r="D232" i="1"/>
  <c r="G231" i="1"/>
  <c r="F231" i="1"/>
  <c r="E231" i="1"/>
  <c r="D231" i="1"/>
  <c r="G230" i="1"/>
  <c r="F230" i="1"/>
  <c r="E230" i="1"/>
  <c r="D230" i="1"/>
  <c r="G229" i="1"/>
  <c r="F229" i="1"/>
  <c r="E229" i="1"/>
  <c r="D229" i="1"/>
  <c r="G228" i="1"/>
  <c r="F228" i="1"/>
  <c r="E228" i="1"/>
  <c r="D228" i="1"/>
  <c r="G227" i="1"/>
  <c r="F227" i="1"/>
  <c r="E227" i="1"/>
  <c r="D227" i="1"/>
  <c r="G226" i="1"/>
  <c r="F226" i="1"/>
  <c r="E226" i="1"/>
  <c r="D226" i="1"/>
  <c r="G225" i="1"/>
  <c r="F225" i="1"/>
  <c r="E225" i="1"/>
  <c r="D225" i="1"/>
  <c r="G224" i="1"/>
  <c r="F224" i="1"/>
  <c r="E224" i="1"/>
  <c r="D224" i="1"/>
  <c r="G223" i="1"/>
  <c r="F223" i="1"/>
  <c r="E223" i="1"/>
  <c r="D223" i="1"/>
  <c r="G222" i="1"/>
  <c r="F222" i="1"/>
  <c r="E222" i="1"/>
  <c r="D222" i="1"/>
  <c r="G221" i="1"/>
  <c r="F221" i="1"/>
  <c r="E221" i="1"/>
  <c r="D221" i="1"/>
  <c r="G220" i="1"/>
  <c r="F220" i="1"/>
  <c r="E220" i="1"/>
  <c r="D220" i="1"/>
  <c r="G219" i="1"/>
  <c r="F219" i="1"/>
  <c r="E219" i="1"/>
  <c r="D219" i="1"/>
  <c r="G218" i="1"/>
  <c r="F218" i="1"/>
  <c r="E218" i="1"/>
  <c r="D218" i="1"/>
  <c r="G214" i="1"/>
  <c r="F214" i="1"/>
  <c r="E214" i="1"/>
  <c r="D214" i="1"/>
  <c r="G213" i="1"/>
  <c r="F213" i="1"/>
  <c r="E213" i="1"/>
  <c r="D213" i="1"/>
  <c r="G212" i="1"/>
  <c r="F212" i="1"/>
  <c r="E212" i="1"/>
  <c r="D212" i="1"/>
  <c r="G206" i="1"/>
  <c r="F206" i="1"/>
  <c r="E206" i="1"/>
  <c r="D206" i="1"/>
  <c r="G205" i="1"/>
  <c r="F205" i="1"/>
  <c r="E205" i="1"/>
  <c r="D205" i="1"/>
  <c r="G204" i="1"/>
  <c r="F204" i="1"/>
  <c r="E204" i="1"/>
  <c r="D204" i="1"/>
  <c r="G203" i="1"/>
  <c r="F203" i="1"/>
  <c r="E203" i="1"/>
  <c r="D203" i="1"/>
  <c r="G201" i="1"/>
  <c r="F201" i="1"/>
  <c r="E201" i="1"/>
  <c r="D201" i="1"/>
  <c r="D200" i="1"/>
  <c r="E200" i="1"/>
  <c r="F200" i="1"/>
  <c r="G200" i="1"/>
  <c r="G199" i="1"/>
  <c r="F199" i="1"/>
  <c r="E199" i="1"/>
  <c r="D199" i="1"/>
  <c r="G198" i="1"/>
  <c r="F198" i="1"/>
  <c r="E198" i="1"/>
  <c r="D198" i="1"/>
  <c r="G197" i="1"/>
  <c r="F197" i="1"/>
  <c r="E197" i="1"/>
  <c r="D197" i="1"/>
  <c r="G195" i="1"/>
  <c r="F195" i="1"/>
  <c r="E195" i="1"/>
  <c r="D195" i="1"/>
  <c r="G194" i="1"/>
  <c r="F194" i="1"/>
  <c r="E194" i="1"/>
  <c r="D194" i="1"/>
  <c r="G193" i="1"/>
  <c r="F193" i="1"/>
  <c r="E193" i="1"/>
  <c r="D193" i="1"/>
  <c r="G192" i="1"/>
  <c r="F192" i="1"/>
  <c r="E192" i="1"/>
  <c r="D192" i="1"/>
  <c r="G191" i="1"/>
  <c r="F191" i="1"/>
  <c r="E191" i="1"/>
  <c r="D191" i="1"/>
  <c r="G189" i="1"/>
  <c r="F189" i="1"/>
  <c r="E189" i="1"/>
  <c r="D189" i="1"/>
  <c r="G187" i="1"/>
  <c r="F187" i="1"/>
  <c r="E187" i="1"/>
  <c r="D187" i="1"/>
  <c r="G186" i="1"/>
  <c r="F186" i="1"/>
  <c r="E186" i="1"/>
  <c r="D186" i="1"/>
  <c r="G185" i="1"/>
  <c r="F185" i="1"/>
  <c r="E185" i="1"/>
  <c r="D185" i="1"/>
  <c r="G184" i="1"/>
  <c r="F184" i="1"/>
  <c r="E184" i="1"/>
  <c r="D184" i="1"/>
  <c r="G183" i="1"/>
  <c r="F183" i="1"/>
  <c r="E183" i="1"/>
  <c r="D183" i="1"/>
  <c r="G182" i="1"/>
  <c r="F182" i="1"/>
  <c r="E182" i="1"/>
  <c r="D182" i="1"/>
  <c r="G181" i="1"/>
  <c r="F181" i="1"/>
  <c r="E181" i="1"/>
  <c r="D181" i="1"/>
  <c r="G180" i="1"/>
  <c r="F180" i="1"/>
  <c r="E180" i="1"/>
  <c r="D180" i="1"/>
  <c r="G179" i="1"/>
  <c r="F179" i="1"/>
  <c r="E179" i="1"/>
  <c r="D179" i="1"/>
  <c r="G178" i="1"/>
  <c r="F178" i="1"/>
  <c r="E178" i="1"/>
  <c r="D178" i="1"/>
  <c r="G177" i="1"/>
  <c r="F177" i="1"/>
  <c r="E177" i="1"/>
  <c r="D177" i="1"/>
  <c r="G176" i="1"/>
  <c r="F176" i="1"/>
  <c r="E176" i="1"/>
  <c r="D176" i="1"/>
  <c r="G154" i="1"/>
  <c r="F154" i="1"/>
  <c r="E154" i="1"/>
  <c r="D154" i="1"/>
  <c r="G153" i="1"/>
  <c r="F153" i="1"/>
  <c r="E153" i="1"/>
  <c r="D153" i="1"/>
  <c r="G152" i="1"/>
  <c r="F152" i="1"/>
  <c r="E152" i="1"/>
  <c r="D152" i="1"/>
  <c r="G150" i="1"/>
  <c r="F150" i="1"/>
  <c r="E150" i="1"/>
  <c r="D150" i="1"/>
  <c r="G155" i="1"/>
  <c r="F155" i="1"/>
  <c r="E155" i="1"/>
  <c r="D155" i="1"/>
  <c r="G149" i="1"/>
  <c r="F149" i="1"/>
  <c r="E149" i="1"/>
  <c r="D149" i="1"/>
  <c r="G148" i="1"/>
  <c r="F148" i="1"/>
  <c r="E148" i="1"/>
  <c r="D148" i="1"/>
  <c r="G147" i="1"/>
  <c r="F147" i="1"/>
  <c r="E147" i="1"/>
  <c r="D147" i="1"/>
  <c r="G146" i="1"/>
  <c r="F146" i="1"/>
  <c r="E146" i="1"/>
  <c r="D146" i="1"/>
  <c r="G144" i="1"/>
  <c r="F144" i="1"/>
  <c r="E144" i="1"/>
  <c r="D144" i="1"/>
  <c r="D139" i="1"/>
  <c r="F139" i="1"/>
  <c r="G134" i="1"/>
  <c r="F134" i="1"/>
  <c r="E134" i="1"/>
  <c r="D134" i="1"/>
  <c r="G133" i="1"/>
  <c r="F133" i="1"/>
  <c r="E133" i="1"/>
  <c r="D133" i="1"/>
  <c r="G132" i="1"/>
  <c r="F132" i="1"/>
  <c r="E132" i="1"/>
  <c r="D132" i="1"/>
  <c r="G131" i="1"/>
  <c r="F131" i="1"/>
  <c r="E131" i="1"/>
  <c r="D131" i="1"/>
  <c r="G129" i="1"/>
  <c r="F129" i="1"/>
  <c r="E129" i="1"/>
  <c r="D129" i="1"/>
  <c r="G115" i="1"/>
  <c r="F115" i="1"/>
  <c r="E115" i="1"/>
  <c r="D115" i="1"/>
  <c r="G114" i="1"/>
  <c r="F114" i="1"/>
  <c r="E114" i="1"/>
  <c r="D114" i="1"/>
  <c r="G113" i="1"/>
  <c r="F113" i="1"/>
  <c r="E113" i="1"/>
  <c r="D113" i="1"/>
  <c r="G112" i="1"/>
  <c r="F112" i="1"/>
  <c r="E112" i="1"/>
  <c r="D112" i="1"/>
  <c r="G111" i="1"/>
  <c r="F111" i="1"/>
  <c r="E111" i="1"/>
  <c r="D111" i="1"/>
  <c r="G109" i="1"/>
  <c r="F109" i="1"/>
  <c r="E109" i="1"/>
  <c r="D109" i="1"/>
  <c r="G99" i="1"/>
  <c r="F99" i="1"/>
  <c r="E99" i="1"/>
  <c r="D99" i="1"/>
  <c r="G102" i="1"/>
  <c r="F102" i="1"/>
  <c r="E102" i="1"/>
  <c r="D102" i="1"/>
  <c r="G101" i="1"/>
  <c r="F101" i="1"/>
  <c r="E101" i="1"/>
  <c r="D101" i="1"/>
  <c r="G100" i="1"/>
  <c r="F100" i="1"/>
  <c r="E100" i="1"/>
  <c r="D100" i="1"/>
  <c r="G86" i="1"/>
  <c r="F86" i="1"/>
  <c r="E86" i="1"/>
  <c r="D86" i="1"/>
  <c r="G85" i="1"/>
  <c r="F85" i="1"/>
  <c r="E85" i="1"/>
  <c r="D85" i="1"/>
  <c r="G84" i="1"/>
  <c r="F84" i="1"/>
  <c r="E84" i="1"/>
  <c r="D84" i="1"/>
  <c r="G83" i="1"/>
  <c r="F83" i="1"/>
  <c r="E83" i="1"/>
  <c r="D83" i="1"/>
  <c r="G82" i="1"/>
  <c r="F82" i="1"/>
  <c r="E82" i="1"/>
  <c r="D82" i="1"/>
  <c r="G81" i="1"/>
  <c r="F81" i="1"/>
  <c r="E81" i="1"/>
  <c r="D81" i="1"/>
  <c r="G80" i="1"/>
  <c r="F80" i="1"/>
  <c r="E80" i="1"/>
  <c r="D80" i="1"/>
  <c r="G78" i="1"/>
  <c r="F78" i="1"/>
  <c r="E78" i="1"/>
  <c r="D78" i="1"/>
  <c r="G77" i="1"/>
  <c r="F77" i="1"/>
  <c r="E77" i="1"/>
  <c r="D77" i="1"/>
  <c r="G69" i="1"/>
  <c r="F69" i="1"/>
  <c r="E69" i="1"/>
  <c r="D69" i="1"/>
  <c r="G68" i="1"/>
  <c r="F68" i="1"/>
  <c r="E68" i="1"/>
  <c r="D68" i="1"/>
  <c r="G67" i="1"/>
  <c r="F67" i="1"/>
  <c r="E67" i="1"/>
  <c r="D67" i="1"/>
  <c r="G66" i="1"/>
  <c r="F66" i="1"/>
  <c r="E66" i="1"/>
  <c r="D66" i="1"/>
  <c r="R200" i="1" l="1"/>
  <c r="R144" i="1"/>
  <c r="R146" i="1"/>
  <c r="R148" i="1"/>
  <c r="R149" i="1"/>
  <c r="R150" i="1"/>
  <c r="R153" i="1"/>
  <c r="R180" i="1"/>
  <c r="R181" i="1"/>
  <c r="R182" i="1"/>
  <c r="R183" i="1"/>
  <c r="R184" i="1"/>
  <c r="R185" i="1"/>
  <c r="R186" i="1"/>
  <c r="R187" i="1"/>
  <c r="R189" i="1"/>
  <c r="R191" i="1"/>
  <c r="R193" i="1"/>
  <c r="R194" i="1"/>
  <c r="R195" i="1"/>
  <c r="R197" i="1"/>
  <c r="R199" i="1"/>
  <c r="R201" i="1"/>
  <c r="R203" i="1"/>
  <c r="R204" i="1"/>
  <c r="R205" i="1"/>
  <c r="R212" i="1"/>
  <c r="R213" i="1"/>
  <c r="R152" i="1"/>
  <c r="R66" i="1"/>
  <c r="R67" i="1"/>
  <c r="R68" i="1"/>
  <c r="R77" i="1"/>
  <c r="R78" i="1"/>
  <c r="R80" i="1"/>
  <c r="R81" i="1"/>
  <c r="R82" i="1"/>
  <c r="R83" i="1"/>
  <c r="R84" i="1"/>
  <c r="R85" i="1"/>
  <c r="R100" i="1"/>
  <c r="R101" i="1"/>
  <c r="R102" i="1"/>
  <c r="R99" i="1"/>
  <c r="R109" i="1"/>
  <c r="R111" i="1"/>
  <c r="R112" i="1"/>
  <c r="R113" i="1"/>
  <c r="R114" i="1"/>
  <c r="R115" i="1"/>
  <c r="R129" i="1"/>
  <c r="R131" i="1"/>
  <c r="R132" i="1"/>
  <c r="R133" i="1"/>
  <c r="R134" i="1"/>
  <c r="L217" i="1"/>
  <c r="H139" i="1"/>
  <c r="R139" i="1"/>
  <c r="R147" i="1"/>
  <c r="R155" i="1"/>
  <c r="R154" i="1"/>
  <c r="R192" i="1"/>
  <c r="R198" i="1"/>
  <c r="H243" i="1"/>
  <c r="H248" i="1"/>
  <c r="H251" i="1"/>
  <c r="H265" i="1"/>
  <c r="H267" i="1"/>
  <c r="H270" i="1"/>
  <c r="K160" i="1"/>
  <c r="K207" i="1"/>
  <c r="J268" i="1"/>
  <c r="H282" i="1"/>
  <c r="H283" i="1"/>
  <c r="H289" i="1"/>
  <c r="H293" i="1"/>
  <c r="H301" i="1"/>
  <c r="H342" i="1"/>
  <c r="H346" i="1"/>
  <c r="H350" i="1"/>
  <c r="H354" i="1"/>
  <c r="H358" i="1"/>
  <c r="H362" i="1"/>
  <c r="K217" i="1"/>
  <c r="M271" i="1"/>
  <c r="M277" i="1"/>
  <c r="J278" i="1"/>
  <c r="M279" i="1"/>
  <c r="I280" i="1"/>
  <c r="M281" i="1"/>
  <c r="J282" i="1"/>
  <c r="J284" i="1"/>
  <c r="M286" i="1"/>
  <c r="J287" i="1"/>
  <c r="M288" i="1"/>
  <c r="J289" i="1"/>
  <c r="M291" i="1"/>
  <c r="M294" i="1"/>
  <c r="M295" i="1"/>
  <c r="J296" i="1"/>
  <c r="N298" i="1"/>
  <c r="J299" i="1"/>
  <c r="M308" i="1"/>
  <c r="J309" i="1"/>
  <c r="J312" i="1"/>
  <c r="J315" i="1"/>
  <c r="M316" i="1"/>
  <c r="J317" i="1"/>
  <c r="J319" i="1"/>
  <c r="M321" i="1"/>
  <c r="J323" i="1"/>
  <c r="J325" i="1"/>
  <c r="J327" i="1"/>
  <c r="M340" i="1"/>
  <c r="M341" i="1"/>
  <c r="M342" i="1"/>
  <c r="M345" i="1"/>
  <c r="M348" i="1"/>
  <c r="J349" i="1"/>
  <c r="J351" i="1"/>
  <c r="M352" i="1"/>
  <c r="M353" i="1"/>
  <c r="J355" i="1"/>
  <c r="M356" i="1"/>
  <c r="O356" i="1" s="1"/>
  <c r="M357" i="1"/>
  <c r="J359" i="1"/>
  <c r="M360" i="1"/>
  <c r="I361" i="1"/>
  <c r="J363" i="1"/>
  <c r="M364" i="1"/>
  <c r="K216" i="1"/>
  <c r="K209" i="1"/>
  <c r="K162" i="1"/>
  <c r="H275" i="1"/>
  <c r="H303" i="1"/>
  <c r="H304" i="1"/>
  <c r="H305" i="1"/>
  <c r="H306" i="1"/>
  <c r="H308" i="1"/>
  <c r="H329" i="1"/>
  <c r="H332" i="1"/>
  <c r="H333" i="1"/>
  <c r="H335" i="1"/>
  <c r="H338" i="1"/>
  <c r="K164" i="1"/>
  <c r="I149" i="1"/>
  <c r="I181" i="1"/>
  <c r="M186" i="1"/>
  <c r="N247" i="1"/>
  <c r="N179" i="1"/>
  <c r="M182" i="1"/>
  <c r="N248" i="1"/>
  <c r="N267" i="1"/>
  <c r="N272" i="1"/>
  <c r="N276" i="1"/>
  <c r="N329" i="1"/>
  <c r="I336" i="1"/>
  <c r="M85" i="1"/>
  <c r="J100" i="1"/>
  <c r="M101" i="1"/>
  <c r="J102" i="1"/>
  <c r="J109" i="1"/>
  <c r="N111" i="1"/>
  <c r="J112" i="1"/>
  <c r="M114" i="1"/>
  <c r="N115" i="1"/>
  <c r="H146" i="1"/>
  <c r="H177" i="1"/>
  <c r="H178" i="1"/>
  <c r="H179" i="1"/>
  <c r="H180" i="1"/>
  <c r="H182" i="1"/>
  <c r="H184" i="1"/>
  <c r="H185" i="1"/>
  <c r="L160" i="1"/>
  <c r="L209" i="1"/>
  <c r="L207" i="1"/>
  <c r="N269" i="1"/>
  <c r="J271" i="1"/>
  <c r="I288" i="1"/>
  <c r="H302" i="1"/>
  <c r="I310" i="1"/>
  <c r="M311" i="1"/>
  <c r="I314" i="1"/>
  <c r="N327" i="1"/>
  <c r="I344" i="1"/>
  <c r="L210" i="1"/>
  <c r="H193" i="1"/>
  <c r="H197" i="1"/>
  <c r="H225" i="1"/>
  <c r="H268" i="1"/>
  <c r="H269" i="1"/>
  <c r="M272" i="1"/>
  <c r="H273" i="1"/>
  <c r="H280" i="1"/>
  <c r="H281" i="1"/>
  <c r="H284" i="1"/>
  <c r="H285" i="1"/>
  <c r="H286" i="1"/>
  <c r="H288" i="1"/>
  <c r="I290" i="1"/>
  <c r="I292" i="1"/>
  <c r="N300" i="1"/>
  <c r="M302" i="1"/>
  <c r="H309" i="1"/>
  <c r="H311" i="1"/>
  <c r="H313" i="1"/>
  <c r="H314" i="1"/>
  <c r="H316" i="1"/>
  <c r="I326" i="1"/>
  <c r="M327" i="1"/>
  <c r="J328" i="1"/>
  <c r="M329" i="1"/>
  <c r="H330" i="1"/>
  <c r="H334" i="1"/>
  <c r="H340" i="1"/>
  <c r="H341" i="1"/>
  <c r="H343" i="1"/>
  <c r="H345" i="1"/>
  <c r="N345" i="1"/>
  <c r="Q345" i="1" s="1"/>
  <c r="H129" i="1"/>
  <c r="H131" i="1"/>
  <c r="H132" i="1"/>
  <c r="H133" i="1"/>
  <c r="H134" i="1"/>
  <c r="J146" i="1"/>
  <c r="M191" i="1"/>
  <c r="J198" i="1"/>
  <c r="M199" i="1"/>
  <c r="I220" i="1"/>
  <c r="M223" i="1"/>
  <c r="M224" i="1"/>
  <c r="N227" i="1"/>
  <c r="M235" i="1"/>
  <c r="J237" i="1"/>
  <c r="J252" i="1"/>
  <c r="J253" i="1"/>
  <c r="M256" i="1"/>
  <c r="I258" i="1"/>
  <c r="M259" i="1"/>
  <c r="M260" i="1"/>
  <c r="J266" i="1"/>
  <c r="J273" i="1"/>
  <c r="M275" i="1"/>
  <c r="M276" i="1"/>
  <c r="H290" i="1"/>
  <c r="H292" i="1"/>
  <c r="H296" i="1"/>
  <c r="H300" i="1"/>
  <c r="M305" i="1"/>
  <c r="J307" i="1"/>
  <c r="H317" i="1"/>
  <c r="H319" i="1"/>
  <c r="H320" i="1"/>
  <c r="H321" i="1"/>
  <c r="H322" i="1"/>
  <c r="H324" i="1"/>
  <c r="H325" i="1"/>
  <c r="H327" i="1"/>
  <c r="M332" i="1"/>
  <c r="J333" i="1"/>
  <c r="M337" i="1"/>
  <c r="H348" i="1"/>
  <c r="H349" i="1"/>
  <c r="H351" i="1"/>
  <c r="H352" i="1"/>
  <c r="H353" i="1"/>
  <c r="H356" i="1"/>
  <c r="H357" i="1"/>
  <c r="H360" i="1"/>
  <c r="H361" i="1"/>
  <c r="H363" i="1"/>
  <c r="H364" i="1"/>
  <c r="H365" i="1"/>
  <c r="J316" i="1"/>
  <c r="I316" i="1"/>
  <c r="N316" i="1"/>
  <c r="N69" i="1"/>
  <c r="I80" i="1"/>
  <c r="M81" i="1"/>
  <c r="N82" i="1"/>
  <c r="N83" i="1"/>
  <c r="N132" i="1"/>
  <c r="I133" i="1"/>
  <c r="J139" i="1"/>
  <c r="N139" i="1"/>
  <c r="M139" i="1"/>
  <c r="I139" i="1"/>
  <c r="N265" i="1"/>
  <c r="I291" i="1"/>
  <c r="J308" i="1"/>
  <c r="I308" i="1"/>
  <c r="N308" i="1"/>
  <c r="J311" i="1"/>
  <c r="N311" i="1"/>
  <c r="N344" i="1"/>
  <c r="J286" i="1"/>
  <c r="I295" i="1"/>
  <c r="J324" i="1"/>
  <c r="I324" i="1"/>
  <c r="N324" i="1"/>
  <c r="J338" i="1"/>
  <c r="M338" i="1"/>
  <c r="M184" i="1"/>
  <c r="J186" i="1"/>
  <c r="N186" i="1"/>
  <c r="H206" i="1"/>
  <c r="H219" i="1"/>
  <c r="H221" i="1"/>
  <c r="H223" i="1"/>
  <c r="H224" i="1"/>
  <c r="H227" i="1"/>
  <c r="H229" i="1"/>
  <c r="H231" i="1"/>
  <c r="H233" i="1"/>
  <c r="H236" i="1"/>
  <c r="H237" i="1"/>
  <c r="J270" i="1"/>
  <c r="H272" i="1"/>
  <c r="J281" i="1"/>
  <c r="M292" i="1"/>
  <c r="J304" i="1"/>
  <c r="M304" i="1"/>
  <c r="M324" i="1"/>
  <c r="N336" i="1"/>
  <c r="H274" i="1"/>
  <c r="I277" i="1"/>
  <c r="H278" i="1"/>
  <c r="H279" i="1"/>
  <c r="N281" i="1"/>
  <c r="I286" i="1"/>
  <c r="N286" i="1"/>
  <c r="J291" i="1"/>
  <c r="J294" i="1"/>
  <c r="J295" i="1"/>
  <c r="N297" i="1"/>
  <c r="I299" i="1"/>
  <c r="L299" i="1" s="1"/>
  <c r="M307" i="1"/>
  <c r="N307" i="1"/>
  <c r="M315" i="1"/>
  <c r="N315" i="1"/>
  <c r="I318" i="1"/>
  <c r="M319" i="1"/>
  <c r="N319" i="1"/>
  <c r="M323" i="1"/>
  <c r="N323" i="1"/>
  <c r="H331" i="1"/>
  <c r="I337" i="1"/>
  <c r="H339" i="1"/>
  <c r="H347" i="1"/>
  <c r="H355" i="1"/>
  <c r="H359" i="1"/>
  <c r="N365" i="1"/>
  <c r="H238" i="1"/>
  <c r="I272" i="1"/>
  <c r="I276" i="1"/>
  <c r="J277" i="1"/>
  <c r="M289" i="1"/>
  <c r="N291" i="1"/>
  <c r="Q291" i="1" s="1"/>
  <c r="I294" i="1"/>
  <c r="N295" i="1"/>
  <c r="M299" i="1"/>
  <c r="I302" i="1"/>
  <c r="J302" i="1"/>
  <c r="H310" i="1"/>
  <c r="M312" i="1"/>
  <c r="J332" i="1"/>
  <c r="N334" i="1"/>
  <c r="J348" i="1"/>
  <c r="L164" i="1"/>
  <c r="K210" i="1"/>
  <c r="H147" i="1"/>
  <c r="I271" i="1"/>
  <c r="H326" i="1"/>
  <c r="I329" i="1"/>
  <c r="J337" i="1"/>
  <c r="J340" i="1"/>
  <c r="N342" i="1"/>
  <c r="I345" i="1"/>
  <c r="N350" i="1"/>
  <c r="J352" i="1"/>
  <c r="J356" i="1"/>
  <c r="N358" i="1"/>
  <c r="J360" i="1"/>
  <c r="N362" i="1"/>
  <c r="J364" i="1"/>
  <c r="H80" i="1"/>
  <c r="N144" i="1"/>
  <c r="J147" i="1"/>
  <c r="M148" i="1"/>
  <c r="M149" i="1"/>
  <c r="J179" i="1"/>
  <c r="H191" i="1"/>
  <c r="H192" i="1"/>
  <c r="H195" i="1"/>
  <c r="N203" i="1"/>
  <c r="I206" i="1"/>
  <c r="M233" i="1"/>
  <c r="M239" i="1"/>
  <c r="N241" i="1"/>
  <c r="I242" i="1"/>
  <c r="N244" i="1"/>
  <c r="M249" i="1"/>
  <c r="H257" i="1"/>
  <c r="H266" i="1"/>
  <c r="J269" i="1"/>
  <c r="H271" i="1"/>
  <c r="J272" i="1"/>
  <c r="N274" i="1"/>
  <c r="J276" i="1"/>
  <c r="H277" i="1"/>
  <c r="M280" i="1"/>
  <c r="N280" i="1"/>
  <c r="J285" i="1"/>
  <c r="J288" i="1"/>
  <c r="M290" i="1"/>
  <c r="J290" i="1"/>
  <c r="J292" i="1"/>
  <c r="H294" i="1"/>
  <c r="H297" i="1"/>
  <c r="H298" i="1"/>
  <c r="M300" i="1"/>
  <c r="J300" i="1"/>
  <c r="N302" i="1"/>
  <c r="N305" i="1"/>
  <c r="H312" i="1"/>
  <c r="N313" i="1"/>
  <c r="M317" i="1"/>
  <c r="H318" i="1"/>
  <c r="N321" i="1"/>
  <c r="H328" i="1"/>
  <c r="J329" i="1"/>
  <c r="N331" i="1"/>
  <c r="I332" i="1"/>
  <c r="N332" i="1"/>
  <c r="N335" i="1"/>
  <c r="M336" i="1"/>
  <c r="J336" i="1"/>
  <c r="H337" i="1"/>
  <c r="N337" i="1"/>
  <c r="N339" i="1"/>
  <c r="I340" i="1"/>
  <c r="N340" i="1"/>
  <c r="Q340" i="1" s="1"/>
  <c r="N343" i="1"/>
  <c r="M344" i="1"/>
  <c r="J344" i="1"/>
  <c r="J345" i="1"/>
  <c r="N347" i="1"/>
  <c r="I348" i="1"/>
  <c r="N348" i="1"/>
  <c r="O348" i="1" s="1"/>
  <c r="N351" i="1"/>
  <c r="I352" i="1"/>
  <c r="N352" i="1"/>
  <c r="Q352" i="1" s="1"/>
  <c r="N355" i="1"/>
  <c r="I356" i="1"/>
  <c r="N356" i="1"/>
  <c r="N359" i="1"/>
  <c r="I360" i="1"/>
  <c r="N360" i="1"/>
  <c r="N363" i="1"/>
  <c r="I364" i="1"/>
  <c r="N364" i="1"/>
  <c r="L95" i="1"/>
  <c r="H189" i="1"/>
  <c r="H204" i="1"/>
  <c r="H203" i="1"/>
  <c r="H200" i="1"/>
  <c r="H199" i="1"/>
  <c r="M195" i="1"/>
  <c r="J194" i="1"/>
  <c r="I192" i="1"/>
  <c r="H187" i="1"/>
  <c r="H183" i="1"/>
  <c r="J182" i="1"/>
  <c r="N182" i="1"/>
  <c r="J180" i="1"/>
  <c r="K215" i="1"/>
  <c r="L215" i="1"/>
  <c r="O217" i="1"/>
  <c r="I219" i="1"/>
  <c r="H242" i="1"/>
  <c r="H258" i="1"/>
  <c r="H214" i="1"/>
  <c r="I241" i="1"/>
  <c r="I255" i="1"/>
  <c r="N260" i="1"/>
  <c r="H262" i="1"/>
  <c r="H263" i="1"/>
  <c r="N224" i="1"/>
  <c r="N218" i="1"/>
  <c r="N226" i="1"/>
  <c r="I227" i="1"/>
  <c r="I228" i="1"/>
  <c r="J229" i="1"/>
  <c r="M232" i="1"/>
  <c r="H234" i="1"/>
  <c r="H240" i="1"/>
  <c r="H241" i="1"/>
  <c r="J244" i="1"/>
  <c r="M245" i="1"/>
  <c r="H254" i="1"/>
  <c r="H255" i="1"/>
  <c r="M261" i="1"/>
  <c r="J262" i="1"/>
  <c r="M263" i="1"/>
  <c r="I264" i="1"/>
  <c r="K208" i="1"/>
  <c r="L208" i="1"/>
  <c r="I223" i="1"/>
  <c r="N223" i="1"/>
  <c r="N206" i="1"/>
  <c r="N219" i="1"/>
  <c r="J225" i="1"/>
  <c r="M225" i="1"/>
  <c r="I231" i="1"/>
  <c r="N231" i="1"/>
  <c r="J240" i="1"/>
  <c r="I240" i="1"/>
  <c r="N240" i="1"/>
  <c r="J223" i="1"/>
  <c r="I256" i="1"/>
  <c r="I203" i="1"/>
  <c r="J204" i="1"/>
  <c r="M206" i="1"/>
  <c r="J206" i="1"/>
  <c r="M219" i="1"/>
  <c r="J219" i="1"/>
  <c r="H220" i="1"/>
  <c r="I232" i="1"/>
  <c r="N236" i="1"/>
  <c r="I236" i="1"/>
  <c r="M240" i="1"/>
  <c r="M248" i="1"/>
  <c r="I248" i="1"/>
  <c r="H253" i="1"/>
  <c r="I261" i="1"/>
  <c r="I224" i="1"/>
  <c r="H226" i="1"/>
  <c r="N228" i="1"/>
  <c r="H230" i="1"/>
  <c r="J232" i="1"/>
  <c r="J235" i="1"/>
  <c r="J239" i="1"/>
  <c r="I245" i="1"/>
  <c r="H246" i="1"/>
  <c r="H247" i="1"/>
  <c r="J249" i="1"/>
  <c r="J256" i="1"/>
  <c r="N258" i="1"/>
  <c r="I260" i="1"/>
  <c r="J261" i="1"/>
  <c r="H212" i="1"/>
  <c r="H213" i="1"/>
  <c r="H218" i="1"/>
  <c r="N220" i="1"/>
  <c r="J221" i="1"/>
  <c r="H222" i="1"/>
  <c r="J224" i="1"/>
  <c r="M227" i="1"/>
  <c r="J227" i="1"/>
  <c r="H228" i="1"/>
  <c r="M231" i="1"/>
  <c r="J231" i="1"/>
  <c r="H232" i="1"/>
  <c r="N232" i="1"/>
  <c r="N234" i="1"/>
  <c r="I235" i="1"/>
  <c r="N235" i="1"/>
  <c r="I239" i="1"/>
  <c r="N239" i="1"/>
  <c r="J241" i="1"/>
  <c r="K241" i="1" s="1"/>
  <c r="N242" i="1"/>
  <c r="M243" i="1"/>
  <c r="I244" i="1"/>
  <c r="N245" i="1"/>
  <c r="J246" i="1"/>
  <c r="N249" i="1"/>
  <c r="H250" i="1"/>
  <c r="H252" i="1"/>
  <c r="N253" i="1"/>
  <c r="J254" i="1"/>
  <c r="H256" i="1"/>
  <c r="N256" i="1"/>
  <c r="J260" i="1"/>
  <c r="H261" i="1"/>
  <c r="M264" i="1"/>
  <c r="N264" i="1"/>
  <c r="J233" i="1"/>
  <c r="H235" i="1"/>
  <c r="H239" i="1"/>
  <c r="M241" i="1"/>
  <c r="M244" i="1"/>
  <c r="H245" i="1"/>
  <c r="H249" i="1"/>
  <c r="J250" i="1"/>
  <c r="M251" i="1"/>
  <c r="M255" i="1"/>
  <c r="J255" i="1"/>
  <c r="J257" i="1"/>
  <c r="H259" i="1"/>
  <c r="H264" i="1"/>
  <c r="M265" i="1"/>
  <c r="J265" i="1"/>
  <c r="K173" i="1"/>
  <c r="H176" i="1"/>
  <c r="N178" i="1"/>
  <c r="J176" i="1"/>
  <c r="M177" i="1"/>
  <c r="L173" i="1"/>
  <c r="L172" i="1"/>
  <c r="K172" i="1"/>
  <c r="L174" i="1"/>
  <c r="K174" i="1"/>
  <c r="L163" i="1"/>
  <c r="K163" i="1"/>
  <c r="L165" i="1"/>
  <c r="K165" i="1"/>
  <c r="L162" i="1"/>
  <c r="H155" i="1"/>
  <c r="H149" i="1"/>
  <c r="H148" i="1"/>
  <c r="H144" i="1"/>
  <c r="J134" i="1"/>
  <c r="M133" i="1"/>
  <c r="M131" i="1"/>
  <c r="H115" i="1"/>
  <c r="H114" i="1"/>
  <c r="H113" i="1"/>
  <c r="H112" i="1"/>
  <c r="H111" i="1"/>
  <c r="H102" i="1"/>
  <c r="H101" i="1"/>
  <c r="H99" i="1"/>
  <c r="K95" i="1"/>
  <c r="L92" i="1"/>
  <c r="K92" i="1"/>
  <c r="K93" i="1"/>
  <c r="L93" i="1"/>
  <c r="K94" i="1"/>
  <c r="L94" i="1"/>
  <c r="L96" i="1"/>
  <c r="K96" i="1"/>
  <c r="H85" i="1"/>
  <c r="H86" i="1"/>
  <c r="J84" i="1"/>
  <c r="H83" i="1"/>
  <c r="J81" i="1"/>
  <c r="J213" i="1"/>
  <c r="I212" i="1"/>
  <c r="N212" i="1"/>
  <c r="H205" i="1"/>
  <c r="H198" i="1"/>
  <c r="N201" i="1"/>
  <c r="H201" i="1"/>
  <c r="J199" i="1"/>
  <c r="I199" i="1"/>
  <c r="N199" i="1"/>
  <c r="N198" i="1"/>
  <c r="N197" i="1"/>
  <c r="M283" i="1"/>
  <c r="J283" i="1"/>
  <c r="O291" i="1"/>
  <c r="N293" i="1"/>
  <c r="I293" i="1"/>
  <c r="I320" i="1"/>
  <c r="N320" i="1"/>
  <c r="J320" i="1"/>
  <c r="J203" i="1"/>
  <c r="J205" i="1"/>
  <c r="M205" i="1"/>
  <c r="N213" i="1"/>
  <c r="I213" i="1"/>
  <c r="J220" i="1"/>
  <c r="J222" i="1"/>
  <c r="M222" i="1"/>
  <c r="N229" i="1"/>
  <c r="J230" i="1"/>
  <c r="M230" i="1"/>
  <c r="N237" i="1"/>
  <c r="I237" i="1"/>
  <c r="J251" i="1"/>
  <c r="N252" i="1"/>
  <c r="I252" i="1"/>
  <c r="M252" i="1"/>
  <c r="M254" i="1"/>
  <c r="I200" i="1"/>
  <c r="M200" i="1"/>
  <c r="J200" i="1"/>
  <c r="N200" i="1"/>
  <c r="M203" i="1"/>
  <c r="N205" i="1"/>
  <c r="N204" i="1"/>
  <c r="I204" i="1"/>
  <c r="J212" i="1"/>
  <c r="J214" i="1"/>
  <c r="M214" i="1"/>
  <c r="N221" i="1"/>
  <c r="I221" i="1"/>
  <c r="J228" i="1"/>
  <c r="I229" i="1"/>
  <c r="J236" i="1"/>
  <c r="J238" i="1"/>
  <c r="M238" i="1"/>
  <c r="J245" i="1"/>
  <c r="I251" i="1"/>
  <c r="I257" i="1"/>
  <c r="M257" i="1"/>
  <c r="N283" i="1"/>
  <c r="J301" i="1"/>
  <c r="M301" i="1"/>
  <c r="N306" i="1"/>
  <c r="J306" i="1"/>
  <c r="M306" i="1"/>
  <c r="N322" i="1"/>
  <c r="J322" i="1"/>
  <c r="M322" i="1"/>
  <c r="M212" i="1"/>
  <c r="N214" i="1"/>
  <c r="M220" i="1"/>
  <c r="N222" i="1"/>
  <c r="M228" i="1"/>
  <c r="N230" i="1"/>
  <c r="M236" i="1"/>
  <c r="N238" i="1"/>
  <c r="N251" i="1"/>
  <c r="N261" i="1"/>
  <c r="N268" i="1"/>
  <c r="I268" i="1"/>
  <c r="M268" i="1"/>
  <c r="M270" i="1"/>
  <c r="I273" i="1"/>
  <c r="M273" i="1"/>
  <c r="N303" i="1"/>
  <c r="I303" i="1"/>
  <c r="M303" i="1"/>
  <c r="J303" i="1"/>
  <c r="I313" i="1"/>
  <c r="J201" i="1"/>
  <c r="M201" i="1"/>
  <c r="M204" i="1"/>
  <c r="L206" i="1"/>
  <c r="M213" i="1"/>
  <c r="J218" i="1"/>
  <c r="M218" i="1"/>
  <c r="M221" i="1"/>
  <c r="N225" i="1"/>
  <c r="I225" i="1"/>
  <c r="J226" i="1"/>
  <c r="M226" i="1"/>
  <c r="M229" i="1"/>
  <c r="N233" i="1"/>
  <c r="I233" i="1"/>
  <c r="J234" i="1"/>
  <c r="M234" i="1"/>
  <c r="M237" i="1"/>
  <c r="M247" i="1"/>
  <c r="J247" i="1"/>
  <c r="J248" i="1"/>
  <c r="M250" i="1"/>
  <c r="M267" i="1"/>
  <c r="J267" i="1"/>
  <c r="I274" i="1"/>
  <c r="N277" i="1"/>
  <c r="Q277" i="1" s="1"/>
  <c r="N284" i="1"/>
  <c r="I284" i="1"/>
  <c r="M284" i="1"/>
  <c r="I296" i="1"/>
  <c r="N296" i="1"/>
  <c r="M320" i="1"/>
  <c r="M253" i="1"/>
  <c r="N254" i="1"/>
  <c r="I254" i="1"/>
  <c r="N257" i="1"/>
  <c r="I267" i="1"/>
  <c r="N273" i="1"/>
  <c r="N279" i="1"/>
  <c r="Q279" i="1" s="1"/>
  <c r="N288" i="1"/>
  <c r="I334" i="1"/>
  <c r="I341" i="1"/>
  <c r="N341" i="1"/>
  <c r="J341" i="1"/>
  <c r="I350" i="1"/>
  <c r="I201" i="1"/>
  <c r="I205" i="1"/>
  <c r="I214" i="1"/>
  <c r="I218" i="1"/>
  <c r="I222" i="1"/>
  <c r="I226" i="1"/>
  <c r="I253" i="1"/>
  <c r="M262" i="1"/>
  <c r="J263" i="1"/>
  <c r="N266" i="1"/>
  <c r="N275" i="1"/>
  <c r="N285" i="1"/>
  <c r="I285" i="1"/>
  <c r="N287" i="1"/>
  <c r="I287" i="1"/>
  <c r="M298" i="1"/>
  <c r="Q298" i="1" s="1"/>
  <c r="J298" i="1"/>
  <c r="I305" i="1"/>
  <c r="M309" i="1"/>
  <c r="N314" i="1"/>
  <c r="J314" i="1"/>
  <c r="M314" i="1"/>
  <c r="I321" i="1"/>
  <c r="M325" i="1"/>
  <c r="N328" i="1"/>
  <c r="I328" i="1"/>
  <c r="J330" i="1"/>
  <c r="M330" i="1"/>
  <c r="J343" i="1"/>
  <c r="M343" i="1"/>
  <c r="O343" i="1" s="1"/>
  <c r="J346" i="1"/>
  <c r="M346" i="1"/>
  <c r="N263" i="1"/>
  <c r="J264" i="1"/>
  <c r="M266" i="1"/>
  <c r="M269" i="1"/>
  <c r="N270" i="1"/>
  <c r="I270" i="1"/>
  <c r="J280" i="1"/>
  <c r="L280" i="1" s="1"/>
  <c r="M282" i="1"/>
  <c r="I283" i="1"/>
  <c r="M285" i="1"/>
  <c r="N292" i="1"/>
  <c r="K299" i="1"/>
  <c r="I306" i="1"/>
  <c r="I322" i="1"/>
  <c r="O329" i="1"/>
  <c r="I230" i="1"/>
  <c r="I234" i="1"/>
  <c r="I238" i="1"/>
  <c r="N243" i="1"/>
  <c r="M246" i="1"/>
  <c r="I247" i="1"/>
  <c r="N250" i="1"/>
  <c r="I250" i="1"/>
  <c r="N259" i="1"/>
  <c r="I263" i="1"/>
  <c r="I266" i="1"/>
  <c r="I269" i="1"/>
  <c r="M278" i="1"/>
  <c r="I279" i="1"/>
  <c r="J279" i="1"/>
  <c r="N282" i="1"/>
  <c r="I282" i="1"/>
  <c r="I312" i="1"/>
  <c r="N312" i="1"/>
  <c r="J242" i="1"/>
  <c r="M242" i="1"/>
  <c r="I243" i="1"/>
  <c r="J243" i="1"/>
  <c r="H244" i="1"/>
  <c r="N246" i="1"/>
  <c r="I246" i="1"/>
  <c r="I249" i="1"/>
  <c r="N255" i="1"/>
  <c r="J258" i="1"/>
  <c r="M258" i="1"/>
  <c r="I259" i="1"/>
  <c r="J259" i="1"/>
  <c r="H260" i="1"/>
  <c r="N262" i="1"/>
  <c r="I262" i="1"/>
  <c r="I265" i="1"/>
  <c r="N271" i="1"/>
  <c r="Q271" i="1" s="1"/>
  <c r="J274" i="1"/>
  <c r="M274" i="1"/>
  <c r="I275" i="1"/>
  <c r="J275" i="1"/>
  <c r="H276" i="1"/>
  <c r="N278" i="1"/>
  <c r="I278" i="1"/>
  <c r="I281" i="1"/>
  <c r="H287" i="1"/>
  <c r="M287" i="1"/>
  <c r="N289" i="1"/>
  <c r="I289" i="1"/>
  <c r="H291" i="1"/>
  <c r="M296" i="1"/>
  <c r="N299" i="1"/>
  <c r="N304" i="1"/>
  <c r="M313" i="1"/>
  <c r="N357" i="1"/>
  <c r="Q357" i="1" s="1"/>
  <c r="J357" i="1"/>
  <c r="I357" i="1"/>
  <c r="N294" i="1"/>
  <c r="Q294" i="1" s="1"/>
  <c r="J297" i="1"/>
  <c r="M297" i="1"/>
  <c r="I298" i="1"/>
  <c r="H299" i="1"/>
  <c r="N301" i="1"/>
  <c r="I301" i="1"/>
  <c r="I304" i="1"/>
  <c r="N309" i="1"/>
  <c r="I309" i="1"/>
  <c r="N310" i="1"/>
  <c r="J310" i="1"/>
  <c r="M310" i="1"/>
  <c r="N317" i="1"/>
  <c r="I317" i="1"/>
  <c r="N318" i="1"/>
  <c r="J318" i="1"/>
  <c r="L318" i="1" s="1"/>
  <c r="M318" i="1"/>
  <c r="N325" i="1"/>
  <c r="I325" i="1"/>
  <c r="N326" i="1"/>
  <c r="J326" i="1"/>
  <c r="M326" i="1"/>
  <c r="I333" i="1"/>
  <c r="N333" i="1"/>
  <c r="M333" i="1"/>
  <c r="J335" i="1"/>
  <c r="M335" i="1"/>
  <c r="I342" i="1"/>
  <c r="I349" i="1"/>
  <c r="N349" i="1"/>
  <c r="M349" i="1"/>
  <c r="N353" i="1"/>
  <c r="Q353" i="1" s="1"/>
  <c r="I353" i="1"/>
  <c r="J354" i="1"/>
  <c r="M354" i="1"/>
  <c r="N290" i="1"/>
  <c r="J293" i="1"/>
  <c r="M293" i="1"/>
  <c r="H295" i="1"/>
  <c r="I297" i="1"/>
  <c r="I300" i="1"/>
  <c r="J305" i="1"/>
  <c r="H307" i="1"/>
  <c r="J313" i="1"/>
  <c r="H315" i="1"/>
  <c r="J321" i="1"/>
  <c r="H323" i="1"/>
  <c r="M334" i="1"/>
  <c r="L364" i="1"/>
  <c r="N330" i="1"/>
  <c r="I330" i="1"/>
  <c r="J331" i="1"/>
  <c r="M331" i="1"/>
  <c r="N338" i="1"/>
  <c r="I338" i="1"/>
  <c r="J339" i="1"/>
  <c r="M339" i="1"/>
  <c r="N346" i="1"/>
  <c r="I346" i="1"/>
  <c r="J347" i="1"/>
  <c r="M347" i="1"/>
  <c r="N354" i="1"/>
  <c r="J358" i="1"/>
  <c r="M358" i="1"/>
  <c r="N361" i="1"/>
  <c r="J361" i="1"/>
  <c r="M361" i="1"/>
  <c r="J365" i="1"/>
  <c r="I365" i="1"/>
  <c r="I307" i="1"/>
  <c r="I311" i="1"/>
  <c r="I315" i="1"/>
  <c r="I319" i="1"/>
  <c r="I323" i="1"/>
  <c r="I327" i="1"/>
  <c r="M328" i="1"/>
  <c r="J334" i="1"/>
  <c r="H336" i="1"/>
  <c r="J342" i="1"/>
  <c r="H344" i="1"/>
  <c r="J350" i="1"/>
  <c r="M350" i="1"/>
  <c r="J353" i="1"/>
  <c r="J362" i="1"/>
  <c r="M362" i="1"/>
  <c r="M365" i="1"/>
  <c r="I354" i="1"/>
  <c r="I358" i="1"/>
  <c r="I362" i="1"/>
  <c r="I331" i="1"/>
  <c r="I335" i="1"/>
  <c r="I339" i="1"/>
  <c r="I343" i="1"/>
  <c r="I347" i="1"/>
  <c r="I351" i="1"/>
  <c r="M351" i="1"/>
  <c r="I355" i="1"/>
  <c r="M355" i="1"/>
  <c r="I359" i="1"/>
  <c r="M359" i="1"/>
  <c r="I363" i="1"/>
  <c r="M363" i="1"/>
  <c r="J195" i="1"/>
  <c r="I195" i="1"/>
  <c r="N195" i="1"/>
  <c r="H194" i="1"/>
  <c r="N194" i="1"/>
  <c r="N193" i="1"/>
  <c r="J191" i="1"/>
  <c r="I191" i="1"/>
  <c r="N191" i="1"/>
  <c r="I183" i="1"/>
  <c r="N184" i="1"/>
  <c r="H181" i="1"/>
  <c r="I180" i="1"/>
  <c r="N177" i="1"/>
  <c r="J178" i="1"/>
  <c r="M180" i="1"/>
  <c r="J183" i="1"/>
  <c r="I184" i="1"/>
  <c r="N185" i="1"/>
  <c r="J185" i="1"/>
  <c r="M185" i="1"/>
  <c r="N187" i="1"/>
  <c r="J187" i="1"/>
  <c r="M187" i="1"/>
  <c r="M179" i="1"/>
  <c r="M183" i="1"/>
  <c r="I185" i="1"/>
  <c r="J189" i="1"/>
  <c r="M189" i="1"/>
  <c r="N192" i="1"/>
  <c r="J192" i="1"/>
  <c r="M192" i="1"/>
  <c r="N176" i="1"/>
  <c r="I176" i="1"/>
  <c r="M178" i="1"/>
  <c r="I179" i="1"/>
  <c r="N181" i="1"/>
  <c r="J181" i="1"/>
  <c r="M181" i="1"/>
  <c r="N183" i="1"/>
  <c r="N189" i="1"/>
  <c r="J193" i="1"/>
  <c r="M193" i="1"/>
  <c r="M176" i="1"/>
  <c r="I177" i="1"/>
  <c r="J177" i="1"/>
  <c r="N180" i="1"/>
  <c r="I178" i="1"/>
  <c r="J184" i="1"/>
  <c r="H186" i="1"/>
  <c r="I187" i="1"/>
  <c r="J197" i="1"/>
  <c r="M197" i="1"/>
  <c r="I189" i="1"/>
  <c r="I193" i="1"/>
  <c r="I197" i="1"/>
  <c r="I194" i="1"/>
  <c r="M194" i="1"/>
  <c r="I198" i="1"/>
  <c r="M198" i="1"/>
  <c r="I182" i="1"/>
  <c r="I186" i="1"/>
  <c r="H150" i="1"/>
  <c r="H153" i="1"/>
  <c r="H154" i="1"/>
  <c r="J152" i="1"/>
  <c r="M153" i="1"/>
  <c r="J154" i="1"/>
  <c r="I154" i="1"/>
  <c r="J153" i="1"/>
  <c r="I153" i="1"/>
  <c r="N153" i="1"/>
  <c r="H152" i="1"/>
  <c r="N152" i="1"/>
  <c r="I150" i="1"/>
  <c r="M154" i="1"/>
  <c r="J150" i="1"/>
  <c r="N150" i="1"/>
  <c r="N154" i="1"/>
  <c r="M150" i="1"/>
  <c r="I152" i="1"/>
  <c r="M152" i="1"/>
  <c r="J148" i="1"/>
  <c r="I148" i="1"/>
  <c r="N148" i="1"/>
  <c r="N147" i="1"/>
  <c r="N146" i="1"/>
  <c r="N155" i="1"/>
  <c r="I155" i="1"/>
  <c r="M155" i="1"/>
  <c r="J155" i="1"/>
  <c r="I146" i="1"/>
  <c r="M146" i="1"/>
  <c r="J149" i="1"/>
  <c r="N149" i="1"/>
  <c r="I147" i="1"/>
  <c r="M147" i="1"/>
  <c r="I144" i="1"/>
  <c r="M144" i="1"/>
  <c r="J144" i="1"/>
  <c r="N134" i="1"/>
  <c r="J131" i="1"/>
  <c r="I131" i="1"/>
  <c r="N131" i="1"/>
  <c r="J133" i="1"/>
  <c r="N133" i="1"/>
  <c r="I134" i="1"/>
  <c r="M134" i="1"/>
  <c r="I132" i="1"/>
  <c r="M132" i="1"/>
  <c r="J132" i="1"/>
  <c r="M129" i="1"/>
  <c r="J129" i="1"/>
  <c r="N129" i="1"/>
  <c r="I129" i="1"/>
  <c r="H66" i="1"/>
  <c r="H67" i="1"/>
  <c r="H68" i="1"/>
  <c r="H69" i="1"/>
  <c r="H81" i="1"/>
  <c r="J83" i="1"/>
  <c r="H84" i="1"/>
  <c r="I86" i="1"/>
  <c r="J99" i="1"/>
  <c r="N109" i="1"/>
  <c r="J85" i="1"/>
  <c r="N81" i="1"/>
  <c r="J67" i="1"/>
  <c r="M68" i="1"/>
  <c r="N80" i="1"/>
  <c r="H82" i="1"/>
  <c r="N84" i="1"/>
  <c r="I85" i="1"/>
  <c r="N85" i="1"/>
  <c r="H109" i="1"/>
  <c r="J113" i="1"/>
  <c r="J115" i="1"/>
  <c r="M115" i="1"/>
  <c r="I114" i="1"/>
  <c r="N113" i="1"/>
  <c r="I112" i="1"/>
  <c r="K112" i="1" s="1"/>
  <c r="J111" i="1"/>
  <c r="M111" i="1"/>
  <c r="I111" i="1"/>
  <c r="J114" i="1"/>
  <c r="N114" i="1"/>
  <c r="I115" i="1"/>
  <c r="M112" i="1"/>
  <c r="I109" i="1"/>
  <c r="M109" i="1"/>
  <c r="N112" i="1"/>
  <c r="I113" i="1"/>
  <c r="M113" i="1"/>
  <c r="H78" i="1"/>
  <c r="M102" i="1"/>
  <c r="J101" i="1"/>
  <c r="I101" i="1"/>
  <c r="N101" i="1"/>
  <c r="H100" i="1"/>
  <c r="N100" i="1"/>
  <c r="I99" i="1"/>
  <c r="N99" i="1"/>
  <c r="M99" i="1"/>
  <c r="N102" i="1"/>
  <c r="I102" i="1"/>
  <c r="I100" i="1"/>
  <c r="M100" i="1"/>
  <c r="H77" i="1"/>
  <c r="J77" i="1"/>
  <c r="I82" i="1"/>
  <c r="M82" i="1"/>
  <c r="M86" i="1"/>
  <c r="J82" i="1"/>
  <c r="I83" i="1"/>
  <c r="M83" i="1"/>
  <c r="J86" i="1"/>
  <c r="N86" i="1"/>
  <c r="M80" i="1"/>
  <c r="I84" i="1"/>
  <c r="M84" i="1"/>
  <c r="J80" i="1"/>
  <c r="I81" i="1"/>
  <c r="I77" i="1"/>
  <c r="N78" i="1"/>
  <c r="M77" i="1"/>
  <c r="I78" i="1"/>
  <c r="J78" i="1"/>
  <c r="M78" i="1"/>
  <c r="N77" i="1"/>
  <c r="J66" i="1"/>
  <c r="J68" i="1"/>
  <c r="J69" i="1"/>
  <c r="M69" i="1"/>
  <c r="N68" i="1"/>
  <c r="I68" i="1"/>
  <c r="L68" i="1" s="1"/>
  <c r="N67" i="1"/>
  <c r="N66" i="1"/>
  <c r="I69" i="1"/>
  <c r="I66" i="1"/>
  <c r="M66" i="1"/>
  <c r="I67" i="1"/>
  <c r="M67" i="1"/>
  <c r="O313" i="1" l="1"/>
  <c r="L345" i="1"/>
  <c r="L361" i="1"/>
  <c r="Q342" i="1"/>
  <c r="L277" i="1"/>
  <c r="O345" i="1"/>
  <c r="L227" i="1"/>
  <c r="O300" i="1"/>
  <c r="L203" i="1"/>
  <c r="L286" i="1"/>
  <c r="Q316" i="1"/>
  <c r="L258" i="1"/>
  <c r="L236" i="1"/>
  <c r="Q248" i="1"/>
  <c r="Q356" i="1"/>
  <c r="K239" i="1"/>
  <c r="L352" i="1"/>
  <c r="K272" i="1"/>
  <c r="O324" i="1"/>
  <c r="K324" i="1"/>
  <c r="L308" i="1"/>
  <c r="K336" i="1"/>
  <c r="K260" i="1"/>
  <c r="K286" i="1"/>
  <c r="Q329" i="1"/>
  <c r="L248" i="1"/>
  <c r="K291" i="1"/>
  <c r="L337" i="1"/>
  <c r="O363" i="1"/>
  <c r="K256" i="1"/>
  <c r="Q295" i="1"/>
  <c r="K326" i="1"/>
  <c r="Q341" i="1"/>
  <c r="L231" i="1"/>
  <c r="Q364" i="1"/>
  <c r="Q348" i="1"/>
  <c r="Q321" i="1"/>
  <c r="Q281" i="1"/>
  <c r="Q288" i="1"/>
  <c r="Q360" i="1"/>
  <c r="K364" i="1"/>
  <c r="K302" i="1"/>
  <c r="Q308" i="1"/>
  <c r="K133" i="1"/>
  <c r="K114" i="1"/>
  <c r="L86" i="1"/>
  <c r="Q224" i="1"/>
  <c r="Q332" i="1"/>
  <c r="Q252" i="1"/>
  <c r="Q223" i="1"/>
  <c r="Q278" i="1"/>
  <c r="Q263" i="1"/>
  <c r="O350" i="1"/>
  <c r="L336" i="1"/>
  <c r="O351" i="1"/>
  <c r="O340" i="1"/>
  <c r="K337" i="1"/>
  <c r="O332" i="1"/>
  <c r="Q275" i="1"/>
  <c r="O265" i="1"/>
  <c r="L255" i="1"/>
  <c r="O264" i="1"/>
  <c r="O336" i="1"/>
  <c r="L290" i="1"/>
  <c r="K206" i="1"/>
  <c r="K356" i="1"/>
  <c r="L302" i="1"/>
  <c r="L276" i="1"/>
  <c r="L324" i="1"/>
  <c r="O302" i="1"/>
  <c r="K288" i="1"/>
  <c r="L326" i="1"/>
  <c r="O269" i="1"/>
  <c r="O360" i="1"/>
  <c r="L344" i="1"/>
  <c r="K292" i="1"/>
  <c r="L181" i="1"/>
  <c r="K149" i="1"/>
  <c r="L183" i="1"/>
  <c r="L310" i="1"/>
  <c r="Q312" i="1"/>
  <c r="Q259" i="1"/>
  <c r="Q267" i="1"/>
  <c r="Q261" i="1"/>
  <c r="O224" i="1"/>
  <c r="Q249" i="1"/>
  <c r="L272" i="1"/>
  <c r="L316" i="1"/>
  <c r="O227" i="1"/>
  <c r="O327" i="1"/>
  <c r="O272" i="1"/>
  <c r="O305" i="1"/>
  <c r="O334" i="1"/>
  <c r="K242" i="1"/>
  <c r="Q250" i="1"/>
  <c r="O281" i="1"/>
  <c r="O260" i="1"/>
  <c r="K192" i="1"/>
  <c r="L356" i="1"/>
  <c r="O347" i="1"/>
  <c r="O339" i="1"/>
  <c r="K290" i="1"/>
  <c r="K255" i="1"/>
  <c r="K220" i="1"/>
  <c r="L288" i="1"/>
  <c r="O239" i="1"/>
  <c r="L112" i="1"/>
  <c r="O352" i="1"/>
  <c r="L314" i="1"/>
  <c r="Q337" i="1"/>
  <c r="Q302" i="1"/>
  <c r="O276" i="1"/>
  <c r="L101" i="1"/>
  <c r="K85" i="1"/>
  <c r="O331" i="1"/>
  <c r="O342" i="1"/>
  <c r="Q301" i="1"/>
  <c r="K264" i="1"/>
  <c r="O316" i="1"/>
  <c r="Q247" i="1"/>
  <c r="K235" i="1"/>
  <c r="Q227" i="1"/>
  <c r="K224" i="1"/>
  <c r="L240" i="1"/>
  <c r="L244" i="1"/>
  <c r="L241" i="1"/>
  <c r="K219" i="1"/>
  <c r="L360" i="1"/>
  <c r="L332" i="1"/>
  <c r="Q300" i="1"/>
  <c r="K276" i="1"/>
  <c r="K345" i="1"/>
  <c r="K329" i="1"/>
  <c r="K348" i="1"/>
  <c r="O319" i="1"/>
  <c r="K295" i="1"/>
  <c r="K277" i="1"/>
  <c r="Q272" i="1"/>
  <c r="L199" i="1"/>
  <c r="L85" i="1"/>
  <c r="K180" i="1"/>
  <c r="Q296" i="1"/>
  <c r="Q354" i="1"/>
  <c r="Q326" i="1"/>
  <c r="Q309" i="1"/>
  <c r="Q262" i="1"/>
  <c r="Q292" i="1"/>
  <c r="Q230" i="1"/>
  <c r="Q322" i="1"/>
  <c r="Q264" i="1"/>
  <c r="Q256" i="1"/>
  <c r="Q245" i="1"/>
  <c r="Q276" i="1"/>
  <c r="Q361" i="1"/>
  <c r="Q338" i="1"/>
  <c r="Q299" i="1"/>
  <c r="Q289" i="1"/>
  <c r="Q273" i="1"/>
  <c r="Q251" i="1"/>
  <c r="Q237" i="1"/>
  <c r="Q239" i="1"/>
  <c r="Q305" i="1"/>
  <c r="L80" i="1"/>
  <c r="L191" i="1"/>
  <c r="K360" i="1"/>
  <c r="L292" i="1"/>
  <c r="K244" i="1"/>
  <c r="K240" i="1"/>
  <c r="Q320" i="1"/>
  <c r="L348" i="1"/>
  <c r="K316" i="1"/>
  <c r="O358" i="1"/>
  <c r="K344" i="1"/>
  <c r="O364" i="1"/>
  <c r="O321" i="1"/>
  <c r="O295" i="1"/>
  <c r="O308" i="1"/>
  <c r="Q225" i="1"/>
  <c r="Q238" i="1"/>
  <c r="L224" i="1"/>
  <c r="Q228" i="1"/>
  <c r="L223" i="1"/>
  <c r="Q219" i="1"/>
  <c r="K228" i="1"/>
  <c r="Q218" i="1"/>
  <c r="Q260" i="1"/>
  <c r="Q363" i="1"/>
  <c r="Q335" i="1"/>
  <c r="L329" i="1"/>
  <c r="O280" i="1"/>
  <c r="Q241" i="1"/>
  <c r="Q362" i="1"/>
  <c r="K340" i="1"/>
  <c r="L271" i="1"/>
  <c r="Q311" i="1"/>
  <c r="K308" i="1"/>
  <c r="Q327" i="1"/>
  <c r="K148" i="1"/>
  <c r="L180" i="1"/>
  <c r="K332" i="1"/>
  <c r="Q333" i="1"/>
  <c r="O256" i="1"/>
  <c r="Q246" i="1"/>
  <c r="Q282" i="1"/>
  <c r="Q270" i="1"/>
  <c r="Q233" i="1"/>
  <c r="O226" i="1"/>
  <c r="Q268" i="1"/>
  <c r="L235" i="1"/>
  <c r="Q319" i="1"/>
  <c r="L295" i="1"/>
  <c r="Q221" i="1"/>
  <c r="Q347" i="1"/>
  <c r="Q334" i="1"/>
  <c r="L294" i="1"/>
  <c r="K294" i="1"/>
  <c r="Q323" i="1"/>
  <c r="O323" i="1"/>
  <c r="L114" i="1"/>
  <c r="L131" i="1"/>
  <c r="L148" i="1"/>
  <c r="K195" i="1"/>
  <c r="O362" i="1"/>
  <c r="Q290" i="1"/>
  <c r="Q318" i="1"/>
  <c r="Q304" i="1"/>
  <c r="Q255" i="1"/>
  <c r="Q314" i="1"/>
  <c r="Q285" i="1"/>
  <c r="Q254" i="1"/>
  <c r="Q303" i="1"/>
  <c r="Q222" i="1"/>
  <c r="L228" i="1"/>
  <c r="Q229" i="1"/>
  <c r="K271" i="1"/>
  <c r="K199" i="1"/>
  <c r="Q253" i="1"/>
  <c r="Q242" i="1"/>
  <c r="O235" i="1"/>
  <c r="Q235" i="1"/>
  <c r="L219" i="1"/>
  <c r="Q240" i="1"/>
  <c r="K231" i="1"/>
  <c r="K227" i="1"/>
  <c r="Q351" i="1"/>
  <c r="Q313" i="1"/>
  <c r="Q350" i="1"/>
  <c r="Q365" i="1"/>
  <c r="Q315" i="1"/>
  <c r="O315" i="1"/>
  <c r="Q324" i="1"/>
  <c r="L291" i="1"/>
  <c r="O231" i="1"/>
  <c r="Q231" i="1"/>
  <c r="K352" i="1"/>
  <c r="O337" i="1"/>
  <c r="Q325" i="1"/>
  <c r="Q310" i="1"/>
  <c r="Q243" i="1"/>
  <c r="O311" i="1"/>
  <c r="Q284" i="1"/>
  <c r="Q306" i="1"/>
  <c r="Q283" i="1"/>
  <c r="O241" i="1"/>
  <c r="Q220" i="1"/>
  <c r="O258" i="1"/>
  <c r="Q258" i="1"/>
  <c r="Q236" i="1"/>
  <c r="Q226" i="1"/>
  <c r="Q355" i="1"/>
  <c r="L340" i="1"/>
  <c r="Q244" i="1"/>
  <c r="Q358" i="1"/>
  <c r="Q297" i="1"/>
  <c r="O286" i="1"/>
  <c r="Q286" i="1"/>
  <c r="Q336" i="1"/>
  <c r="Q269" i="1"/>
  <c r="L139" i="1"/>
  <c r="K139" i="1"/>
  <c r="O232" i="1"/>
  <c r="Q232" i="1"/>
  <c r="L261" i="1"/>
  <c r="Q343" i="1"/>
  <c r="K191" i="1"/>
  <c r="Q346" i="1"/>
  <c r="Q330" i="1"/>
  <c r="Q349" i="1"/>
  <c r="Q317" i="1"/>
  <c r="K314" i="1"/>
  <c r="Q328" i="1"/>
  <c r="Q287" i="1"/>
  <c r="Q266" i="1"/>
  <c r="Q257" i="1"/>
  <c r="K280" i="1"/>
  <c r="K223" i="1"/>
  <c r="L242" i="1"/>
  <c r="K261" i="1"/>
  <c r="Q293" i="1"/>
  <c r="O245" i="1"/>
  <c r="Q234" i="1"/>
  <c r="Q359" i="1"/>
  <c r="Q339" i="1"/>
  <c r="Q331" i="1"/>
  <c r="Q280" i="1"/>
  <c r="Q274" i="1"/>
  <c r="Q307" i="1"/>
  <c r="O307" i="1"/>
  <c r="Q344" i="1"/>
  <c r="O344" i="1"/>
  <c r="Q265" i="1"/>
  <c r="L195" i="1"/>
  <c r="K181" i="1"/>
  <c r="K245" i="1"/>
  <c r="O240" i="1"/>
  <c r="L220" i="1"/>
  <c r="K203" i="1"/>
  <c r="O244" i="1"/>
  <c r="L256" i="1"/>
  <c r="L260" i="1"/>
  <c r="O253" i="1"/>
  <c r="L239" i="1"/>
  <c r="O219" i="1"/>
  <c r="L212" i="1"/>
  <c r="O236" i="1"/>
  <c r="L232" i="1"/>
  <c r="K232" i="1"/>
  <c r="L245" i="1"/>
  <c r="O248" i="1"/>
  <c r="O247" i="1"/>
  <c r="K236" i="1"/>
  <c r="O249" i="1"/>
  <c r="O218" i="1"/>
  <c r="O223" i="1"/>
  <c r="O220" i="1"/>
  <c r="L154" i="1"/>
  <c r="K150" i="1"/>
  <c r="K131" i="1"/>
  <c r="K86" i="1"/>
  <c r="L351" i="1"/>
  <c r="K351" i="1"/>
  <c r="L335" i="1"/>
  <c r="K335" i="1"/>
  <c r="L323" i="1"/>
  <c r="K323" i="1"/>
  <c r="K297" i="1"/>
  <c r="L297" i="1"/>
  <c r="O349" i="1"/>
  <c r="O326" i="1"/>
  <c r="O309" i="1"/>
  <c r="O304" i="1"/>
  <c r="K265" i="1"/>
  <c r="L265" i="1"/>
  <c r="L246" i="1"/>
  <c r="K246" i="1"/>
  <c r="L312" i="1"/>
  <c r="K312" i="1"/>
  <c r="K282" i="1"/>
  <c r="L282" i="1"/>
  <c r="K263" i="1"/>
  <c r="L263" i="1"/>
  <c r="K250" i="1"/>
  <c r="L250" i="1"/>
  <c r="L283" i="1"/>
  <c r="K283" i="1"/>
  <c r="O314" i="1"/>
  <c r="K305" i="1"/>
  <c r="L305" i="1"/>
  <c r="O287" i="1"/>
  <c r="L218" i="1"/>
  <c r="K218" i="1"/>
  <c r="L201" i="1"/>
  <c r="K201" i="1"/>
  <c r="L341" i="1"/>
  <c r="K341" i="1"/>
  <c r="O279" i="1"/>
  <c r="O296" i="1"/>
  <c r="L274" i="1"/>
  <c r="K274" i="1"/>
  <c r="K313" i="1"/>
  <c r="L313" i="1"/>
  <c r="O251" i="1"/>
  <c r="O283" i="1"/>
  <c r="K257" i="1"/>
  <c r="L257" i="1"/>
  <c r="O298" i="1"/>
  <c r="O274" i="1"/>
  <c r="K213" i="1"/>
  <c r="L213" i="1"/>
  <c r="O293" i="1"/>
  <c r="O361" i="1"/>
  <c r="K346" i="1"/>
  <c r="L346" i="1"/>
  <c r="K361" i="1"/>
  <c r="L353" i="1"/>
  <c r="K353" i="1"/>
  <c r="L349" i="1"/>
  <c r="K349" i="1"/>
  <c r="K325" i="1"/>
  <c r="L325" i="1"/>
  <c r="K304" i="1"/>
  <c r="L304" i="1"/>
  <c r="L357" i="1"/>
  <c r="K357" i="1"/>
  <c r="L289" i="1"/>
  <c r="K289" i="1"/>
  <c r="K281" i="1"/>
  <c r="L281" i="1"/>
  <c r="L262" i="1"/>
  <c r="K262" i="1"/>
  <c r="O246" i="1"/>
  <c r="O242" i="1"/>
  <c r="O250" i="1"/>
  <c r="L238" i="1"/>
  <c r="K238" i="1"/>
  <c r="O270" i="1"/>
  <c r="O263" i="1"/>
  <c r="K285" i="1"/>
  <c r="L285" i="1"/>
  <c r="O266" i="1"/>
  <c r="K253" i="1"/>
  <c r="L253" i="1"/>
  <c r="L214" i="1"/>
  <c r="K214" i="1"/>
  <c r="K334" i="1"/>
  <c r="L334" i="1"/>
  <c r="K310" i="1"/>
  <c r="O257" i="1"/>
  <c r="K296" i="1"/>
  <c r="L296" i="1"/>
  <c r="K233" i="1"/>
  <c r="L233" i="1"/>
  <c r="K225" i="1"/>
  <c r="L225" i="1"/>
  <c r="O355" i="1"/>
  <c r="L303" i="1"/>
  <c r="K303" i="1"/>
  <c r="L268" i="1"/>
  <c r="K268" i="1"/>
  <c r="O261" i="1"/>
  <c r="O322" i="1"/>
  <c r="L251" i="1"/>
  <c r="K251" i="1"/>
  <c r="L252" i="1"/>
  <c r="K252" i="1"/>
  <c r="K237" i="1"/>
  <c r="L237" i="1"/>
  <c r="L320" i="1"/>
  <c r="K320" i="1"/>
  <c r="L363" i="1"/>
  <c r="K363" i="1"/>
  <c r="L355" i="1"/>
  <c r="K355" i="1"/>
  <c r="L343" i="1"/>
  <c r="K343" i="1"/>
  <c r="K362" i="1"/>
  <c r="L362" i="1"/>
  <c r="O365" i="1"/>
  <c r="L315" i="1"/>
  <c r="K315" i="1"/>
  <c r="O359" i="1"/>
  <c r="O354" i="1"/>
  <c r="O346" i="1"/>
  <c r="O330" i="1"/>
  <c r="O335" i="1"/>
  <c r="O353" i="1"/>
  <c r="O333" i="1"/>
  <c r="O325" i="1"/>
  <c r="K317" i="1"/>
  <c r="L317" i="1"/>
  <c r="O310" i="1"/>
  <c r="K301" i="1"/>
  <c r="L301" i="1"/>
  <c r="O299" i="1"/>
  <c r="O289" i="1"/>
  <c r="L278" i="1"/>
  <c r="K278" i="1"/>
  <c r="O262" i="1"/>
  <c r="L259" i="1"/>
  <c r="K259" i="1"/>
  <c r="O255" i="1"/>
  <c r="K269" i="1"/>
  <c r="L269" i="1"/>
  <c r="O259" i="1"/>
  <c r="K247" i="1"/>
  <c r="L247" i="1"/>
  <c r="K234" i="1"/>
  <c r="L234" i="1"/>
  <c r="L322" i="1"/>
  <c r="K322" i="1"/>
  <c r="O292" i="1"/>
  <c r="L328" i="1"/>
  <c r="K328" i="1"/>
  <c r="O285" i="1"/>
  <c r="K226" i="1"/>
  <c r="L226" i="1"/>
  <c r="O273" i="1"/>
  <c r="L254" i="1"/>
  <c r="K254" i="1"/>
  <c r="O233" i="1"/>
  <c r="O225" i="1"/>
  <c r="O303" i="1"/>
  <c r="K273" i="1"/>
  <c r="L273" i="1"/>
  <c r="O268" i="1"/>
  <c r="K258" i="1"/>
  <c r="O238" i="1"/>
  <c r="K229" i="1"/>
  <c r="L229" i="1"/>
  <c r="O267" i="1"/>
  <c r="K212" i="1"/>
  <c r="K248" i="1"/>
  <c r="O234" i="1"/>
  <c r="K200" i="1"/>
  <c r="L200" i="1"/>
  <c r="O252" i="1"/>
  <c r="O237" i="1"/>
  <c r="O229" i="1"/>
  <c r="O297" i="1"/>
  <c r="O228" i="1"/>
  <c r="L359" i="1"/>
  <c r="K359" i="1"/>
  <c r="K354" i="1"/>
  <c r="L354" i="1"/>
  <c r="L307" i="1"/>
  <c r="K307" i="1"/>
  <c r="O338" i="1"/>
  <c r="O290" i="1"/>
  <c r="K342" i="1"/>
  <c r="L342" i="1"/>
  <c r="O294" i="1"/>
  <c r="K318" i="1"/>
  <c r="L243" i="1"/>
  <c r="K243" i="1"/>
  <c r="O243" i="1"/>
  <c r="L270" i="1"/>
  <c r="K270" i="1"/>
  <c r="O284" i="1"/>
  <c r="L264" i="1"/>
  <c r="O222" i="1"/>
  <c r="O306" i="1"/>
  <c r="O221" i="1"/>
  <c r="O320" i="1"/>
  <c r="K347" i="1"/>
  <c r="L347" i="1"/>
  <c r="K331" i="1"/>
  <c r="L331" i="1"/>
  <c r="L319" i="1"/>
  <c r="K319" i="1"/>
  <c r="L365" i="1"/>
  <c r="K365" i="1"/>
  <c r="K330" i="1"/>
  <c r="L330" i="1"/>
  <c r="O318" i="1"/>
  <c r="K298" i="1"/>
  <c r="L298" i="1"/>
  <c r="O282" i="1"/>
  <c r="K339" i="1"/>
  <c r="L339" i="1"/>
  <c r="K358" i="1"/>
  <c r="L358" i="1"/>
  <c r="L327" i="1"/>
  <c r="K327" i="1"/>
  <c r="L311" i="1"/>
  <c r="K311" i="1"/>
  <c r="K338" i="1"/>
  <c r="L338" i="1"/>
  <c r="K300" i="1"/>
  <c r="L300" i="1"/>
  <c r="L333" i="1"/>
  <c r="K333" i="1"/>
  <c r="O317" i="1"/>
  <c r="K309" i="1"/>
  <c r="L309" i="1"/>
  <c r="O301" i="1"/>
  <c r="O357" i="1"/>
  <c r="O278" i="1"/>
  <c r="L275" i="1"/>
  <c r="K275" i="1"/>
  <c r="O271" i="1"/>
  <c r="K249" i="1"/>
  <c r="L249" i="1"/>
  <c r="O312" i="1"/>
  <c r="K279" i="1"/>
  <c r="L279" i="1"/>
  <c r="K266" i="1"/>
  <c r="L266" i="1"/>
  <c r="L230" i="1"/>
  <c r="K230" i="1"/>
  <c r="L306" i="1"/>
  <c r="K306" i="1"/>
  <c r="O328" i="1"/>
  <c r="K321" i="1"/>
  <c r="L321" i="1"/>
  <c r="L287" i="1"/>
  <c r="K287" i="1"/>
  <c r="O275" i="1"/>
  <c r="L222" i="1"/>
  <c r="K222" i="1"/>
  <c r="L205" i="1"/>
  <c r="K205" i="1"/>
  <c r="K350" i="1"/>
  <c r="L350" i="1"/>
  <c r="O341" i="1"/>
  <c r="O288" i="1"/>
  <c r="L267" i="1"/>
  <c r="K267" i="1"/>
  <c r="O254" i="1"/>
  <c r="L284" i="1"/>
  <c r="K284" i="1"/>
  <c r="O277" i="1"/>
  <c r="O230" i="1"/>
  <c r="K221" i="1"/>
  <c r="L221" i="1"/>
  <c r="K204" i="1"/>
  <c r="L204" i="1"/>
  <c r="L293" i="1"/>
  <c r="K293" i="1"/>
  <c r="L186" i="1"/>
  <c r="K186" i="1"/>
  <c r="K197" i="1"/>
  <c r="L197" i="1"/>
  <c r="L182" i="1"/>
  <c r="K182" i="1"/>
  <c r="L194" i="1"/>
  <c r="K194" i="1"/>
  <c r="K193" i="1"/>
  <c r="L193" i="1"/>
  <c r="K176" i="1"/>
  <c r="L176" i="1"/>
  <c r="L185" i="1"/>
  <c r="K185" i="1"/>
  <c r="K183" i="1"/>
  <c r="K189" i="1"/>
  <c r="L189" i="1"/>
  <c r="L198" i="1"/>
  <c r="K198" i="1"/>
  <c r="L187" i="1"/>
  <c r="K187" i="1"/>
  <c r="L178" i="1"/>
  <c r="K178" i="1"/>
  <c r="K179" i="1"/>
  <c r="L179" i="1"/>
  <c r="L192" i="1"/>
  <c r="L177" i="1"/>
  <c r="K177" i="1"/>
  <c r="K184" i="1"/>
  <c r="L184" i="1"/>
  <c r="L153" i="1"/>
  <c r="K154" i="1"/>
  <c r="K153" i="1"/>
  <c r="L150" i="1"/>
  <c r="K152" i="1"/>
  <c r="L152" i="1"/>
  <c r="L149" i="1"/>
  <c r="L155" i="1"/>
  <c r="K155" i="1"/>
  <c r="L147" i="1"/>
  <c r="K147" i="1"/>
  <c r="K146" i="1"/>
  <c r="L146" i="1"/>
  <c r="L144" i="1"/>
  <c r="K144" i="1"/>
  <c r="L132" i="1"/>
  <c r="K132" i="1"/>
  <c r="L133" i="1"/>
  <c r="L134" i="1"/>
  <c r="K134" i="1"/>
  <c r="L129" i="1"/>
  <c r="K129" i="1"/>
  <c r="L77" i="1"/>
  <c r="K101" i="1"/>
  <c r="L113" i="1"/>
  <c r="K113" i="1"/>
  <c r="L109" i="1"/>
  <c r="K109" i="1"/>
  <c r="L111" i="1"/>
  <c r="K111" i="1"/>
  <c r="L115" i="1"/>
  <c r="K115" i="1"/>
  <c r="L99" i="1"/>
  <c r="K99" i="1"/>
  <c r="L102" i="1"/>
  <c r="K102" i="1"/>
  <c r="L100" i="1"/>
  <c r="K100" i="1"/>
  <c r="L81" i="1"/>
  <c r="K81" i="1"/>
  <c r="L84" i="1"/>
  <c r="K84" i="1"/>
  <c r="K83" i="1"/>
  <c r="L83" i="1"/>
  <c r="K80" i="1"/>
  <c r="L82" i="1"/>
  <c r="K82" i="1"/>
  <c r="K77" i="1"/>
  <c r="L78" i="1"/>
  <c r="K78" i="1"/>
  <c r="K68" i="1"/>
  <c r="K67" i="1"/>
  <c r="L67" i="1"/>
  <c r="K66" i="1"/>
  <c r="L66" i="1"/>
  <c r="L69" i="1"/>
  <c r="K69" i="1"/>
  <c r="D126" i="1"/>
  <c r="E126" i="1"/>
  <c r="F157" i="1"/>
  <c r="G157" i="1"/>
  <c r="D157" i="1"/>
  <c r="E157" i="1"/>
  <c r="F158" i="1"/>
  <c r="G158" i="1"/>
  <c r="D158" i="1"/>
  <c r="E158" i="1"/>
  <c r="F159" i="1"/>
  <c r="G159" i="1"/>
  <c r="D159" i="1"/>
  <c r="E159" i="1"/>
  <c r="F166" i="1"/>
  <c r="G166" i="1"/>
  <c r="I166" i="1"/>
  <c r="J166" i="1"/>
  <c r="M166" i="1"/>
  <c r="F167" i="1"/>
  <c r="G167" i="1"/>
  <c r="D167" i="1"/>
  <c r="E167" i="1"/>
  <c r="F168" i="1"/>
  <c r="G168" i="1"/>
  <c r="D168" i="1"/>
  <c r="E168" i="1"/>
  <c r="F169" i="1"/>
  <c r="G169" i="1"/>
  <c r="D169" i="1"/>
  <c r="E169" i="1"/>
  <c r="F175" i="1"/>
  <c r="G175" i="1"/>
  <c r="D175" i="1"/>
  <c r="E175" i="1"/>
  <c r="F104" i="1"/>
  <c r="G104" i="1"/>
  <c r="D104" i="1"/>
  <c r="E104" i="1"/>
  <c r="F107" i="1"/>
  <c r="G107" i="1"/>
  <c r="D107" i="1"/>
  <c r="E107" i="1"/>
  <c r="F108" i="1"/>
  <c r="G108" i="1"/>
  <c r="D108" i="1"/>
  <c r="E108" i="1"/>
  <c r="F116" i="1"/>
  <c r="G116" i="1"/>
  <c r="D116" i="1"/>
  <c r="E116" i="1"/>
  <c r="F118" i="1"/>
  <c r="G118" i="1"/>
  <c r="I118" i="1"/>
  <c r="J118" i="1"/>
  <c r="M118" i="1"/>
  <c r="F119" i="1"/>
  <c r="G119" i="1"/>
  <c r="D119" i="1"/>
  <c r="E119" i="1"/>
  <c r="F122" i="1"/>
  <c r="G122" i="1"/>
  <c r="D122" i="1"/>
  <c r="E122" i="1"/>
  <c r="F123" i="1"/>
  <c r="G123" i="1"/>
  <c r="D123" i="1"/>
  <c r="E123" i="1"/>
  <c r="F124" i="1"/>
  <c r="G124" i="1"/>
  <c r="I124" i="1"/>
  <c r="J124" i="1"/>
  <c r="M124" i="1"/>
  <c r="F125" i="1"/>
  <c r="G125" i="1"/>
  <c r="I125" i="1"/>
  <c r="J125" i="1"/>
  <c r="M125" i="1"/>
  <c r="F126" i="1"/>
  <c r="G126" i="1"/>
  <c r="F127" i="1"/>
  <c r="G127" i="1"/>
  <c r="D127" i="1"/>
  <c r="E127" i="1"/>
  <c r="F128" i="1"/>
  <c r="G128" i="1"/>
  <c r="D128" i="1"/>
  <c r="E128" i="1"/>
  <c r="F135" i="1"/>
  <c r="G135" i="1"/>
  <c r="I135" i="1"/>
  <c r="J135" i="1"/>
  <c r="M135" i="1"/>
  <c r="F136" i="1"/>
  <c r="G136" i="1"/>
  <c r="D136" i="1"/>
  <c r="E136" i="1"/>
  <c r="F137" i="1"/>
  <c r="R137" i="1" s="1"/>
  <c r="G137" i="1"/>
  <c r="D137" i="1"/>
  <c r="E137" i="1"/>
  <c r="F138" i="1"/>
  <c r="R138" i="1" s="1"/>
  <c r="G138" i="1"/>
  <c r="D138" i="1"/>
  <c r="E138" i="1"/>
  <c r="F141" i="1"/>
  <c r="G141" i="1"/>
  <c r="D141" i="1"/>
  <c r="E141" i="1"/>
  <c r="F142" i="1"/>
  <c r="R142" i="1" s="1"/>
  <c r="G142" i="1"/>
  <c r="D142" i="1"/>
  <c r="E142" i="1"/>
  <c r="F143" i="1"/>
  <c r="R143" i="1" s="1"/>
  <c r="G143" i="1"/>
  <c r="D143" i="1"/>
  <c r="E143" i="1"/>
  <c r="F156" i="1"/>
  <c r="G156" i="1"/>
  <c r="I156" i="1"/>
  <c r="J156" i="1"/>
  <c r="M156" i="1"/>
  <c r="F54" i="1"/>
  <c r="G54" i="1"/>
  <c r="D54" i="1"/>
  <c r="E54" i="1"/>
  <c r="F55" i="1"/>
  <c r="G55" i="1"/>
  <c r="D55" i="1"/>
  <c r="E55" i="1"/>
  <c r="F56" i="1"/>
  <c r="G56" i="1"/>
  <c r="D56" i="1"/>
  <c r="E56" i="1"/>
  <c r="F57" i="1"/>
  <c r="G57" i="1"/>
  <c r="D57" i="1"/>
  <c r="E57" i="1"/>
  <c r="F58" i="1"/>
  <c r="G58" i="1"/>
  <c r="D58" i="1"/>
  <c r="E58" i="1"/>
  <c r="F59" i="1"/>
  <c r="G59" i="1"/>
  <c r="D59" i="1"/>
  <c r="E59" i="1"/>
  <c r="F60" i="1"/>
  <c r="G60" i="1"/>
  <c r="D60" i="1"/>
  <c r="E60" i="1"/>
  <c r="F61" i="1"/>
  <c r="G61" i="1"/>
  <c r="D61" i="1"/>
  <c r="E61" i="1"/>
  <c r="F62" i="1"/>
  <c r="G62" i="1"/>
  <c r="D62" i="1"/>
  <c r="E62" i="1"/>
  <c r="J64" i="1"/>
  <c r="F65" i="1"/>
  <c r="G65" i="1"/>
  <c r="D65" i="1"/>
  <c r="E65" i="1"/>
  <c r="F71" i="1"/>
  <c r="G71" i="1"/>
  <c r="D71" i="1"/>
  <c r="E71" i="1"/>
  <c r="F72" i="1"/>
  <c r="G72" i="1"/>
  <c r="D72" i="1"/>
  <c r="E72" i="1"/>
  <c r="F73" i="1"/>
  <c r="G73" i="1"/>
  <c r="D73" i="1"/>
  <c r="E73" i="1"/>
  <c r="F76" i="1"/>
  <c r="G76" i="1"/>
  <c r="D76" i="1"/>
  <c r="E76" i="1"/>
  <c r="F90" i="1"/>
  <c r="G90" i="1"/>
  <c r="D90" i="1"/>
  <c r="E90" i="1"/>
  <c r="F91" i="1"/>
  <c r="G91" i="1"/>
  <c r="D91" i="1"/>
  <c r="E91" i="1"/>
  <c r="F97" i="1"/>
  <c r="G97" i="1"/>
  <c r="D97" i="1"/>
  <c r="E97" i="1"/>
  <c r="F103" i="1"/>
  <c r="G103" i="1"/>
  <c r="D103" i="1"/>
  <c r="E103" i="1"/>
  <c r="F38" i="1"/>
  <c r="G38" i="1"/>
  <c r="D38" i="1"/>
  <c r="E38" i="1"/>
  <c r="F39" i="1"/>
  <c r="G39" i="1"/>
  <c r="D39" i="1"/>
  <c r="E39" i="1"/>
  <c r="F40" i="1"/>
  <c r="G40" i="1"/>
  <c r="D40" i="1"/>
  <c r="E40" i="1"/>
  <c r="F41" i="1"/>
  <c r="G41" i="1"/>
  <c r="D41" i="1"/>
  <c r="E41" i="1"/>
  <c r="F42" i="1"/>
  <c r="G42" i="1"/>
  <c r="D42" i="1"/>
  <c r="E42" i="1"/>
  <c r="F43" i="1"/>
  <c r="G43" i="1"/>
  <c r="D43" i="1"/>
  <c r="E43" i="1"/>
  <c r="F44" i="1"/>
  <c r="G44" i="1"/>
  <c r="D44" i="1"/>
  <c r="E44" i="1"/>
  <c r="F45" i="1"/>
  <c r="G45" i="1"/>
  <c r="D45" i="1"/>
  <c r="E45" i="1"/>
  <c r="F46" i="1"/>
  <c r="G46" i="1"/>
  <c r="D46" i="1"/>
  <c r="E46" i="1"/>
  <c r="F47" i="1"/>
  <c r="G47" i="1"/>
  <c r="D47" i="1"/>
  <c r="E47" i="1"/>
  <c r="J49" i="1"/>
  <c r="F50" i="1"/>
  <c r="G50" i="1"/>
  <c r="D50" i="1"/>
  <c r="E50" i="1"/>
  <c r="F51" i="1"/>
  <c r="G51" i="1"/>
  <c r="D51" i="1"/>
  <c r="E51" i="1"/>
  <c r="F52" i="1"/>
  <c r="G52" i="1"/>
  <c r="D52" i="1"/>
  <c r="E52" i="1"/>
  <c r="F53" i="1"/>
  <c r="G53" i="1"/>
  <c r="D53" i="1"/>
  <c r="E53" i="1"/>
  <c r="F11" i="1"/>
  <c r="G11" i="1"/>
  <c r="D11" i="1"/>
  <c r="E11" i="1"/>
  <c r="F12" i="1"/>
  <c r="G12" i="1"/>
  <c r="D12" i="1"/>
  <c r="E12" i="1"/>
  <c r="F13" i="1"/>
  <c r="G13" i="1"/>
  <c r="D13" i="1"/>
  <c r="E13" i="1"/>
  <c r="F14" i="1"/>
  <c r="G14" i="1"/>
  <c r="D14" i="1"/>
  <c r="E14" i="1"/>
  <c r="F15" i="1"/>
  <c r="G15" i="1"/>
  <c r="D15" i="1"/>
  <c r="E15" i="1"/>
  <c r="F16" i="1"/>
  <c r="G16" i="1"/>
  <c r="D16" i="1"/>
  <c r="E16" i="1"/>
  <c r="F17" i="1"/>
  <c r="G17" i="1"/>
  <c r="D17" i="1"/>
  <c r="E17" i="1"/>
  <c r="F18" i="1"/>
  <c r="G18" i="1"/>
  <c r="D18" i="1"/>
  <c r="E18" i="1"/>
  <c r="F22" i="1"/>
  <c r="G22" i="1"/>
  <c r="D22" i="1"/>
  <c r="E22" i="1"/>
  <c r="F23" i="1"/>
  <c r="G23" i="1"/>
  <c r="D23" i="1"/>
  <c r="E23" i="1"/>
  <c r="F24" i="1"/>
  <c r="G24" i="1"/>
  <c r="D24" i="1"/>
  <c r="E24" i="1"/>
  <c r="F25" i="1"/>
  <c r="G25" i="1"/>
  <c r="D25" i="1"/>
  <c r="E25" i="1"/>
  <c r="F26" i="1"/>
  <c r="G26" i="1"/>
  <c r="D26" i="1"/>
  <c r="E26" i="1"/>
  <c r="F27" i="1"/>
  <c r="G27" i="1"/>
  <c r="D27" i="1"/>
  <c r="E27" i="1"/>
  <c r="F28" i="1"/>
  <c r="G28" i="1"/>
  <c r="D28" i="1"/>
  <c r="E28" i="1"/>
  <c r="F29" i="1"/>
  <c r="G29" i="1"/>
  <c r="D29" i="1"/>
  <c r="E29" i="1"/>
  <c r="F30" i="1"/>
  <c r="G30" i="1"/>
  <c r="D30" i="1"/>
  <c r="E30" i="1"/>
  <c r="F31" i="1"/>
  <c r="G31" i="1"/>
  <c r="D31" i="1"/>
  <c r="E31" i="1"/>
  <c r="F32" i="1"/>
  <c r="G32" i="1"/>
  <c r="D32" i="1"/>
  <c r="E32" i="1"/>
  <c r="F33" i="1"/>
  <c r="G33" i="1"/>
  <c r="D33" i="1"/>
  <c r="E33" i="1"/>
  <c r="F34" i="1"/>
  <c r="G34" i="1"/>
  <c r="D34" i="1"/>
  <c r="E34" i="1"/>
  <c r="F37" i="1"/>
  <c r="G37" i="1"/>
  <c r="D37" i="1"/>
  <c r="E37" i="1"/>
  <c r="R44" i="1" l="1"/>
  <c r="R42" i="1"/>
  <c r="R41" i="1"/>
  <c r="R40" i="1"/>
  <c r="R91" i="1"/>
  <c r="R90" i="1"/>
  <c r="R73" i="1"/>
  <c r="R72" i="1"/>
  <c r="R65" i="1"/>
  <c r="R116" i="1"/>
  <c r="R169" i="1"/>
  <c r="R168" i="1"/>
  <c r="R167" i="1"/>
  <c r="R43" i="1"/>
  <c r="R39" i="1"/>
  <c r="R76" i="1"/>
  <c r="R108" i="1"/>
  <c r="R62" i="1"/>
  <c r="R61" i="1"/>
  <c r="R60" i="1"/>
  <c r="R59" i="1"/>
  <c r="R58" i="1"/>
  <c r="R57" i="1"/>
  <c r="R56" i="1"/>
  <c r="R55" i="1"/>
  <c r="R54" i="1"/>
  <c r="R126" i="1"/>
  <c r="R159" i="1"/>
  <c r="R158" i="1"/>
  <c r="R157" i="1"/>
  <c r="R38" i="1"/>
  <c r="R141" i="1"/>
  <c r="R71" i="1"/>
  <c r="R107" i="1"/>
  <c r="R136" i="1"/>
  <c r="R37" i="1"/>
  <c r="R32" i="1"/>
  <c r="R31" i="1"/>
  <c r="R30" i="1"/>
  <c r="R29" i="1"/>
  <c r="R28" i="1"/>
  <c r="R27" i="1"/>
  <c r="R26" i="1"/>
  <c r="R25" i="1"/>
  <c r="R24" i="1"/>
  <c r="R23" i="1"/>
  <c r="R22" i="1"/>
  <c r="R18" i="1"/>
  <c r="R17" i="1"/>
  <c r="R16" i="1"/>
  <c r="R15" i="1"/>
  <c r="R14" i="1"/>
  <c r="R13" i="1"/>
  <c r="R11" i="1"/>
  <c r="R53" i="1"/>
  <c r="R52" i="1"/>
  <c r="R51" i="1"/>
  <c r="R50" i="1"/>
  <c r="R128" i="1"/>
  <c r="R127" i="1"/>
  <c r="R123" i="1"/>
  <c r="R122" i="1"/>
  <c r="R119" i="1"/>
  <c r="N159" i="1"/>
  <c r="I158" i="1"/>
  <c r="I157" i="1"/>
  <c r="M168" i="1"/>
  <c r="I126" i="1"/>
  <c r="N126" i="1"/>
  <c r="N158" i="1"/>
  <c r="K156" i="1"/>
  <c r="N141" i="1"/>
  <c r="M126" i="1"/>
  <c r="N116" i="1"/>
  <c r="N107" i="1"/>
  <c r="N175" i="1"/>
  <c r="N104" i="1"/>
  <c r="N169" i="1"/>
  <c r="N168" i="1"/>
  <c r="N167" i="1"/>
  <c r="I107" i="1"/>
  <c r="J62" i="1"/>
  <c r="N60" i="1"/>
  <c r="N59" i="1"/>
  <c r="N56" i="1"/>
  <c r="N55" i="1"/>
  <c r="M54" i="1"/>
  <c r="N47" i="1"/>
  <c r="N46" i="1"/>
  <c r="N42" i="1"/>
  <c r="N38" i="1"/>
  <c r="M91" i="1"/>
  <c r="N90" i="1"/>
  <c r="N32" i="1"/>
  <c r="N57" i="1"/>
  <c r="J126" i="1"/>
  <c r="N18" i="1"/>
  <c r="N16" i="1"/>
  <c r="N12" i="1"/>
  <c r="N53" i="1"/>
  <c r="H73" i="1"/>
  <c r="H62" i="1"/>
  <c r="H175" i="1"/>
  <c r="M13" i="1"/>
  <c r="H76" i="1"/>
  <c r="H11" i="1"/>
  <c r="J76" i="1"/>
  <c r="N73" i="1"/>
  <c r="N72" i="1"/>
  <c r="N71" i="1"/>
  <c r="J70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M47" i="1"/>
  <c r="N44" i="1"/>
  <c r="N143" i="1"/>
  <c r="N138" i="1"/>
  <c r="N62" i="1"/>
  <c r="N34" i="1"/>
  <c r="J33" i="1"/>
  <c r="J31" i="1"/>
  <c r="N30" i="1"/>
  <c r="J29" i="1"/>
  <c r="N28" i="1"/>
  <c r="J27" i="1"/>
  <c r="N26" i="1"/>
  <c r="J25" i="1"/>
  <c r="N24" i="1"/>
  <c r="J23" i="1"/>
  <c r="M22" i="1"/>
  <c r="M53" i="1"/>
  <c r="N52" i="1"/>
  <c r="J46" i="1"/>
  <c r="M41" i="1"/>
  <c r="N40" i="1"/>
  <c r="I39" i="1"/>
  <c r="N97" i="1"/>
  <c r="H90" i="1"/>
  <c r="M60" i="1"/>
  <c r="M58" i="1"/>
  <c r="I57" i="1"/>
  <c r="I56" i="1"/>
  <c r="J137" i="1"/>
  <c r="N136" i="1"/>
  <c r="I127" i="1"/>
  <c r="N123" i="1"/>
  <c r="N122" i="1"/>
  <c r="N119" i="1"/>
  <c r="N108" i="1"/>
  <c r="M143" i="1"/>
  <c r="N13" i="1"/>
  <c r="J12" i="1"/>
  <c r="J11" i="1"/>
  <c r="H45" i="1"/>
  <c r="H38" i="1"/>
  <c r="J91" i="1"/>
  <c r="H58" i="1"/>
  <c r="H136" i="1"/>
  <c r="J107" i="1"/>
  <c r="N22" i="1"/>
  <c r="N41" i="1"/>
  <c r="N137" i="1"/>
  <c r="I14" i="1"/>
  <c r="J50" i="1"/>
  <c r="H43" i="1"/>
  <c r="J38" i="1"/>
  <c r="M62" i="1"/>
  <c r="H61" i="1"/>
  <c r="H60" i="1"/>
  <c r="H59" i="1"/>
  <c r="I143" i="1"/>
  <c r="N142" i="1"/>
  <c r="H119" i="1"/>
  <c r="H159" i="1"/>
  <c r="J44" i="1"/>
  <c r="I137" i="1"/>
  <c r="N39" i="1"/>
  <c r="N76" i="1"/>
  <c r="H16" i="1"/>
  <c r="H53" i="1"/>
  <c r="H52" i="1"/>
  <c r="H51" i="1"/>
  <c r="H41" i="1"/>
  <c r="H40" i="1"/>
  <c r="J72" i="1"/>
  <c r="N65" i="1"/>
  <c r="N61" i="1"/>
  <c r="J58" i="1"/>
  <c r="I54" i="1"/>
  <c r="I122" i="1"/>
  <c r="M119" i="1"/>
  <c r="J104" i="1"/>
  <c r="J43" i="1"/>
  <c r="M43" i="1"/>
  <c r="J19" i="1"/>
  <c r="N43" i="1"/>
  <c r="J45" i="1"/>
  <c r="N45" i="1"/>
  <c r="I104" i="1"/>
  <c r="N11" i="1"/>
  <c r="N58" i="1"/>
  <c r="N54" i="1"/>
  <c r="N50" i="1"/>
  <c r="N127" i="1"/>
  <c r="N91" i="1"/>
  <c r="N157" i="1"/>
  <c r="H17" i="1"/>
  <c r="H12" i="1"/>
  <c r="I50" i="1"/>
  <c r="H46" i="1"/>
  <c r="M42" i="1"/>
  <c r="H39" i="1"/>
  <c r="M97" i="1"/>
  <c r="H72" i="1"/>
  <c r="H71" i="1"/>
  <c r="J56" i="1"/>
  <c r="L156" i="1"/>
  <c r="H141" i="1"/>
  <c r="J127" i="1"/>
  <c r="J122" i="1"/>
  <c r="H108" i="1"/>
  <c r="H168" i="1"/>
  <c r="M56" i="1"/>
  <c r="I34" i="1"/>
  <c r="I32" i="1"/>
  <c r="I30" i="1"/>
  <c r="I28" i="1"/>
  <c r="I26" i="1"/>
  <c r="I24" i="1"/>
  <c r="I18" i="1"/>
  <c r="H44" i="1"/>
  <c r="I43" i="1"/>
  <c r="M39" i="1"/>
  <c r="H65" i="1"/>
  <c r="J60" i="1"/>
  <c r="J54" i="1"/>
  <c r="J143" i="1"/>
  <c r="I141" i="1"/>
  <c r="H138" i="1"/>
  <c r="H127" i="1"/>
  <c r="H122" i="1"/>
  <c r="H118" i="1"/>
  <c r="M116" i="1"/>
  <c r="I168" i="1"/>
  <c r="H166" i="1"/>
  <c r="J158" i="1"/>
  <c r="K158" i="1" s="1"/>
  <c r="J128" i="1"/>
  <c r="I128" i="1"/>
  <c r="M128" i="1"/>
  <c r="N128" i="1"/>
  <c r="J37" i="1"/>
  <c r="I33" i="1"/>
  <c r="N33" i="1"/>
  <c r="M33" i="1"/>
  <c r="I31" i="1"/>
  <c r="N31" i="1"/>
  <c r="M31" i="1"/>
  <c r="I29" i="1"/>
  <c r="N29" i="1"/>
  <c r="M29" i="1"/>
  <c r="I27" i="1"/>
  <c r="M27" i="1"/>
  <c r="N27" i="1"/>
  <c r="I25" i="1"/>
  <c r="N25" i="1"/>
  <c r="M25" i="1"/>
  <c r="I23" i="1"/>
  <c r="M23" i="1"/>
  <c r="N23" i="1"/>
  <c r="I37" i="1"/>
  <c r="M37" i="1"/>
  <c r="N37" i="1"/>
  <c r="J17" i="1"/>
  <c r="N17" i="1"/>
  <c r="I17" i="1"/>
  <c r="M17" i="1"/>
  <c r="J123" i="1"/>
  <c r="I123" i="1"/>
  <c r="M123" i="1"/>
  <c r="M51" i="1"/>
  <c r="I51" i="1"/>
  <c r="N51" i="1"/>
  <c r="I15" i="1"/>
  <c r="M15" i="1"/>
  <c r="N15" i="1"/>
  <c r="N14" i="1"/>
  <c r="J13" i="1"/>
  <c r="I13" i="1"/>
  <c r="J47" i="1"/>
  <c r="I47" i="1"/>
  <c r="M72" i="1"/>
  <c r="I72" i="1"/>
  <c r="H54" i="1"/>
  <c r="H143" i="1"/>
  <c r="H37" i="1"/>
  <c r="M34" i="1"/>
  <c r="M32" i="1"/>
  <c r="M30" i="1"/>
  <c r="M28" i="1"/>
  <c r="M26" i="1"/>
  <c r="M24" i="1"/>
  <c r="M90" i="1"/>
  <c r="J90" i="1"/>
  <c r="I136" i="1"/>
  <c r="M136" i="1"/>
  <c r="I11" i="1"/>
  <c r="M11" i="1"/>
  <c r="I45" i="1"/>
  <c r="M45" i="1"/>
  <c r="H42" i="1"/>
  <c r="I38" i="1"/>
  <c r="M38" i="1"/>
  <c r="H97" i="1"/>
  <c r="M76" i="1"/>
  <c r="I76" i="1"/>
  <c r="H56" i="1"/>
  <c r="H156" i="1"/>
  <c r="M18" i="1"/>
  <c r="M16" i="1"/>
  <c r="H15" i="1"/>
  <c r="H14" i="1"/>
  <c r="I12" i="1"/>
  <c r="I53" i="1"/>
  <c r="I52" i="1"/>
  <c r="I46" i="1"/>
  <c r="J39" i="1"/>
  <c r="I62" i="1"/>
  <c r="I60" i="1"/>
  <c r="I58" i="1"/>
  <c r="H57" i="1"/>
  <c r="H55" i="1"/>
  <c r="H142" i="1"/>
  <c r="H128" i="1"/>
  <c r="L125" i="1"/>
  <c r="H123" i="1"/>
  <c r="L118" i="1"/>
  <c r="H116" i="1"/>
  <c r="H167" i="1"/>
  <c r="M157" i="1"/>
  <c r="H157" i="1"/>
  <c r="I22" i="1"/>
  <c r="H18" i="1"/>
  <c r="H13" i="1"/>
  <c r="J51" i="1"/>
  <c r="H50" i="1"/>
  <c r="H47" i="1"/>
  <c r="I44" i="1"/>
  <c r="I41" i="1"/>
  <c r="I40" i="1"/>
  <c r="I90" i="1"/>
  <c r="I73" i="1"/>
  <c r="I65" i="1"/>
  <c r="I61" i="1"/>
  <c r="M141" i="1"/>
  <c r="M137" i="1"/>
  <c r="H137" i="1"/>
  <c r="H135" i="1"/>
  <c r="M127" i="1"/>
  <c r="K125" i="1"/>
  <c r="H125" i="1"/>
  <c r="M122" i="1"/>
  <c r="K118" i="1"/>
  <c r="M107" i="1"/>
  <c r="H107" i="1"/>
  <c r="M104" i="1"/>
  <c r="H104" i="1"/>
  <c r="H169" i="1"/>
  <c r="J168" i="1"/>
  <c r="M158" i="1"/>
  <c r="H158" i="1"/>
  <c r="M55" i="1"/>
  <c r="J55" i="1"/>
  <c r="M14" i="1"/>
  <c r="M52" i="1"/>
  <c r="M40" i="1"/>
  <c r="J103" i="1"/>
  <c r="M103" i="1"/>
  <c r="J97" i="1"/>
  <c r="N103" i="1"/>
  <c r="J34" i="1"/>
  <c r="J32" i="1"/>
  <c r="J30" i="1"/>
  <c r="J28" i="1"/>
  <c r="J26" i="1"/>
  <c r="J24" i="1"/>
  <c r="J22" i="1"/>
  <c r="J18" i="1"/>
  <c r="J16" i="1"/>
  <c r="J15" i="1"/>
  <c r="M12" i="1"/>
  <c r="J53" i="1"/>
  <c r="M50" i="1"/>
  <c r="M46" i="1"/>
  <c r="J42" i="1"/>
  <c r="J41" i="1"/>
  <c r="I97" i="1"/>
  <c r="M71" i="1"/>
  <c r="J71" i="1"/>
  <c r="M59" i="1"/>
  <c r="J59" i="1"/>
  <c r="M142" i="1"/>
  <c r="J142" i="1"/>
  <c r="J108" i="1"/>
  <c r="I108" i="1"/>
  <c r="M108" i="1"/>
  <c r="I16" i="1"/>
  <c r="J14" i="1"/>
  <c r="J52" i="1"/>
  <c r="M44" i="1"/>
  <c r="I42" i="1"/>
  <c r="J40" i="1"/>
  <c r="I103" i="1"/>
  <c r="H103" i="1"/>
  <c r="I91" i="1"/>
  <c r="I138" i="1"/>
  <c r="M138" i="1"/>
  <c r="L124" i="1"/>
  <c r="K124" i="1"/>
  <c r="M73" i="1"/>
  <c r="J73" i="1"/>
  <c r="M65" i="1"/>
  <c r="J65" i="1"/>
  <c r="M61" i="1"/>
  <c r="J61" i="1"/>
  <c r="M57" i="1"/>
  <c r="J57" i="1"/>
  <c r="J119" i="1"/>
  <c r="I119" i="1"/>
  <c r="I169" i="1"/>
  <c r="M169" i="1"/>
  <c r="J169" i="1"/>
  <c r="K166" i="1"/>
  <c r="L166" i="1"/>
  <c r="H91" i="1"/>
  <c r="I71" i="1"/>
  <c r="I59" i="1"/>
  <c r="I55" i="1"/>
  <c r="I142" i="1"/>
  <c r="L135" i="1"/>
  <c r="K135" i="1"/>
  <c r="J116" i="1"/>
  <c r="I116" i="1"/>
  <c r="I175" i="1"/>
  <c r="M175" i="1"/>
  <c r="J175" i="1"/>
  <c r="J141" i="1"/>
  <c r="J138" i="1"/>
  <c r="H126" i="1"/>
  <c r="H124" i="1"/>
  <c r="I159" i="1"/>
  <c r="M159" i="1"/>
  <c r="J159" i="1"/>
  <c r="J136" i="1"/>
  <c r="I167" i="1"/>
  <c r="M167" i="1"/>
  <c r="J167" i="1"/>
  <c r="J157" i="1"/>
  <c r="Q76" i="1" l="1"/>
  <c r="O76" i="1"/>
  <c r="O12" i="1"/>
  <c r="Q12" i="1"/>
  <c r="K157" i="1"/>
  <c r="L126" i="1"/>
  <c r="K126" i="1"/>
  <c r="L27" i="1"/>
  <c r="K23" i="1"/>
  <c r="K31" i="1"/>
  <c r="K50" i="1"/>
  <c r="K123" i="1"/>
  <c r="L122" i="1"/>
  <c r="L107" i="1"/>
  <c r="K37" i="1"/>
  <c r="K56" i="1"/>
  <c r="L61" i="1"/>
  <c r="L73" i="1"/>
  <c r="K45" i="1"/>
  <c r="L127" i="1"/>
  <c r="L50" i="1"/>
  <c r="L62" i="1"/>
  <c r="L158" i="1"/>
  <c r="K168" i="1"/>
  <c r="L17" i="1"/>
  <c r="L141" i="1"/>
  <c r="K26" i="1"/>
  <c r="K62" i="1"/>
  <c r="K107" i="1"/>
  <c r="K38" i="1"/>
  <c r="L38" i="1"/>
  <c r="K29" i="1"/>
  <c r="L43" i="1"/>
  <c r="L90" i="1"/>
  <c r="L56" i="1"/>
  <c r="K104" i="1"/>
  <c r="K52" i="1"/>
  <c r="L24" i="1"/>
  <c r="L168" i="1"/>
  <c r="L39" i="1"/>
  <c r="L45" i="1"/>
  <c r="K58" i="1"/>
  <c r="K46" i="1"/>
  <c r="K12" i="1"/>
  <c r="K76" i="1"/>
  <c r="K27" i="1"/>
  <c r="K143" i="1"/>
  <c r="K11" i="1"/>
  <c r="L12" i="1"/>
  <c r="K18" i="1"/>
  <c r="K30" i="1"/>
  <c r="K90" i="1"/>
  <c r="K17" i="1"/>
  <c r="K60" i="1"/>
  <c r="L137" i="1"/>
  <c r="L31" i="1"/>
  <c r="L76" i="1"/>
  <c r="K39" i="1"/>
  <c r="K25" i="1"/>
  <c r="K33" i="1"/>
  <c r="K127" i="1"/>
  <c r="K72" i="1"/>
  <c r="L58" i="1"/>
  <c r="K137" i="1"/>
  <c r="L128" i="1"/>
  <c r="K43" i="1"/>
  <c r="K122" i="1"/>
  <c r="L60" i="1"/>
  <c r="L72" i="1"/>
  <c r="L104" i="1"/>
  <c r="L53" i="1"/>
  <c r="L32" i="1"/>
  <c r="L11" i="1"/>
  <c r="L41" i="1"/>
  <c r="K13" i="1"/>
  <c r="L54" i="1"/>
  <c r="L143" i="1"/>
  <c r="K57" i="1"/>
  <c r="L40" i="1"/>
  <c r="K14" i="1"/>
  <c r="L13" i="1"/>
  <c r="K128" i="1"/>
  <c r="L23" i="1"/>
  <c r="K34" i="1"/>
  <c r="K54" i="1"/>
  <c r="K65" i="1"/>
  <c r="K47" i="1"/>
  <c r="L46" i="1"/>
  <c r="K15" i="1"/>
  <c r="L28" i="1"/>
  <c r="L157" i="1"/>
  <c r="L29" i="1"/>
  <c r="L22" i="1"/>
  <c r="K40" i="1"/>
  <c r="L47" i="1"/>
  <c r="L51" i="1"/>
  <c r="K61" i="1"/>
  <c r="L123" i="1"/>
  <c r="K32" i="1"/>
  <c r="L25" i="1"/>
  <c r="L33" i="1"/>
  <c r="L37" i="1"/>
  <c r="L26" i="1"/>
  <c r="L34" i="1"/>
  <c r="K141" i="1"/>
  <c r="K24" i="1"/>
  <c r="L44" i="1"/>
  <c r="K44" i="1"/>
  <c r="K22" i="1"/>
  <c r="L14" i="1"/>
  <c r="K51" i="1"/>
  <c r="K53" i="1"/>
  <c r="K28" i="1"/>
  <c r="K136" i="1"/>
  <c r="K73" i="1"/>
  <c r="L52" i="1"/>
  <c r="L30" i="1"/>
  <c r="K55" i="1"/>
  <c r="L55" i="1"/>
  <c r="L65" i="1"/>
  <c r="L119" i="1"/>
  <c r="K119" i="1"/>
  <c r="L18" i="1"/>
  <c r="L167" i="1"/>
  <c r="K167" i="1"/>
  <c r="L175" i="1"/>
  <c r="K175" i="1"/>
  <c r="L136" i="1"/>
  <c r="L97" i="1"/>
  <c r="K97" i="1"/>
  <c r="K41" i="1"/>
  <c r="L15" i="1"/>
  <c r="K138" i="1"/>
  <c r="L138" i="1"/>
  <c r="K16" i="1"/>
  <c r="L16" i="1"/>
  <c r="L116" i="1"/>
  <c r="K116" i="1"/>
  <c r="K142" i="1"/>
  <c r="L142" i="1"/>
  <c r="K71" i="1"/>
  <c r="L71" i="1"/>
  <c r="K91" i="1"/>
  <c r="L91" i="1"/>
  <c r="L57" i="1"/>
  <c r="L159" i="1"/>
  <c r="K159" i="1"/>
  <c r="K59" i="1"/>
  <c r="L59" i="1"/>
  <c r="L169" i="1"/>
  <c r="K169" i="1"/>
  <c r="K103" i="1"/>
  <c r="L103" i="1"/>
  <c r="K42" i="1"/>
  <c r="L42" i="1"/>
  <c r="L108" i="1"/>
  <c r="K108" i="1"/>
</calcChain>
</file>

<file path=xl/sharedStrings.xml><?xml version="1.0" encoding="utf-8"?>
<sst xmlns="http://schemas.openxmlformats.org/spreadsheetml/2006/main" count="992" uniqueCount="395">
  <si>
    <t xml:space="preserve">Diff. </t>
  </si>
  <si>
    <t>SE</t>
  </si>
  <si>
    <t>Total Doers</t>
  </si>
  <si>
    <t>Determinants</t>
  </si>
  <si>
    <t>Odds Ratio</t>
  </si>
  <si>
    <t>Confidence Interval</t>
  </si>
  <si>
    <t>p-value</t>
  </si>
  <si>
    <t>Lower Limit</t>
  </si>
  <si>
    <t>Upper Limit</t>
  </si>
  <si>
    <t>Estimated Prevalence of Behavior</t>
  </si>
  <si>
    <t>Estim. Relative Risk</t>
  </si>
  <si>
    <t>(If unknown, leave as 10%)</t>
  </si>
  <si>
    <t>Doers %</t>
  </si>
  <si>
    <t>Doers</t>
  </si>
  <si>
    <t>Total Non-doers</t>
  </si>
  <si>
    <t>Non-doers</t>
  </si>
  <si>
    <t>Doers Giving Response</t>
  </si>
  <si>
    <t>Doers NOT Giving Response</t>
  </si>
  <si>
    <t>Non-Doers NOT Giving Response</t>
  </si>
  <si>
    <t>Non-Doers Giving Response</t>
  </si>
  <si>
    <t xml:space="preserve">Non-Doers % </t>
  </si>
  <si>
    <t>If provided at household level</t>
  </si>
  <si>
    <t>If provided by satellite clinics</t>
  </si>
  <si>
    <t>If provided by health facilities</t>
  </si>
  <si>
    <t>If provided by local gov't</t>
  </si>
  <si>
    <t>If provided by NGOs</t>
  </si>
  <si>
    <t>If provided far from home</t>
  </si>
  <si>
    <t>If given by unskilled person</t>
  </si>
  <si>
    <t>If given through any political person</t>
  </si>
  <si>
    <t>If there is limited amt of vaccine</t>
  </si>
  <si>
    <t>If it requires too much time to get it</t>
  </si>
  <si>
    <t>I would not get COVID-19</t>
  </si>
  <si>
    <t>No one will get infected by me</t>
  </si>
  <si>
    <t>People will return to normal life</t>
  </si>
  <si>
    <t>Children can start schooling again</t>
  </si>
  <si>
    <t>Different drug-induced problems can occur (e.g. fever, cough, cold, diarrhea, headache)</t>
  </si>
  <si>
    <t>There may be paralysis</t>
  </si>
  <si>
    <t>Infertility may occur</t>
  </si>
  <si>
    <t>Do not know / no idea</t>
  </si>
  <si>
    <t xml:space="preserve">2: Self-Efficacy: What would make it Difficult? </t>
  </si>
  <si>
    <t>1: Self-Efficacy: What would make it easier?</t>
  </si>
  <si>
    <t>3. Perceived Positive Consequences (Advantages)</t>
  </si>
  <si>
    <t>4. Perceived Negative Consequences (Disadvantages)</t>
  </si>
  <si>
    <t>5. Perceived Social Norms: Proportion of people you know will get vaccine?</t>
  </si>
  <si>
    <t>A. Most people would get the vaccine</t>
  </si>
  <si>
    <t>B. About half of people would get the vaccine</t>
  </si>
  <si>
    <t>C. Very few people would get the vaccine</t>
  </si>
  <si>
    <t>D. Don't know / won't say</t>
  </si>
  <si>
    <t>6. Perceived Social Norms: Will most of your close family and friends get C-19 vaccine?</t>
  </si>
  <si>
    <t>A. Yes</t>
  </si>
  <si>
    <t>B. No</t>
  </si>
  <si>
    <t>C. Don't know / Won't say</t>
  </si>
  <si>
    <t>7. Perceived Social Norms: Will most of your community leaders and religious leaders want you to get a C-19 vaccine?</t>
  </si>
  <si>
    <t>B. No.</t>
  </si>
  <si>
    <t>C. Don't know / won't say</t>
  </si>
  <si>
    <t>8. Perceived Social Norms: Who approves?</t>
  </si>
  <si>
    <t>Family members</t>
  </si>
  <si>
    <t>Relatives and friends</t>
  </si>
  <si>
    <t>Neighbors and community leaders</t>
  </si>
  <si>
    <t>Health workers</t>
  </si>
  <si>
    <t>Illiterate and unaware people</t>
  </si>
  <si>
    <t>a. Very likely</t>
  </si>
  <si>
    <t>b. Somewhat likely</t>
  </si>
  <si>
    <t>c. Not likely</t>
  </si>
  <si>
    <t>a. Yes</t>
  </si>
  <si>
    <t xml:space="preserve">11.  Access - Will it be available within 30m of your home ? </t>
  </si>
  <si>
    <t>A. 0-30 mins</t>
  </si>
  <si>
    <t>B. 31-60 mins</t>
  </si>
  <si>
    <t>C. 1 hr - 1.5 hrs</t>
  </si>
  <si>
    <t>E. 2-3 hrs</t>
  </si>
  <si>
    <t>F. No time limit</t>
  </si>
  <si>
    <t>D. 1.5 - 2.0 hrs</t>
  </si>
  <si>
    <t>13. Perceived Risk / Susceptibility - Proportion of people in your community who have had C-19?</t>
  </si>
  <si>
    <t>a. Very many people</t>
  </si>
  <si>
    <t>b. Some people</t>
  </si>
  <si>
    <t>c. Very few people.</t>
  </si>
  <si>
    <t>d. No one.</t>
  </si>
  <si>
    <t>e. Don't know / won't say</t>
  </si>
  <si>
    <t>14. Perceived Risk / Susceptibility - Likelihood of someone in your HH getting C-19 over next 3m?</t>
  </si>
  <si>
    <t>c. Not likely at all</t>
  </si>
  <si>
    <t>d. Don't know / won't say</t>
  </si>
  <si>
    <t>a. Not concerned at all</t>
  </si>
  <si>
    <t>b. A little concerned</t>
  </si>
  <si>
    <t>c. Moderately concerned.</t>
  </si>
  <si>
    <t>d. Very concerned</t>
  </si>
  <si>
    <t>15. Perceived Risk / Susceptibility - How concerned are you about getting C-19?</t>
  </si>
  <si>
    <t>a. Very serious</t>
  </si>
  <si>
    <t>b. Somewhat serious</t>
  </si>
  <si>
    <t>c. Not serious at all</t>
  </si>
  <si>
    <t>16. Severity - How serious if someone in your HH got C-19?</t>
  </si>
  <si>
    <t>a. Not trust it at all</t>
  </si>
  <si>
    <t>b. Trust it a little</t>
  </si>
  <si>
    <t>c. Trust it a moderate amount</t>
  </si>
  <si>
    <t>d. Trust it a lot</t>
  </si>
  <si>
    <t xml:space="preserve">19. Safety:  How safe would it be for you to get a C-19 vaccine? </t>
  </si>
  <si>
    <t>a. Not safe at all</t>
  </si>
  <si>
    <t>b. Mostly safe</t>
  </si>
  <si>
    <t>c. Very safe</t>
  </si>
  <si>
    <t>c. Believe God/Allah/gods does not approve or disapprove</t>
  </si>
  <si>
    <t>b. Believe God/Allah/gods does not approve</t>
  </si>
  <si>
    <t>a. Believe God/Allah/gods approve</t>
  </si>
  <si>
    <t>20. Divine Will - Does God/Allah/the gods approve or disapprove of people getting C-19 vaccine?</t>
  </si>
  <si>
    <t>a. Agree a little</t>
  </si>
  <si>
    <t>b. Agree a lot</t>
  </si>
  <si>
    <t>c. Disagree a little</t>
  </si>
  <si>
    <t>d. Disagree a lot</t>
  </si>
  <si>
    <t>21. Divine Will - Agree/disagree with "whether I get C-19 or not is purely a matter of God's will or chance."</t>
  </si>
  <si>
    <t>22. Culture - Any cultural or religious reasons you would not get C-19 vaccine?</t>
  </si>
  <si>
    <t xml:space="preserve">b. No </t>
  </si>
  <si>
    <t>c. Don't know / won't say</t>
  </si>
  <si>
    <t>23.  (If yes to 22:) What reasons</t>
  </si>
  <si>
    <t>a. Some primary, but did not complete</t>
  </si>
  <si>
    <t>b. Completed primary</t>
  </si>
  <si>
    <t>c. Some secondary, but did not complete</t>
  </si>
  <si>
    <t>e. Some college but did not complete</t>
  </si>
  <si>
    <t>f. Completed college</t>
  </si>
  <si>
    <t>g. Some graduate work or completed</t>
  </si>
  <si>
    <t>h. Other</t>
  </si>
  <si>
    <t>i. Don't know won't say</t>
  </si>
  <si>
    <t>24. Level of Education completed</t>
  </si>
  <si>
    <t>25. Would you trust the info that gov't reps / policitiians provide on safety and effectiveness of C-19 vaccines?</t>
  </si>
  <si>
    <t>a. Very low level of trust</t>
  </si>
  <si>
    <t>b. Somewhat low level of trust.</t>
  </si>
  <si>
    <t>c. Somewhat high level of trust</t>
  </si>
  <si>
    <t>d. Very high level of trust.</t>
  </si>
  <si>
    <t>26. Would you trust the info that religious leaders provide on safety and effectiveness of C-19 vaccines?</t>
  </si>
  <si>
    <t xml:space="preserve">27. Have you seen or heard of anything that would stop you or others from seeking to get the C-19 vaccines?  </t>
  </si>
  <si>
    <t>b. No</t>
  </si>
  <si>
    <t>28. (If Yes to #27:)  What would stop you or others from seeking the vaccine?</t>
  </si>
  <si>
    <t>Gender is Male</t>
  </si>
  <si>
    <t>Gender is Female</t>
  </si>
  <si>
    <t>As I won't get the vaccine, nothing makes it easier</t>
  </si>
  <si>
    <t>No idea</t>
  </si>
  <si>
    <t>I will not get the vaccine</t>
  </si>
  <si>
    <t>If C-19 vaccine does not work, there may be more cases of C-19</t>
  </si>
  <si>
    <t>Breasfeeding problems may occur</t>
  </si>
  <si>
    <t>Don't know</t>
  </si>
  <si>
    <t>Friends and relatives</t>
  </si>
  <si>
    <t>Political and social leaders</t>
  </si>
  <si>
    <t>Me</t>
  </si>
  <si>
    <t>No one / No idea</t>
  </si>
  <si>
    <t>12.  Access - Expected queue time</t>
  </si>
  <si>
    <t>The vaccine will not work properly in our body</t>
  </si>
  <si>
    <t>Even if available, health workers and leaders will get it</t>
  </si>
  <si>
    <t>Vaccine will increase asthma</t>
  </si>
  <si>
    <t>Vaccine will cause weakness</t>
  </si>
  <si>
    <t>Other factors:</t>
  </si>
  <si>
    <t>9. Perceived Social Norms: Who disapproves?</t>
  </si>
  <si>
    <t>10. Perceived Social Norms: Get it if doctor or nurse recommends?</t>
  </si>
  <si>
    <t>17. Perceived Action Efficacy - Likelihood of getting C-19 after getting C-19 vaccine</t>
  </si>
  <si>
    <t>18. Trust - How much would you trust a C-19 vaccine?</t>
  </si>
  <si>
    <t>(Completed secondary, d+e+f+g)</t>
  </si>
  <si>
    <t>d. Completed secondary (but no college)</t>
  </si>
  <si>
    <t>COVID-19 Vaccines Acceptance (MYANMAR)</t>
  </si>
  <si>
    <t>If there is strong engagement with health staff</t>
  </si>
  <si>
    <t>If the transportation is good</t>
  </si>
  <si>
    <t>if there is weak engagement with health staff</t>
  </si>
  <si>
    <t>Financial difficulty for transporation costs to go and get vaccine at health center</t>
  </si>
  <si>
    <t>travel restrictions will be released</t>
  </si>
  <si>
    <t>can do the religious activiites</t>
  </si>
  <si>
    <t>There may be side effects of the vaccine</t>
  </si>
  <si>
    <t>afraid of injection</t>
  </si>
  <si>
    <t>cannot drink alcohol after vaccination</t>
  </si>
  <si>
    <t xml:space="preserve">Have concern for baby to get vaccination during pregnancy </t>
  </si>
  <si>
    <t>Not enough vaccine due to population</t>
  </si>
  <si>
    <t>Have no difficulity</t>
  </si>
  <si>
    <t>own decision</t>
  </si>
  <si>
    <t>Family members (if there is side effects)</t>
  </si>
  <si>
    <t>Poor health knowledge</t>
  </si>
  <si>
    <t>Worries about the vaccine side effects</t>
  </si>
  <si>
    <t>Don't know the disadvantages of the vaccine and afraid to get the vaccine.</t>
  </si>
  <si>
    <t>Age limiation</t>
  </si>
  <si>
    <r>
      <t xml:space="preserve">Barrier Analysis Tabulation Sheet </t>
    </r>
    <r>
      <rPr>
        <b/>
        <sz val="11"/>
        <rFont val="Arial"/>
        <family val="2"/>
      </rPr>
      <t>(updated 12/30/2020)</t>
    </r>
  </si>
  <si>
    <t xml:space="preserve">If Vaccine has Allergic reaction </t>
  </si>
  <si>
    <t>d. Very high level of trust</t>
  </si>
  <si>
    <t>Est. Prevalence</t>
  </si>
  <si>
    <t>having prolongued illness</t>
  </si>
  <si>
    <t>If pregnant or lactating</t>
  </si>
  <si>
    <t>p-value to show results:  p&lt;</t>
  </si>
  <si>
    <t>(Adjust if you want to use a different p-value; use 0.05 for p&lt;0.05)</t>
  </si>
  <si>
    <t>Female</t>
  </si>
  <si>
    <t>Male</t>
  </si>
  <si>
    <t>Include any additional determinants studied below:</t>
  </si>
  <si>
    <t>C. Not difficult at all</t>
  </si>
  <si>
    <t>B. Somewhat difficult</t>
  </si>
  <si>
    <t>a.Very difficult</t>
  </si>
  <si>
    <t>11.  Access - How difficult for you to get to the clinic where vaccines are normally offered?</t>
  </si>
  <si>
    <t>10. Social Norms: Get it if doctor or nurse recommends?</t>
  </si>
  <si>
    <t>9. Perceived Social Norms: Will most of your community leaders and religious leaders want you to get a C-19 vaccine?</t>
  </si>
  <si>
    <t>Friends</t>
  </si>
  <si>
    <t>7. Social Norms: Who disapproves?</t>
  </si>
  <si>
    <t>6. Perceived Social Norms: Who approves?</t>
  </si>
  <si>
    <t>c. Very few people would get it</t>
  </si>
  <si>
    <t>b. About half of people would get it</t>
  </si>
  <si>
    <t>a. Most people would get the vaccine</t>
  </si>
  <si>
    <t>Fever</t>
  </si>
  <si>
    <t>Tom_Davis@wvi.org</t>
  </si>
  <si>
    <t>Barrier Analysis Tabulation Sheet</t>
  </si>
  <si>
    <t xml:space="preserve">(Based on https://ccp.jhu.edu/kap-covid/vaccine-acceptance/) </t>
  </si>
  <si>
    <t>(Doers:  19 Male, 26 Female, 0 Other; Non-doers: 21 male, 24 female, 0 other)</t>
  </si>
  <si>
    <t>Knowing COVID-19  is very dangerous and it kills faster than other related  communicable diseases</t>
  </si>
  <si>
    <t>If the vaccine will be available on time in the right place</t>
  </si>
  <si>
    <t>If the vaccine is found  at the village/community level</t>
  </si>
  <si>
    <t>The vaccine is Free of charge</t>
  </si>
  <si>
    <t>Awaeness of COVID-19</t>
  </si>
  <si>
    <t>If the Government will be timely communicate on the availabilty of Vaccine</t>
  </si>
  <si>
    <t>Nothing</t>
  </si>
  <si>
    <t>Distance from Home to health  facility</t>
  </si>
  <si>
    <t>Delays of information on the Vaccine availability</t>
  </si>
  <si>
    <t>If the vaccine will be in place during farming season</t>
  </si>
  <si>
    <t>Lack of awareness on the importance of COVID-19 vaccine</t>
  </si>
  <si>
    <t>If  there will be  no prevalence of COVID-19</t>
  </si>
  <si>
    <t>Long  queue during vaccine provision</t>
  </si>
  <si>
    <t>No trust on COVID-19 vaccination</t>
  </si>
  <si>
    <t>No COVID-19 infection in our Community</t>
  </si>
  <si>
    <t>It will help me  to avoid gettting COVID-19 infection and spread to surrounding  communities</t>
  </si>
  <si>
    <t>To be able to work and earn an income (continue with  daily economic  development activities)</t>
  </si>
  <si>
    <t>It will boost global economy because all borders will be opened</t>
  </si>
  <si>
    <t>It will reduce the death rate caused by COVID-19</t>
  </si>
  <si>
    <t>None</t>
  </si>
  <si>
    <t>Don't know / None</t>
  </si>
  <si>
    <t>Fear of impotence from the vaccination</t>
  </si>
  <si>
    <t>Fear of Cancer Disease</t>
  </si>
  <si>
    <t>Dizzness</t>
  </si>
  <si>
    <t>It reduces life expectancy</t>
  </si>
  <si>
    <t>Husband</t>
  </si>
  <si>
    <t>Community leaders</t>
  </si>
  <si>
    <t>Health care provuiders</t>
  </si>
  <si>
    <t>Relegious leaders</t>
  </si>
  <si>
    <t>Parents</t>
  </si>
  <si>
    <t>Wife</t>
  </si>
  <si>
    <t>Village government</t>
  </si>
  <si>
    <t xml:space="preserve">Taboos and norms </t>
  </si>
  <si>
    <t>Minmsitry of health</t>
  </si>
  <si>
    <t>Myself</t>
  </si>
  <si>
    <t>1.Because it is the will of GOD, the vaccine can do nothing Because it is the will of GOD, the vaccine can do nothing</t>
  </si>
  <si>
    <t>2.COVID-19 brought by  GOD, no vaccine can cure it</t>
  </si>
  <si>
    <t>25. Would you trust the info that gov't reps / politicians provide on safety and effectiveness of C-19 vaccines?</t>
  </si>
  <si>
    <t>Foreign related disease (White people Disease)</t>
  </si>
  <si>
    <t>The vaccine contains COVID-19 virus</t>
  </si>
  <si>
    <t>Scared of male  impontency</t>
  </si>
  <si>
    <t>Government standing of no COVID-19 spread/infection</t>
  </si>
  <si>
    <r>
      <t xml:space="preserve">Barrier Analysis Tabulation Sheet </t>
    </r>
    <r>
      <rPr>
        <b/>
        <sz val="11"/>
        <rFont val="Arial"/>
        <family val="2"/>
      </rPr>
      <t>(updated 05/02/2016)</t>
    </r>
  </si>
  <si>
    <t>(Adjust if you want to use a different p-value.)</t>
  </si>
  <si>
    <t>(Based on: https://www.businessinsiderbd.com/national/news/1991/81-urban-64-rural-people-interested-in-covid-19-inoculation-study)</t>
  </si>
  <si>
    <t>Est. Prevalence of Beliefs</t>
  </si>
  <si>
    <t>(Very or somewhat likely)</t>
  </si>
  <si>
    <t>p-value to show results: p&lt;</t>
  </si>
  <si>
    <t>(If  vaccine acceptance prevalence is unknown, leave as 75 or higher%)</t>
  </si>
  <si>
    <t>when vaccine is provided close to home</t>
  </si>
  <si>
    <t>if vaccine is in a non-injectable (tablet, drop) form</t>
  </si>
  <si>
    <t>If vaccine is injectable</t>
  </si>
  <si>
    <t xml:space="preserve">if vaccine is available in near by Gov't insitiution / with in the Village </t>
  </si>
  <si>
    <t>Door to door delivery</t>
  </si>
  <si>
    <t xml:space="preserve">when specific dates/ schedule is announced </t>
  </si>
  <si>
    <t>Not willing to take even if available in close by</t>
  </si>
  <si>
    <t>Sucessful test trial/ no side effects</t>
  </si>
  <si>
    <t>No advantage</t>
  </si>
  <si>
    <t>Vaccine delivered @ health sub-center/ PHC</t>
  </si>
  <si>
    <t>Through ASHA</t>
  </si>
  <si>
    <t>AWW center</t>
  </si>
  <si>
    <t>Viallge or at Panchayat level (3,2)</t>
  </si>
  <si>
    <t>Long distance</t>
  </si>
  <si>
    <t>Long waiting hours</t>
  </si>
  <si>
    <t>If it is injectable/ afraid of injection</t>
  </si>
  <si>
    <t xml:space="preserve">Lack of information /  documentation </t>
  </si>
  <si>
    <t xml:space="preserve">Fear of side effects </t>
  </si>
  <si>
    <t>No disadvantage/ problem</t>
  </si>
  <si>
    <t>difficult to take entire family to vaccination</t>
  </si>
  <si>
    <t>mass gathering could lead to spread</t>
  </si>
  <si>
    <t>No need for vaccine</t>
  </si>
  <si>
    <t>No difficulty</t>
  </si>
  <si>
    <t>Don’t know</t>
  </si>
  <si>
    <t>Insifficient vaccine</t>
  </si>
  <si>
    <t>Prevention</t>
  </si>
  <si>
    <t>to stop spread</t>
  </si>
  <si>
    <t>Reinfection</t>
  </si>
  <si>
    <t>will be back to normal life</t>
  </si>
  <si>
    <t>Clarity on misconceptions</t>
  </si>
  <si>
    <t>save money</t>
  </si>
  <si>
    <t>Others (vaccine not useful, don't want it, no interest)</t>
  </si>
  <si>
    <t>side effects</t>
  </si>
  <si>
    <t>will create misconceptions if provided for free</t>
  </si>
  <si>
    <t>don’t know</t>
  </si>
  <si>
    <t>Not maintaining C-19 protocols</t>
  </si>
  <si>
    <t>Huge expenditure for transportation</t>
  </si>
  <si>
    <t>doubt with the vaccine</t>
  </si>
  <si>
    <t>Presence of middle men who might demand cash for vaccinePresence of middle men who might demand cash for vaccine</t>
  </si>
  <si>
    <t>Uneducated</t>
  </si>
  <si>
    <t xml:space="preserve">head of the family/ family members </t>
  </si>
  <si>
    <t>other people  (business people, middle age etc)</t>
  </si>
  <si>
    <t>people who have knowledge on health</t>
  </si>
  <si>
    <t>Government</t>
  </si>
  <si>
    <t>self decision</t>
  </si>
  <si>
    <t>Elders/ curch pastor/ village chairman</t>
  </si>
  <si>
    <t>Family memebrs (Parenbts, children, in-laws)</t>
  </si>
  <si>
    <t>Parents (0,2)</t>
  </si>
  <si>
    <t xml:space="preserve"> Those who reject Govt services</t>
  </si>
  <si>
    <t>Husband/ family members</t>
  </si>
  <si>
    <t>Village elders/ leaders</t>
  </si>
  <si>
    <t xml:space="preserve"> Uneducated</t>
  </si>
  <si>
    <t>No one</t>
  </si>
  <si>
    <t>Exterme age groups (2)</t>
  </si>
  <si>
    <t>Parents / in-laws (6, 1)</t>
  </si>
  <si>
    <t>Others s (Educated, PM, any one, misgudided</t>
  </si>
  <si>
    <t>8. Perceived Social Norms: Will most of your close family and friends get C-19 vaccine?</t>
  </si>
  <si>
    <r>
      <t>11.  Access -Will it be available within 30m of your home ?</t>
    </r>
    <r>
      <rPr>
        <b/>
        <sz val="11"/>
        <color rgb="FFFF0000"/>
        <rFont val="Arial"/>
        <family val="2"/>
      </rPr>
      <t xml:space="preserve"> (8)</t>
    </r>
  </si>
  <si>
    <r>
      <t>12. Perceived Risk / Susceptibility - Proportion of people in your community who have had C-19?</t>
    </r>
    <r>
      <rPr>
        <b/>
        <sz val="11"/>
        <color rgb="FFFF0000"/>
        <rFont val="Arial"/>
        <family val="2"/>
      </rPr>
      <t xml:space="preserve"> (9)</t>
    </r>
  </si>
  <si>
    <r>
      <t xml:space="preserve">13. Perceived Risk / Susceptibility - Likelihood of someone in your HH getting C-19 over next 3m? </t>
    </r>
    <r>
      <rPr>
        <b/>
        <sz val="11"/>
        <color rgb="FFFF0000"/>
        <rFont val="Arial"/>
        <family val="2"/>
      </rPr>
      <t>(10)</t>
    </r>
  </si>
  <si>
    <t>14. Perceived Risk / Susceptibility - How concerned are you about getting C-19?</t>
  </si>
  <si>
    <r>
      <t>15. Severity - How serious if someone in your HH got C-19?</t>
    </r>
    <r>
      <rPr>
        <b/>
        <sz val="11"/>
        <color rgb="FFFF0000"/>
        <rFont val="Arial"/>
        <family val="2"/>
      </rPr>
      <t xml:space="preserve"> (11)</t>
    </r>
  </si>
  <si>
    <r>
      <t xml:space="preserve">16. Action Efficacy - Likelihood of getting C-19 after getting C-19 vaccine </t>
    </r>
    <r>
      <rPr>
        <b/>
        <sz val="11"/>
        <color rgb="FFFF0000"/>
        <rFont val="Arial"/>
        <family val="2"/>
      </rPr>
      <t>(12)</t>
    </r>
  </si>
  <si>
    <t>17. Action Efficacy/Trust - How much would you trust a C-19 vaccine?</t>
  </si>
  <si>
    <t xml:space="preserve">18. Safety:  How safe would it be for you to get a C-19 vaccine? </t>
  </si>
  <si>
    <r>
      <t xml:space="preserve">19. Divine Will - Does God/Allah/the gods approve or disapprove of people getting C-19 vaccine? </t>
    </r>
    <r>
      <rPr>
        <b/>
        <sz val="11"/>
        <color rgb="FFFF0000"/>
        <rFont val="Arial"/>
        <family val="2"/>
      </rPr>
      <t>(13)</t>
    </r>
  </si>
  <si>
    <r>
      <t>20. Divine Will - Agree/disagree with "whether I get C-19 or not is purely a matter of God's will or chance."</t>
    </r>
    <r>
      <rPr>
        <b/>
        <sz val="11"/>
        <color rgb="FFFF0000"/>
        <rFont val="Arial"/>
        <family val="2"/>
      </rPr>
      <t xml:space="preserve"> (14)</t>
    </r>
  </si>
  <si>
    <r>
      <t xml:space="preserve">21. Culture - Any cultural or religious reasons you would not get C-19 vaccine? </t>
    </r>
    <r>
      <rPr>
        <b/>
        <sz val="11"/>
        <color rgb="FFFF0000"/>
        <rFont val="Arial"/>
        <family val="2"/>
      </rPr>
      <t>(15)</t>
    </r>
  </si>
  <si>
    <r>
      <t xml:space="preserve">22.  (If yes to 22:) What reasons </t>
    </r>
    <r>
      <rPr>
        <b/>
        <sz val="11"/>
        <color rgb="FFFF0000"/>
        <rFont val="Arial"/>
        <family val="2"/>
      </rPr>
      <t>(15)</t>
    </r>
  </si>
  <si>
    <t>Depends on God</t>
  </si>
  <si>
    <t>Some people may ask for money</t>
  </si>
  <si>
    <r>
      <t xml:space="preserve">23. Level of Education completed </t>
    </r>
    <r>
      <rPr>
        <b/>
        <sz val="11"/>
        <color rgb="FFFF0000"/>
        <rFont val="Arial"/>
        <family val="2"/>
      </rPr>
      <t>(17b)</t>
    </r>
  </si>
  <si>
    <t>d. Completed secondary</t>
  </si>
  <si>
    <t>24. Would you trust the info that gov't reps / policitiians provide on safety and effectiveness of C-19 vaccines?</t>
  </si>
  <si>
    <t>25. Would you trust the info that religious leaders provide on safety and effectiveness of C-19 vaccines?</t>
  </si>
  <si>
    <t xml:space="preserve">26. Have you seen or heard of anything that would stop you or others from seeking to get the C-19 vaccines?  </t>
  </si>
  <si>
    <t>27. (If Yes to #27:)  What would stop you or others from seeking the vaccine?</t>
  </si>
  <si>
    <t>Sex</t>
  </si>
  <si>
    <t>A</t>
  </si>
  <si>
    <t>B</t>
  </si>
  <si>
    <t>C</t>
  </si>
  <si>
    <t>Q2</t>
  </si>
  <si>
    <t>Q3</t>
  </si>
  <si>
    <t>Q4</t>
  </si>
  <si>
    <t xml:space="preserve">19.  Do you think that there are some people or leaders who want people to get a COVID-19 vaccine as a way to either control them or harm them?  </t>
  </si>
  <si>
    <t>C. Don't Know / Won't Say</t>
  </si>
  <si>
    <t>p-value &lt;</t>
  </si>
  <si>
    <t>(Based on WVI digital study in Sept 2020.)</t>
  </si>
  <si>
    <t>If health facilities are close &amp; accessible</t>
  </si>
  <si>
    <t>Having adequate information on the vaccine</t>
  </si>
  <si>
    <t>If the vaccine is safe</t>
  </si>
  <si>
    <t>Availability of the vacines in the Health facilities ( no stockouts)</t>
  </si>
  <si>
    <t>Making vaccine accessible through outreaches in  villages &amp; schools</t>
  </si>
  <si>
    <t>Limited  information on the Vaccine</t>
  </si>
  <si>
    <t>Long distance to Health Facility</t>
  </si>
  <si>
    <t>Not sure of safety of the Vaccines</t>
  </si>
  <si>
    <t>Inadequacy of the vaccine ( shortage of supply)</t>
  </si>
  <si>
    <t>Corrupt government may not be able avail it</t>
  </si>
  <si>
    <t>Not seen anyone with dieaase</t>
  </si>
  <si>
    <t>Protection from contracting the disease</t>
  </si>
  <si>
    <t>Reduced  restrictions due to COVID 19</t>
  </si>
  <si>
    <t>preventing further spread of disease</t>
  </si>
  <si>
    <t>none</t>
  </si>
  <si>
    <t>Reducing stress &amp; fear of contracting the disease</t>
  </si>
  <si>
    <t>Side Effects</t>
  </si>
  <si>
    <t>Neglation of Hygiene practices</t>
  </si>
  <si>
    <t>Its not safe &amp;</t>
  </si>
  <si>
    <t>Corruption  from authorities will emerge when people accept the vaccine</t>
  </si>
  <si>
    <t>uncertainity of its effectiveness</t>
  </si>
  <si>
    <t>Health Workers</t>
  </si>
  <si>
    <t>Faith Leaders</t>
  </si>
  <si>
    <t>Family members- parents, spouse, siblings, my children</t>
  </si>
  <si>
    <t>Community Leaders</t>
  </si>
  <si>
    <t xml:space="preserve">Neighbours </t>
  </si>
  <si>
    <t>Fellow community members</t>
  </si>
  <si>
    <t>Youth</t>
  </si>
  <si>
    <t>Drunkards</t>
  </si>
  <si>
    <t>Illitrate</t>
  </si>
  <si>
    <t>Old people</t>
  </si>
  <si>
    <t>Self</t>
  </si>
  <si>
    <t xml:space="preserve">Victims </t>
  </si>
  <si>
    <t>People who no hope</t>
  </si>
  <si>
    <t>12. Perceived Risk / Susceptibility - Proportion of people in your community who have had C-19?</t>
  </si>
  <si>
    <t>13. Perceived Risk / Susceptibility - Likelihood of someone in your HH getting C-19 over next 3m?</t>
  </si>
  <si>
    <t>15. Severity - How serious if someone in your HH got C-19?</t>
  </si>
  <si>
    <t>16. Action Efficacy - Likelihood of getting C-19 after getting C-19 vaccine</t>
  </si>
  <si>
    <t>19. Divine Will - Does God/Allah/the gods approve or disapprove of people getting C-19 vaccine?</t>
  </si>
  <si>
    <t>20. Divine Will - Agree/disagree with "whether I get C-19 or not is purely a matter of God's will or chance."</t>
  </si>
  <si>
    <t>21. Culture - Any cultural or religious reasons you would not get C-19 vaccine?</t>
  </si>
  <si>
    <t>22.  (If yes to 22:) What reasons</t>
  </si>
  <si>
    <t>it may cause impotance</t>
  </si>
  <si>
    <t>people believe in herbal medicine</t>
  </si>
  <si>
    <t xml:space="preserve"> Believeing in prayers</t>
  </si>
  <si>
    <t>23. Level of Education completed</t>
  </si>
  <si>
    <t>Safety of vaccine not assured</t>
  </si>
  <si>
    <t>Vaccine Charges</t>
  </si>
  <si>
    <t>Misinformetion</t>
  </si>
  <si>
    <t>COVID-19 Vaccines Acceptance (TANZANIA)</t>
  </si>
  <si>
    <t>COVID-19 Vaccines Acceptance (BANGLADESH RURAL)</t>
  </si>
  <si>
    <t xml:space="preserve">Acceptance of COVID-19 Vaccines (INDIA) </t>
  </si>
  <si>
    <t>Barrier Analysis Tabulation Sheet (KENYA)</t>
  </si>
  <si>
    <t>Acceptance of COVID-19 Vaccines</t>
  </si>
  <si>
    <t>(Somewhat + Very high level of trust)</t>
  </si>
  <si>
    <t>(Somewhat / Very high level of trust)</t>
  </si>
  <si>
    <t>(Very/Somewhat Serious)</t>
  </si>
  <si>
    <t>(Agrees a little or a lot)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</si>
</sst>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00"/>
    <numFmt numFmtId="166" formatCode="0.00000"/>
  </numFmts>
  <fonts count="29" x14ac:knownFonts="1">
    <font>
      <sz val="10"/>
      <name val="Arial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color indexed="8"/>
      <name val="Arial"/>
      <family val="2"/>
    </font>
    <font>
      <b/>
      <i/>
      <sz val="11"/>
      <name val="Arial"/>
      <family val="2"/>
    </font>
    <font>
      <u/>
      <sz val="10"/>
      <color theme="10"/>
      <name val="Arial"/>
      <family val="2"/>
      <charset val="238"/>
    </font>
    <font>
      <u/>
      <sz val="10"/>
      <color theme="11"/>
      <name val="Arial"/>
      <family val="2"/>
      <charset val="238"/>
    </font>
    <font>
      <b/>
      <sz val="11"/>
      <color rgb="FF000000"/>
      <name val="Arial"/>
      <family val="2"/>
    </font>
    <font>
      <sz val="18"/>
      <name val="Arial"/>
      <family val="2"/>
    </font>
    <font>
      <b/>
      <sz val="11"/>
      <color indexed="18"/>
      <name val="Arial"/>
      <family val="2"/>
    </font>
    <font>
      <b/>
      <sz val="11"/>
      <color indexed="20"/>
      <name val="Arial"/>
      <family val="2"/>
    </font>
    <font>
      <sz val="9"/>
      <name val="Arial"/>
      <family val="2"/>
    </font>
    <font>
      <sz val="11"/>
      <name val="Arial"/>
      <family val="2"/>
      <charset val="238"/>
    </font>
    <font>
      <b/>
      <sz val="12"/>
      <color indexed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u/>
      <sz val="10"/>
      <color theme="10"/>
      <name val="Arial"/>
      <family val="2"/>
    </font>
    <font>
      <b/>
      <sz val="11"/>
      <color rgb="FFFF0000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i/>
      <sz val="11"/>
      <color rgb="FF0000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B4AF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7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0" fillId="0" borderId="0"/>
    <xf numFmtId="0" fontId="24" fillId="0" borderId="0" applyNumberFormat="0" applyFill="0" applyBorder="0" applyAlignment="0" applyProtection="0"/>
  </cellStyleXfs>
  <cellXfs count="261">
    <xf numFmtId="0" fontId="0" fillId="0" borderId="0" xfId="0"/>
    <xf numFmtId="0" fontId="2" fillId="0" borderId="0" xfId="0" applyFont="1"/>
    <xf numFmtId="0" fontId="3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9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9" fontId="4" fillId="0" borderId="1" xfId="0" applyNumberFormat="1" applyFont="1" applyBorder="1" applyAlignment="1" applyProtection="1">
      <alignment horizontal="center" vertical="center" wrapText="1"/>
    </xf>
    <xf numFmtId="9" fontId="4" fillId="0" borderId="2" xfId="0" applyNumberFormat="1" applyFont="1" applyBorder="1" applyAlignment="1" applyProtection="1">
      <alignment horizontal="center" vertical="center" wrapText="1"/>
    </xf>
    <xf numFmtId="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9" fontId="4" fillId="0" borderId="0" xfId="0" applyNumberFormat="1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164" fontId="0" fillId="0" borderId="0" xfId="0" applyNumberForma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  <xf numFmtId="164" fontId="5" fillId="0" borderId="2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2" fontId="6" fillId="0" borderId="2" xfId="0" applyNumberFormat="1" applyFont="1" applyFill="1" applyBorder="1" applyAlignment="1" applyProtection="1">
      <alignment horizontal="center" vertical="center"/>
    </xf>
    <xf numFmtId="2" fontId="6" fillId="0" borderId="2" xfId="0" applyNumberFormat="1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</xf>
    <xf numFmtId="9" fontId="6" fillId="0" borderId="3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/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9" fontId="6" fillId="0" borderId="2" xfId="0" applyNumberFormat="1" applyFont="1" applyBorder="1" applyAlignment="1" applyProtection="1">
      <alignment horizontal="center" vertical="center"/>
    </xf>
    <xf numFmtId="9" fontId="9" fillId="0" borderId="2" xfId="0" applyNumberFormat="1" applyFont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6" fillId="3" borderId="2" xfId="0" applyFont="1" applyFill="1" applyBorder="1" applyAlignment="1" applyProtection="1">
      <alignment horizontal="center" vertical="center"/>
    </xf>
    <xf numFmtId="9" fontId="6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8" fillId="2" borderId="2" xfId="0" applyFont="1" applyFill="1" applyBorder="1" applyAlignment="1" applyProtection="1">
      <alignment vertical="center" wrapText="1"/>
      <protection locked="0"/>
    </xf>
    <xf numFmtId="0" fontId="10" fillId="0" borderId="2" xfId="0" applyFont="1" applyBorder="1" applyAlignment="1" applyProtection="1">
      <alignment vertical="center" wrapText="1"/>
    </xf>
    <xf numFmtId="0" fontId="6" fillId="0" borderId="1" xfId="0" applyFont="1" applyBorder="1" applyAlignment="1" applyProtection="1">
      <alignment horizontal="center" vertical="center" wrapText="1"/>
    </xf>
    <xf numFmtId="9" fontId="6" fillId="5" borderId="1" xfId="0" applyNumberFormat="1" applyFont="1" applyFill="1" applyBorder="1" applyAlignment="1" applyProtection="1">
      <alignment horizontal="center"/>
      <protection locked="0"/>
    </xf>
    <xf numFmtId="165" fontId="6" fillId="0" borderId="2" xfId="0" applyNumberFormat="1" applyFont="1" applyFill="1" applyBorder="1" applyAlignment="1" applyProtection="1">
      <alignment horizontal="center" vertical="center"/>
    </xf>
    <xf numFmtId="0" fontId="6" fillId="6" borderId="2" xfId="0" applyFont="1" applyFill="1" applyBorder="1" applyAlignment="1" applyProtection="1">
      <alignment vertical="center" wrapText="1"/>
    </xf>
    <xf numFmtId="0" fontId="6" fillId="6" borderId="2" xfId="0" applyFont="1" applyFill="1" applyBorder="1" applyAlignment="1" applyProtection="1">
      <alignment vertical="center" wrapText="1"/>
      <protection locked="0"/>
    </xf>
    <xf numFmtId="0" fontId="5" fillId="2" borderId="2" xfId="0" applyFont="1" applyFill="1" applyBorder="1" applyAlignment="1" applyProtection="1">
      <alignment vertical="center" wrapText="1"/>
      <protection locked="0"/>
    </xf>
    <xf numFmtId="0" fontId="6" fillId="6" borderId="2" xfId="0" applyFont="1" applyFill="1" applyBorder="1" applyAlignment="1" applyProtection="1">
      <alignment horizontal="left" vertical="center" wrapText="1"/>
    </xf>
    <xf numFmtId="0" fontId="10" fillId="6" borderId="2" xfId="0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9" fontId="13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>
      <alignment vertical="center"/>
    </xf>
    <xf numFmtId="0" fontId="6" fillId="0" borderId="2" xfId="0" applyFont="1" applyBorder="1" applyAlignment="1" applyProtection="1">
      <alignment vertical="center"/>
    </xf>
    <xf numFmtId="0" fontId="7" fillId="0" borderId="0" xfId="0" applyFont="1" applyAlignment="1" applyProtection="1">
      <alignment horizontal="center" vertical="center"/>
    </xf>
    <xf numFmtId="9" fontId="7" fillId="0" borderId="0" xfId="0" applyNumberFormat="1" applyFont="1" applyAlignment="1" applyProtection="1">
      <alignment horizontal="center" vertical="center"/>
    </xf>
    <xf numFmtId="0" fontId="10" fillId="0" borderId="0" xfId="0" applyFont="1" applyAlignment="1" applyProtection="1">
      <alignment horizontal="left" vertical="center"/>
    </xf>
    <xf numFmtId="0" fontId="14" fillId="0" borderId="0" xfId="0" applyFont="1" applyProtection="1"/>
    <xf numFmtId="0" fontId="14" fillId="0" borderId="0" xfId="0" applyFont="1" applyAlignment="1" applyProtection="1">
      <alignment horizontal="left"/>
    </xf>
    <xf numFmtId="0" fontId="14" fillId="0" borderId="0" xfId="0" applyFont="1"/>
    <xf numFmtId="0" fontId="5" fillId="0" borderId="2" xfId="0" applyFont="1" applyBorder="1" applyAlignment="1" applyProtection="1">
      <alignment horizontal="center" wrapText="1"/>
    </xf>
    <xf numFmtId="0" fontId="15" fillId="0" borderId="2" xfId="0" applyFont="1" applyFill="1" applyBorder="1" applyAlignment="1" applyProtection="1">
      <alignment wrapText="1"/>
    </xf>
    <xf numFmtId="0" fontId="16" fillId="0" borderId="2" xfId="0" applyFont="1" applyFill="1" applyBorder="1" applyAlignment="1" applyProtection="1">
      <alignment horizontal="left" vertical="center" wrapText="1"/>
    </xf>
    <xf numFmtId="0" fontId="5" fillId="0" borderId="0" xfId="0" applyFont="1" applyFill="1"/>
    <xf numFmtId="0" fontId="17" fillId="0" borderId="2" xfId="0" applyFont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 vertical="center"/>
    </xf>
    <xf numFmtId="9" fontId="13" fillId="0" borderId="2" xfId="0" applyNumberFormat="1" applyFont="1" applyFill="1" applyBorder="1" applyAlignment="1">
      <alignment horizontal="center" vertical="center"/>
    </xf>
    <xf numFmtId="9" fontId="9" fillId="0" borderId="2" xfId="0" applyNumberFormat="1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vertical="center" wrapText="1"/>
    </xf>
    <xf numFmtId="0" fontId="18" fillId="2" borderId="2" xfId="0" applyFont="1" applyFill="1" applyBorder="1" applyAlignment="1" applyProtection="1">
      <alignment horizontal="left" vertical="center"/>
      <protection locked="0"/>
    </xf>
    <xf numFmtId="0" fontId="18" fillId="2" borderId="2" xfId="0" applyFont="1" applyFill="1" applyBorder="1" applyAlignment="1" applyProtection="1">
      <alignment horizontal="left" vertical="center" wrapText="1"/>
      <protection locked="0"/>
    </xf>
    <xf numFmtId="0" fontId="8" fillId="2" borderId="2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/>
    </xf>
    <xf numFmtId="9" fontId="8" fillId="0" borderId="0" xfId="0" applyNumberFormat="1" applyFont="1" applyAlignment="1" applyProtection="1">
      <alignment horizontal="left"/>
    </xf>
    <xf numFmtId="166" fontId="8" fillId="0" borderId="0" xfId="0" applyNumberFormat="1" applyFont="1" applyAlignment="1" applyProtection="1">
      <alignment horizontal="left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left" vertical="center"/>
      <protection locked="0"/>
    </xf>
    <xf numFmtId="9" fontId="5" fillId="0" borderId="0" xfId="0" applyNumberFormat="1" applyFont="1"/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9" fontId="6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/>
    <xf numFmtId="0" fontId="8" fillId="0" borderId="0" xfId="0" applyFont="1" applyAlignment="1" applyProtection="1">
      <alignment horizontal="left" wrapText="1"/>
    </xf>
    <xf numFmtId="0" fontId="8" fillId="0" borderId="0" xfId="0" applyFont="1" applyAlignment="1">
      <alignment horizontal="left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0" fillId="0" borderId="0" xfId="15"/>
    <xf numFmtId="164" fontId="20" fillId="0" borderId="0" xfId="15" applyNumberFormat="1" applyAlignment="1" applyProtection="1">
      <alignment horizontal="center"/>
      <protection locked="0"/>
    </xf>
    <xf numFmtId="0" fontId="20" fillId="0" borderId="0" xfId="15" applyAlignment="1" applyProtection="1">
      <alignment horizontal="center"/>
      <protection locked="0"/>
    </xf>
    <xf numFmtId="9" fontId="20" fillId="0" borderId="0" xfId="15" applyNumberFormat="1" applyAlignment="1" applyProtection="1">
      <alignment horizontal="center"/>
      <protection locked="0"/>
    </xf>
    <xf numFmtId="0" fontId="20" fillId="0" borderId="0" xfId="15" applyAlignment="1">
      <alignment horizontal="center"/>
    </xf>
    <xf numFmtId="9" fontId="20" fillId="0" borderId="0" xfId="15" applyNumberFormat="1" applyAlignment="1">
      <alignment horizontal="center"/>
    </xf>
    <xf numFmtId="0" fontId="3" fillId="0" borderId="0" xfId="15" applyFont="1" applyAlignment="1" applyProtection="1">
      <alignment horizontal="center"/>
      <protection locked="0"/>
    </xf>
    <xf numFmtId="164" fontId="4" fillId="0" borderId="0" xfId="15" applyNumberFormat="1" applyFont="1" applyAlignment="1" applyProtection="1">
      <alignment horizontal="center"/>
      <protection locked="0"/>
    </xf>
    <xf numFmtId="0" fontId="4" fillId="0" borderId="0" xfId="15" applyFont="1" applyAlignment="1" applyProtection="1">
      <alignment horizontal="center"/>
      <protection locked="0"/>
    </xf>
    <xf numFmtId="9" fontId="4" fillId="0" borderId="0" xfId="15" applyNumberFormat="1" applyFont="1" applyAlignment="1" applyProtection="1">
      <alignment horizontal="center"/>
      <protection locked="0"/>
    </xf>
    <xf numFmtId="0" fontId="4" fillId="0" borderId="0" xfId="15" applyFont="1" applyAlignment="1">
      <alignment horizontal="center"/>
    </xf>
    <xf numFmtId="9" fontId="4" fillId="0" borderId="0" xfId="15" applyNumberFormat="1" applyFont="1" applyAlignment="1">
      <alignment horizontal="center"/>
    </xf>
    <xf numFmtId="0" fontId="6" fillId="0" borderId="2" xfId="15" applyFont="1" applyFill="1" applyBorder="1" applyAlignment="1" applyProtection="1">
      <alignment horizontal="center" vertical="center"/>
    </xf>
    <xf numFmtId="165" fontId="6" fillId="0" borderId="2" xfId="15" applyNumberFormat="1" applyFont="1" applyFill="1" applyBorder="1" applyAlignment="1" applyProtection="1">
      <alignment horizontal="center" vertical="center"/>
    </xf>
    <xf numFmtId="2" fontId="6" fillId="0" borderId="2" xfId="15" applyNumberFormat="1" applyFont="1" applyBorder="1" applyAlignment="1" applyProtection="1">
      <alignment horizontal="center" vertical="center"/>
    </xf>
    <xf numFmtId="9" fontId="9" fillId="0" borderId="2" xfId="15" applyNumberFormat="1" applyFont="1" applyBorder="1" applyAlignment="1" applyProtection="1">
      <alignment horizontal="center" vertical="center"/>
    </xf>
    <xf numFmtId="9" fontId="13" fillId="0" borderId="2" xfId="15" applyNumberFormat="1" applyFont="1" applyBorder="1" applyAlignment="1">
      <alignment horizontal="center" vertical="center"/>
    </xf>
    <xf numFmtId="0" fontId="6" fillId="0" borderId="1" xfId="15" applyFont="1" applyBorder="1" applyAlignment="1" applyProtection="1">
      <alignment horizontal="center" vertical="center"/>
    </xf>
    <xf numFmtId="0" fontId="6" fillId="0" borderId="2" xfId="15" applyFont="1" applyBorder="1" applyAlignment="1" applyProtection="1">
      <alignment horizontal="center" vertical="center"/>
    </xf>
    <xf numFmtId="0" fontId="6" fillId="2" borderId="2" xfId="15" applyFont="1" applyFill="1" applyBorder="1" applyAlignment="1" applyProtection="1">
      <alignment horizontal="center" vertical="center"/>
      <protection locked="0"/>
    </xf>
    <xf numFmtId="0" fontId="18" fillId="2" borderId="2" xfId="15" applyFont="1" applyFill="1" applyBorder="1" applyAlignment="1" applyProtection="1">
      <alignment horizontal="left" vertical="center"/>
      <protection locked="0"/>
    </xf>
    <xf numFmtId="0" fontId="8" fillId="2" borderId="2" xfId="15" applyFont="1" applyFill="1" applyBorder="1" applyAlignment="1" applyProtection="1">
      <alignment horizontal="left" vertical="center"/>
      <protection locked="0"/>
    </xf>
    <xf numFmtId="0" fontId="10" fillId="2" borderId="2" xfId="15" applyFont="1" applyFill="1" applyBorder="1" applyAlignment="1" applyProtection="1">
      <alignment horizontal="left" vertical="center"/>
      <protection locked="0"/>
    </xf>
    <xf numFmtId="0" fontId="8" fillId="2" borderId="2" xfId="15" applyFont="1" applyFill="1" applyBorder="1" applyAlignment="1" applyProtection="1">
      <alignment horizontal="left" vertical="center" wrapText="1"/>
      <protection locked="0"/>
    </xf>
    <xf numFmtId="0" fontId="5" fillId="0" borderId="0" xfId="15" applyFont="1"/>
    <xf numFmtId="0" fontId="6" fillId="6" borderId="2" xfId="15" applyFont="1" applyFill="1" applyBorder="1" applyAlignment="1" applyProtection="1">
      <alignment vertical="center" wrapText="1"/>
    </xf>
    <xf numFmtId="0" fontId="18" fillId="2" borderId="2" xfId="15" applyFont="1" applyFill="1" applyBorder="1" applyAlignment="1" applyProtection="1">
      <alignment horizontal="left" vertical="center" wrapText="1"/>
      <protection locked="0"/>
    </xf>
    <xf numFmtId="0" fontId="6" fillId="0" borderId="4" xfId="15" applyFont="1" applyBorder="1" applyAlignment="1" applyProtection="1">
      <alignment horizontal="center" vertical="center"/>
    </xf>
    <xf numFmtId="0" fontId="6" fillId="0" borderId="2" xfId="15" applyFont="1" applyFill="1" applyBorder="1" applyAlignment="1" applyProtection="1">
      <alignment horizontal="center" vertical="center"/>
      <protection locked="0"/>
    </xf>
    <xf numFmtId="0" fontId="5" fillId="0" borderId="0" xfId="15" applyFont="1" applyFill="1"/>
    <xf numFmtId="0" fontId="6" fillId="3" borderId="2" xfId="15" applyFont="1" applyFill="1" applyBorder="1" applyAlignment="1" applyProtection="1">
      <alignment horizontal="center" vertical="center"/>
    </xf>
    <xf numFmtId="0" fontId="6" fillId="6" borderId="2" xfId="15" applyFont="1" applyFill="1" applyBorder="1" applyAlignment="1" applyProtection="1">
      <alignment horizontal="left" vertical="center" wrapText="1"/>
    </xf>
    <xf numFmtId="0" fontId="5" fillId="2" borderId="2" xfId="15" applyFont="1" applyFill="1" applyBorder="1" applyAlignment="1" applyProtection="1">
      <alignment vertical="center" wrapText="1"/>
      <protection locked="0"/>
    </xf>
    <xf numFmtId="0" fontId="6" fillId="6" borderId="2" xfId="15" applyFont="1" applyFill="1" applyBorder="1" applyAlignment="1" applyProtection="1">
      <alignment vertical="center" wrapText="1"/>
      <protection locked="0"/>
    </xf>
    <xf numFmtId="2" fontId="6" fillId="0" borderId="2" xfId="15" applyNumberFormat="1" applyFont="1" applyFill="1" applyBorder="1" applyAlignment="1" applyProtection="1">
      <alignment horizontal="center" vertical="center"/>
    </xf>
    <xf numFmtId="9" fontId="9" fillId="0" borderId="2" xfId="15" applyNumberFormat="1" applyFont="1" applyFill="1" applyBorder="1" applyAlignment="1" applyProtection="1">
      <alignment horizontal="center" vertical="center"/>
    </xf>
    <xf numFmtId="9" fontId="13" fillId="0" borderId="2" xfId="15" applyNumberFormat="1" applyFont="1" applyFill="1" applyBorder="1" applyAlignment="1">
      <alignment horizontal="center" vertical="center"/>
    </xf>
    <xf numFmtId="0" fontId="6" fillId="0" borderId="1" xfId="15" applyFont="1" applyFill="1" applyBorder="1" applyAlignment="1" applyProtection="1">
      <alignment horizontal="center" vertical="center"/>
    </xf>
    <xf numFmtId="0" fontId="6" fillId="0" borderId="4" xfId="15" applyFont="1" applyFill="1" applyBorder="1" applyAlignment="1" applyProtection="1">
      <alignment horizontal="center" vertical="center"/>
    </xf>
    <xf numFmtId="0" fontId="8" fillId="0" borderId="2" xfId="15" applyFont="1" applyFill="1" applyBorder="1" applyAlignment="1" applyProtection="1">
      <alignment vertical="center" wrapText="1"/>
      <protection locked="0"/>
    </xf>
    <xf numFmtId="0" fontId="8" fillId="2" borderId="2" xfId="15" applyFont="1" applyFill="1" applyBorder="1" applyAlignment="1" applyProtection="1">
      <alignment vertical="center" wrapText="1"/>
      <protection locked="0"/>
    </xf>
    <xf numFmtId="9" fontId="6" fillId="0" borderId="2" xfId="15" applyNumberFormat="1" applyFont="1" applyBorder="1" applyAlignment="1" applyProtection="1">
      <alignment horizontal="center" vertical="center"/>
    </xf>
    <xf numFmtId="0" fontId="10" fillId="6" borderId="2" xfId="15" applyFont="1" applyFill="1" applyBorder="1" applyAlignment="1" applyProtection="1">
      <alignment vertical="center" wrapText="1"/>
      <protection locked="0"/>
    </xf>
    <xf numFmtId="0" fontId="6" fillId="0" borderId="0" xfId="15" applyFont="1" applyBorder="1" applyAlignment="1">
      <alignment horizontal="center" vertical="center" wrapText="1"/>
    </xf>
    <xf numFmtId="0" fontId="6" fillId="0" borderId="2" xfId="15" applyFont="1" applyBorder="1" applyAlignment="1" applyProtection="1">
      <alignment horizontal="center" vertical="center" wrapText="1"/>
    </xf>
    <xf numFmtId="164" fontId="5" fillId="0" borderId="2" xfId="15" applyNumberFormat="1" applyFont="1" applyBorder="1" applyAlignment="1" applyProtection="1">
      <alignment horizontal="center"/>
    </xf>
    <xf numFmtId="0" fontId="5" fillId="0" borderId="2" xfId="15" applyFont="1" applyBorder="1" applyAlignment="1" applyProtection="1">
      <alignment horizontal="center" wrapText="1"/>
    </xf>
    <xf numFmtId="0" fontId="17" fillId="0" borderId="2" xfId="15" applyFont="1" applyBorder="1" applyAlignment="1" applyProtection="1">
      <alignment horizontal="center" wrapText="1"/>
    </xf>
    <xf numFmtId="0" fontId="5" fillId="0" borderId="2" xfId="15" applyFont="1" applyBorder="1" applyAlignment="1" applyProtection="1">
      <alignment horizontal="center"/>
    </xf>
    <xf numFmtId="9" fontId="6" fillId="0" borderId="2" xfId="15" applyNumberFormat="1" applyFont="1" applyBorder="1" applyAlignment="1" applyProtection="1">
      <alignment horizontal="center" vertical="center" wrapText="1"/>
    </xf>
    <xf numFmtId="0" fontId="6" fillId="0" borderId="2" xfId="15" applyFont="1" applyBorder="1" applyAlignment="1" applyProtection="1">
      <alignment horizontal="left" vertical="center" wrapText="1"/>
    </xf>
    <xf numFmtId="0" fontId="6" fillId="0" borderId="0" xfId="15" applyFont="1" applyAlignment="1">
      <alignment horizontal="center" vertical="center" wrapText="1"/>
    </xf>
    <xf numFmtId="164" fontId="6" fillId="0" borderId="2" xfId="15" applyNumberFormat="1" applyFont="1" applyBorder="1" applyAlignment="1" applyProtection="1">
      <alignment horizontal="center" vertical="center" wrapText="1"/>
    </xf>
    <xf numFmtId="0" fontId="6" fillId="0" borderId="1" xfId="15" applyFont="1" applyBorder="1" applyAlignment="1" applyProtection="1">
      <alignment horizontal="center" vertical="center" wrapText="1"/>
    </xf>
    <xf numFmtId="9" fontId="6" fillId="0" borderId="3" xfId="15" applyNumberFormat="1" applyFont="1" applyBorder="1" applyAlignment="1" applyProtection="1">
      <alignment horizontal="center" vertical="center" wrapText="1"/>
    </xf>
    <xf numFmtId="9" fontId="4" fillId="0" borderId="2" xfId="15" applyNumberFormat="1" applyFont="1" applyBorder="1" applyAlignment="1" applyProtection="1">
      <alignment horizontal="center" vertical="center" wrapText="1"/>
    </xf>
    <xf numFmtId="9" fontId="4" fillId="0" borderId="1" xfId="15" applyNumberFormat="1" applyFont="1" applyBorder="1" applyAlignment="1" applyProtection="1">
      <alignment horizontal="center" vertical="center" wrapText="1"/>
    </xf>
    <xf numFmtId="0" fontId="3" fillId="0" borderId="2" xfId="15" applyFont="1" applyBorder="1" applyAlignment="1" applyProtection="1">
      <alignment horizontal="left" vertical="center" wrapText="1"/>
    </xf>
    <xf numFmtId="0" fontId="5" fillId="0" borderId="0" xfId="15" applyFont="1" applyAlignment="1">
      <alignment vertical="center"/>
    </xf>
    <xf numFmtId="0" fontId="5" fillId="0" borderId="0" xfId="15" applyFont="1" applyAlignment="1" applyProtection="1">
      <alignment horizontal="left" vertical="center"/>
    </xf>
    <xf numFmtId="0" fontId="5" fillId="0" borderId="0" xfId="15" applyFont="1" applyAlignment="1" applyProtection="1">
      <alignment vertical="center"/>
    </xf>
    <xf numFmtId="166" fontId="5" fillId="0" borderId="0" xfId="15" applyNumberFormat="1" applyFont="1" applyAlignment="1" applyProtection="1">
      <alignment horizontal="center" vertical="center"/>
    </xf>
    <xf numFmtId="0" fontId="5" fillId="0" borderId="0" xfId="15" applyFont="1" applyAlignment="1" applyProtection="1">
      <alignment horizontal="center" vertical="center"/>
    </xf>
    <xf numFmtId="9" fontId="5" fillId="0" borderId="0" xfId="15" applyNumberFormat="1" applyFont="1" applyAlignment="1" applyProtection="1">
      <alignment horizontal="center" vertical="center"/>
    </xf>
    <xf numFmtId="0" fontId="10" fillId="0" borderId="0" xfId="15" applyFont="1" applyAlignment="1" applyProtection="1">
      <alignment horizontal="left" vertical="center"/>
    </xf>
    <xf numFmtId="9" fontId="6" fillId="5" borderId="1" xfId="15" applyNumberFormat="1" applyFont="1" applyFill="1" applyBorder="1" applyAlignment="1" applyProtection="1">
      <alignment horizontal="center"/>
      <protection locked="0"/>
    </xf>
    <xf numFmtId="0" fontId="6" fillId="0" borderId="2" xfId="15" applyFont="1" applyBorder="1" applyAlignment="1" applyProtection="1">
      <alignment vertical="center"/>
    </xf>
    <xf numFmtId="0" fontId="17" fillId="0" borderId="0" xfId="15" applyFont="1" applyAlignment="1">
      <alignment horizontal="left" wrapText="1"/>
    </xf>
    <xf numFmtId="0" fontId="17" fillId="0" borderId="0" xfId="15" applyFont="1" applyAlignment="1" applyProtection="1">
      <alignment horizontal="left" wrapText="1"/>
    </xf>
    <xf numFmtId="0" fontId="6" fillId="2" borderId="1" xfId="15" applyFont="1" applyFill="1" applyBorder="1" applyAlignment="1" applyProtection="1">
      <alignment horizontal="center" vertical="center" wrapText="1"/>
      <protection locked="0"/>
    </xf>
    <xf numFmtId="0" fontId="6" fillId="2" borderId="2" xfId="15" applyFont="1" applyFill="1" applyBorder="1" applyAlignment="1" applyProtection="1">
      <alignment horizontal="center" vertical="center" wrapText="1"/>
      <protection locked="0"/>
    </xf>
    <xf numFmtId="0" fontId="2" fillId="0" borderId="0" xfId="15" applyFont="1"/>
    <xf numFmtId="0" fontId="2" fillId="0" borderId="0" xfId="15" applyFont="1" applyProtection="1"/>
    <xf numFmtId="0" fontId="14" fillId="0" borderId="0" xfId="15" applyFont="1"/>
    <xf numFmtId="0" fontId="14" fillId="0" borderId="0" xfId="15" applyFont="1" applyAlignment="1" applyProtection="1">
      <alignment horizontal="left"/>
    </xf>
    <xf numFmtId="0" fontId="14" fillId="0" borderId="0" xfId="15" applyFont="1" applyProtection="1"/>
    <xf numFmtId="0" fontId="2" fillId="0" borderId="0" xfId="15" applyFont="1" applyAlignment="1" applyProtection="1">
      <alignment horizontal="left"/>
    </xf>
    <xf numFmtId="0" fontId="6" fillId="0" borderId="2" xfId="15" applyFont="1" applyBorder="1" applyAlignment="1" applyProtection="1">
      <alignment vertical="top" wrapText="1"/>
    </xf>
    <xf numFmtId="0" fontId="6" fillId="0" borderId="2" xfId="15" applyFont="1" applyBorder="1" applyAlignment="1" applyProtection="1">
      <alignment vertical="top"/>
    </xf>
    <xf numFmtId="0" fontId="19" fillId="0" borderId="0" xfId="15" applyFont="1" applyBorder="1" applyAlignment="1" applyProtection="1">
      <alignment horizontal="left" vertical="center" wrapText="1"/>
    </xf>
    <xf numFmtId="0" fontId="8" fillId="0" borderId="0" xfId="15" applyFont="1" applyAlignment="1" applyProtection="1">
      <alignment horizontal="left" wrapText="1"/>
    </xf>
    <xf numFmtId="0" fontId="8" fillId="0" borderId="0" xfId="15" applyFont="1" applyAlignment="1">
      <alignment horizontal="left" wrapText="1"/>
    </xf>
    <xf numFmtId="0" fontId="8" fillId="0" borderId="0" xfId="15" applyFont="1" applyAlignment="1" applyProtection="1">
      <alignment horizontal="left"/>
    </xf>
    <xf numFmtId="9" fontId="8" fillId="0" borderId="0" xfId="15" applyNumberFormat="1" applyFont="1" applyAlignment="1" applyProtection="1">
      <alignment horizontal="left"/>
    </xf>
    <xf numFmtId="166" fontId="8" fillId="0" borderId="0" xfId="15" applyNumberFormat="1" applyFont="1" applyAlignment="1" applyProtection="1">
      <alignment horizontal="left"/>
    </xf>
    <xf numFmtId="0" fontId="3" fillId="0" borderId="2" xfId="15" applyFont="1" applyBorder="1" applyAlignment="1" applyProtection="1">
      <alignment vertical="top" wrapText="1"/>
    </xf>
    <xf numFmtId="0" fontId="10" fillId="6" borderId="2" xfId="15" applyFont="1" applyFill="1" applyBorder="1" applyAlignment="1" applyProtection="1">
      <alignment vertical="top" wrapText="1"/>
      <protection locked="0"/>
    </xf>
    <xf numFmtId="0" fontId="15" fillId="0" borderId="2" xfId="15" applyFont="1" applyFill="1" applyBorder="1" applyAlignment="1" applyProtection="1">
      <alignment wrapText="1"/>
    </xf>
    <xf numFmtId="0" fontId="8" fillId="2" borderId="2" xfId="15" applyFont="1" applyFill="1" applyBorder="1" applyAlignment="1" applyProtection="1">
      <alignment vertical="top" wrapText="1"/>
      <protection locked="0"/>
    </xf>
    <xf numFmtId="0" fontId="8" fillId="0" borderId="2" xfId="15" applyFont="1" applyFill="1" applyBorder="1" applyAlignment="1" applyProtection="1">
      <alignment vertical="top" wrapText="1"/>
      <protection locked="0"/>
    </xf>
    <xf numFmtId="0" fontId="6" fillId="6" borderId="2" xfId="15" applyFont="1" applyFill="1" applyBorder="1" applyAlignment="1" applyProtection="1">
      <alignment vertical="top" wrapText="1"/>
    </xf>
    <xf numFmtId="0" fontId="6" fillId="6" borderId="2" xfId="15" applyFont="1" applyFill="1" applyBorder="1" applyAlignment="1" applyProtection="1">
      <alignment vertical="top" wrapText="1"/>
      <protection locked="0"/>
    </xf>
    <xf numFmtId="0" fontId="25" fillId="6" borderId="2" xfId="15" applyFont="1" applyFill="1" applyBorder="1" applyAlignment="1" applyProtection="1">
      <alignment vertical="top" wrapText="1"/>
      <protection locked="0"/>
    </xf>
    <xf numFmtId="0" fontId="8" fillId="7" borderId="2" xfId="15" applyFont="1" applyFill="1" applyBorder="1" applyAlignment="1" applyProtection="1">
      <alignment vertical="top" wrapText="1"/>
      <protection locked="0"/>
    </xf>
    <xf numFmtId="0" fontId="6" fillId="7" borderId="2" xfId="15" applyFont="1" applyFill="1" applyBorder="1" applyAlignment="1" applyProtection="1">
      <alignment horizontal="center" vertical="center"/>
      <protection locked="0"/>
    </xf>
    <xf numFmtId="0" fontId="5" fillId="2" borderId="2" xfId="15" applyFont="1" applyFill="1" applyBorder="1" applyAlignment="1" applyProtection="1">
      <alignment vertical="top" wrapText="1"/>
      <protection locked="0"/>
    </xf>
    <xf numFmtId="0" fontId="10" fillId="0" borderId="2" xfId="15" applyFont="1" applyBorder="1" applyAlignment="1" applyProtection="1">
      <alignment vertical="top" wrapText="1"/>
    </xf>
    <xf numFmtId="0" fontId="18" fillId="2" borderId="2" xfId="15" applyFont="1" applyFill="1" applyBorder="1" applyAlignment="1" applyProtection="1">
      <alignment vertical="top"/>
      <protection locked="0"/>
    </xf>
    <xf numFmtId="0" fontId="18" fillId="2" borderId="2" xfId="15" applyFont="1" applyFill="1" applyBorder="1" applyAlignment="1" applyProtection="1">
      <alignment vertical="top" wrapText="1"/>
      <protection locked="0"/>
    </xf>
    <xf numFmtId="0" fontId="8" fillId="0" borderId="2" xfId="15" applyFont="1" applyFill="1" applyBorder="1" applyAlignment="1" applyProtection="1">
      <alignment vertical="top" wrapText="1"/>
    </xf>
    <xf numFmtId="0" fontId="5" fillId="0" borderId="0" xfId="15" applyFont="1" applyAlignment="1">
      <alignment vertical="top"/>
    </xf>
    <xf numFmtId="0" fontId="8" fillId="2" borderId="2" xfId="15" applyFont="1" applyFill="1" applyBorder="1" applyAlignment="1" applyProtection="1">
      <alignment vertical="top"/>
      <protection locked="0"/>
    </xf>
    <xf numFmtId="0" fontId="10" fillId="2" borderId="2" xfId="15" applyFont="1" applyFill="1" applyBorder="1" applyAlignment="1" applyProtection="1">
      <alignment horizontal="center" vertical="center"/>
      <protection locked="0"/>
    </xf>
    <xf numFmtId="0" fontId="16" fillId="0" borderId="2" xfId="15" applyFont="1" applyFill="1" applyBorder="1" applyAlignment="1" applyProtection="1">
      <alignment horizontal="left" vertical="center" wrapText="1"/>
    </xf>
    <xf numFmtId="0" fontId="20" fillId="0" borderId="0" xfId="15" applyAlignment="1">
      <alignment vertical="top"/>
    </xf>
    <xf numFmtId="0" fontId="20" fillId="0" borderId="0" xfId="15" applyAlignment="1" applyProtection="1">
      <alignment horizontal="left"/>
    </xf>
    <xf numFmtId="9" fontId="5" fillId="0" borderId="0" xfId="15" applyNumberFormat="1" applyFont="1" applyAlignment="1">
      <alignment vertical="center"/>
    </xf>
    <xf numFmtId="0" fontId="6" fillId="0" borderId="2" xfId="15" applyFont="1" applyBorder="1" applyAlignment="1">
      <alignment horizontal="center" vertical="center" wrapText="1"/>
    </xf>
    <xf numFmtId="0" fontId="5" fillId="0" borderId="2" xfId="15" applyFont="1" applyBorder="1"/>
    <xf numFmtId="9" fontId="21" fillId="0" borderId="2" xfId="15" applyNumberFormat="1" applyFont="1" applyBorder="1" applyAlignment="1">
      <alignment horizontal="center" vertical="center"/>
    </xf>
    <xf numFmtId="0" fontId="5" fillId="0" borderId="2" xfId="15" applyFont="1" applyFill="1" applyBorder="1"/>
    <xf numFmtId="0" fontId="10" fillId="0" borderId="2" xfId="15" applyFont="1" applyBorder="1" applyAlignment="1" applyProtection="1">
      <alignment vertical="center" wrapText="1"/>
    </xf>
    <xf numFmtId="0" fontId="8" fillId="0" borderId="2" xfId="15" applyFont="1" applyFill="1" applyBorder="1" applyAlignment="1" applyProtection="1">
      <alignment vertical="center" wrapText="1"/>
    </xf>
    <xf numFmtId="0" fontId="20" fillId="0" borderId="2" xfId="15" applyBorder="1"/>
    <xf numFmtId="0" fontId="6" fillId="0" borderId="2" xfId="15" applyFont="1" applyBorder="1" applyAlignment="1" applyProtection="1">
      <alignment horizontal="right" vertical="center"/>
    </xf>
    <xf numFmtId="0" fontId="18" fillId="6" borderId="2" xfId="15" applyFont="1" applyFill="1" applyBorder="1" applyAlignment="1" applyProtection="1">
      <alignment horizontal="left" vertical="center"/>
      <protection locked="0"/>
    </xf>
    <xf numFmtId="0" fontId="6" fillId="6" borderId="2" xfId="15" applyFont="1" applyFill="1" applyBorder="1" applyAlignment="1" applyProtection="1">
      <alignment horizontal="center" vertical="center"/>
      <protection locked="0"/>
    </xf>
    <xf numFmtId="0" fontId="6" fillId="6" borderId="2" xfId="15" applyFont="1" applyFill="1" applyBorder="1" applyAlignment="1" applyProtection="1">
      <alignment horizontal="center" vertical="center"/>
    </xf>
    <xf numFmtId="0" fontId="6" fillId="6" borderId="2" xfId="15" applyFont="1" applyFill="1" applyBorder="1" applyAlignment="1" applyProtection="1">
      <alignment horizontal="left" vertical="center" wrapText="1"/>
      <protection locked="0"/>
    </xf>
    <xf numFmtId="0" fontId="6" fillId="2" borderId="2" xfId="15" applyFont="1" applyFill="1" applyBorder="1" applyAlignment="1" applyProtection="1">
      <alignment horizontal="left" vertical="center"/>
      <protection locked="0"/>
    </xf>
    <xf numFmtId="0" fontId="19" fillId="0" borderId="5" xfId="15" applyFont="1" applyBorder="1" applyAlignment="1" applyProtection="1">
      <alignment horizontal="left" vertical="center" wrapText="1"/>
    </xf>
    <xf numFmtId="0" fontId="27" fillId="0" borderId="0" xfId="15" applyFont="1" applyAlignment="1" applyProtection="1">
      <alignment horizontal="left" wrapText="1"/>
    </xf>
    <xf numFmtId="0" fontId="27" fillId="0" borderId="0" xfId="15" applyFont="1" applyAlignment="1">
      <alignment horizontal="left" wrapText="1"/>
    </xf>
    <xf numFmtId="0" fontId="28" fillId="0" borderId="0" xfId="15" applyFont="1" applyAlignment="1" applyProtection="1">
      <alignment vertical="center"/>
    </xf>
    <xf numFmtId="0" fontId="6" fillId="0" borderId="2" xfId="15" applyFont="1" applyFill="1" applyBorder="1" applyAlignment="1" applyProtection="1">
      <alignment horizontal="center" vertical="center" wrapText="1"/>
    </xf>
    <xf numFmtId="0" fontId="6" fillId="8" borderId="2" xfId="15" applyFont="1" applyFill="1" applyBorder="1" applyAlignment="1" applyProtection="1">
      <alignment horizontal="center" vertical="center"/>
      <protection locked="0"/>
    </xf>
    <xf numFmtId="0" fontId="6" fillId="8" borderId="2" xfId="15" applyFont="1" applyFill="1" applyBorder="1" applyAlignment="1" applyProtection="1">
      <alignment horizontal="center" vertical="center"/>
    </xf>
    <xf numFmtId="0" fontId="6" fillId="8" borderId="1" xfId="15" applyFont="1" applyFill="1" applyBorder="1" applyAlignment="1" applyProtection="1">
      <alignment horizontal="center" vertical="center"/>
    </xf>
    <xf numFmtId="9" fontId="13" fillId="8" borderId="2" xfId="15" applyNumberFormat="1" applyFont="1" applyFill="1" applyBorder="1" applyAlignment="1">
      <alignment horizontal="center" vertical="center"/>
    </xf>
    <xf numFmtId="9" fontId="9" fillId="8" borderId="2" xfId="15" applyNumberFormat="1" applyFont="1" applyFill="1" applyBorder="1" applyAlignment="1" applyProtection="1">
      <alignment horizontal="center" vertical="center"/>
    </xf>
    <xf numFmtId="2" fontId="6" fillId="8" borderId="2" xfId="15" applyNumberFormat="1" applyFont="1" applyFill="1" applyBorder="1" applyAlignment="1" applyProtection="1">
      <alignment horizontal="center" vertical="center"/>
    </xf>
    <xf numFmtId="165" fontId="6" fillId="8" borderId="2" xfId="15" applyNumberFormat="1" applyFont="1" applyFill="1" applyBorder="1" applyAlignment="1" applyProtection="1">
      <alignment horizontal="center" vertical="center"/>
    </xf>
    <xf numFmtId="0" fontId="6" fillId="9" borderId="2" xfId="15" applyFont="1" applyFill="1" applyBorder="1" applyAlignment="1" applyProtection="1">
      <alignment horizontal="center" vertical="center"/>
      <protection locked="0"/>
    </xf>
    <xf numFmtId="0" fontId="15" fillId="7" borderId="2" xfId="15" applyFont="1" applyFill="1" applyBorder="1" applyAlignment="1" applyProtection="1">
      <alignment wrapText="1"/>
    </xf>
    <xf numFmtId="0" fontId="6" fillId="8" borderId="4" xfId="15" applyFont="1" applyFill="1" applyBorder="1" applyAlignment="1" applyProtection="1">
      <alignment horizontal="center" vertical="center"/>
    </xf>
    <xf numFmtId="0" fontId="18" fillId="2" borderId="2" xfId="15" applyFont="1" applyFill="1" applyBorder="1" applyAlignment="1" applyProtection="1">
      <alignment vertical="center"/>
      <protection locked="0"/>
    </xf>
    <xf numFmtId="0" fontId="8" fillId="2" borderId="2" xfId="15" applyFont="1" applyFill="1" applyBorder="1" applyAlignment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1" fillId="4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</xf>
    <xf numFmtId="0" fontId="19" fillId="0" borderId="5" xfId="0" applyFont="1" applyBorder="1" applyAlignment="1" applyProtection="1">
      <alignment horizontal="left" vertical="center" wrapText="1"/>
    </xf>
    <xf numFmtId="0" fontId="19" fillId="0" borderId="0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left" wrapText="1"/>
    </xf>
    <xf numFmtId="0" fontId="8" fillId="0" borderId="0" xfId="0" applyFont="1" applyAlignment="1">
      <alignment horizontal="left" wrapText="1"/>
    </xf>
    <xf numFmtId="0" fontId="22" fillId="0" borderId="5" xfId="0" applyFont="1" applyBorder="1" applyAlignment="1" applyProtection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2" fillId="0" borderId="5" xfId="15" applyFont="1" applyBorder="1" applyAlignment="1" applyProtection="1">
      <alignment horizontal="left" vertical="center" wrapText="1"/>
    </xf>
    <xf numFmtId="0" fontId="23" fillId="0" borderId="0" xfId="15" applyFont="1" applyAlignment="1">
      <alignment horizontal="left" vertical="center" wrapText="1"/>
    </xf>
    <xf numFmtId="0" fontId="6" fillId="0" borderId="3" xfId="15" applyFont="1" applyBorder="1" applyAlignment="1" applyProtection="1">
      <alignment horizontal="center" vertical="center" wrapText="1"/>
    </xf>
    <xf numFmtId="0" fontId="6" fillId="0" borderId="1" xfId="15" applyFont="1" applyBorder="1" applyAlignment="1" applyProtection="1">
      <alignment horizontal="center" vertical="center" wrapText="1"/>
    </xf>
    <xf numFmtId="0" fontId="1" fillId="4" borderId="0" xfId="15" applyFont="1" applyFill="1" applyAlignment="1" applyProtection="1">
      <alignment horizontal="center" vertical="center" wrapText="1"/>
    </xf>
    <xf numFmtId="0" fontId="1" fillId="2" borderId="0" xfId="15" applyFont="1" applyFill="1" applyAlignment="1" applyProtection="1">
      <alignment horizontal="center" vertical="center" wrapText="1"/>
      <protection locked="0"/>
    </xf>
    <xf numFmtId="0" fontId="24" fillId="0" borderId="0" xfId="16" applyAlignment="1" applyProtection="1">
      <alignment horizontal="left" vertical="top" wrapText="1"/>
    </xf>
    <xf numFmtId="0" fontId="1" fillId="0" borderId="0" xfId="15" applyFont="1" applyAlignment="1" applyProtection="1">
      <alignment horizontal="left" vertical="top" wrapText="1"/>
    </xf>
    <xf numFmtId="0" fontId="19" fillId="0" borderId="5" xfId="15" applyFont="1" applyBorder="1" applyAlignment="1" applyProtection="1">
      <alignment horizontal="left" vertical="center" wrapText="1"/>
    </xf>
    <xf numFmtId="0" fontId="19" fillId="0" borderId="0" xfId="15" applyFont="1" applyBorder="1" applyAlignment="1" applyProtection="1">
      <alignment horizontal="left" vertical="center" wrapText="1"/>
    </xf>
    <xf numFmtId="0" fontId="8" fillId="0" borderId="0" xfId="15" applyFont="1" applyAlignment="1" applyProtection="1">
      <alignment vertical="center" wrapText="1"/>
    </xf>
    <xf numFmtId="0" fontId="23" fillId="0" borderId="0" xfId="15" applyFont="1" applyAlignment="1">
      <alignment wrapText="1"/>
    </xf>
    <xf numFmtId="0" fontId="17" fillId="0" borderId="0" xfId="15" applyFont="1" applyAlignment="1" applyProtection="1">
      <alignment horizontal="left" wrapText="1"/>
    </xf>
    <xf numFmtId="0" fontId="17" fillId="0" borderId="0" xfId="15" applyFont="1" applyAlignment="1">
      <alignment horizontal="left" wrapText="1"/>
    </xf>
    <xf numFmtId="0" fontId="1" fillId="0" borderId="0" xfId="15" applyFont="1" applyAlignment="1" applyProtection="1">
      <alignment horizontal="center" vertical="center" wrapText="1"/>
    </xf>
    <xf numFmtId="0" fontId="8" fillId="0" borderId="0" xfId="15" applyFont="1" applyAlignment="1" applyProtection="1">
      <alignment horizontal="left" wrapText="1"/>
    </xf>
    <xf numFmtId="0" fontId="8" fillId="0" borderId="0" xfId="15" applyFont="1" applyAlignment="1">
      <alignment horizontal="left" wrapText="1"/>
    </xf>
    <xf numFmtId="0" fontId="10" fillId="0" borderId="7" xfId="15" applyFont="1" applyBorder="1" applyAlignment="1" applyProtection="1">
      <alignment horizontal="left" vertical="center"/>
    </xf>
    <xf numFmtId="0" fontId="10" fillId="0" borderId="6" xfId="15" applyFont="1" applyBorder="1" applyAlignment="1" applyProtection="1">
      <alignment horizontal="left" vertical="center"/>
    </xf>
    <xf numFmtId="0" fontId="26" fillId="0" borderId="6" xfId="15" applyFont="1" applyBorder="1" applyAlignment="1" applyProtection="1">
      <alignment horizontal="center" vertical="center"/>
    </xf>
    <xf numFmtId="0" fontId="26" fillId="0" borderId="0" xfId="15" applyFont="1" applyAlignment="1" applyProtection="1">
      <alignment vertical="center" wrapText="1"/>
    </xf>
    <xf numFmtId="0" fontId="26" fillId="0" borderId="0" xfId="15" applyFont="1" applyAlignment="1">
      <alignment wrapText="1"/>
    </xf>
    <xf numFmtId="0" fontId="27" fillId="0" borderId="0" xfId="15" applyFont="1" applyAlignment="1" applyProtection="1">
      <alignment horizontal="left" wrapText="1"/>
    </xf>
    <xf numFmtId="0" fontId="27" fillId="0" borderId="0" xfId="15" applyFont="1" applyAlignment="1">
      <alignment horizontal="left" wrapText="1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6" builtinId="8"/>
    <cellStyle name="Normal" xfId="0" builtinId="0"/>
    <cellStyle name="Normal 2" xfId="15"/>
  </cellStyles>
  <dxfs count="83">
    <dxf>
      <font>
        <b/>
        <i/>
        <color rgb="FF0070C0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strike val="0"/>
        <color rgb="FF0070C0"/>
      </font>
    </dxf>
    <dxf>
      <font>
        <b/>
        <i/>
        <strike val="0"/>
        <color rgb="FF0070C0"/>
      </font>
    </dxf>
    <dxf>
      <font>
        <b/>
        <i/>
        <strike val="0"/>
        <color rgb="FF0070C0"/>
      </font>
    </dxf>
    <dxf>
      <font>
        <b/>
        <i/>
        <strike val="0"/>
        <color rgb="FF0070C0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condense val="0"/>
        <extend val="0"/>
        <color indexed="48"/>
      </font>
    </dxf>
    <dxf>
      <font>
        <b/>
        <i/>
        <strike val="0"/>
        <color rgb="FF0070C0"/>
      </font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Tom_Davis@wvi.org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Tom_Davis@wvi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944"/>
  <sheetViews>
    <sheetView zoomScale="80" zoomScaleNormal="80" zoomScalePageLayoutView="125" workbookViewId="0">
      <pane ySplit="8" topLeftCell="A75" activePane="bottomLeft" state="frozen"/>
      <selection pane="bottomLeft" activeCell="C4" sqref="C4:G5"/>
    </sheetView>
  </sheetViews>
  <sheetFormatPr defaultColWidth="8.85546875" defaultRowHeight="18" x14ac:dyDescent="0.25"/>
  <cols>
    <col min="1" max="1" width="43.42578125" customWidth="1"/>
    <col min="2" max="2" width="11" style="2" customWidth="1"/>
    <col min="3" max="3" width="12" style="2" customWidth="1"/>
    <col min="4" max="5" width="12" style="3" customWidth="1"/>
    <col min="6" max="6" width="9" style="4" customWidth="1"/>
    <col min="7" max="7" width="12" style="3" customWidth="1"/>
    <col min="8" max="8" width="8.28515625" style="3" customWidth="1"/>
    <col min="9" max="9" width="10" style="5" customWidth="1"/>
    <col min="10" max="10" width="8.7109375" style="5" hidden="1" customWidth="1"/>
    <col min="11" max="11" width="8.140625" style="5" customWidth="1"/>
    <col min="12" max="13" width="9.140625" style="6" customWidth="1"/>
    <col min="14" max="14" width="11.140625" style="13" customWidth="1"/>
    <col min="15" max="15" width="22" customWidth="1"/>
    <col min="16" max="16" width="2.140625" customWidth="1"/>
    <col min="17" max="17" width="19.42578125" style="34" customWidth="1"/>
    <col min="18" max="18" width="13.85546875" hidden="1" customWidth="1"/>
  </cols>
  <sheetData>
    <row r="1" spans="1:18" s="62" customFormat="1" ht="27" customHeight="1" x14ac:dyDescent="0.35">
      <c r="A1" s="228" t="s">
        <v>172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60"/>
      <c r="P1" s="60"/>
      <c r="Q1" s="61"/>
    </row>
    <row r="2" spans="1:18" s="62" customFormat="1" ht="27" customHeight="1" x14ac:dyDescent="0.35">
      <c r="A2" s="229" t="s">
        <v>153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60"/>
      <c r="P2" s="60"/>
      <c r="Q2" s="61"/>
    </row>
    <row r="3" spans="1:18" s="1" customFormat="1" ht="23.25" x14ac:dyDescent="0.3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36"/>
      <c r="P3" s="36"/>
      <c r="Q3" s="35"/>
    </row>
    <row r="4" spans="1:18" s="55" customFormat="1" ht="21.75" customHeight="1" x14ac:dyDescent="0.2">
      <c r="A4" s="19" t="s">
        <v>2</v>
      </c>
      <c r="B4" s="20">
        <v>45</v>
      </c>
      <c r="C4" s="231"/>
      <c r="D4" s="232"/>
      <c r="E4" s="232"/>
      <c r="F4" s="232"/>
      <c r="G4" s="232"/>
      <c r="H4" s="233"/>
      <c r="I4" s="234"/>
      <c r="J4" s="234"/>
      <c r="K4" s="234"/>
      <c r="L4" s="234"/>
      <c r="M4" s="234"/>
      <c r="N4" s="234"/>
      <c r="O4" s="234"/>
      <c r="P4" s="53"/>
      <c r="Q4" s="54"/>
    </row>
    <row r="5" spans="1:18" s="55" customFormat="1" ht="21.75" customHeight="1" x14ac:dyDescent="0.2">
      <c r="A5" s="56" t="s">
        <v>14</v>
      </c>
      <c r="B5" s="20">
        <v>45</v>
      </c>
      <c r="C5" s="231"/>
      <c r="D5" s="232"/>
      <c r="E5" s="232"/>
      <c r="F5" s="232"/>
      <c r="G5" s="232"/>
      <c r="H5" s="233"/>
      <c r="I5" s="234"/>
      <c r="J5" s="234"/>
      <c r="K5" s="234"/>
      <c r="L5" s="234"/>
      <c r="M5" s="234"/>
      <c r="N5" s="234"/>
      <c r="O5" s="234"/>
      <c r="P5" s="53"/>
      <c r="Q5" s="54"/>
    </row>
    <row r="6" spans="1:18" s="55" customFormat="1" ht="21.75" customHeight="1" x14ac:dyDescent="0.2">
      <c r="A6" s="56" t="s">
        <v>178</v>
      </c>
      <c r="B6" s="88">
        <v>0.05</v>
      </c>
      <c r="C6" s="235" t="s">
        <v>179</v>
      </c>
      <c r="D6" s="236"/>
      <c r="E6" s="236"/>
      <c r="F6" s="236"/>
      <c r="G6" s="236"/>
      <c r="H6" s="86"/>
      <c r="I6" s="87"/>
      <c r="J6" s="87"/>
      <c r="K6" s="87"/>
      <c r="L6" s="87"/>
      <c r="M6" s="87"/>
      <c r="N6" s="87"/>
      <c r="O6" s="87"/>
      <c r="P6" s="53"/>
      <c r="Q6" s="54"/>
    </row>
    <row r="7" spans="1:18" s="55" customFormat="1" ht="21.75" customHeight="1" x14ac:dyDescent="0.25">
      <c r="A7" s="56" t="s">
        <v>9</v>
      </c>
      <c r="B7" s="43">
        <v>0.75</v>
      </c>
      <c r="C7" s="59" t="s">
        <v>11</v>
      </c>
      <c r="D7" s="57"/>
      <c r="E7" s="57"/>
      <c r="F7" s="58"/>
      <c r="G7" s="57"/>
      <c r="H7" s="76"/>
      <c r="I7" s="77"/>
      <c r="J7" s="77"/>
      <c r="K7" s="77"/>
      <c r="L7" s="76"/>
      <c r="M7" s="76"/>
      <c r="N7" s="78"/>
      <c r="O7" s="76"/>
      <c r="P7" s="53"/>
      <c r="Q7" s="54"/>
    </row>
    <row r="8" spans="1:18" s="24" customFormat="1" ht="60" x14ac:dyDescent="0.2">
      <c r="A8" s="39" t="s">
        <v>3</v>
      </c>
      <c r="B8" s="21" t="s">
        <v>16</v>
      </c>
      <c r="C8" s="21" t="s">
        <v>19</v>
      </c>
      <c r="D8" s="21" t="s">
        <v>17</v>
      </c>
      <c r="E8" s="21" t="s">
        <v>18</v>
      </c>
      <c r="F8" s="7" t="s">
        <v>12</v>
      </c>
      <c r="G8" s="8" t="s">
        <v>20</v>
      </c>
      <c r="H8" s="22" t="s">
        <v>0</v>
      </c>
      <c r="I8" s="21" t="s">
        <v>4</v>
      </c>
      <c r="J8" s="21" t="s">
        <v>1</v>
      </c>
      <c r="K8" s="226" t="s">
        <v>5</v>
      </c>
      <c r="L8" s="227"/>
      <c r="M8" s="42" t="s">
        <v>10</v>
      </c>
      <c r="N8" s="23" t="s">
        <v>6</v>
      </c>
      <c r="O8" s="21" t="s">
        <v>13</v>
      </c>
      <c r="P8" s="21"/>
      <c r="Q8" s="21" t="s">
        <v>15</v>
      </c>
      <c r="R8" s="82" t="s">
        <v>175</v>
      </c>
    </row>
    <row r="9" spans="1:18" s="25" customFormat="1" ht="24" x14ac:dyDescent="0.2">
      <c r="A9" s="19"/>
      <c r="B9" s="21"/>
      <c r="C9" s="21"/>
      <c r="D9" s="21"/>
      <c r="E9" s="21"/>
      <c r="F9" s="38"/>
      <c r="G9" s="21"/>
      <c r="H9" s="21"/>
      <c r="I9" s="16"/>
      <c r="J9" s="16"/>
      <c r="K9" s="67" t="s">
        <v>7</v>
      </c>
      <c r="L9" s="67" t="s">
        <v>8</v>
      </c>
      <c r="M9" s="63"/>
      <c r="N9" s="15"/>
      <c r="O9" s="21"/>
      <c r="P9" s="21"/>
      <c r="Q9" s="19"/>
      <c r="R9" s="82"/>
    </row>
    <row r="10" spans="1:18" s="26" customFormat="1" ht="32.25" customHeight="1" x14ac:dyDescent="0.25">
      <c r="A10" s="49" t="s">
        <v>40</v>
      </c>
      <c r="B10" s="52"/>
      <c r="C10" s="52"/>
      <c r="D10" s="28"/>
      <c r="E10" s="29"/>
      <c r="F10" s="51"/>
      <c r="G10" s="51"/>
      <c r="H10" s="31"/>
      <c r="I10" s="18"/>
      <c r="J10" s="18"/>
      <c r="K10" s="18"/>
      <c r="L10" s="18"/>
      <c r="M10" s="18"/>
      <c r="N10" s="44"/>
      <c r="O10" s="64"/>
      <c r="P10" s="32"/>
      <c r="Q10" s="65"/>
      <c r="R10" s="83"/>
    </row>
    <row r="11" spans="1:18" s="26" customFormat="1" ht="66.75" customHeight="1" x14ac:dyDescent="0.25">
      <c r="A11" s="40" t="s">
        <v>23</v>
      </c>
      <c r="B11" s="27">
        <v>18</v>
      </c>
      <c r="C11" s="27">
        <v>27</v>
      </c>
      <c r="D11" s="28">
        <f t="shared" ref="D11" si="0">SUM($B$4-B11)</f>
        <v>27</v>
      </c>
      <c r="E11" s="29">
        <f t="shared" ref="E11" si="1">SUM($B$5-C11)</f>
        <v>18</v>
      </c>
      <c r="F11" s="51">
        <f t="shared" ref="F11:F37" si="2">IF(ISERROR(B11/$B$4),"",(B11/$B$4))</f>
        <v>0.4</v>
      </c>
      <c r="G11" s="51">
        <f t="shared" ref="G11:G37" si="3">IF(ISERROR(C11/$B$5),"",(C11/$B$5))</f>
        <v>0.6</v>
      </c>
      <c r="H11" s="31">
        <f t="shared" ref="H11:H37" si="4">IF(ISERROR(F11-G11),"",(F11-G11))</f>
        <v>-0.19999999999999996</v>
      </c>
      <c r="I11" s="18">
        <f t="shared" ref="I11:I38" si="5">IF(ISERROR((B11*E11)/(C11*D11)),"",(B11*E11/(C11*D11)))</f>
        <v>0.44444444444444442</v>
      </c>
      <c r="J11" s="18">
        <f t="shared" ref="J11:J38" si="6">POWER(1/B11+1/C11+1/D11+1/E11,1/2)</f>
        <v>0.43033148291193518</v>
      </c>
      <c r="K11" s="18">
        <f t="shared" ref="K11:K38" si="7">IF(ISERROR(EXP(LN(I11)-1.96 *J11)),"",(EXP(LN(I11)-1.96*J11)))</f>
        <v>0.19121058429152851</v>
      </c>
      <c r="L11" s="18">
        <f t="shared" ref="L11:L38" si="8">IF(ISERROR(EXP(LN(I11)+1.96 *J11)),"",EXP(LN(I11)+1.96*J11))</f>
        <v>1.0330540274714404</v>
      </c>
      <c r="M11" s="18">
        <f t="shared" ref="M11:M37" si="9">IF(ISERROR(($B$7*B11/(B11+D11)/(($B$7*B11/(B11+D11)+(1-$B$7)*C11/(C11+E11))))/($B$7*D11/(B11+D11)/(($B$7*D11/(B11+D11)+(1-$B$7)*E11/(C11+E11))))),"",($B$7*B11/(B11+D11)/(($B$7*B11/(B11+D11)+(1-$B$7)*C11/(C11+E11))))/($B$7*D11/(B11+D11)/(($B$7*D11/(B11+D11)+(1-$B$7)*E11/(C11+E11)))))</f>
        <v>0.81481481481481499</v>
      </c>
      <c r="N11" s="44">
        <f t="shared" ref="N11:N18" si="10">MIN(_xlfn.HYPGEOM.DIST(C11,B11+C11,C11+E11,B11+D11+C11+E11,TRUE),_xlfn.HYPGEOM.DIST(B11,B11+C11,B11+D11,B11+D11+C11+E11,TRUE))</f>
        <v>4.5577519810284066E-2</v>
      </c>
      <c r="O11" s="64" t="str">
        <f>IF(AND(N11&lt;$B$6,M11&gt;1,AND(B11&gt;0,B11&lt;$B$4)),"Doers are " &amp; ROUND(M11,1)&amp;" more likely to give this response than Non-Doers.",IF(AND(N11&lt;$B$6,M11&gt;1,B11=$B$4),"Doers are more likely to give this response than Non-doers.",""))</f>
        <v/>
      </c>
      <c r="P11" s="32"/>
      <c r="Q11" s="65" t="str">
        <f>IF(AND(N11&lt;$B$6,M11&lt;1,AND(C11&gt;0,B11&gt;0)),"Non-doers are " &amp; ROUND(1/M11,1)&amp;" more likely to give this response than Doers.",IF(AND(N11&lt;$B$6,M11=0,B11=0),"Non-doers are more likely to give this response than Doers.",""))</f>
        <v>Non-doers are 1.2 more likely to give this response than Doers.</v>
      </c>
      <c r="R11" s="84">
        <f>+(0.75*F11)+(0.25*G11)</f>
        <v>0.45000000000000007</v>
      </c>
    </row>
    <row r="12" spans="1:18" s="26" customFormat="1" ht="13.5" customHeight="1" x14ac:dyDescent="0.25">
      <c r="A12" s="40" t="s">
        <v>22</v>
      </c>
      <c r="B12" s="27">
        <v>0</v>
      </c>
      <c r="C12" s="27">
        <v>0</v>
      </c>
      <c r="D12" s="28">
        <f>SUM($B$4-B12)</f>
        <v>45</v>
      </c>
      <c r="E12" s="29">
        <f>SUM($B$5-C12)</f>
        <v>45</v>
      </c>
      <c r="F12" s="51">
        <f t="shared" si="2"/>
        <v>0</v>
      </c>
      <c r="G12" s="51">
        <f t="shared" si="3"/>
        <v>0</v>
      </c>
      <c r="H12" s="31">
        <f t="shared" si="4"/>
        <v>0</v>
      </c>
      <c r="I12" s="18" t="str">
        <f t="shared" si="5"/>
        <v/>
      </c>
      <c r="J12" s="18" t="e">
        <f t="shared" si="6"/>
        <v>#DIV/0!</v>
      </c>
      <c r="K12" s="18" t="str">
        <f t="shared" si="7"/>
        <v/>
      </c>
      <c r="L12" s="18" t="str">
        <f t="shared" si="8"/>
        <v/>
      </c>
      <c r="M12" s="18" t="str">
        <f t="shared" si="9"/>
        <v/>
      </c>
      <c r="N12" s="44">
        <f t="shared" si="10"/>
        <v>1</v>
      </c>
      <c r="O12" s="64" t="str">
        <f t="shared" ref="O12" si="11">IF(AND(N12&lt;0.05,M12&gt;1), "Doers are " &amp; ROUND(M12,1) &amp; " times more likely to give this response than Non-doers.", "")</f>
        <v/>
      </c>
      <c r="P12" s="32"/>
      <c r="Q12" s="65" t="str">
        <f t="shared" ref="Q12" si="12">IF(AND(N12&lt;0.05,M12&lt;1), "Non-doers are " &amp; ROUND(1/M12,1) &amp; " times more likely to give this response than Doers.", "")</f>
        <v/>
      </c>
      <c r="R12" s="83"/>
    </row>
    <row r="13" spans="1:18" s="26" customFormat="1" ht="15" x14ac:dyDescent="0.25">
      <c r="A13" s="40" t="s">
        <v>21</v>
      </c>
      <c r="B13" s="27">
        <v>45</v>
      </c>
      <c r="C13" s="27">
        <v>45</v>
      </c>
      <c r="D13" s="28">
        <f t="shared" ref="D13:D18" si="13">SUM($B$4-B13)</f>
        <v>0</v>
      </c>
      <c r="E13" s="29">
        <f t="shared" ref="E13:E18" si="14">SUM($B$5-C13)</f>
        <v>0</v>
      </c>
      <c r="F13" s="51">
        <f t="shared" si="2"/>
        <v>1</v>
      </c>
      <c r="G13" s="51">
        <f t="shared" si="3"/>
        <v>1</v>
      </c>
      <c r="H13" s="31">
        <f t="shared" si="4"/>
        <v>0</v>
      </c>
      <c r="I13" s="18" t="str">
        <f t="shared" si="5"/>
        <v/>
      </c>
      <c r="J13" s="18" t="e">
        <f t="shared" si="6"/>
        <v>#DIV/0!</v>
      </c>
      <c r="K13" s="18" t="str">
        <f t="shared" si="7"/>
        <v/>
      </c>
      <c r="L13" s="18" t="str">
        <f t="shared" si="8"/>
        <v/>
      </c>
      <c r="M13" s="18" t="str">
        <f t="shared" si="9"/>
        <v/>
      </c>
      <c r="N13" s="44">
        <f t="shared" si="10"/>
        <v>1</v>
      </c>
      <c r="O13" s="64" t="str">
        <f t="shared" ref="O13:O76" si="15">IF(AND(N13&lt;$B$6,M13&gt;1,AND(B13&gt;0,B13&lt;$B$4)),"Doers are " &amp; ROUND(M13,1)&amp;" more likely to give this response than Non-Doers.",IF(AND(N13&lt;$B$6,M13&gt;1,B13=$B$4),"Doers are more likely to give this response than Non-doers.",""))</f>
        <v/>
      </c>
      <c r="P13" s="32"/>
      <c r="Q13" s="65" t="str">
        <f t="shared" ref="Q13:Q76" si="16">IF(AND(N13&lt;$B$6,M13&lt;1,AND(C13&gt;0,B13&gt;0)),"Non-doers are " &amp; ROUND(1/M13,1)&amp;" more likely to give this response than Doers.",IF(AND(N13&lt;$B$6,M13=0,B13=0),"Non-doers are more likely to give this response than Doers.",""))</f>
        <v/>
      </c>
      <c r="R13" s="84">
        <f t="shared" ref="R13:R18" si="17">+(0.75*F13)+(0.25*G13)</f>
        <v>1</v>
      </c>
    </row>
    <row r="14" spans="1:18" s="26" customFormat="1" ht="15" hidden="1" x14ac:dyDescent="0.25">
      <c r="A14" s="40" t="s">
        <v>24</v>
      </c>
      <c r="B14" s="27">
        <v>0</v>
      </c>
      <c r="C14" s="27">
        <v>0</v>
      </c>
      <c r="D14" s="28">
        <f t="shared" si="13"/>
        <v>45</v>
      </c>
      <c r="E14" s="29">
        <f t="shared" si="14"/>
        <v>45</v>
      </c>
      <c r="F14" s="51">
        <f t="shared" si="2"/>
        <v>0</v>
      </c>
      <c r="G14" s="51">
        <f t="shared" si="3"/>
        <v>0</v>
      </c>
      <c r="H14" s="31">
        <f t="shared" si="4"/>
        <v>0</v>
      </c>
      <c r="I14" s="18" t="str">
        <f t="shared" si="5"/>
        <v/>
      </c>
      <c r="J14" s="18" t="e">
        <f t="shared" si="6"/>
        <v>#DIV/0!</v>
      </c>
      <c r="K14" s="18" t="str">
        <f t="shared" si="7"/>
        <v/>
      </c>
      <c r="L14" s="18" t="str">
        <f t="shared" si="8"/>
        <v/>
      </c>
      <c r="M14" s="18" t="str">
        <f t="shared" si="9"/>
        <v/>
      </c>
      <c r="N14" s="44">
        <f t="shared" si="10"/>
        <v>1</v>
      </c>
      <c r="O14" s="64" t="str">
        <f t="shared" si="15"/>
        <v/>
      </c>
      <c r="P14" s="32"/>
      <c r="Q14" s="65" t="str">
        <f t="shared" si="16"/>
        <v/>
      </c>
      <c r="R14" s="84">
        <f t="shared" si="17"/>
        <v>0</v>
      </c>
    </row>
    <row r="15" spans="1:18" s="26" customFormat="1" ht="15" x14ac:dyDescent="0.25">
      <c r="A15" s="40" t="s">
        <v>25</v>
      </c>
      <c r="B15" s="27">
        <v>4</v>
      </c>
      <c r="C15" s="27">
        <v>7</v>
      </c>
      <c r="D15" s="28">
        <f t="shared" si="13"/>
        <v>41</v>
      </c>
      <c r="E15" s="29">
        <f t="shared" si="14"/>
        <v>38</v>
      </c>
      <c r="F15" s="51">
        <f t="shared" si="2"/>
        <v>8.8888888888888892E-2</v>
      </c>
      <c r="G15" s="51">
        <f t="shared" si="3"/>
        <v>0.15555555555555556</v>
      </c>
      <c r="H15" s="31">
        <f t="shared" si="4"/>
        <v>-6.6666666666666666E-2</v>
      </c>
      <c r="I15" s="18">
        <f t="shared" si="5"/>
        <v>0.52961672473867594</v>
      </c>
      <c r="J15" s="18">
        <f t="shared" si="6"/>
        <v>0.66600538754072114</v>
      </c>
      <c r="K15" s="18">
        <f t="shared" si="7"/>
        <v>0.14356430086498898</v>
      </c>
      <c r="L15" s="18">
        <f t="shared" si="8"/>
        <v>1.9537856795381539</v>
      </c>
      <c r="M15" s="18">
        <f t="shared" si="9"/>
        <v>0.82670089858793316</v>
      </c>
      <c r="N15" s="44">
        <f t="shared" si="10"/>
        <v>0.26081304043349363</v>
      </c>
      <c r="O15" s="64" t="str">
        <f t="shared" si="15"/>
        <v/>
      </c>
      <c r="P15" s="32"/>
      <c r="Q15" s="65" t="str">
        <f t="shared" si="16"/>
        <v/>
      </c>
      <c r="R15" s="84">
        <f t="shared" si="17"/>
        <v>0.10555555555555556</v>
      </c>
    </row>
    <row r="16" spans="1:18" s="26" customFormat="1" ht="28.5" hidden="1" x14ac:dyDescent="0.25">
      <c r="A16" s="40" t="s">
        <v>131</v>
      </c>
      <c r="B16" s="27">
        <v>0</v>
      </c>
      <c r="C16" s="27">
        <v>0</v>
      </c>
      <c r="D16" s="28">
        <f t="shared" si="13"/>
        <v>45</v>
      </c>
      <c r="E16" s="29">
        <f t="shared" si="14"/>
        <v>45</v>
      </c>
      <c r="F16" s="51">
        <f t="shared" si="2"/>
        <v>0</v>
      </c>
      <c r="G16" s="51">
        <f t="shared" si="3"/>
        <v>0</v>
      </c>
      <c r="H16" s="31">
        <f t="shared" si="4"/>
        <v>0</v>
      </c>
      <c r="I16" s="18" t="str">
        <f t="shared" si="5"/>
        <v/>
      </c>
      <c r="J16" s="18" t="e">
        <f t="shared" si="6"/>
        <v>#DIV/0!</v>
      </c>
      <c r="K16" s="18" t="str">
        <f t="shared" si="7"/>
        <v/>
      </c>
      <c r="L16" s="18" t="str">
        <f t="shared" si="8"/>
        <v/>
      </c>
      <c r="M16" s="18" t="str">
        <f t="shared" si="9"/>
        <v/>
      </c>
      <c r="N16" s="44">
        <f t="shared" si="10"/>
        <v>1</v>
      </c>
      <c r="O16" s="64" t="str">
        <f t="shared" si="15"/>
        <v/>
      </c>
      <c r="P16" s="32"/>
      <c r="Q16" s="65" t="str">
        <f t="shared" si="16"/>
        <v/>
      </c>
      <c r="R16" s="84">
        <f t="shared" si="17"/>
        <v>0</v>
      </c>
    </row>
    <row r="17" spans="1:18" s="26" customFormat="1" ht="28.5" x14ac:dyDescent="0.25">
      <c r="A17" s="40" t="s">
        <v>154</v>
      </c>
      <c r="B17" s="27">
        <v>7</v>
      </c>
      <c r="C17" s="27">
        <v>4</v>
      </c>
      <c r="D17" s="28">
        <f t="shared" si="13"/>
        <v>38</v>
      </c>
      <c r="E17" s="29">
        <f t="shared" si="14"/>
        <v>41</v>
      </c>
      <c r="F17" s="51">
        <f t="shared" si="2"/>
        <v>0.15555555555555556</v>
      </c>
      <c r="G17" s="51">
        <f t="shared" si="3"/>
        <v>8.8888888888888892E-2</v>
      </c>
      <c r="H17" s="31">
        <f t="shared" si="4"/>
        <v>6.6666666666666666E-2</v>
      </c>
      <c r="I17" s="18">
        <f t="shared" si="5"/>
        <v>1.888157894736842</v>
      </c>
      <c r="J17" s="18">
        <f t="shared" si="6"/>
        <v>0.66600538754072114</v>
      </c>
      <c r="K17" s="18">
        <f t="shared" si="7"/>
        <v>0.51182686538903555</v>
      </c>
      <c r="L17" s="18">
        <f t="shared" si="8"/>
        <v>6.9655199375812931</v>
      </c>
      <c r="M17" s="18">
        <f t="shared" si="9"/>
        <v>1.1421052631578947</v>
      </c>
      <c r="N17" s="44">
        <f t="shared" si="10"/>
        <v>0.26081304043349363</v>
      </c>
      <c r="O17" s="64" t="str">
        <f t="shared" si="15"/>
        <v/>
      </c>
      <c r="P17" s="32"/>
      <c r="Q17" s="65" t="str">
        <f t="shared" si="16"/>
        <v/>
      </c>
      <c r="R17" s="84">
        <f t="shared" si="17"/>
        <v>0.1388888888888889</v>
      </c>
    </row>
    <row r="18" spans="1:18" s="26" customFormat="1" ht="15" x14ac:dyDescent="0.25">
      <c r="A18" s="40" t="s">
        <v>155</v>
      </c>
      <c r="B18" s="27">
        <v>23</v>
      </c>
      <c r="C18" s="27">
        <v>19</v>
      </c>
      <c r="D18" s="28">
        <f t="shared" si="13"/>
        <v>22</v>
      </c>
      <c r="E18" s="29">
        <f t="shared" si="14"/>
        <v>26</v>
      </c>
      <c r="F18" s="51">
        <f t="shared" si="2"/>
        <v>0.51111111111111107</v>
      </c>
      <c r="G18" s="51">
        <f t="shared" si="3"/>
        <v>0.42222222222222222</v>
      </c>
      <c r="H18" s="31">
        <f t="shared" si="4"/>
        <v>8.8888888888888851E-2</v>
      </c>
      <c r="I18" s="18">
        <f t="shared" si="5"/>
        <v>1.430622009569378</v>
      </c>
      <c r="J18" s="18">
        <f t="shared" si="6"/>
        <v>0.42429461902434912</v>
      </c>
      <c r="K18" s="18">
        <f t="shared" si="7"/>
        <v>0.62281351936625806</v>
      </c>
      <c r="L18" s="18">
        <f t="shared" si="8"/>
        <v>3.2861832163613238</v>
      </c>
      <c r="M18" s="18">
        <f t="shared" si="9"/>
        <v>1.0929752066115703</v>
      </c>
      <c r="N18" s="44">
        <f t="shared" si="10"/>
        <v>0.26321698826027295</v>
      </c>
      <c r="O18" s="64" t="str">
        <f t="shared" si="15"/>
        <v/>
      </c>
      <c r="P18" s="32"/>
      <c r="Q18" s="65" t="str">
        <f t="shared" si="16"/>
        <v/>
      </c>
      <c r="R18" s="84">
        <f t="shared" si="17"/>
        <v>0.48888888888888887</v>
      </c>
    </row>
    <row r="19" spans="1:18" s="26" customFormat="1" ht="15" x14ac:dyDescent="0.25">
      <c r="A19" s="40"/>
      <c r="B19" s="27"/>
      <c r="C19" s="27"/>
      <c r="D19" s="28"/>
      <c r="E19" s="29"/>
      <c r="F19" s="51"/>
      <c r="G19" s="51"/>
      <c r="H19" s="31"/>
      <c r="I19" s="18"/>
      <c r="J19" s="18" t="e">
        <f t="shared" si="6"/>
        <v>#DIV/0!</v>
      </c>
      <c r="K19" s="18"/>
      <c r="L19" s="18"/>
      <c r="M19" s="18"/>
      <c r="N19" s="44"/>
      <c r="O19" s="64"/>
      <c r="P19" s="32"/>
      <c r="Q19" s="65"/>
      <c r="R19" s="83"/>
    </row>
    <row r="20" spans="1:18" s="26" customFormat="1" ht="15" x14ac:dyDescent="0.25">
      <c r="A20" s="50"/>
      <c r="B20" s="52"/>
      <c r="C20" s="52"/>
      <c r="D20" s="32"/>
      <c r="E20" s="68"/>
      <c r="F20" s="69"/>
      <c r="G20" s="69"/>
      <c r="H20" s="70"/>
      <c r="I20" s="17"/>
      <c r="J20" s="17"/>
      <c r="K20" s="17"/>
      <c r="L20" s="17"/>
      <c r="M20" s="17"/>
      <c r="N20" s="44"/>
      <c r="O20" s="64"/>
      <c r="P20" s="32"/>
      <c r="Q20" s="65"/>
      <c r="R20" s="83"/>
    </row>
    <row r="21" spans="1:18" s="26" customFormat="1" ht="30" x14ac:dyDescent="0.25">
      <c r="A21" s="45" t="s">
        <v>39</v>
      </c>
      <c r="B21" s="28"/>
      <c r="C21" s="28"/>
      <c r="D21" s="28"/>
      <c r="E21" s="29"/>
      <c r="F21" s="51"/>
      <c r="G21" s="51"/>
      <c r="H21" s="31"/>
      <c r="I21" s="18"/>
      <c r="J21" s="18"/>
      <c r="K21" s="18"/>
      <c r="L21" s="18"/>
      <c r="M21" s="18"/>
      <c r="N21" s="44"/>
      <c r="O21" s="64"/>
      <c r="P21" s="32"/>
      <c r="Q21" s="65"/>
      <c r="R21" s="83"/>
    </row>
    <row r="22" spans="1:18" s="26" customFormat="1" ht="15" x14ac:dyDescent="0.25">
      <c r="A22" s="40" t="s">
        <v>26</v>
      </c>
      <c r="B22" s="27">
        <v>38</v>
      </c>
      <c r="C22" s="27">
        <v>34</v>
      </c>
      <c r="D22" s="28">
        <f t="shared" ref="D22:D29" si="18">SUM($B$4-B22)</f>
        <v>7</v>
      </c>
      <c r="E22" s="29">
        <f t="shared" ref="E22:E29" si="19">SUM($B$5-C22)</f>
        <v>11</v>
      </c>
      <c r="F22" s="51">
        <f t="shared" si="2"/>
        <v>0.84444444444444444</v>
      </c>
      <c r="G22" s="51">
        <f t="shared" si="3"/>
        <v>0.75555555555555554</v>
      </c>
      <c r="H22" s="31">
        <f t="shared" si="4"/>
        <v>8.8888888888888906E-2</v>
      </c>
      <c r="I22" s="18">
        <f t="shared" si="5"/>
        <v>1.7563025210084033</v>
      </c>
      <c r="J22" s="18">
        <f t="shared" si="6"/>
        <v>0.53804626933545441</v>
      </c>
      <c r="K22" s="18">
        <f t="shared" si="7"/>
        <v>0.61179383199877657</v>
      </c>
      <c r="L22" s="18">
        <f t="shared" si="8"/>
        <v>5.0418921930331617</v>
      </c>
      <c r="M22" s="18">
        <f t="shared" si="9"/>
        <v>1.1737451737451738</v>
      </c>
      <c r="N22" s="44">
        <f t="shared" ref="N22:N34" si="20">MIN(_xlfn.HYPGEOM.DIST(C22,B22+C22,C22+E22,B22+D22+C22+E22,TRUE),_xlfn.HYPGEOM.DIST(B22,B22+C22,B22+D22,B22+D22+C22+E22,TRUE))</f>
        <v>0.21493458696403844</v>
      </c>
      <c r="O22" s="64" t="str">
        <f t="shared" si="15"/>
        <v/>
      </c>
      <c r="P22" s="32"/>
      <c r="Q22" s="65" t="str">
        <f t="shared" si="16"/>
        <v/>
      </c>
      <c r="R22" s="84">
        <f t="shared" ref="R22:R32" si="21">+(0.75*F22)+(0.25*G22)</f>
        <v>0.82222222222222219</v>
      </c>
    </row>
    <row r="23" spans="1:18" s="26" customFormat="1" ht="15" hidden="1" x14ac:dyDescent="0.25">
      <c r="A23" s="40" t="s">
        <v>27</v>
      </c>
      <c r="B23" s="27">
        <v>0</v>
      </c>
      <c r="C23" s="27">
        <v>0</v>
      </c>
      <c r="D23" s="28">
        <f t="shared" si="18"/>
        <v>45</v>
      </c>
      <c r="E23" s="29">
        <f t="shared" si="19"/>
        <v>45</v>
      </c>
      <c r="F23" s="51">
        <f t="shared" si="2"/>
        <v>0</v>
      </c>
      <c r="G23" s="51">
        <f t="shared" si="3"/>
        <v>0</v>
      </c>
      <c r="H23" s="31">
        <f t="shared" si="4"/>
        <v>0</v>
      </c>
      <c r="I23" s="18" t="str">
        <f t="shared" si="5"/>
        <v/>
      </c>
      <c r="J23" s="18" t="e">
        <f t="shared" si="6"/>
        <v>#DIV/0!</v>
      </c>
      <c r="K23" s="18" t="str">
        <f t="shared" si="7"/>
        <v/>
      </c>
      <c r="L23" s="18" t="str">
        <f t="shared" si="8"/>
        <v/>
      </c>
      <c r="M23" s="18" t="str">
        <f t="shared" si="9"/>
        <v/>
      </c>
      <c r="N23" s="44">
        <f t="shared" si="20"/>
        <v>1</v>
      </c>
      <c r="O23" s="64" t="str">
        <f t="shared" si="15"/>
        <v/>
      </c>
      <c r="P23" s="32"/>
      <c r="Q23" s="65" t="str">
        <f t="shared" si="16"/>
        <v/>
      </c>
      <c r="R23" s="84">
        <f t="shared" si="21"/>
        <v>0</v>
      </c>
    </row>
    <row r="24" spans="1:18" s="26" customFormat="1" ht="15" hidden="1" x14ac:dyDescent="0.25">
      <c r="A24" s="40" t="s">
        <v>28</v>
      </c>
      <c r="B24" s="27">
        <v>0</v>
      </c>
      <c r="C24" s="27">
        <v>0</v>
      </c>
      <c r="D24" s="28">
        <f t="shared" si="18"/>
        <v>45</v>
      </c>
      <c r="E24" s="29">
        <f t="shared" si="19"/>
        <v>45</v>
      </c>
      <c r="F24" s="51">
        <f t="shared" si="2"/>
        <v>0</v>
      </c>
      <c r="G24" s="51">
        <f t="shared" si="3"/>
        <v>0</v>
      </c>
      <c r="H24" s="31">
        <f t="shared" si="4"/>
        <v>0</v>
      </c>
      <c r="I24" s="18" t="str">
        <f t="shared" si="5"/>
        <v/>
      </c>
      <c r="J24" s="18" t="e">
        <f t="shared" si="6"/>
        <v>#DIV/0!</v>
      </c>
      <c r="K24" s="18" t="str">
        <f t="shared" si="7"/>
        <v/>
      </c>
      <c r="L24" s="18" t="str">
        <f t="shared" si="8"/>
        <v/>
      </c>
      <c r="M24" s="18" t="str">
        <f t="shared" si="9"/>
        <v/>
      </c>
      <c r="N24" s="44">
        <f t="shared" si="20"/>
        <v>1</v>
      </c>
      <c r="O24" s="64" t="str">
        <f t="shared" si="15"/>
        <v/>
      </c>
      <c r="P24" s="32"/>
      <c r="Q24" s="65" t="str">
        <f t="shared" si="16"/>
        <v/>
      </c>
      <c r="R24" s="84">
        <f t="shared" si="21"/>
        <v>0</v>
      </c>
    </row>
    <row r="25" spans="1:18" s="26" customFormat="1" ht="15" hidden="1" x14ac:dyDescent="0.25">
      <c r="A25" s="40" t="s">
        <v>29</v>
      </c>
      <c r="B25" s="27">
        <v>0</v>
      </c>
      <c r="C25" s="27">
        <v>0</v>
      </c>
      <c r="D25" s="28">
        <f t="shared" si="18"/>
        <v>45</v>
      </c>
      <c r="E25" s="29">
        <f t="shared" si="19"/>
        <v>45</v>
      </c>
      <c r="F25" s="51">
        <f t="shared" si="2"/>
        <v>0</v>
      </c>
      <c r="G25" s="51">
        <f t="shared" si="3"/>
        <v>0</v>
      </c>
      <c r="H25" s="31">
        <f t="shared" si="4"/>
        <v>0</v>
      </c>
      <c r="I25" s="18" t="str">
        <f t="shared" si="5"/>
        <v/>
      </c>
      <c r="J25" s="18" t="e">
        <f t="shared" si="6"/>
        <v>#DIV/0!</v>
      </c>
      <c r="K25" s="18" t="str">
        <f t="shared" si="7"/>
        <v/>
      </c>
      <c r="L25" s="18" t="str">
        <f t="shared" si="8"/>
        <v/>
      </c>
      <c r="M25" s="18" t="str">
        <f t="shared" si="9"/>
        <v/>
      </c>
      <c r="N25" s="44">
        <f t="shared" si="20"/>
        <v>1</v>
      </c>
      <c r="O25" s="64" t="str">
        <f t="shared" si="15"/>
        <v/>
      </c>
      <c r="P25" s="32"/>
      <c r="Q25" s="65" t="str">
        <f t="shared" si="16"/>
        <v/>
      </c>
      <c r="R25" s="84">
        <f t="shared" si="21"/>
        <v>0</v>
      </c>
    </row>
    <row r="26" spans="1:18" s="26" customFormat="1" ht="59.25" customHeight="1" x14ac:dyDescent="0.25">
      <c r="A26" s="40" t="s">
        <v>30</v>
      </c>
      <c r="B26" s="27">
        <v>1</v>
      </c>
      <c r="C26" s="27">
        <v>14</v>
      </c>
      <c r="D26" s="28">
        <f t="shared" si="18"/>
        <v>44</v>
      </c>
      <c r="E26" s="29">
        <f t="shared" si="19"/>
        <v>31</v>
      </c>
      <c r="F26" s="51">
        <f t="shared" si="2"/>
        <v>2.2222222222222223E-2</v>
      </c>
      <c r="G26" s="51">
        <f t="shared" si="3"/>
        <v>0.31111111111111112</v>
      </c>
      <c r="H26" s="31">
        <f t="shared" si="4"/>
        <v>-0.28888888888888892</v>
      </c>
      <c r="I26" s="18">
        <f t="shared" si="5"/>
        <v>5.0324675324675328E-2</v>
      </c>
      <c r="J26" s="18">
        <f t="shared" si="6"/>
        <v>1.0613264854284816</v>
      </c>
      <c r="K26" s="18">
        <f t="shared" si="7"/>
        <v>6.2858156350690053E-3</v>
      </c>
      <c r="L26" s="18">
        <f t="shared" si="8"/>
        <v>0.40290283609410743</v>
      </c>
      <c r="M26" s="18">
        <f t="shared" si="9"/>
        <v>0.21791443850267381</v>
      </c>
      <c r="N26" s="44">
        <f t="shared" si="20"/>
        <v>1.7150260753622855E-4</v>
      </c>
      <c r="O26" s="64" t="str">
        <f t="shared" si="15"/>
        <v/>
      </c>
      <c r="P26" s="32"/>
      <c r="Q26" s="65" t="str">
        <f t="shared" si="16"/>
        <v>Non-doers are 4.6 more likely to give this response than Doers.</v>
      </c>
      <c r="R26" s="84">
        <f t="shared" si="21"/>
        <v>9.4444444444444442E-2</v>
      </c>
    </row>
    <row r="27" spans="1:18" s="26" customFormat="1" ht="15" x14ac:dyDescent="0.25">
      <c r="A27" s="40" t="s">
        <v>177</v>
      </c>
      <c r="B27" s="27">
        <v>0</v>
      </c>
      <c r="C27" s="27">
        <v>3</v>
      </c>
      <c r="D27" s="28">
        <f t="shared" si="18"/>
        <v>45</v>
      </c>
      <c r="E27" s="29">
        <f t="shared" si="19"/>
        <v>42</v>
      </c>
      <c r="F27" s="51">
        <f t="shared" si="2"/>
        <v>0</v>
      </c>
      <c r="G27" s="51">
        <f t="shared" si="3"/>
        <v>6.6666666666666666E-2</v>
      </c>
      <c r="H27" s="31">
        <f t="shared" si="4"/>
        <v>-6.6666666666666666E-2</v>
      </c>
      <c r="I27" s="18">
        <f t="shared" si="5"/>
        <v>0</v>
      </c>
      <c r="J27" s="18" t="e">
        <f t="shared" si="6"/>
        <v>#DIV/0!</v>
      </c>
      <c r="K27" s="18" t="str">
        <f t="shared" si="7"/>
        <v/>
      </c>
      <c r="L27" s="18" t="str">
        <f t="shared" si="8"/>
        <v/>
      </c>
      <c r="M27" s="18">
        <f t="shared" si="9"/>
        <v>0</v>
      </c>
      <c r="N27" s="44">
        <f t="shared" si="20"/>
        <v>0.12078651685393257</v>
      </c>
      <c r="O27" s="64" t="str">
        <f t="shared" si="15"/>
        <v/>
      </c>
      <c r="P27" s="32"/>
      <c r="Q27" s="65" t="str">
        <f t="shared" si="16"/>
        <v/>
      </c>
      <c r="R27" s="84">
        <f t="shared" si="21"/>
        <v>1.6666666666666666E-2</v>
      </c>
    </row>
    <row r="28" spans="1:18" s="26" customFormat="1" ht="28.5" customHeight="1" x14ac:dyDescent="0.25">
      <c r="A28" s="40" t="s">
        <v>156</v>
      </c>
      <c r="B28" s="27">
        <v>17</v>
      </c>
      <c r="C28" s="27">
        <v>19</v>
      </c>
      <c r="D28" s="28">
        <f t="shared" si="18"/>
        <v>28</v>
      </c>
      <c r="E28" s="29">
        <f t="shared" si="19"/>
        <v>26</v>
      </c>
      <c r="F28" s="51">
        <f t="shared" si="2"/>
        <v>0.37777777777777777</v>
      </c>
      <c r="G28" s="51">
        <f t="shared" si="3"/>
        <v>0.42222222222222222</v>
      </c>
      <c r="H28" s="31">
        <f t="shared" si="4"/>
        <v>-4.4444444444444453E-2</v>
      </c>
      <c r="I28" s="18">
        <f t="shared" si="5"/>
        <v>0.83082706766917291</v>
      </c>
      <c r="J28" s="18">
        <f t="shared" si="6"/>
        <v>0.43084908324720539</v>
      </c>
      <c r="K28" s="18">
        <f t="shared" si="7"/>
        <v>0.35707915095136378</v>
      </c>
      <c r="L28" s="18">
        <f t="shared" si="8"/>
        <v>1.9331109490225475</v>
      </c>
      <c r="M28" s="18">
        <f t="shared" si="9"/>
        <v>0.95408163265306123</v>
      </c>
      <c r="N28" s="44">
        <f t="shared" si="20"/>
        <v>0.41491294645695492</v>
      </c>
      <c r="O28" s="64" t="str">
        <f t="shared" si="15"/>
        <v/>
      </c>
      <c r="P28" s="32"/>
      <c r="Q28" s="65" t="str">
        <f t="shared" si="16"/>
        <v/>
      </c>
      <c r="R28" s="84">
        <f t="shared" si="21"/>
        <v>0.3888888888888889</v>
      </c>
    </row>
    <row r="29" spans="1:18" s="26" customFormat="1" ht="59.25" customHeight="1" x14ac:dyDescent="0.25">
      <c r="A29" s="40" t="s">
        <v>157</v>
      </c>
      <c r="B29" s="27">
        <v>11</v>
      </c>
      <c r="C29" s="27">
        <v>27</v>
      </c>
      <c r="D29" s="28">
        <f t="shared" si="18"/>
        <v>34</v>
      </c>
      <c r="E29" s="29">
        <f t="shared" si="19"/>
        <v>18</v>
      </c>
      <c r="F29" s="51">
        <f t="shared" si="2"/>
        <v>0.24444444444444444</v>
      </c>
      <c r="G29" s="51">
        <f t="shared" si="3"/>
        <v>0.6</v>
      </c>
      <c r="H29" s="31">
        <f t="shared" si="4"/>
        <v>-0.35555555555555551</v>
      </c>
      <c r="I29" s="18">
        <f t="shared" si="5"/>
        <v>0.21568627450980393</v>
      </c>
      <c r="J29" s="18">
        <f t="shared" si="6"/>
        <v>0.46142545249212885</v>
      </c>
      <c r="K29" s="18">
        <f t="shared" si="7"/>
        <v>8.7307033985522337E-2</v>
      </c>
      <c r="L29" s="18">
        <f t="shared" si="8"/>
        <v>0.53283872888904638</v>
      </c>
      <c r="M29" s="18">
        <f t="shared" si="9"/>
        <v>0.6470588235294118</v>
      </c>
      <c r="N29" s="44">
        <f t="shared" si="20"/>
        <v>6.1308682859688446E-4</v>
      </c>
      <c r="O29" s="64" t="str">
        <f t="shared" si="15"/>
        <v/>
      </c>
      <c r="P29" s="32"/>
      <c r="Q29" s="65" t="str">
        <f t="shared" si="16"/>
        <v>Non-doers are 1.5 more likely to give this response than Doers.</v>
      </c>
      <c r="R29" s="84">
        <f t="shared" si="21"/>
        <v>0.33333333333333331</v>
      </c>
    </row>
    <row r="30" spans="1:18" s="26" customFormat="1" ht="60" customHeight="1" x14ac:dyDescent="0.25">
      <c r="A30" s="40" t="s">
        <v>176</v>
      </c>
      <c r="B30" s="27">
        <v>1</v>
      </c>
      <c r="C30" s="27">
        <v>12</v>
      </c>
      <c r="D30" s="28">
        <f t="shared" ref="D30:D34" si="22">SUM($B$4-B30)</f>
        <v>44</v>
      </c>
      <c r="E30" s="29">
        <f t="shared" ref="E30:E34" si="23">SUM($B$5-C30)</f>
        <v>33</v>
      </c>
      <c r="F30" s="51">
        <f t="shared" si="2"/>
        <v>2.2222222222222223E-2</v>
      </c>
      <c r="G30" s="51">
        <f t="shared" si="3"/>
        <v>0.26666666666666666</v>
      </c>
      <c r="H30" s="31">
        <f t="shared" si="4"/>
        <v>-0.24444444444444444</v>
      </c>
      <c r="I30" s="18">
        <f t="shared" si="5"/>
        <v>6.25E-2</v>
      </c>
      <c r="J30" s="18">
        <f t="shared" si="6"/>
        <v>1.0660035817780522</v>
      </c>
      <c r="K30" s="18">
        <f t="shared" si="7"/>
        <v>7.7353407530696278E-3</v>
      </c>
      <c r="L30" s="18">
        <f t="shared" si="8"/>
        <v>0.50498744977070043</v>
      </c>
      <c r="M30" s="18">
        <f t="shared" si="9"/>
        <v>0.25000000000000006</v>
      </c>
      <c r="N30" s="44">
        <f t="shared" si="20"/>
        <v>8.3194554555198169E-4</v>
      </c>
      <c r="O30" s="64" t="str">
        <f t="shared" si="15"/>
        <v/>
      </c>
      <c r="P30" s="32"/>
      <c r="Q30" s="65" t="str">
        <f t="shared" si="16"/>
        <v>Non-doers are 4 more likely to give this response than Doers.</v>
      </c>
      <c r="R30" s="84">
        <f t="shared" si="21"/>
        <v>8.3333333333333329E-2</v>
      </c>
    </row>
    <row r="31" spans="1:18" s="26" customFormat="1" ht="15" x14ac:dyDescent="0.25">
      <c r="A31" s="40" t="s">
        <v>161</v>
      </c>
      <c r="B31" s="27">
        <v>0</v>
      </c>
      <c r="C31" s="27">
        <v>4</v>
      </c>
      <c r="D31" s="28">
        <f t="shared" si="22"/>
        <v>45</v>
      </c>
      <c r="E31" s="29">
        <f t="shared" si="23"/>
        <v>41</v>
      </c>
      <c r="F31" s="51">
        <f t="shared" si="2"/>
        <v>0</v>
      </c>
      <c r="G31" s="51">
        <f t="shared" si="3"/>
        <v>8.8888888888888892E-2</v>
      </c>
      <c r="H31" s="31">
        <f t="shared" si="4"/>
        <v>-8.8888888888888892E-2</v>
      </c>
      <c r="I31" s="18">
        <f t="shared" si="5"/>
        <v>0</v>
      </c>
      <c r="J31" s="18" t="e">
        <f t="shared" si="6"/>
        <v>#DIV/0!</v>
      </c>
      <c r="K31" s="18" t="str">
        <f t="shared" si="7"/>
        <v/>
      </c>
      <c r="L31" s="18" t="str">
        <f t="shared" si="8"/>
        <v/>
      </c>
      <c r="M31" s="18">
        <f t="shared" si="9"/>
        <v>0</v>
      </c>
      <c r="N31" s="44">
        <f t="shared" si="20"/>
        <v>5.8310732274312237E-2</v>
      </c>
      <c r="O31" s="64" t="str">
        <f t="shared" si="15"/>
        <v/>
      </c>
      <c r="P31" s="32"/>
      <c r="Q31" s="65" t="str">
        <f t="shared" si="16"/>
        <v/>
      </c>
      <c r="R31" s="84">
        <f t="shared" si="21"/>
        <v>2.2222222222222223E-2</v>
      </c>
    </row>
    <row r="32" spans="1:18" s="26" customFormat="1" ht="15" x14ac:dyDescent="0.25">
      <c r="A32" s="40" t="s">
        <v>165</v>
      </c>
      <c r="B32" s="27">
        <v>7</v>
      </c>
      <c r="C32" s="27">
        <v>5</v>
      </c>
      <c r="D32" s="28">
        <f t="shared" si="22"/>
        <v>38</v>
      </c>
      <c r="E32" s="29">
        <f t="shared" si="23"/>
        <v>40</v>
      </c>
      <c r="F32" s="51">
        <f t="shared" si="2"/>
        <v>0.15555555555555556</v>
      </c>
      <c r="G32" s="51">
        <f t="shared" si="3"/>
        <v>0.1111111111111111</v>
      </c>
      <c r="H32" s="31">
        <f t="shared" si="4"/>
        <v>4.4444444444444453E-2</v>
      </c>
      <c r="I32" s="18">
        <f t="shared" si="5"/>
        <v>1.4736842105263157</v>
      </c>
      <c r="J32" s="18">
        <f t="shared" si="6"/>
        <v>0.62783193000262982</v>
      </c>
      <c r="K32" s="18">
        <f t="shared" si="7"/>
        <v>0.43050985999129487</v>
      </c>
      <c r="L32" s="18">
        <f t="shared" si="8"/>
        <v>5.0445886475131712</v>
      </c>
      <c r="M32" s="18">
        <f t="shared" si="9"/>
        <v>1.0910931174089069</v>
      </c>
      <c r="N32" s="44">
        <f t="shared" si="20"/>
        <v>0.37889267870050308</v>
      </c>
      <c r="O32" s="64" t="str">
        <f t="shared" si="15"/>
        <v/>
      </c>
      <c r="P32" s="32"/>
      <c r="Q32" s="65" t="str">
        <f t="shared" si="16"/>
        <v/>
      </c>
      <c r="R32" s="84">
        <f t="shared" si="21"/>
        <v>0.14444444444444443</v>
      </c>
    </row>
    <row r="33" spans="1:18" s="26" customFormat="1" ht="15" hidden="1" x14ac:dyDescent="0.25">
      <c r="A33" s="40"/>
      <c r="B33" s="27"/>
      <c r="C33" s="27"/>
      <c r="D33" s="28">
        <f t="shared" si="22"/>
        <v>45</v>
      </c>
      <c r="E33" s="29">
        <f t="shared" si="23"/>
        <v>45</v>
      </c>
      <c r="F33" s="51">
        <f t="shared" si="2"/>
        <v>0</v>
      </c>
      <c r="G33" s="51">
        <f t="shared" si="3"/>
        <v>0</v>
      </c>
      <c r="H33" s="31">
        <f t="shared" si="4"/>
        <v>0</v>
      </c>
      <c r="I33" s="18" t="str">
        <f t="shared" si="5"/>
        <v/>
      </c>
      <c r="J33" s="18" t="e">
        <f t="shared" si="6"/>
        <v>#DIV/0!</v>
      </c>
      <c r="K33" s="18" t="str">
        <f t="shared" si="7"/>
        <v/>
      </c>
      <c r="L33" s="18" t="str">
        <f t="shared" si="8"/>
        <v/>
      </c>
      <c r="M33" s="18" t="str">
        <f t="shared" si="9"/>
        <v/>
      </c>
      <c r="N33" s="44">
        <f t="shared" si="20"/>
        <v>1</v>
      </c>
      <c r="O33" s="64" t="str">
        <f t="shared" si="15"/>
        <v/>
      </c>
      <c r="P33" s="32"/>
      <c r="Q33" s="65" t="str">
        <f t="shared" si="16"/>
        <v/>
      </c>
      <c r="R33" s="83"/>
    </row>
    <row r="34" spans="1:18" s="26" customFormat="1" ht="15" hidden="1" x14ac:dyDescent="0.25">
      <c r="A34" s="40"/>
      <c r="B34" s="27"/>
      <c r="C34" s="27"/>
      <c r="D34" s="28">
        <f t="shared" si="22"/>
        <v>45</v>
      </c>
      <c r="E34" s="29">
        <f t="shared" si="23"/>
        <v>45</v>
      </c>
      <c r="F34" s="51">
        <f t="shared" si="2"/>
        <v>0</v>
      </c>
      <c r="G34" s="51">
        <f t="shared" si="3"/>
        <v>0</v>
      </c>
      <c r="H34" s="31">
        <f t="shared" si="4"/>
        <v>0</v>
      </c>
      <c r="I34" s="18" t="str">
        <f t="shared" si="5"/>
        <v/>
      </c>
      <c r="J34" s="18" t="e">
        <f t="shared" si="6"/>
        <v>#DIV/0!</v>
      </c>
      <c r="K34" s="18" t="str">
        <f t="shared" si="7"/>
        <v/>
      </c>
      <c r="L34" s="18" t="str">
        <f t="shared" si="8"/>
        <v/>
      </c>
      <c r="M34" s="18" t="str">
        <f t="shared" si="9"/>
        <v/>
      </c>
      <c r="N34" s="44">
        <f t="shared" si="20"/>
        <v>1</v>
      </c>
      <c r="O34" s="64" t="str">
        <f t="shared" si="15"/>
        <v/>
      </c>
      <c r="P34" s="32"/>
      <c r="Q34" s="65" t="str">
        <f t="shared" si="16"/>
        <v/>
      </c>
      <c r="R34" s="83"/>
    </row>
    <row r="35" spans="1:18" s="66" customFormat="1" ht="75" hidden="1" x14ac:dyDescent="0.25">
      <c r="A35" s="50"/>
      <c r="B35" s="52"/>
      <c r="C35" s="52"/>
      <c r="D35" s="32"/>
      <c r="E35" s="68"/>
      <c r="F35" s="69"/>
      <c r="G35" s="69"/>
      <c r="H35" s="70"/>
      <c r="I35" s="17"/>
      <c r="J35" s="17"/>
      <c r="K35" s="17"/>
      <c r="L35" s="17"/>
      <c r="M35" s="17"/>
      <c r="N35" s="44"/>
      <c r="O35" s="64" t="str">
        <f t="shared" si="15"/>
        <v/>
      </c>
      <c r="P35" s="32"/>
      <c r="Q35" s="65" t="str">
        <f t="shared" si="16"/>
        <v>Non-doers are more likely to give this response than Doers.</v>
      </c>
      <c r="R35" s="85"/>
    </row>
    <row r="36" spans="1:18" s="26" customFormat="1" ht="30" x14ac:dyDescent="0.25">
      <c r="A36" s="45" t="s">
        <v>41</v>
      </c>
      <c r="B36" s="28"/>
      <c r="C36" s="28"/>
      <c r="D36" s="28"/>
      <c r="E36" s="30"/>
      <c r="F36" s="51"/>
      <c r="G36" s="51"/>
      <c r="H36" s="31"/>
      <c r="I36" s="18"/>
      <c r="J36" s="18"/>
      <c r="K36" s="18"/>
      <c r="L36" s="18"/>
      <c r="M36" s="18"/>
      <c r="N36" s="44"/>
      <c r="O36" s="64"/>
      <c r="P36" s="32"/>
      <c r="Q36" s="65"/>
      <c r="R36" s="83"/>
    </row>
    <row r="37" spans="1:18" s="26" customFormat="1" ht="66.75" customHeight="1" x14ac:dyDescent="0.25">
      <c r="A37" s="40" t="s">
        <v>31</v>
      </c>
      <c r="B37" s="27">
        <v>13</v>
      </c>
      <c r="C37" s="27">
        <v>4</v>
      </c>
      <c r="D37" s="28">
        <f t="shared" ref="D37:D44" si="24">SUM($B$4-B37)</f>
        <v>32</v>
      </c>
      <c r="E37" s="29">
        <f t="shared" ref="E37:E44" si="25">SUM($B$5-C37)</f>
        <v>41</v>
      </c>
      <c r="F37" s="51">
        <f t="shared" si="2"/>
        <v>0.28888888888888886</v>
      </c>
      <c r="G37" s="51">
        <f t="shared" si="3"/>
        <v>8.8888888888888892E-2</v>
      </c>
      <c r="H37" s="31">
        <f t="shared" si="4"/>
        <v>0.19999999999999996</v>
      </c>
      <c r="I37" s="18">
        <f t="shared" si="5"/>
        <v>4.1640625</v>
      </c>
      <c r="J37" s="18">
        <f t="shared" si="6"/>
        <v>0.61851703357750465</v>
      </c>
      <c r="K37" s="18">
        <f t="shared" si="7"/>
        <v>1.2388676469141282</v>
      </c>
      <c r="L37" s="18">
        <f t="shared" si="8"/>
        <v>13.996181551029018</v>
      </c>
      <c r="M37" s="18">
        <f t="shared" si="9"/>
        <v>1.2943313953488371</v>
      </c>
      <c r="N37" s="44">
        <f t="shared" ref="N37:N47" si="26">MIN(_xlfn.HYPGEOM.DIST(C37,B37+C37,C37+E37,B37+D37+C37+E37,TRUE),_xlfn.HYPGEOM.DIST(B37,B37+C37,B37+D37,B37+D37+C37+E37,TRUE))</f>
        <v>1.4572551351036685E-2</v>
      </c>
      <c r="O37" s="64" t="str">
        <f t="shared" si="15"/>
        <v>Doers are 1.3 more likely to give this response than Non-Doers.</v>
      </c>
      <c r="P37" s="32"/>
      <c r="Q37" s="65" t="str">
        <f t="shared" si="16"/>
        <v/>
      </c>
      <c r="R37" s="84">
        <f t="shared" ref="R37:R44" si="27">+(0.75*F37)+(0.25*G37)</f>
        <v>0.23888888888888887</v>
      </c>
    </row>
    <row r="38" spans="1:18" s="26" customFormat="1" ht="60.75" customHeight="1" x14ac:dyDescent="0.25">
      <c r="A38" s="40" t="s">
        <v>32</v>
      </c>
      <c r="B38" s="27">
        <v>3</v>
      </c>
      <c r="C38" s="27">
        <v>10</v>
      </c>
      <c r="D38" s="28">
        <f t="shared" si="24"/>
        <v>42</v>
      </c>
      <c r="E38" s="29">
        <f t="shared" si="25"/>
        <v>35</v>
      </c>
      <c r="F38" s="51">
        <f>IF(ISERROR(B38/$B$4),"",(B38/$B$4))</f>
        <v>6.6666666666666666E-2</v>
      </c>
      <c r="G38" s="51">
        <f>IF(ISERROR(C38/$B$5),"",(C38/$B$5))</f>
        <v>0.22222222222222221</v>
      </c>
      <c r="H38" s="31">
        <f>IF(ISERROR(F38-G38),"",(F38-G38))</f>
        <v>-0.15555555555555556</v>
      </c>
      <c r="I38" s="18">
        <f t="shared" si="5"/>
        <v>0.25</v>
      </c>
      <c r="J38" s="18">
        <f t="shared" si="6"/>
        <v>0.6969320524371696</v>
      </c>
      <c r="K38" s="18">
        <f t="shared" si="7"/>
        <v>6.3782196206663436E-2</v>
      </c>
      <c r="L38" s="18">
        <f t="shared" si="8"/>
        <v>0.97989727097967994</v>
      </c>
      <c r="M38" s="18">
        <f>IF(ISERROR(($B$7*B38/(B38+D38)/(($B$7*B38/(B38+D38)+(1-$B$7)*C38/(C38+E38))))/($B$7*D38/(B38+D38)/(($B$7*D38/(B38+D38)+(1-$B$7)*E38/(C38+E38))))),"",($B$7*B38/(B38+D38)/(($B$7*B38/(B38+D38)+(1-$B$7)*C38/(C38+E38))))/($B$7*D38/(B38+D38)/(($B$7*D38/(B38+D38)+(1-$B$7)*E38/(C38+E38)))))</f>
        <v>0.60526315789473684</v>
      </c>
      <c r="N38" s="44">
        <f t="shared" si="26"/>
        <v>3.4492854636872905E-2</v>
      </c>
      <c r="O38" s="64" t="str">
        <f t="shared" si="15"/>
        <v/>
      </c>
      <c r="P38" s="32"/>
      <c r="Q38" s="65" t="str">
        <f t="shared" si="16"/>
        <v>Non-doers are 1.7 more likely to give this response than Doers.</v>
      </c>
      <c r="R38" s="84">
        <f t="shared" si="27"/>
        <v>0.10555555555555556</v>
      </c>
    </row>
    <row r="39" spans="1:18" s="26" customFormat="1" ht="15" x14ac:dyDescent="0.25">
      <c r="A39" s="40" t="s">
        <v>33</v>
      </c>
      <c r="B39" s="27">
        <v>43</v>
      </c>
      <c r="C39" s="27">
        <v>38</v>
      </c>
      <c r="D39" s="28">
        <f t="shared" si="24"/>
        <v>2</v>
      </c>
      <c r="E39" s="29">
        <f t="shared" si="25"/>
        <v>7</v>
      </c>
      <c r="F39" s="51">
        <f t="shared" ref="F39:F53" si="28">IF(ISERROR(B39/$B$4),"",(B39/$B$4))</f>
        <v>0.9555555555555556</v>
      </c>
      <c r="G39" s="51">
        <f t="shared" ref="G39:G53" si="29">IF(ISERROR(C39/$B$5),"",(C39/$B$5))</f>
        <v>0.84444444444444444</v>
      </c>
      <c r="H39" s="31">
        <f t="shared" ref="H39:H53" si="30">IF(ISERROR(F39-G39),"",(F39-G39))</f>
        <v>0.11111111111111116</v>
      </c>
      <c r="I39" s="18">
        <f t="shared" ref="I39:I116" si="31">IF(ISERROR((B39*E39)/(C39*D39)),"",(B39*E39/(C39*D39)))</f>
        <v>3.9605263157894739</v>
      </c>
      <c r="J39" s="18">
        <f t="shared" ref="J39:J116" si="32">POWER(1/B39+1/C39+1/D39+1/E39,1/2)</f>
        <v>0.83212303554481382</v>
      </c>
      <c r="K39" s="18">
        <f t="shared" ref="K39:K116" si="33">IF(ISERROR(EXP(LN(I39)-1.96 *J39)),"",(EXP(LN(I39)-1.96*J39)))</f>
        <v>0.77523875569761758</v>
      </c>
      <c r="L39" s="18">
        <f t="shared" ref="L39:L116" si="34">IF(ISERROR(EXP(LN(I39)+1.96 *J39)),"",EXP(LN(I39)+1.96*J39))</f>
        <v>20.233468183547817</v>
      </c>
      <c r="M39" s="18">
        <f t="shared" ref="M39:M53" si="35">IF(ISERROR(($B$7*B39/(B39+D39)/(($B$7*B39/(B39+D39)+(1-$B$7)*C39/(C39+E39))))/($B$7*D39/(B39+D39)/(($B$7*D39/(B39+D39)+(1-$B$7)*E39/(C39+E39))))),"",($B$7*B39/(B39+D39)/(($B$7*B39/(B39+D39)+(1-$B$7)*C39/(C39+E39))))/($B$7*D39/(B39+D39)/(($B$7*D39/(B39+D39)+(1-$B$7)*E39/(C39+E39)))))</f>
        <v>1.6736526946107784</v>
      </c>
      <c r="N39" s="44">
        <f t="shared" si="26"/>
        <v>7.8600611622137981E-2</v>
      </c>
      <c r="O39" s="64" t="str">
        <f t="shared" si="15"/>
        <v/>
      </c>
      <c r="P39" s="32"/>
      <c r="Q39" s="65" t="str">
        <f t="shared" si="16"/>
        <v/>
      </c>
      <c r="R39" s="84">
        <f t="shared" si="27"/>
        <v>0.92777777777777781</v>
      </c>
    </row>
    <row r="40" spans="1:18" s="26" customFormat="1" ht="15" x14ac:dyDescent="0.25">
      <c r="A40" s="40" t="s">
        <v>34</v>
      </c>
      <c r="B40" s="27">
        <v>2</v>
      </c>
      <c r="C40" s="27">
        <v>1</v>
      </c>
      <c r="D40" s="28">
        <f t="shared" si="24"/>
        <v>43</v>
      </c>
      <c r="E40" s="29">
        <f t="shared" si="25"/>
        <v>44</v>
      </c>
      <c r="F40" s="51">
        <f t="shared" si="28"/>
        <v>4.4444444444444446E-2</v>
      </c>
      <c r="G40" s="51">
        <f t="shared" si="29"/>
        <v>2.2222222222222223E-2</v>
      </c>
      <c r="H40" s="31">
        <f t="shared" si="30"/>
        <v>2.2222222222222223E-2</v>
      </c>
      <c r="I40" s="18">
        <f t="shared" si="31"/>
        <v>2.0465116279069768</v>
      </c>
      <c r="J40" s="18">
        <f t="shared" si="32"/>
        <v>1.243375682036914</v>
      </c>
      <c r="K40" s="18">
        <f t="shared" si="33"/>
        <v>0.17890870377897014</v>
      </c>
      <c r="L40" s="18">
        <f t="shared" si="34"/>
        <v>23.409760144105231</v>
      </c>
      <c r="M40" s="18">
        <f t="shared" si="35"/>
        <v>1.1495016611295681</v>
      </c>
      <c r="N40" s="44">
        <f t="shared" si="26"/>
        <v>0.49999999999999989</v>
      </c>
      <c r="O40" s="64" t="str">
        <f t="shared" si="15"/>
        <v/>
      </c>
      <c r="P40" s="32"/>
      <c r="Q40" s="65" t="str">
        <f t="shared" si="16"/>
        <v/>
      </c>
      <c r="R40" s="84">
        <f t="shared" si="27"/>
        <v>3.888888888888889E-2</v>
      </c>
    </row>
    <row r="41" spans="1:18" s="26" customFormat="1" ht="15" hidden="1" x14ac:dyDescent="0.25">
      <c r="A41" s="40" t="s">
        <v>132</v>
      </c>
      <c r="B41" s="27">
        <v>0</v>
      </c>
      <c r="C41" s="27">
        <v>0</v>
      </c>
      <c r="D41" s="28">
        <f t="shared" si="24"/>
        <v>45</v>
      </c>
      <c r="E41" s="29">
        <f t="shared" si="25"/>
        <v>45</v>
      </c>
      <c r="F41" s="51">
        <f t="shared" si="28"/>
        <v>0</v>
      </c>
      <c r="G41" s="51">
        <f t="shared" si="29"/>
        <v>0</v>
      </c>
      <c r="H41" s="31">
        <f t="shared" si="30"/>
        <v>0</v>
      </c>
      <c r="I41" s="18" t="str">
        <f t="shared" si="31"/>
        <v/>
      </c>
      <c r="J41" s="18" t="e">
        <f t="shared" si="32"/>
        <v>#DIV/0!</v>
      </c>
      <c r="K41" s="18" t="str">
        <f t="shared" si="33"/>
        <v/>
      </c>
      <c r="L41" s="18" t="str">
        <f t="shared" si="34"/>
        <v/>
      </c>
      <c r="M41" s="18" t="str">
        <f t="shared" si="35"/>
        <v/>
      </c>
      <c r="N41" s="44">
        <f t="shared" si="26"/>
        <v>1</v>
      </c>
      <c r="O41" s="64" t="str">
        <f t="shared" si="15"/>
        <v/>
      </c>
      <c r="P41" s="32"/>
      <c r="Q41" s="65" t="str">
        <f t="shared" si="16"/>
        <v/>
      </c>
      <c r="R41" s="84">
        <f t="shared" si="27"/>
        <v>0</v>
      </c>
    </row>
    <row r="42" spans="1:18" s="26" customFormat="1" ht="15" hidden="1" x14ac:dyDescent="0.25">
      <c r="A42" s="40" t="s">
        <v>133</v>
      </c>
      <c r="B42" s="27"/>
      <c r="C42" s="27">
        <v>0</v>
      </c>
      <c r="D42" s="28">
        <f t="shared" si="24"/>
        <v>45</v>
      </c>
      <c r="E42" s="29">
        <f t="shared" si="25"/>
        <v>45</v>
      </c>
      <c r="F42" s="51">
        <f t="shared" si="28"/>
        <v>0</v>
      </c>
      <c r="G42" s="51">
        <f t="shared" si="29"/>
        <v>0</v>
      </c>
      <c r="H42" s="31">
        <f t="shared" si="30"/>
        <v>0</v>
      </c>
      <c r="I42" s="18" t="str">
        <f t="shared" si="31"/>
        <v/>
      </c>
      <c r="J42" s="18" t="e">
        <f t="shared" si="32"/>
        <v>#DIV/0!</v>
      </c>
      <c r="K42" s="18" t="str">
        <f t="shared" si="33"/>
        <v/>
      </c>
      <c r="L42" s="18" t="str">
        <f t="shared" si="34"/>
        <v/>
      </c>
      <c r="M42" s="18" t="str">
        <f t="shared" si="35"/>
        <v/>
      </c>
      <c r="N42" s="44">
        <f t="shared" si="26"/>
        <v>1</v>
      </c>
      <c r="O42" s="64" t="str">
        <f t="shared" si="15"/>
        <v/>
      </c>
      <c r="P42" s="32"/>
      <c r="Q42" s="65" t="str">
        <f t="shared" si="16"/>
        <v/>
      </c>
      <c r="R42" s="84">
        <f t="shared" si="27"/>
        <v>0</v>
      </c>
    </row>
    <row r="43" spans="1:18" s="26" customFormat="1" ht="63" customHeight="1" x14ac:dyDescent="0.25">
      <c r="A43" s="40" t="s">
        <v>158</v>
      </c>
      <c r="B43" s="27">
        <v>24</v>
      </c>
      <c r="C43" s="27">
        <v>14</v>
      </c>
      <c r="D43" s="28">
        <f t="shared" si="24"/>
        <v>21</v>
      </c>
      <c r="E43" s="29">
        <f t="shared" si="25"/>
        <v>31</v>
      </c>
      <c r="F43" s="51">
        <f t="shared" si="28"/>
        <v>0.53333333333333333</v>
      </c>
      <c r="G43" s="51">
        <f t="shared" si="29"/>
        <v>0.31111111111111112</v>
      </c>
      <c r="H43" s="31">
        <f t="shared" si="30"/>
        <v>0.22222222222222221</v>
      </c>
      <c r="I43" s="18">
        <f t="shared" si="31"/>
        <v>2.5306122448979593</v>
      </c>
      <c r="J43" s="18">
        <f t="shared" si="32"/>
        <v>0.43928618260812019</v>
      </c>
      <c r="K43" s="18">
        <f t="shared" si="33"/>
        <v>1.069787841222408</v>
      </c>
      <c r="L43" s="18">
        <f t="shared" si="34"/>
        <v>5.9862321174915119</v>
      </c>
      <c r="M43" s="18">
        <f t="shared" si="35"/>
        <v>1.2491694352159468</v>
      </c>
      <c r="N43" s="44">
        <f t="shared" si="26"/>
        <v>2.7055751760111248E-2</v>
      </c>
      <c r="O43" s="64" t="str">
        <f t="shared" si="15"/>
        <v>Doers are 1.2 more likely to give this response than Non-Doers.</v>
      </c>
      <c r="P43" s="32"/>
      <c r="Q43" s="65" t="str">
        <f t="shared" si="16"/>
        <v/>
      </c>
      <c r="R43" s="84">
        <f t="shared" si="27"/>
        <v>0.4777777777777778</v>
      </c>
    </row>
    <row r="44" spans="1:18" s="26" customFormat="1" ht="15" x14ac:dyDescent="0.25">
      <c r="A44" s="40" t="s">
        <v>159</v>
      </c>
      <c r="B44" s="27">
        <v>12</v>
      </c>
      <c r="C44" s="27">
        <v>18</v>
      </c>
      <c r="D44" s="28">
        <f t="shared" si="24"/>
        <v>33</v>
      </c>
      <c r="E44" s="29">
        <f t="shared" si="25"/>
        <v>27</v>
      </c>
      <c r="F44" s="51">
        <f t="shared" si="28"/>
        <v>0.26666666666666666</v>
      </c>
      <c r="G44" s="51">
        <f t="shared" si="29"/>
        <v>0.4</v>
      </c>
      <c r="H44" s="31">
        <f t="shared" si="30"/>
        <v>-0.13333333333333336</v>
      </c>
      <c r="I44" s="18">
        <f t="shared" si="31"/>
        <v>0.54545454545454541</v>
      </c>
      <c r="J44" s="18">
        <f t="shared" si="32"/>
        <v>0.45412438409422173</v>
      </c>
      <c r="K44" s="18">
        <f t="shared" si="33"/>
        <v>0.22397527864825581</v>
      </c>
      <c r="L44" s="18">
        <f t="shared" si="34"/>
        <v>1.3283638397622848</v>
      </c>
      <c r="M44" s="18">
        <f t="shared" si="35"/>
        <v>0.84848484848484851</v>
      </c>
      <c r="N44" s="44">
        <f t="shared" si="26"/>
        <v>0.13172054926566748</v>
      </c>
      <c r="O44" s="64" t="str">
        <f t="shared" si="15"/>
        <v/>
      </c>
      <c r="P44" s="32"/>
      <c r="Q44" s="65" t="str">
        <f t="shared" si="16"/>
        <v/>
      </c>
      <c r="R44" s="84">
        <f t="shared" si="27"/>
        <v>0.30000000000000004</v>
      </c>
    </row>
    <row r="45" spans="1:18" s="26" customFormat="1" ht="15" hidden="1" x14ac:dyDescent="0.25">
      <c r="A45" s="40"/>
      <c r="B45" s="27"/>
      <c r="C45" s="27"/>
      <c r="D45" s="28">
        <f t="shared" ref="D45:D47" si="36">SUM($B$4-B45)</f>
        <v>45</v>
      </c>
      <c r="E45" s="29">
        <f t="shared" ref="E45:E47" si="37">SUM($B$5-C45)</f>
        <v>45</v>
      </c>
      <c r="F45" s="51">
        <f t="shared" si="28"/>
        <v>0</v>
      </c>
      <c r="G45" s="51">
        <f t="shared" si="29"/>
        <v>0</v>
      </c>
      <c r="H45" s="31">
        <f t="shared" si="30"/>
        <v>0</v>
      </c>
      <c r="I45" s="18" t="str">
        <f t="shared" si="31"/>
        <v/>
      </c>
      <c r="J45" s="18" t="e">
        <f t="shared" si="32"/>
        <v>#DIV/0!</v>
      </c>
      <c r="K45" s="18" t="str">
        <f t="shared" si="33"/>
        <v/>
      </c>
      <c r="L45" s="18" t="str">
        <f t="shared" si="34"/>
        <v/>
      </c>
      <c r="M45" s="18" t="str">
        <f t="shared" si="35"/>
        <v/>
      </c>
      <c r="N45" s="44">
        <f t="shared" si="26"/>
        <v>1</v>
      </c>
      <c r="O45" s="64" t="str">
        <f t="shared" si="15"/>
        <v/>
      </c>
      <c r="P45" s="32"/>
      <c r="Q45" s="65" t="str">
        <f t="shared" si="16"/>
        <v/>
      </c>
      <c r="R45" s="83"/>
    </row>
    <row r="46" spans="1:18" s="26" customFormat="1" ht="15" hidden="1" x14ac:dyDescent="0.25">
      <c r="A46" s="40"/>
      <c r="B46" s="27"/>
      <c r="C46" s="27"/>
      <c r="D46" s="28">
        <f t="shared" si="36"/>
        <v>45</v>
      </c>
      <c r="E46" s="29">
        <f t="shared" si="37"/>
        <v>45</v>
      </c>
      <c r="F46" s="51">
        <f t="shared" si="28"/>
        <v>0</v>
      </c>
      <c r="G46" s="51">
        <f t="shared" si="29"/>
        <v>0</v>
      </c>
      <c r="H46" s="31">
        <f t="shared" si="30"/>
        <v>0</v>
      </c>
      <c r="I46" s="18" t="str">
        <f t="shared" si="31"/>
        <v/>
      </c>
      <c r="J46" s="18" t="e">
        <f t="shared" si="32"/>
        <v>#DIV/0!</v>
      </c>
      <c r="K46" s="18" t="str">
        <f t="shared" si="33"/>
        <v/>
      </c>
      <c r="L46" s="18" t="str">
        <f t="shared" si="34"/>
        <v/>
      </c>
      <c r="M46" s="18" t="str">
        <f t="shared" si="35"/>
        <v/>
      </c>
      <c r="N46" s="44">
        <f t="shared" si="26"/>
        <v>1</v>
      </c>
      <c r="O46" s="64" t="str">
        <f t="shared" si="15"/>
        <v/>
      </c>
      <c r="P46" s="32"/>
      <c r="Q46" s="65" t="str">
        <f t="shared" si="16"/>
        <v/>
      </c>
      <c r="R46" s="83"/>
    </row>
    <row r="47" spans="1:18" s="26" customFormat="1" ht="15" hidden="1" x14ac:dyDescent="0.25">
      <c r="A47" s="40"/>
      <c r="B47" s="27"/>
      <c r="C47" s="27"/>
      <c r="D47" s="28">
        <f t="shared" si="36"/>
        <v>45</v>
      </c>
      <c r="E47" s="29">
        <f t="shared" si="37"/>
        <v>45</v>
      </c>
      <c r="F47" s="51">
        <f t="shared" si="28"/>
        <v>0</v>
      </c>
      <c r="G47" s="51">
        <f t="shared" si="29"/>
        <v>0</v>
      </c>
      <c r="H47" s="31">
        <f t="shared" si="30"/>
        <v>0</v>
      </c>
      <c r="I47" s="18" t="str">
        <f t="shared" si="31"/>
        <v/>
      </c>
      <c r="J47" s="18" t="e">
        <f t="shared" si="32"/>
        <v>#DIV/0!</v>
      </c>
      <c r="K47" s="18" t="str">
        <f t="shared" si="33"/>
        <v/>
      </c>
      <c r="L47" s="18" t="str">
        <f t="shared" si="34"/>
        <v/>
      </c>
      <c r="M47" s="18" t="str">
        <f t="shared" si="35"/>
        <v/>
      </c>
      <c r="N47" s="44">
        <f t="shared" si="26"/>
        <v>1</v>
      </c>
      <c r="O47" s="64" t="str">
        <f t="shared" si="15"/>
        <v/>
      </c>
      <c r="P47" s="32"/>
      <c r="Q47" s="65" t="str">
        <f t="shared" si="16"/>
        <v/>
      </c>
      <c r="R47" s="83"/>
    </row>
    <row r="48" spans="1:18" s="66" customFormat="1" ht="15" x14ac:dyDescent="0.25">
      <c r="A48" s="50"/>
      <c r="B48" s="52"/>
      <c r="C48" s="52"/>
      <c r="D48" s="32"/>
      <c r="E48" s="68"/>
      <c r="F48" s="69"/>
      <c r="G48" s="69"/>
      <c r="H48" s="70"/>
      <c r="I48" s="17"/>
      <c r="J48" s="17"/>
      <c r="K48" s="17"/>
      <c r="L48" s="17"/>
      <c r="M48" s="17"/>
      <c r="N48" s="44"/>
      <c r="O48" s="64"/>
      <c r="P48" s="32"/>
      <c r="Q48" s="65"/>
      <c r="R48" s="85"/>
    </row>
    <row r="49" spans="1:18" s="26" customFormat="1" ht="30" x14ac:dyDescent="0.25">
      <c r="A49" s="45" t="s">
        <v>42</v>
      </c>
      <c r="B49" s="28"/>
      <c r="C49" s="28"/>
      <c r="D49" s="28"/>
      <c r="E49" s="29"/>
      <c r="F49" s="51"/>
      <c r="G49" s="51"/>
      <c r="H49" s="31"/>
      <c r="I49" s="18"/>
      <c r="J49" s="18" t="e">
        <f t="shared" si="32"/>
        <v>#DIV/0!</v>
      </c>
      <c r="K49" s="18"/>
      <c r="L49" s="18"/>
      <c r="M49" s="18"/>
      <c r="N49" s="44"/>
      <c r="O49" s="64"/>
      <c r="P49" s="32"/>
      <c r="Q49" s="65"/>
      <c r="R49" s="83"/>
    </row>
    <row r="50" spans="1:18" s="26" customFormat="1" ht="28.5" x14ac:dyDescent="0.25">
      <c r="A50" s="40" t="s">
        <v>35</v>
      </c>
      <c r="B50" s="27">
        <v>27</v>
      </c>
      <c r="C50" s="27">
        <v>32</v>
      </c>
      <c r="D50" s="28">
        <f t="shared" ref="D50:D55" si="38">SUM($B$4-B50)</f>
        <v>18</v>
      </c>
      <c r="E50" s="29">
        <f t="shared" ref="E50:E55" si="39">SUM($B$5-C50)</f>
        <v>13</v>
      </c>
      <c r="F50" s="51">
        <f t="shared" si="28"/>
        <v>0.6</v>
      </c>
      <c r="G50" s="51">
        <f t="shared" si="29"/>
        <v>0.71111111111111114</v>
      </c>
      <c r="H50" s="31">
        <f t="shared" si="30"/>
        <v>-0.11111111111111116</v>
      </c>
      <c r="I50" s="18">
        <f t="shared" si="31"/>
        <v>0.609375</v>
      </c>
      <c r="J50" s="18">
        <f t="shared" si="32"/>
        <v>0.44806882229817052</v>
      </c>
      <c r="K50" s="18">
        <f t="shared" si="33"/>
        <v>0.25320994077084258</v>
      </c>
      <c r="L50" s="18">
        <f t="shared" si="34"/>
        <v>1.466521770411314</v>
      </c>
      <c r="M50" s="18">
        <f t="shared" si="35"/>
        <v>0.88938053097345138</v>
      </c>
      <c r="N50" s="44">
        <f t="shared" ref="N50:N62" si="40">MIN(_xlfn.HYPGEOM.DIST(C50,B50+C50,C50+E50,B50+D50+C50+E50,TRUE),_xlfn.HYPGEOM.DIST(B50,B50+C50,B50+D50,B50+D50+C50+E50,TRUE))</f>
        <v>0.1875506275172141</v>
      </c>
      <c r="O50" s="64" t="str">
        <f t="shared" si="15"/>
        <v/>
      </c>
      <c r="P50" s="32"/>
      <c r="Q50" s="65" t="str">
        <f t="shared" si="16"/>
        <v/>
      </c>
      <c r="R50" s="84">
        <f t="shared" ref="R50:R62" si="41">+(0.75*F50)+(0.25*G50)</f>
        <v>0.62777777777777777</v>
      </c>
    </row>
    <row r="51" spans="1:18" s="26" customFormat="1" ht="15" x14ac:dyDescent="0.25">
      <c r="A51" s="40" t="s">
        <v>36</v>
      </c>
      <c r="B51" s="27">
        <v>0</v>
      </c>
      <c r="C51" s="27">
        <v>1</v>
      </c>
      <c r="D51" s="28">
        <f t="shared" si="38"/>
        <v>45</v>
      </c>
      <c r="E51" s="29">
        <f t="shared" si="39"/>
        <v>44</v>
      </c>
      <c r="F51" s="51">
        <f t="shared" si="28"/>
        <v>0</v>
      </c>
      <c r="G51" s="51">
        <f t="shared" si="29"/>
        <v>2.2222222222222223E-2</v>
      </c>
      <c r="H51" s="31">
        <f t="shared" si="30"/>
        <v>-2.2222222222222223E-2</v>
      </c>
      <c r="I51" s="18">
        <f t="shared" si="31"/>
        <v>0</v>
      </c>
      <c r="J51" s="18" t="e">
        <f t="shared" si="32"/>
        <v>#DIV/0!</v>
      </c>
      <c r="K51" s="18" t="str">
        <f t="shared" si="33"/>
        <v/>
      </c>
      <c r="L51" s="18" t="str">
        <f t="shared" si="34"/>
        <v/>
      </c>
      <c r="M51" s="18">
        <f t="shared" si="35"/>
        <v>0</v>
      </c>
      <c r="N51" s="44">
        <f t="shared" si="40"/>
        <v>0.5</v>
      </c>
      <c r="O51" s="64" t="str">
        <f t="shared" si="15"/>
        <v/>
      </c>
      <c r="P51" s="32"/>
      <c r="Q51" s="65" t="str">
        <f t="shared" si="16"/>
        <v/>
      </c>
      <c r="R51" s="84">
        <f t="shared" si="41"/>
        <v>5.5555555555555558E-3</v>
      </c>
    </row>
    <row r="52" spans="1:18" s="26" customFormat="1" ht="15" hidden="1" x14ac:dyDescent="0.25">
      <c r="A52" s="40" t="s">
        <v>37</v>
      </c>
      <c r="B52" s="27">
        <v>0</v>
      </c>
      <c r="C52" s="27">
        <v>0</v>
      </c>
      <c r="D52" s="28">
        <f t="shared" si="38"/>
        <v>45</v>
      </c>
      <c r="E52" s="29">
        <f t="shared" si="39"/>
        <v>45</v>
      </c>
      <c r="F52" s="51">
        <f t="shared" si="28"/>
        <v>0</v>
      </c>
      <c r="G52" s="51">
        <f t="shared" si="29"/>
        <v>0</v>
      </c>
      <c r="H52" s="31">
        <f t="shared" si="30"/>
        <v>0</v>
      </c>
      <c r="I52" s="18" t="str">
        <f t="shared" si="31"/>
        <v/>
      </c>
      <c r="J52" s="18" t="e">
        <f t="shared" si="32"/>
        <v>#DIV/0!</v>
      </c>
      <c r="K52" s="18" t="str">
        <f t="shared" si="33"/>
        <v/>
      </c>
      <c r="L52" s="18" t="str">
        <f t="shared" si="34"/>
        <v/>
      </c>
      <c r="M52" s="18" t="str">
        <f t="shared" si="35"/>
        <v/>
      </c>
      <c r="N52" s="44">
        <f t="shared" si="40"/>
        <v>1</v>
      </c>
      <c r="O52" s="64" t="str">
        <f t="shared" si="15"/>
        <v/>
      </c>
      <c r="P52" s="32"/>
      <c r="Q52" s="65" t="str">
        <f t="shared" si="16"/>
        <v/>
      </c>
      <c r="R52" s="84">
        <f t="shared" si="41"/>
        <v>0</v>
      </c>
    </row>
    <row r="53" spans="1:18" s="26" customFormat="1" ht="15" x14ac:dyDescent="0.25">
      <c r="A53" s="40" t="s">
        <v>38</v>
      </c>
      <c r="B53" s="27">
        <v>18</v>
      </c>
      <c r="C53" s="27">
        <v>12</v>
      </c>
      <c r="D53" s="28">
        <f t="shared" si="38"/>
        <v>27</v>
      </c>
      <c r="E53" s="29">
        <f t="shared" si="39"/>
        <v>33</v>
      </c>
      <c r="F53" s="51">
        <f t="shared" si="28"/>
        <v>0.4</v>
      </c>
      <c r="G53" s="51">
        <f t="shared" si="29"/>
        <v>0.26666666666666666</v>
      </c>
      <c r="H53" s="31">
        <f t="shared" si="30"/>
        <v>0.13333333333333336</v>
      </c>
      <c r="I53" s="18">
        <f t="shared" si="31"/>
        <v>1.8333333333333333</v>
      </c>
      <c r="J53" s="18">
        <f t="shared" si="32"/>
        <v>0.45412438409422173</v>
      </c>
      <c r="K53" s="18">
        <f t="shared" si="33"/>
        <v>0.7528057976788598</v>
      </c>
      <c r="L53" s="18">
        <f t="shared" si="34"/>
        <v>4.4647784614232346</v>
      </c>
      <c r="M53" s="18">
        <f t="shared" si="35"/>
        <v>1.1515151515151514</v>
      </c>
      <c r="N53" s="44">
        <f t="shared" si="40"/>
        <v>0.13172054926566748</v>
      </c>
      <c r="O53" s="64" t="str">
        <f t="shared" si="15"/>
        <v/>
      </c>
      <c r="P53" s="32"/>
      <c r="Q53" s="65" t="str">
        <f t="shared" si="16"/>
        <v/>
      </c>
      <c r="R53" s="84">
        <f t="shared" si="41"/>
        <v>0.3666666666666667</v>
      </c>
    </row>
    <row r="54" spans="1:18" s="26" customFormat="1" ht="28.5" hidden="1" x14ac:dyDescent="0.25">
      <c r="A54" s="40" t="s">
        <v>134</v>
      </c>
      <c r="B54" s="27">
        <v>0</v>
      </c>
      <c r="C54" s="27">
        <v>0</v>
      </c>
      <c r="D54" s="28">
        <f t="shared" si="38"/>
        <v>45</v>
      </c>
      <c r="E54" s="29">
        <f t="shared" si="39"/>
        <v>45</v>
      </c>
      <c r="F54" s="51">
        <f>IF(ISERROR(B54/$B$4),"",(B54/$B$4))</f>
        <v>0</v>
      </c>
      <c r="G54" s="51">
        <f>IF(ISERROR(C54/$B$5),"",(C54/$B$5))</f>
        <v>0</v>
      </c>
      <c r="H54" s="31">
        <f>IF(ISERROR(F54-G54),"",(F54-G54))</f>
        <v>0</v>
      </c>
      <c r="I54" s="18" t="str">
        <f t="shared" si="31"/>
        <v/>
      </c>
      <c r="J54" s="18" t="e">
        <f t="shared" si="32"/>
        <v>#DIV/0!</v>
      </c>
      <c r="K54" s="18" t="str">
        <f t="shared" si="33"/>
        <v/>
      </c>
      <c r="L54" s="18" t="str">
        <f t="shared" si="34"/>
        <v/>
      </c>
      <c r="M54" s="18" t="str">
        <f>IF(ISERROR(($B$7*B54/(B54+D54)/(($B$7*B54/(B54+D54)+(1-$B$7)*C54/(C54+E54))))/($B$7*D54/(B54+D54)/(($B$7*D54/(B54+D54)+(1-$B$7)*E54/(C54+E54))))),"",($B$7*B54/(B54+D54)/(($B$7*B54/(B54+D54)+(1-$B$7)*C54/(C54+E54))))/($B$7*D54/(B54+D54)/(($B$7*D54/(B54+D54)+(1-$B$7)*E54/(C54+E54)))))</f>
        <v/>
      </c>
      <c r="N54" s="44">
        <f t="shared" si="40"/>
        <v>1</v>
      </c>
      <c r="O54" s="64" t="str">
        <f t="shared" si="15"/>
        <v/>
      </c>
      <c r="P54" s="32"/>
      <c r="Q54" s="65" t="str">
        <f t="shared" si="16"/>
        <v/>
      </c>
      <c r="R54" s="84">
        <f t="shared" si="41"/>
        <v>0</v>
      </c>
    </row>
    <row r="55" spans="1:18" s="26" customFormat="1" ht="15" x14ac:dyDescent="0.25">
      <c r="A55" s="40" t="s">
        <v>135</v>
      </c>
      <c r="B55" s="27">
        <v>0</v>
      </c>
      <c r="C55" s="27">
        <v>3</v>
      </c>
      <c r="D55" s="28">
        <f t="shared" si="38"/>
        <v>45</v>
      </c>
      <c r="E55" s="29">
        <f t="shared" si="39"/>
        <v>42</v>
      </c>
      <c r="F55" s="51">
        <f t="shared" ref="F55:F103" si="42">IF(ISERROR(B55/$B$4),"",(B55/$B$4))</f>
        <v>0</v>
      </c>
      <c r="G55" s="51">
        <f t="shared" ref="G55:G103" si="43">IF(ISERROR(C55/$B$5),"",(C55/$B$5))</f>
        <v>6.6666666666666666E-2</v>
      </c>
      <c r="H55" s="31">
        <f t="shared" ref="H55:H103" si="44">IF(ISERROR(F55-G55),"",(F55-G55))</f>
        <v>-6.6666666666666666E-2</v>
      </c>
      <c r="I55" s="18">
        <f t="shared" si="31"/>
        <v>0</v>
      </c>
      <c r="J55" s="18" t="e">
        <f t="shared" si="32"/>
        <v>#DIV/0!</v>
      </c>
      <c r="K55" s="18" t="str">
        <f t="shared" si="33"/>
        <v/>
      </c>
      <c r="L55" s="18" t="str">
        <f t="shared" si="34"/>
        <v/>
      </c>
      <c r="M55" s="18">
        <f t="shared" ref="M55:M103" si="45">IF(ISERROR(($B$7*B55/(B55+D55)/(($B$7*B55/(B55+D55)+(1-$B$7)*C55/(C55+E55))))/($B$7*D55/(B55+D55)/(($B$7*D55/(B55+D55)+(1-$B$7)*E55/(C55+E55))))),"",($B$7*B55/(B55+D55)/(($B$7*B55/(B55+D55)+(1-$B$7)*C55/(C55+E55))))/($B$7*D55/(B55+D55)/(($B$7*D55/(B55+D55)+(1-$B$7)*E55/(C55+E55)))))</f>
        <v>0</v>
      </c>
      <c r="N55" s="44">
        <f t="shared" si="40"/>
        <v>0.12078651685393257</v>
      </c>
      <c r="O55" s="64" t="str">
        <f t="shared" si="15"/>
        <v/>
      </c>
      <c r="P55" s="32"/>
      <c r="Q55" s="65" t="str">
        <f t="shared" si="16"/>
        <v/>
      </c>
      <c r="R55" s="84">
        <f t="shared" si="41"/>
        <v>1.6666666666666666E-2</v>
      </c>
    </row>
    <row r="56" spans="1:18" s="26" customFormat="1" ht="59.25" customHeight="1" x14ac:dyDescent="0.25">
      <c r="A56" s="40" t="s">
        <v>160</v>
      </c>
      <c r="B56" s="27">
        <v>0</v>
      </c>
      <c r="C56" s="27">
        <v>6</v>
      </c>
      <c r="D56" s="28">
        <f t="shared" ref="D56:D62" si="46">SUM($B$4-B56)</f>
        <v>45</v>
      </c>
      <c r="E56" s="29">
        <f t="shared" ref="E56:E62" si="47">SUM($B$5-C56)</f>
        <v>39</v>
      </c>
      <c r="F56" s="51">
        <f t="shared" si="42"/>
        <v>0</v>
      </c>
      <c r="G56" s="51">
        <f t="shared" si="43"/>
        <v>0.13333333333333333</v>
      </c>
      <c r="H56" s="31">
        <f t="shared" si="44"/>
        <v>-0.13333333333333333</v>
      </c>
      <c r="I56" s="18">
        <f t="shared" si="31"/>
        <v>0</v>
      </c>
      <c r="J56" s="18" t="e">
        <f t="shared" si="32"/>
        <v>#DIV/0!</v>
      </c>
      <c r="K56" s="18" t="str">
        <f t="shared" si="33"/>
        <v/>
      </c>
      <c r="L56" s="18" t="str">
        <f t="shared" si="34"/>
        <v/>
      </c>
      <c r="M56" s="18">
        <f t="shared" si="45"/>
        <v>0</v>
      </c>
      <c r="N56" s="44">
        <f t="shared" si="40"/>
        <v>1.3082024751008503E-2</v>
      </c>
      <c r="O56" s="64" t="str">
        <f t="shared" si="15"/>
        <v/>
      </c>
      <c r="P56" s="32"/>
      <c r="Q56" s="65" t="str">
        <f t="shared" si="16"/>
        <v>Non-doers are more likely to give this response than Doers.</v>
      </c>
      <c r="R56" s="84">
        <f t="shared" si="41"/>
        <v>3.3333333333333333E-2</v>
      </c>
    </row>
    <row r="57" spans="1:18" s="26" customFormat="1" ht="15" x14ac:dyDescent="0.25">
      <c r="A57" s="40" t="s">
        <v>162</v>
      </c>
      <c r="B57" s="27">
        <v>0</v>
      </c>
      <c r="C57" s="27">
        <v>3</v>
      </c>
      <c r="D57" s="28">
        <f t="shared" si="46"/>
        <v>45</v>
      </c>
      <c r="E57" s="29">
        <f t="shared" si="47"/>
        <v>42</v>
      </c>
      <c r="F57" s="51">
        <f t="shared" si="42"/>
        <v>0</v>
      </c>
      <c r="G57" s="51">
        <f t="shared" si="43"/>
        <v>6.6666666666666666E-2</v>
      </c>
      <c r="H57" s="31">
        <f t="shared" si="44"/>
        <v>-6.6666666666666666E-2</v>
      </c>
      <c r="I57" s="18">
        <f t="shared" si="31"/>
        <v>0</v>
      </c>
      <c r="J57" s="18" t="e">
        <f t="shared" si="32"/>
        <v>#DIV/0!</v>
      </c>
      <c r="K57" s="18" t="str">
        <f t="shared" si="33"/>
        <v/>
      </c>
      <c r="L57" s="18" t="str">
        <f t="shared" si="34"/>
        <v/>
      </c>
      <c r="M57" s="18">
        <f t="shared" si="45"/>
        <v>0</v>
      </c>
      <c r="N57" s="44">
        <f t="shared" si="40"/>
        <v>0.12078651685393257</v>
      </c>
      <c r="O57" s="64" t="str">
        <f t="shared" si="15"/>
        <v/>
      </c>
      <c r="P57" s="32"/>
      <c r="Q57" s="65" t="str">
        <f t="shared" si="16"/>
        <v/>
      </c>
      <c r="R57" s="84">
        <f t="shared" si="41"/>
        <v>1.6666666666666666E-2</v>
      </c>
    </row>
    <row r="58" spans="1:18" s="26" customFormat="1" ht="28.5" x14ac:dyDescent="0.25">
      <c r="A58" s="40" t="s">
        <v>163</v>
      </c>
      <c r="B58" s="27">
        <v>0</v>
      </c>
      <c r="C58" s="27">
        <v>1</v>
      </c>
      <c r="D58" s="28">
        <f t="shared" si="46"/>
        <v>45</v>
      </c>
      <c r="E58" s="29">
        <f t="shared" si="47"/>
        <v>44</v>
      </c>
      <c r="F58" s="51">
        <f t="shared" si="42"/>
        <v>0</v>
      </c>
      <c r="G58" s="51">
        <f t="shared" si="43"/>
        <v>2.2222222222222223E-2</v>
      </c>
      <c r="H58" s="31">
        <f t="shared" si="44"/>
        <v>-2.2222222222222223E-2</v>
      </c>
      <c r="I58" s="18">
        <f t="shared" si="31"/>
        <v>0</v>
      </c>
      <c r="J58" s="18" t="e">
        <f t="shared" si="32"/>
        <v>#DIV/0!</v>
      </c>
      <c r="K58" s="18" t="str">
        <f t="shared" si="33"/>
        <v/>
      </c>
      <c r="L58" s="18" t="str">
        <f t="shared" si="34"/>
        <v/>
      </c>
      <c r="M58" s="18">
        <f t="shared" si="45"/>
        <v>0</v>
      </c>
      <c r="N58" s="44">
        <f t="shared" si="40"/>
        <v>0.5</v>
      </c>
      <c r="O58" s="64" t="str">
        <f t="shared" si="15"/>
        <v/>
      </c>
      <c r="P58" s="32"/>
      <c r="Q58" s="65" t="str">
        <f t="shared" si="16"/>
        <v/>
      </c>
      <c r="R58" s="84">
        <f t="shared" si="41"/>
        <v>5.5555555555555558E-3</v>
      </c>
    </row>
    <row r="59" spans="1:18" s="26" customFormat="1" ht="15" hidden="1" x14ac:dyDescent="0.25">
      <c r="A59" s="40"/>
      <c r="B59" s="27"/>
      <c r="C59" s="27"/>
      <c r="D59" s="28">
        <f t="shared" si="46"/>
        <v>45</v>
      </c>
      <c r="E59" s="29">
        <f t="shared" si="47"/>
        <v>45</v>
      </c>
      <c r="F59" s="51">
        <f t="shared" si="42"/>
        <v>0</v>
      </c>
      <c r="G59" s="51">
        <f t="shared" si="43"/>
        <v>0</v>
      </c>
      <c r="H59" s="31">
        <f t="shared" si="44"/>
        <v>0</v>
      </c>
      <c r="I59" s="18" t="str">
        <f t="shared" si="31"/>
        <v/>
      </c>
      <c r="J59" s="18" t="e">
        <f t="shared" si="32"/>
        <v>#DIV/0!</v>
      </c>
      <c r="K59" s="18" t="str">
        <f t="shared" si="33"/>
        <v/>
      </c>
      <c r="L59" s="18" t="str">
        <f t="shared" si="34"/>
        <v/>
      </c>
      <c r="M59" s="18" t="str">
        <f t="shared" si="45"/>
        <v/>
      </c>
      <c r="N59" s="44">
        <f t="shared" si="40"/>
        <v>1</v>
      </c>
      <c r="O59" s="64" t="str">
        <f t="shared" si="15"/>
        <v/>
      </c>
      <c r="P59" s="32"/>
      <c r="Q59" s="65" t="str">
        <f t="shared" si="16"/>
        <v/>
      </c>
      <c r="R59" s="84">
        <f t="shared" si="41"/>
        <v>0</v>
      </c>
    </row>
    <row r="60" spans="1:18" s="26" customFormat="1" ht="15" hidden="1" x14ac:dyDescent="0.25">
      <c r="A60" s="40"/>
      <c r="B60" s="27"/>
      <c r="C60" s="27"/>
      <c r="D60" s="28">
        <f t="shared" si="46"/>
        <v>45</v>
      </c>
      <c r="E60" s="29">
        <f t="shared" si="47"/>
        <v>45</v>
      </c>
      <c r="F60" s="51">
        <f t="shared" si="42"/>
        <v>0</v>
      </c>
      <c r="G60" s="51">
        <f t="shared" si="43"/>
        <v>0</v>
      </c>
      <c r="H60" s="31">
        <f t="shared" si="44"/>
        <v>0</v>
      </c>
      <c r="I60" s="18" t="str">
        <f t="shared" si="31"/>
        <v/>
      </c>
      <c r="J60" s="18" t="e">
        <f t="shared" si="32"/>
        <v>#DIV/0!</v>
      </c>
      <c r="K60" s="18" t="str">
        <f t="shared" si="33"/>
        <v/>
      </c>
      <c r="L60" s="18" t="str">
        <f t="shared" si="34"/>
        <v/>
      </c>
      <c r="M60" s="18" t="str">
        <f t="shared" si="45"/>
        <v/>
      </c>
      <c r="N60" s="44">
        <f t="shared" si="40"/>
        <v>1</v>
      </c>
      <c r="O60" s="64" t="str">
        <f t="shared" si="15"/>
        <v/>
      </c>
      <c r="P60" s="32"/>
      <c r="Q60" s="65" t="str">
        <f t="shared" si="16"/>
        <v/>
      </c>
      <c r="R60" s="84">
        <f t="shared" si="41"/>
        <v>0</v>
      </c>
    </row>
    <row r="61" spans="1:18" s="26" customFormat="1" ht="15" hidden="1" x14ac:dyDescent="0.25">
      <c r="A61" s="40"/>
      <c r="B61" s="27"/>
      <c r="C61" s="27"/>
      <c r="D61" s="28">
        <f t="shared" si="46"/>
        <v>45</v>
      </c>
      <c r="E61" s="29">
        <f t="shared" si="47"/>
        <v>45</v>
      </c>
      <c r="F61" s="51">
        <f t="shared" si="42"/>
        <v>0</v>
      </c>
      <c r="G61" s="51">
        <f t="shared" si="43"/>
        <v>0</v>
      </c>
      <c r="H61" s="31">
        <f t="shared" si="44"/>
        <v>0</v>
      </c>
      <c r="I61" s="18" t="str">
        <f t="shared" si="31"/>
        <v/>
      </c>
      <c r="J61" s="18" t="e">
        <f t="shared" si="32"/>
        <v>#DIV/0!</v>
      </c>
      <c r="K61" s="18" t="str">
        <f t="shared" si="33"/>
        <v/>
      </c>
      <c r="L61" s="18" t="str">
        <f t="shared" si="34"/>
        <v/>
      </c>
      <c r="M61" s="18" t="str">
        <f t="shared" si="45"/>
        <v/>
      </c>
      <c r="N61" s="44">
        <f t="shared" si="40"/>
        <v>1</v>
      </c>
      <c r="O61" s="64" t="str">
        <f t="shared" si="15"/>
        <v/>
      </c>
      <c r="P61" s="32"/>
      <c r="Q61" s="65" t="str">
        <f t="shared" si="16"/>
        <v/>
      </c>
      <c r="R61" s="84">
        <f t="shared" si="41"/>
        <v>0</v>
      </c>
    </row>
    <row r="62" spans="1:18" s="26" customFormat="1" ht="15" hidden="1" x14ac:dyDescent="0.25">
      <c r="A62" s="40"/>
      <c r="B62" s="27"/>
      <c r="C62" s="27"/>
      <c r="D62" s="28">
        <f t="shared" si="46"/>
        <v>45</v>
      </c>
      <c r="E62" s="29">
        <f t="shared" si="47"/>
        <v>45</v>
      </c>
      <c r="F62" s="51">
        <f t="shared" si="42"/>
        <v>0</v>
      </c>
      <c r="G62" s="51">
        <f t="shared" si="43"/>
        <v>0</v>
      </c>
      <c r="H62" s="31">
        <f t="shared" si="44"/>
        <v>0</v>
      </c>
      <c r="I62" s="18" t="str">
        <f t="shared" si="31"/>
        <v/>
      </c>
      <c r="J62" s="18" t="e">
        <f t="shared" si="32"/>
        <v>#DIV/0!</v>
      </c>
      <c r="K62" s="18" t="str">
        <f t="shared" si="33"/>
        <v/>
      </c>
      <c r="L62" s="18" t="str">
        <f t="shared" si="34"/>
        <v/>
      </c>
      <c r="M62" s="18" t="str">
        <f t="shared" si="45"/>
        <v/>
      </c>
      <c r="N62" s="44">
        <f t="shared" si="40"/>
        <v>1</v>
      </c>
      <c r="O62" s="64" t="str">
        <f t="shared" si="15"/>
        <v/>
      </c>
      <c r="P62" s="32"/>
      <c r="Q62" s="65" t="str">
        <f t="shared" si="16"/>
        <v/>
      </c>
      <c r="R62" s="84">
        <f t="shared" si="41"/>
        <v>0</v>
      </c>
    </row>
    <row r="63" spans="1:18" s="66" customFormat="1" ht="15" x14ac:dyDescent="0.25">
      <c r="A63" s="50"/>
      <c r="B63" s="52"/>
      <c r="C63" s="52"/>
      <c r="D63" s="32"/>
      <c r="E63" s="68"/>
      <c r="F63" s="69"/>
      <c r="G63" s="69"/>
      <c r="H63" s="70"/>
      <c r="I63" s="17"/>
      <c r="J63" s="17"/>
      <c r="K63" s="17"/>
      <c r="L63" s="17"/>
      <c r="M63" s="17"/>
      <c r="N63" s="44"/>
      <c r="O63" s="64"/>
      <c r="P63" s="32"/>
      <c r="Q63" s="65"/>
      <c r="R63" s="84"/>
    </row>
    <row r="64" spans="1:18" s="26" customFormat="1" ht="30" x14ac:dyDescent="0.25">
      <c r="A64" s="46" t="s">
        <v>43</v>
      </c>
      <c r="B64" s="52"/>
      <c r="C64" s="52"/>
      <c r="D64" s="28"/>
      <c r="E64" s="29"/>
      <c r="F64" s="51"/>
      <c r="G64" s="51"/>
      <c r="H64" s="31"/>
      <c r="I64" s="18"/>
      <c r="J64" s="18" t="e">
        <f t="shared" si="32"/>
        <v>#DIV/0!</v>
      </c>
      <c r="K64" s="18"/>
      <c r="L64" s="18"/>
      <c r="M64" s="18"/>
      <c r="N64" s="44"/>
      <c r="O64" s="64"/>
      <c r="P64" s="32"/>
      <c r="Q64" s="65"/>
      <c r="R64" s="83"/>
    </row>
    <row r="65" spans="1:18" s="26" customFormat="1" ht="58.5" customHeight="1" x14ac:dyDescent="0.25">
      <c r="A65" s="40" t="s">
        <v>44</v>
      </c>
      <c r="B65" s="27">
        <v>23</v>
      </c>
      <c r="C65" s="27">
        <v>7</v>
      </c>
      <c r="D65" s="28">
        <f t="shared" ref="D65:D76" si="48">SUM($B$4-B65)</f>
        <v>22</v>
      </c>
      <c r="E65" s="29">
        <f t="shared" ref="E65:E76" si="49">SUM($B$5-C65)</f>
        <v>38</v>
      </c>
      <c r="F65" s="51">
        <f t="shared" si="42"/>
        <v>0.51111111111111107</v>
      </c>
      <c r="G65" s="51">
        <f t="shared" si="43"/>
        <v>0.15555555555555556</v>
      </c>
      <c r="H65" s="31">
        <f t="shared" si="44"/>
        <v>0.35555555555555551</v>
      </c>
      <c r="I65" s="18">
        <f t="shared" si="31"/>
        <v>5.6753246753246751</v>
      </c>
      <c r="J65" s="18">
        <f t="shared" si="32"/>
        <v>0.50804107969231949</v>
      </c>
      <c r="K65" s="18">
        <f t="shared" si="33"/>
        <v>2.0967054029426695</v>
      </c>
      <c r="L65" s="18">
        <f t="shared" si="34"/>
        <v>15.361867301502745</v>
      </c>
      <c r="M65" s="18">
        <f t="shared" si="45"/>
        <v>1.430622009569378</v>
      </c>
      <c r="N65" s="44">
        <f t="shared" ref="N65:N76" si="50">MIN(_xlfn.HYPGEOM.DIST(C65,B65+C65,C65+E65,B65+D65+C65+E65,TRUE),_xlfn.HYPGEOM.DIST(B65,B65+C65,B65+D65,B65+D65+C65+E65,TRUE))</f>
        <v>3.2952363297070999E-4</v>
      </c>
      <c r="O65" s="64" t="str">
        <f t="shared" si="15"/>
        <v>Doers are 1.4 more likely to give this response than Non-Doers.</v>
      </c>
      <c r="P65" s="32"/>
      <c r="Q65" s="65" t="str">
        <f t="shared" si="16"/>
        <v/>
      </c>
      <c r="R65" s="84">
        <f t="shared" ref="R65:R68" si="51">+(0.75*F65)+(0.25*G65)</f>
        <v>0.42222222222222217</v>
      </c>
    </row>
    <row r="66" spans="1:18" s="26" customFormat="1" ht="15.75" customHeight="1" x14ac:dyDescent="0.25">
      <c r="A66" s="40" t="s">
        <v>45</v>
      </c>
      <c r="B66" s="27">
        <v>12</v>
      </c>
      <c r="C66" s="27">
        <v>15</v>
      </c>
      <c r="D66" s="28">
        <f t="shared" ref="D66:D69" si="52">SUM($B$4-B66)</f>
        <v>33</v>
      </c>
      <c r="E66" s="29">
        <f t="shared" ref="E66:E69" si="53">SUM($B$5-C66)</f>
        <v>30</v>
      </c>
      <c r="F66" s="51">
        <f t="shared" ref="F66:F69" si="54">IF(ISERROR(B66/$B$4),"",(B66/$B$4))</f>
        <v>0.26666666666666666</v>
      </c>
      <c r="G66" s="51">
        <f t="shared" ref="G66:G69" si="55">IF(ISERROR(C66/$B$5),"",(C66/$B$5))</f>
        <v>0.33333333333333331</v>
      </c>
      <c r="H66" s="31">
        <f t="shared" ref="H66:H69" si="56">IF(ISERROR(F66-G66),"",(F66-G66))</f>
        <v>-6.6666666666666652E-2</v>
      </c>
      <c r="I66" s="18">
        <f t="shared" ref="I66:I69" si="57">IF(ISERROR((B66*E66)/(C66*D66)),"",(B66*E66/(C66*D66)))</f>
        <v>0.72727272727272729</v>
      </c>
      <c r="J66" s="18">
        <f t="shared" ref="J66:J69" si="58">POWER(1/B66+1/C66+1/D66+1/E66,1/2)</f>
        <v>0.46220813886858769</v>
      </c>
      <c r="K66" s="18">
        <f t="shared" ref="K66:K69" si="59">IF(ISERROR(EXP(LN(I66)-1.96 *J66)),"",(EXP(LN(I66)-1.96*J66)))</f>
        <v>0.29393939178075495</v>
      </c>
      <c r="L66" s="18">
        <f t="shared" ref="L66:L69" si="60">IF(ISERROR(EXP(LN(I66)+1.96 *J66)),"",EXP(LN(I66)+1.96*J66))</f>
        <v>1.7994376889410881</v>
      </c>
      <c r="M66" s="18">
        <f t="shared" ref="M66:M69" si="61">IF(ISERROR(($B$7*B66/(B66+D66)/(($B$7*B66/(B66+D66)+(1-$B$7)*C66/(C66+E66))))/($B$7*D66/(B66+D66)/(($B$7*D66/(B66+D66)+(1-$B$7)*E66/(C66+E66))))),"",($B$7*B66/(B66+D66)/(($B$7*B66/(B66+D66)+(1-$B$7)*C66/(C66+E66))))/($B$7*D66/(B66+D66)/(($B$7*D66/(B66+D66)+(1-$B$7)*E66/(C66+E66)))))</f>
        <v>0.9197860962566845</v>
      </c>
      <c r="N66" s="44">
        <f t="shared" ref="N66:N69" si="62">MIN(_xlfn.HYPGEOM.DIST(C66,B66+C66,C66+E66,B66+D66+C66+E66,TRUE),_xlfn.HYPGEOM.DIST(B66,B66+C66,B66+D66,B66+D66+C66+E66,TRUE))</f>
        <v>0.32297872589716686</v>
      </c>
      <c r="O66" s="64" t="str">
        <f t="shared" si="15"/>
        <v/>
      </c>
      <c r="P66" s="32"/>
      <c r="Q66" s="65" t="str">
        <f t="shared" si="16"/>
        <v/>
      </c>
      <c r="R66" s="84">
        <f t="shared" si="51"/>
        <v>0.28333333333333333</v>
      </c>
    </row>
    <row r="67" spans="1:18" s="26" customFormat="1" ht="60.75" customHeight="1" x14ac:dyDescent="0.25">
      <c r="A67" s="40" t="s">
        <v>46</v>
      </c>
      <c r="B67" s="27">
        <v>9</v>
      </c>
      <c r="C67" s="27">
        <v>22</v>
      </c>
      <c r="D67" s="28">
        <f t="shared" si="52"/>
        <v>36</v>
      </c>
      <c r="E67" s="29">
        <f t="shared" si="53"/>
        <v>23</v>
      </c>
      <c r="F67" s="51">
        <f t="shared" si="54"/>
        <v>0.2</v>
      </c>
      <c r="G67" s="51">
        <f t="shared" si="55"/>
        <v>0.48888888888888887</v>
      </c>
      <c r="H67" s="31">
        <f t="shared" si="56"/>
        <v>-0.28888888888888886</v>
      </c>
      <c r="I67" s="18">
        <f t="shared" si="57"/>
        <v>0.26136363636363635</v>
      </c>
      <c r="J67" s="18">
        <f t="shared" si="58"/>
        <v>0.47730670979256051</v>
      </c>
      <c r="K67" s="18">
        <f t="shared" si="59"/>
        <v>0.10255420922254903</v>
      </c>
      <c r="L67" s="18">
        <f t="shared" si="60"/>
        <v>0.66609601820422715</v>
      </c>
      <c r="M67" s="18">
        <f t="shared" si="61"/>
        <v>0.66836734693877553</v>
      </c>
      <c r="N67" s="44">
        <f t="shared" si="62"/>
        <v>3.634964129611248E-3</v>
      </c>
      <c r="O67" s="64" t="str">
        <f t="shared" si="15"/>
        <v/>
      </c>
      <c r="P67" s="32"/>
      <c r="Q67" s="65" t="str">
        <f t="shared" si="16"/>
        <v>Non-doers are 1.5 more likely to give this response than Doers.</v>
      </c>
      <c r="R67" s="84">
        <f t="shared" si="51"/>
        <v>0.27222222222222225</v>
      </c>
    </row>
    <row r="68" spans="1:18" s="26" customFormat="1" ht="15" x14ac:dyDescent="0.25">
      <c r="A68" s="40" t="s">
        <v>47</v>
      </c>
      <c r="B68" s="27">
        <v>1</v>
      </c>
      <c r="C68" s="27">
        <v>1</v>
      </c>
      <c r="D68" s="28">
        <f t="shared" si="52"/>
        <v>44</v>
      </c>
      <c r="E68" s="29">
        <f t="shared" si="53"/>
        <v>44</v>
      </c>
      <c r="F68" s="51">
        <f t="shared" si="54"/>
        <v>2.2222222222222223E-2</v>
      </c>
      <c r="G68" s="51">
        <f t="shared" si="55"/>
        <v>2.2222222222222223E-2</v>
      </c>
      <c r="H68" s="31">
        <f t="shared" si="56"/>
        <v>0</v>
      </c>
      <c r="I68" s="18">
        <f t="shared" si="57"/>
        <v>1</v>
      </c>
      <c r="J68" s="18">
        <f t="shared" si="58"/>
        <v>1.4301938838683885</v>
      </c>
      <c r="K68" s="18">
        <f t="shared" si="59"/>
        <v>6.0616993017689323E-2</v>
      </c>
      <c r="L68" s="18">
        <f t="shared" si="60"/>
        <v>16.497024187725359</v>
      </c>
      <c r="M68" s="18">
        <f t="shared" si="61"/>
        <v>1</v>
      </c>
      <c r="N68" s="44">
        <f t="shared" si="62"/>
        <v>0.75280898876404501</v>
      </c>
      <c r="O68" s="64" t="str">
        <f t="shared" si="15"/>
        <v/>
      </c>
      <c r="P68" s="32"/>
      <c r="Q68" s="65" t="str">
        <f t="shared" si="16"/>
        <v/>
      </c>
      <c r="R68" s="84">
        <f t="shared" si="51"/>
        <v>2.2222222222222223E-2</v>
      </c>
    </row>
    <row r="69" spans="1:18" s="26" customFormat="1" ht="15" hidden="1" x14ac:dyDescent="0.25">
      <c r="A69" s="40"/>
      <c r="B69" s="27"/>
      <c r="C69" s="27"/>
      <c r="D69" s="28">
        <f t="shared" si="52"/>
        <v>45</v>
      </c>
      <c r="E69" s="29">
        <f t="shared" si="53"/>
        <v>45</v>
      </c>
      <c r="F69" s="51">
        <f t="shared" si="54"/>
        <v>0</v>
      </c>
      <c r="G69" s="51">
        <f t="shared" si="55"/>
        <v>0</v>
      </c>
      <c r="H69" s="31">
        <f t="shared" si="56"/>
        <v>0</v>
      </c>
      <c r="I69" s="18" t="str">
        <f t="shared" si="57"/>
        <v/>
      </c>
      <c r="J69" s="18" t="e">
        <f t="shared" si="58"/>
        <v>#DIV/0!</v>
      </c>
      <c r="K69" s="18" t="str">
        <f t="shared" si="59"/>
        <v/>
      </c>
      <c r="L69" s="18" t="str">
        <f t="shared" si="60"/>
        <v/>
      </c>
      <c r="M69" s="18" t="str">
        <f t="shared" si="61"/>
        <v/>
      </c>
      <c r="N69" s="44">
        <f t="shared" si="62"/>
        <v>1</v>
      </c>
      <c r="O69" s="64" t="str">
        <f t="shared" si="15"/>
        <v/>
      </c>
      <c r="P69" s="32"/>
      <c r="Q69" s="65" t="str">
        <f t="shared" si="16"/>
        <v/>
      </c>
      <c r="R69" s="83"/>
    </row>
    <row r="70" spans="1:18" s="26" customFormat="1" ht="45" x14ac:dyDescent="0.25">
      <c r="A70" s="46" t="s">
        <v>48</v>
      </c>
      <c r="B70" s="27"/>
      <c r="C70" s="27"/>
      <c r="D70" s="28"/>
      <c r="E70" s="29"/>
      <c r="F70" s="51"/>
      <c r="G70" s="51"/>
      <c r="H70" s="31"/>
      <c r="I70" s="18"/>
      <c r="J70" s="18" t="e">
        <f t="shared" si="32"/>
        <v>#DIV/0!</v>
      </c>
      <c r="K70" s="18"/>
      <c r="L70" s="18"/>
      <c r="M70" s="18"/>
      <c r="N70" s="44"/>
      <c r="O70" s="64"/>
      <c r="P70" s="32"/>
      <c r="Q70" s="65"/>
      <c r="R70" s="83"/>
    </row>
    <row r="71" spans="1:18" s="26" customFormat="1" ht="45.75" customHeight="1" x14ac:dyDescent="0.25">
      <c r="A71" s="40" t="s">
        <v>49</v>
      </c>
      <c r="B71" s="27">
        <v>45</v>
      </c>
      <c r="C71" s="27">
        <v>38</v>
      </c>
      <c r="D71" s="28">
        <f t="shared" si="48"/>
        <v>0</v>
      </c>
      <c r="E71" s="29">
        <f t="shared" si="49"/>
        <v>7</v>
      </c>
      <c r="F71" s="51">
        <f t="shared" si="42"/>
        <v>1</v>
      </c>
      <c r="G71" s="51">
        <f t="shared" si="43"/>
        <v>0.84444444444444444</v>
      </c>
      <c r="H71" s="31">
        <f t="shared" si="44"/>
        <v>0.15555555555555556</v>
      </c>
      <c r="I71" s="18" t="str">
        <f t="shared" si="31"/>
        <v/>
      </c>
      <c r="J71" s="18" t="e">
        <f t="shared" si="32"/>
        <v>#DIV/0!</v>
      </c>
      <c r="K71" s="18" t="str">
        <f t="shared" si="33"/>
        <v/>
      </c>
      <c r="L71" s="18" t="str">
        <f t="shared" si="34"/>
        <v/>
      </c>
      <c r="M71" s="18" t="str">
        <f t="shared" si="45"/>
        <v/>
      </c>
      <c r="N71" s="44">
        <f t="shared" si="50"/>
        <v>6.0737972058254007E-3</v>
      </c>
      <c r="O71" s="64" t="str">
        <f t="shared" si="15"/>
        <v>Doers are more likely to give this response than Non-doers.</v>
      </c>
      <c r="P71" s="32"/>
      <c r="Q71" s="65" t="str">
        <f t="shared" si="16"/>
        <v/>
      </c>
      <c r="R71" s="84">
        <f t="shared" ref="R71:R73" si="63">+(0.75*F71)+(0.25*G71)</f>
        <v>0.96111111111111114</v>
      </c>
    </row>
    <row r="72" spans="1:18" s="26" customFormat="1" ht="63.75" customHeight="1" x14ac:dyDescent="0.25">
      <c r="A72" s="40" t="s">
        <v>50</v>
      </c>
      <c r="B72" s="27">
        <v>0</v>
      </c>
      <c r="C72" s="27">
        <v>7</v>
      </c>
      <c r="D72" s="28">
        <f t="shared" si="48"/>
        <v>45</v>
      </c>
      <c r="E72" s="29">
        <f t="shared" si="49"/>
        <v>38</v>
      </c>
      <c r="F72" s="51">
        <f t="shared" si="42"/>
        <v>0</v>
      </c>
      <c r="G72" s="51">
        <f t="shared" si="43"/>
        <v>0.15555555555555556</v>
      </c>
      <c r="H72" s="31">
        <f t="shared" si="44"/>
        <v>-0.15555555555555556</v>
      </c>
      <c r="I72" s="18">
        <f t="shared" si="31"/>
        <v>0</v>
      </c>
      <c r="J72" s="18" t="e">
        <f t="shared" si="32"/>
        <v>#DIV/0!</v>
      </c>
      <c r="K72" s="18" t="str">
        <f t="shared" si="33"/>
        <v/>
      </c>
      <c r="L72" s="18" t="str">
        <f t="shared" si="34"/>
        <v/>
      </c>
      <c r="M72" s="18">
        <f t="shared" si="45"/>
        <v>0</v>
      </c>
      <c r="N72" s="44">
        <f t="shared" si="50"/>
        <v>6.0737972058253799E-3</v>
      </c>
      <c r="O72" s="64" t="str">
        <f t="shared" si="15"/>
        <v/>
      </c>
      <c r="P72" s="32"/>
      <c r="Q72" s="65" t="str">
        <f t="shared" si="16"/>
        <v>Non-doers are more likely to give this response than Doers.</v>
      </c>
      <c r="R72" s="84">
        <f t="shared" si="63"/>
        <v>3.888888888888889E-2</v>
      </c>
    </row>
    <row r="73" spans="1:18" s="26" customFormat="1" ht="15" x14ac:dyDescent="0.25">
      <c r="A73" s="40" t="s">
        <v>51</v>
      </c>
      <c r="B73" s="27">
        <v>0</v>
      </c>
      <c r="C73" s="27">
        <v>0</v>
      </c>
      <c r="D73" s="28">
        <f t="shared" si="48"/>
        <v>45</v>
      </c>
      <c r="E73" s="29">
        <f t="shared" si="49"/>
        <v>45</v>
      </c>
      <c r="F73" s="51">
        <f t="shared" si="42"/>
        <v>0</v>
      </c>
      <c r="G73" s="51">
        <f t="shared" si="43"/>
        <v>0</v>
      </c>
      <c r="H73" s="31">
        <f t="shared" si="44"/>
        <v>0</v>
      </c>
      <c r="I73" s="18" t="str">
        <f t="shared" si="31"/>
        <v/>
      </c>
      <c r="J73" s="18" t="e">
        <f t="shared" si="32"/>
        <v>#DIV/0!</v>
      </c>
      <c r="K73" s="18" t="str">
        <f t="shared" si="33"/>
        <v/>
      </c>
      <c r="L73" s="18" t="str">
        <f t="shared" si="34"/>
        <v/>
      </c>
      <c r="M73" s="18" t="str">
        <f t="shared" si="45"/>
        <v/>
      </c>
      <c r="N73" s="44">
        <f t="shared" si="50"/>
        <v>1</v>
      </c>
      <c r="O73" s="64" t="str">
        <f t="shared" si="15"/>
        <v/>
      </c>
      <c r="P73" s="32"/>
      <c r="Q73" s="65" t="str">
        <f t="shared" si="16"/>
        <v/>
      </c>
      <c r="R73" s="84">
        <f t="shared" si="63"/>
        <v>0</v>
      </c>
    </row>
    <row r="74" spans="1:18" s="26" customFormat="1" ht="75" hidden="1" x14ac:dyDescent="0.25">
      <c r="A74" s="40"/>
      <c r="B74" s="27"/>
      <c r="C74" s="27"/>
      <c r="D74" s="28"/>
      <c r="E74" s="29"/>
      <c r="F74" s="51"/>
      <c r="G74" s="51"/>
      <c r="H74" s="31"/>
      <c r="I74" s="18"/>
      <c r="J74" s="18"/>
      <c r="K74" s="18"/>
      <c r="L74" s="18"/>
      <c r="M74" s="18"/>
      <c r="N74" s="44"/>
      <c r="O74" s="64" t="str">
        <f t="shared" si="15"/>
        <v/>
      </c>
      <c r="P74" s="32"/>
      <c r="Q74" s="65" t="str">
        <f t="shared" si="16"/>
        <v>Non-doers are more likely to give this response than Doers.</v>
      </c>
      <c r="R74" s="83"/>
    </row>
    <row r="75" spans="1:18" s="26" customFormat="1" ht="45" x14ac:dyDescent="0.25">
      <c r="A75" s="46" t="s">
        <v>52</v>
      </c>
      <c r="B75" s="27"/>
      <c r="C75" s="27"/>
      <c r="D75" s="28"/>
      <c r="E75" s="29"/>
      <c r="F75" s="51"/>
      <c r="G75" s="51"/>
      <c r="H75" s="31"/>
      <c r="I75" s="18"/>
      <c r="J75" s="18"/>
      <c r="K75" s="18"/>
      <c r="L75" s="18"/>
      <c r="M75" s="18"/>
      <c r="N75" s="44"/>
      <c r="O75" s="64"/>
      <c r="P75" s="32"/>
      <c r="Q75" s="65"/>
      <c r="R75" s="83"/>
    </row>
    <row r="76" spans="1:18" s="26" customFormat="1" ht="51" customHeight="1" x14ac:dyDescent="0.25">
      <c r="A76" s="40" t="s">
        <v>49</v>
      </c>
      <c r="B76" s="27">
        <v>45</v>
      </c>
      <c r="C76" s="27">
        <v>36</v>
      </c>
      <c r="D76" s="28">
        <f t="shared" si="48"/>
        <v>0</v>
      </c>
      <c r="E76" s="29">
        <f t="shared" si="49"/>
        <v>9</v>
      </c>
      <c r="F76" s="51">
        <f t="shared" si="42"/>
        <v>1</v>
      </c>
      <c r="G76" s="51">
        <f t="shared" si="43"/>
        <v>0.8</v>
      </c>
      <c r="H76" s="31">
        <f t="shared" si="44"/>
        <v>0.19999999999999996</v>
      </c>
      <c r="I76" s="18" t="str">
        <f t="shared" si="31"/>
        <v/>
      </c>
      <c r="J76" s="18" t="e">
        <f t="shared" si="32"/>
        <v>#DIV/0!</v>
      </c>
      <c r="K76" s="18" t="str">
        <f t="shared" si="33"/>
        <v/>
      </c>
      <c r="L76" s="18" t="str">
        <f t="shared" si="34"/>
        <v/>
      </c>
      <c r="M76" s="18" t="str">
        <f t="shared" si="45"/>
        <v/>
      </c>
      <c r="N76" s="44">
        <f t="shared" si="50"/>
        <v>1.2547397695254967E-3</v>
      </c>
      <c r="O76" s="64" t="str">
        <f t="shared" si="15"/>
        <v>Doers are more likely to give this response than Non-doers.</v>
      </c>
      <c r="P76" s="32"/>
      <c r="Q76" s="65" t="str">
        <f t="shared" si="16"/>
        <v/>
      </c>
      <c r="R76" s="84">
        <f t="shared" ref="R76:R78" si="64">+(0.75*F76)+(0.25*G76)</f>
        <v>0.95</v>
      </c>
    </row>
    <row r="77" spans="1:18" s="26" customFormat="1" ht="15" x14ac:dyDescent="0.25">
      <c r="A77" s="40" t="s">
        <v>53</v>
      </c>
      <c r="B77" s="27">
        <v>0</v>
      </c>
      <c r="C77" s="27">
        <v>4</v>
      </c>
      <c r="D77" s="28">
        <f t="shared" ref="D77:D78" si="65">SUM($B$4-B77)</f>
        <v>45</v>
      </c>
      <c r="E77" s="29">
        <f t="shared" ref="E77:E78" si="66">SUM($B$5-C77)</f>
        <v>41</v>
      </c>
      <c r="F77" s="51">
        <f t="shared" ref="F77:F78" si="67">IF(ISERROR(B77/$B$4),"",(B77/$B$4))</f>
        <v>0</v>
      </c>
      <c r="G77" s="51">
        <f t="shared" ref="G77:G78" si="68">IF(ISERROR(C77/$B$5),"",(C77/$B$5))</f>
        <v>8.8888888888888892E-2</v>
      </c>
      <c r="H77" s="31">
        <f t="shared" ref="H77:H78" si="69">IF(ISERROR(F77-G77),"",(F77-G77))</f>
        <v>-8.8888888888888892E-2</v>
      </c>
      <c r="I77" s="18">
        <f t="shared" ref="I77:I78" si="70">IF(ISERROR((B77*E77)/(C77*D77)),"",(B77*E77/(C77*D77)))</f>
        <v>0</v>
      </c>
      <c r="J77" s="18" t="e">
        <f t="shared" ref="J77:J78" si="71">POWER(1/B77+1/C77+1/D77+1/E77,1/2)</f>
        <v>#DIV/0!</v>
      </c>
      <c r="K77" s="18" t="str">
        <f t="shared" ref="K77:K78" si="72">IF(ISERROR(EXP(LN(I77)-1.96 *J77)),"",(EXP(LN(I77)-1.96*J77)))</f>
        <v/>
      </c>
      <c r="L77" s="18" t="str">
        <f t="shared" ref="L77:L78" si="73">IF(ISERROR(EXP(LN(I77)+1.96 *J77)),"",EXP(LN(I77)+1.96*J77))</f>
        <v/>
      </c>
      <c r="M77" s="18">
        <f t="shared" ref="M77:M78" si="74">IF(ISERROR(($B$7*B77/(B77+D77)/(($B$7*B77/(B77+D77)+(1-$B$7)*C77/(C77+E77))))/($B$7*D77/(B77+D77)/(($B$7*D77/(B77+D77)+(1-$B$7)*E77/(C77+E77))))),"",($B$7*B77/(B77+D77)/(($B$7*B77/(B77+D77)+(1-$B$7)*C77/(C77+E77))))/($B$7*D77/(B77+D77)/(($B$7*D77/(B77+D77)+(1-$B$7)*E77/(C77+E77)))))</f>
        <v>0</v>
      </c>
      <c r="N77" s="44">
        <f t="shared" ref="N77:N78" si="75">MIN(_xlfn.HYPGEOM.DIST(C77,B77+C77,C77+E77,B77+D77+C77+E77,TRUE),_xlfn.HYPGEOM.DIST(B77,B77+C77,B77+D77,B77+D77+C77+E77,TRUE))</f>
        <v>5.8310732274312237E-2</v>
      </c>
      <c r="O77" s="64" t="str">
        <f t="shared" ref="O77:O139" si="76">IF(AND(N77&lt;$B$6,M77&gt;1,AND(B77&gt;0,B77&lt;$B$4)),"Doers are " &amp; ROUND(M77,1)&amp;" more likely to give this response than Non-Doers.",IF(AND(N77&lt;$B$6,M77&gt;1,B77=$B$4),"Doers are more likely to give this response than Non-doers.",""))</f>
        <v/>
      </c>
      <c r="P77" s="32"/>
      <c r="Q77" s="65" t="str">
        <f t="shared" ref="Q77:Q139" si="77">IF(AND(N77&lt;$B$6,M77&lt;1,AND(C77&gt;0,B77&gt;0)),"Non-doers are " &amp; ROUND(1/M77,1)&amp;" more likely to give this response than Doers.",IF(AND(N77&lt;$B$6,M77=0,B77=0),"Non-doers are more likely to give this response than Doers.",""))</f>
        <v/>
      </c>
      <c r="R77" s="84">
        <f t="shared" si="64"/>
        <v>2.2222222222222223E-2</v>
      </c>
    </row>
    <row r="78" spans="1:18" s="26" customFormat="1" ht="63.75" customHeight="1" x14ac:dyDescent="0.25">
      <c r="A78" s="40" t="s">
        <v>54</v>
      </c>
      <c r="B78" s="27">
        <v>0</v>
      </c>
      <c r="C78" s="27">
        <v>5</v>
      </c>
      <c r="D78" s="28">
        <f t="shared" si="65"/>
        <v>45</v>
      </c>
      <c r="E78" s="29">
        <f t="shared" si="66"/>
        <v>40</v>
      </c>
      <c r="F78" s="51">
        <f t="shared" si="67"/>
        <v>0</v>
      </c>
      <c r="G78" s="51">
        <f t="shared" si="68"/>
        <v>0.1111111111111111</v>
      </c>
      <c r="H78" s="31">
        <f t="shared" si="69"/>
        <v>-0.1111111111111111</v>
      </c>
      <c r="I78" s="18">
        <f t="shared" si="70"/>
        <v>0</v>
      </c>
      <c r="J78" s="18" t="e">
        <f t="shared" si="71"/>
        <v>#DIV/0!</v>
      </c>
      <c r="K78" s="18" t="str">
        <f t="shared" si="72"/>
        <v/>
      </c>
      <c r="L78" s="18" t="str">
        <f t="shared" si="73"/>
        <v/>
      </c>
      <c r="M78" s="18">
        <f t="shared" si="74"/>
        <v>0</v>
      </c>
      <c r="N78" s="44">
        <f t="shared" si="75"/>
        <v>2.7799302595893065E-2</v>
      </c>
      <c r="O78" s="64" t="str">
        <f t="shared" si="76"/>
        <v/>
      </c>
      <c r="P78" s="32"/>
      <c r="Q78" s="65" t="str">
        <f t="shared" si="77"/>
        <v>Non-doers are more likely to give this response than Doers.</v>
      </c>
      <c r="R78" s="84">
        <f t="shared" si="64"/>
        <v>2.7777777777777776E-2</v>
      </c>
    </row>
    <row r="79" spans="1:18" s="26" customFormat="1" ht="30" x14ac:dyDescent="0.25">
      <c r="A79" s="46" t="s">
        <v>55</v>
      </c>
      <c r="B79" s="27"/>
      <c r="C79" s="27"/>
      <c r="D79" s="28"/>
      <c r="E79" s="29"/>
      <c r="F79" s="51"/>
      <c r="G79" s="51"/>
      <c r="H79" s="31"/>
      <c r="I79" s="18"/>
      <c r="J79" s="18"/>
      <c r="K79" s="18"/>
      <c r="L79" s="18"/>
      <c r="M79" s="18"/>
      <c r="N79" s="44"/>
      <c r="O79" s="64"/>
      <c r="P79" s="32"/>
      <c r="Q79" s="65"/>
      <c r="R79" s="83"/>
    </row>
    <row r="80" spans="1:18" s="26" customFormat="1" ht="15" x14ac:dyDescent="0.25">
      <c r="A80" s="40" t="s">
        <v>56</v>
      </c>
      <c r="B80" s="27">
        <v>42</v>
      </c>
      <c r="C80" s="27">
        <v>45</v>
      </c>
      <c r="D80" s="28">
        <f t="shared" ref="D80:D86" si="78">SUM($B$4-B80)</f>
        <v>3</v>
      </c>
      <c r="E80" s="29">
        <f t="shared" ref="E80:E86" si="79">SUM($B$5-C80)</f>
        <v>0</v>
      </c>
      <c r="F80" s="51">
        <f t="shared" ref="F80:F86" si="80">IF(ISERROR(B80/$B$4),"",(B80/$B$4))</f>
        <v>0.93333333333333335</v>
      </c>
      <c r="G80" s="51">
        <f t="shared" ref="G80:G86" si="81">IF(ISERROR(C80/$B$5),"",(C80/$B$5))</f>
        <v>1</v>
      </c>
      <c r="H80" s="31">
        <f t="shared" ref="H80:H86" si="82">IF(ISERROR(F80-G80),"",(F80-G80))</f>
        <v>-6.6666666666666652E-2</v>
      </c>
      <c r="I80" s="18">
        <f t="shared" ref="I80:I86" si="83">IF(ISERROR((B80*E80)/(C80*D80)),"",(B80*E80/(C80*D80)))</f>
        <v>0</v>
      </c>
      <c r="J80" s="18" t="e">
        <f t="shared" ref="J80:J86" si="84">POWER(1/B80+1/C80+1/D80+1/E80,1/2)</f>
        <v>#DIV/0!</v>
      </c>
      <c r="K80" s="18" t="str">
        <f t="shared" ref="K80:K86" si="85">IF(ISERROR(EXP(LN(I80)-1.96 *J80)),"",(EXP(LN(I80)-1.96*J80)))</f>
        <v/>
      </c>
      <c r="L80" s="18" t="str">
        <f t="shared" ref="L80:L86" si="86">IF(ISERROR(EXP(LN(I80)+1.96 *J80)),"",EXP(LN(I80)+1.96*J80))</f>
        <v/>
      </c>
      <c r="M80" s="18">
        <f t="shared" ref="M80:M86" si="87">IF(ISERROR(($B$7*B80/(B80+D80)/(($B$7*B80/(B80+D80)+(1-$B$7)*C80/(C80+E80))))/($B$7*D80/(B80+D80)/(($B$7*D80/(B80+D80)+(1-$B$7)*E80/(C80+E80))))),"",($B$7*B80/(B80+D80)/(($B$7*B80/(B80+D80)+(1-$B$7)*C80/(C80+E80))))/($B$7*D80/(B80+D80)/(($B$7*D80/(B80+D80)+(1-$B$7)*E80/(C80+E80)))))</f>
        <v>0.73684210526315785</v>
      </c>
      <c r="N80" s="44">
        <f t="shared" ref="N80:N86" si="88">MIN(_xlfn.HYPGEOM.DIST(C80,B80+C80,C80+E80,B80+D80+C80+E80,TRUE),_xlfn.HYPGEOM.DIST(B80,B80+C80,B80+D80,B80+D80+C80+E80,TRUE))</f>
        <v>0.12078651685393303</v>
      </c>
      <c r="O80" s="64" t="str">
        <f t="shared" si="76"/>
        <v/>
      </c>
      <c r="P80" s="32"/>
      <c r="Q80" s="65" t="str">
        <f t="shared" si="77"/>
        <v/>
      </c>
      <c r="R80" s="84">
        <f t="shared" ref="R80:R85" si="89">+(0.75*F80)+(0.25*G80)</f>
        <v>0.95</v>
      </c>
    </row>
    <row r="81" spans="1:18" s="26" customFormat="1" ht="15" x14ac:dyDescent="0.25">
      <c r="A81" s="40" t="s">
        <v>57</v>
      </c>
      <c r="B81" s="27">
        <v>31</v>
      </c>
      <c r="C81" s="27">
        <v>29</v>
      </c>
      <c r="D81" s="28">
        <f t="shared" si="78"/>
        <v>14</v>
      </c>
      <c r="E81" s="29">
        <f t="shared" si="79"/>
        <v>16</v>
      </c>
      <c r="F81" s="51">
        <f t="shared" si="80"/>
        <v>0.68888888888888888</v>
      </c>
      <c r="G81" s="51">
        <f t="shared" si="81"/>
        <v>0.64444444444444449</v>
      </c>
      <c r="H81" s="31">
        <f t="shared" si="82"/>
        <v>4.4444444444444398E-2</v>
      </c>
      <c r="I81" s="18">
        <f t="shared" si="83"/>
        <v>1.2216748768472907</v>
      </c>
      <c r="J81" s="18">
        <f t="shared" si="84"/>
        <v>0.44796137619820542</v>
      </c>
      <c r="K81" s="18">
        <f t="shared" si="85"/>
        <v>0.50774215445808801</v>
      </c>
      <c r="L81" s="18">
        <f t="shared" si="86"/>
        <v>2.939463449342262</v>
      </c>
      <c r="M81" s="18">
        <f t="shared" si="87"/>
        <v>1.0526932084309135</v>
      </c>
      <c r="N81" s="44">
        <f t="shared" si="88"/>
        <v>0.41165672628345518</v>
      </c>
      <c r="O81" s="64" t="str">
        <f t="shared" si="76"/>
        <v/>
      </c>
      <c r="P81" s="32"/>
      <c r="Q81" s="65" t="str">
        <f t="shared" si="77"/>
        <v/>
      </c>
      <c r="R81" s="84">
        <f t="shared" si="89"/>
        <v>0.6777777777777777</v>
      </c>
    </row>
    <row r="82" spans="1:18" s="26" customFormat="1" ht="15" x14ac:dyDescent="0.25">
      <c r="A82" s="40" t="s">
        <v>58</v>
      </c>
      <c r="B82" s="27">
        <v>36</v>
      </c>
      <c r="C82" s="27">
        <v>33</v>
      </c>
      <c r="D82" s="28">
        <f t="shared" si="78"/>
        <v>9</v>
      </c>
      <c r="E82" s="29">
        <f t="shared" si="79"/>
        <v>12</v>
      </c>
      <c r="F82" s="51">
        <f t="shared" si="80"/>
        <v>0.8</v>
      </c>
      <c r="G82" s="51">
        <f t="shared" si="81"/>
        <v>0.73333333333333328</v>
      </c>
      <c r="H82" s="31">
        <f t="shared" si="82"/>
        <v>6.6666666666666763E-2</v>
      </c>
      <c r="I82" s="18">
        <f t="shared" si="83"/>
        <v>1.4545454545454546</v>
      </c>
      <c r="J82" s="18">
        <f t="shared" si="84"/>
        <v>0.50251890762960605</v>
      </c>
      <c r="K82" s="18">
        <f t="shared" si="85"/>
        <v>0.54321851975553548</v>
      </c>
      <c r="L82" s="18">
        <f t="shared" si="86"/>
        <v>3.8947539570097351</v>
      </c>
      <c r="M82" s="18">
        <f t="shared" si="87"/>
        <v>1.1063829787234043</v>
      </c>
      <c r="N82" s="44">
        <f t="shared" si="88"/>
        <v>0.30944390857598469</v>
      </c>
      <c r="O82" s="64" t="str">
        <f t="shared" si="76"/>
        <v/>
      </c>
      <c r="P82" s="32"/>
      <c r="Q82" s="65" t="str">
        <f t="shared" si="77"/>
        <v/>
      </c>
      <c r="R82" s="84">
        <f t="shared" si="89"/>
        <v>0.78333333333333344</v>
      </c>
    </row>
    <row r="83" spans="1:18" s="26" customFormat="1" ht="61.5" customHeight="1" x14ac:dyDescent="0.25">
      <c r="A83" s="40" t="s">
        <v>59</v>
      </c>
      <c r="B83" s="27">
        <v>0</v>
      </c>
      <c r="C83" s="27">
        <v>9</v>
      </c>
      <c r="D83" s="28">
        <f t="shared" si="78"/>
        <v>45</v>
      </c>
      <c r="E83" s="29">
        <f t="shared" si="79"/>
        <v>36</v>
      </c>
      <c r="F83" s="51">
        <f t="shared" si="80"/>
        <v>0</v>
      </c>
      <c r="G83" s="51">
        <f t="shared" si="81"/>
        <v>0.2</v>
      </c>
      <c r="H83" s="31">
        <f t="shared" si="82"/>
        <v>-0.2</v>
      </c>
      <c r="I83" s="18">
        <f t="shared" si="83"/>
        <v>0</v>
      </c>
      <c r="J83" s="18" t="e">
        <f t="shared" si="84"/>
        <v>#DIV/0!</v>
      </c>
      <c r="K83" s="18" t="str">
        <f t="shared" si="85"/>
        <v/>
      </c>
      <c r="L83" s="18" t="str">
        <f t="shared" si="86"/>
        <v/>
      </c>
      <c r="M83" s="18">
        <f t="shared" si="87"/>
        <v>0</v>
      </c>
      <c r="N83" s="44">
        <f t="shared" si="88"/>
        <v>1.2547397695254882E-3</v>
      </c>
      <c r="O83" s="64" t="str">
        <f t="shared" si="76"/>
        <v/>
      </c>
      <c r="P83" s="32"/>
      <c r="Q83" s="65" t="str">
        <f t="shared" si="77"/>
        <v>Non-doers are more likely to give this response than Doers.</v>
      </c>
      <c r="R83" s="84">
        <f t="shared" si="89"/>
        <v>0.05</v>
      </c>
    </row>
    <row r="84" spans="1:18" s="26" customFormat="1" ht="15" x14ac:dyDescent="0.25">
      <c r="A84" s="40" t="s">
        <v>136</v>
      </c>
      <c r="B84" s="27">
        <v>0</v>
      </c>
      <c r="C84" s="27">
        <v>4</v>
      </c>
      <c r="D84" s="28">
        <f t="shared" si="78"/>
        <v>45</v>
      </c>
      <c r="E84" s="29">
        <f t="shared" si="79"/>
        <v>41</v>
      </c>
      <c r="F84" s="51">
        <f t="shared" si="80"/>
        <v>0</v>
      </c>
      <c r="G84" s="51">
        <f t="shared" si="81"/>
        <v>8.8888888888888892E-2</v>
      </c>
      <c r="H84" s="31">
        <f t="shared" si="82"/>
        <v>-8.8888888888888892E-2</v>
      </c>
      <c r="I84" s="18">
        <f t="shared" si="83"/>
        <v>0</v>
      </c>
      <c r="J84" s="18" t="e">
        <f t="shared" si="84"/>
        <v>#DIV/0!</v>
      </c>
      <c r="K84" s="18" t="str">
        <f t="shared" si="85"/>
        <v/>
      </c>
      <c r="L84" s="18" t="str">
        <f t="shared" si="86"/>
        <v/>
      </c>
      <c r="M84" s="18">
        <f t="shared" si="87"/>
        <v>0</v>
      </c>
      <c r="N84" s="44">
        <f t="shared" si="88"/>
        <v>5.8310732274312237E-2</v>
      </c>
      <c r="O84" s="64" t="str">
        <f t="shared" si="76"/>
        <v/>
      </c>
      <c r="P84" s="32"/>
      <c r="Q84" s="65" t="str">
        <f t="shared" si="77"/>
        <v/>
      </c>
      <c r="R84" s="84">
        <f t="shared" si="89"/>
        <v>2.2222222222222223E-2</v>
      </c>
    </row>
    <row r="85" spans="1:18" s="26" customFormat="1" ht="57.75" customHeight="1" x14ac:dyDescent="0.25">
      <c r="A85" s="40" t="s">
        <v>166</v>
      </c>
      <c r="B85" s="27">
        <v>12</v>
      </c>
      <c r="C85" s="27">
        <v>0</v>
      </c>
      <c r="D85" s="28">
        <f t="shared" si="78"/>
        <v>33</v>
      </c>
      <c r="E85" s="29">
        <f t="shared" si="79"/>
        <v>45</v>
      </c>
      <c r="F85" s="51">
        <f t="shared" si="80"/>
        <v>0.26666666666666666</v>
      </c>
      <c r="G85" s="51">
        <f t="shared" si="81"/>
        <v>0</v>
      </c>
      <c r="H85" s="31">
        <f t="shared" si="82"/>
        <v>0.26666666666666666</v>
      </c>
      <c r="I85" s="18" t="str">
        <f t="shared" si="83"/>
        <v/>
      </c>
      <c r="J85" s="18" t="e">
        <f t="shared" si="84"/>
        <v>#DIV/0!</v>
      </c>
      <c r="K85" s="18" t="str">
        <f t="shared" si="85"/>
        <v/>
      </c>
      <c r="L85" s="18" t="str">
        <f t="shared" si="86"/>
        <v/>
      </c>
      <c r="M85" s="18">
        <f t="shared" si="87"/>
        <v>1.4545454545454546</v>
      </c>
      <c r="N85" s="44">
        <f t="shared" si="88"/>
        <v>1.0500283584636663E-4</v>
      </c>
      <c r="O85" s="64" t="str">
        <f t="shared" si="76"/>
        <v>Doers are 1.5 more likely to give this response than Non-Doers.</v>
      </c>
      <c r="P85" s="32"/>
      <c r="Q85" s="65" t="str">
        <f t="shared" si="77"/>
        <v/>
      </c>
      <c r="R85" s="84">
        <f t="shared" si="89"/>
        <v>0.2</v>
      </c>
    </row>
    <row r="86" spans="1:18" s="26" customFormat="1" ht="15" hidden="1" x14ac:dyDescent="0.25">
      <c r="A86" s="40"/>
      <c r="B86" s="27"/>
      <c r="C86" s="27"/>
      <c r="D86" s="28">
        <f t="shared" si="78"/>
        <v>45</v>
      </c>
      <c r="E86" s="29">
        <f t="shared" si="79"/>
        <v>45</v>
      </c>
      <c r="F86" s="51">
        <f t="shared" si="80"/>
        <v>0</v>
      </c>
      <c r="G86" s="51">
        <f t="shared" si="81"/>
        <v>0</v>
      </c>
      <c r="H86" s="31">
        <f t="shared" si="82"/>
        <v>0</v>
      </c>
      <c r="I86" s="18" t="str">
        <f t="shared" si="83"/>
        <v/>
      </c>
      <c r="J86" s="18" t="e">
        <f t="shared" si="84"/>
        <v>#DIV/0!</v>
      </c>
      <c r="K86" s="18" t="str">
        <f t="shared" si="85"/>
        <v/>
      </c>
      <c r="L86" s="18" t="str">
        <f t="shared" si="86"/>
        <v/>
      </c>
      <c r="M86" s="18" t="str">
        <f t="shared" si="87"/>
        <v/>
      </c>
      <c r="N86" s="44">
        <f t="shared" si="88"/>
        <v>1</v>
      </c>
      <c r="O86" s="64" t="str">
        <f t="shared" si="76"/>
        <v/>
      </c>
      <c r="P86" s="32"/>
      <c r="Q86" s="65" t="str">
        <f t="shared" si="77"/>
        <v/>
      </c>
      <c r="R86" s="83"/>
    </row>
    <row r="87" spans="1:18" s="26" customFormat="1" ht="75" hidden="1" x14ac:dyDescent="0.25">
      <c r="A87" s="40"/>
      <c r="B87" s="27"/>
      <c r="C87" s="27"/>
      <c r="D87" s="28"/>
      <c r="E87" s="29"/>
      <c r="F87" s="51"/>
      <c r="G87" s="51"/>
      <c r="H87" s="31"/>
      <c r="I87" s="18"/>
      <c r="J87" s="18"/>
      <c r="K87" s="18"/>
      <c r="L87" s="18"/>
      <c r="M87" s="18"/>
      <c r="N87" s="44"/>
      <c r="O87" s="64" t="str">
        <f t="shared" si="76"/>
        <v/>
      </c>
      <c r="P87" s="32"/>
      <c r="Q87" s="65" t="str">
        <f t="shared" si="77"/>
        <v>Non-doers are more likely to give this response than Doers.</v>
      </c>
      <c r="R87" s="83"/>
    </row>
    <row r="88" spans="1:18" s="66" customFormat="1" ht="15" x14ac:dyDescent="0.25">
      <c r="A88" s="50"/>
      <c r="B88" s="52"/>
      <c r="C88" s="52"/>
      <c r="D88" s="71"/>
      <c r="E88" s="68"/>
      <c r="F88" s="69"/>
      <c r="G88" s="69"/>
      <c r="H88" s="70"/>
      <c r="I88" s="17"/>
      <c r="J88" s="17"/>
      <c r="K88" s="17"/>
      <c r="L88" s="17"/>
      <c r="M88" s="17"/>
      <c r="N88" s="44"/>
      <c r="O88" s="64"/>
      <c r="P88" s="32"/>
      <c r="Q88" s="65"/>
      <c r="R88" s="85"/>
    </row>
    <row r="89" spans="1:18" s="26" customFormat="1" ht="30" x14ac:dyDescent="0.25">
      <c r="A89" s="45" t="s">
        <v>147</v>
      </c>
      <c r="B89" s="28"/>
      <c r="C89" s="28"/>
      <c r="D89" s="28"/>
      <c r="E89" s="29"/>
      <c r="F89" s="51"/>
      <c r="G89" s="51"/>
      <c r="H89" s="31"/>
      <c r="I89" s="18"/>
      <c r="J89" s="18"/>
      <c r="K89" s="18"/>
      <c r="L89" s="18"/>
      <c r="M89" s="18"/>
      <c r="N89" s="44"/>
      <c r="O89" s="64"/>
      <c r="P89" s="32"/>
      <c r="Q89" s="65"/>
      <c r="R89" s="83"/>
    </row>
    <row r="90" spans="1:18" s="26" customFormat="1" ht="14.25" customHeight="1" x14ac:dyDescent="0.25">
      <c r="A90" s="40" t="s">
        <v>60</v>
      </c>
      <c r="B90" s="27">
        <v>0</v>
      </c>
      <c r="C90" s="27">
        <v>0</v>
      </c>
      <c r="D90" s="28">
        <f>SUM($B$4-B90)</f>
        <v>45</v>
      </c>
      <c r="E90" s="29">
        <f>SUM($B$5-C90)</f>
        <v>45</v>
      </c>
      <c r="F90" s="51">
        <f t="shared" si="42"/>
        <v>0</v>
      </c>
      <c r="G90" s="51">
        <f t="shared" si="43"/>
        <v>0</v>
      </c>
      <c r="H90" s="31">
        <f t="shared" si="44"/>
        <v>0</v>
      </c>
      <c r="I90" s="18" t="str">
        <f t="shared" si="31"/>
        <v/>
      </c>
      <c r="J90" s="18" t="e">
        <f t="shared" si="32"/>
        <v>#DIV/0!</v>
      </c>
      <c r="K90" s="18" t="str">
        <f t="shared" si="33"/>
        <v/>
      </c>
      <c r="L90" s="18" t="str">
        <f t="shared" si="34"/>
        <v/>
      </c>
      <c r="M90" s="18" t="str">
        <f t="shared" si="45"/>
        <v/>
      </c>
      <c r="N90" s="44">
        <f t="shared" ref="N90:N123" si="90">MIN(_xlfn.HYPGEOM.DIST(C90,B90+C90,C90+E90,B90+D90+C90+E90,TRUE),_xlfn.HYPGEOM.DIST(B90,B90+C90,B90+D90,B90+D90+C90+E90,TRUE))</f>
        <v>1</v>
      </c>
      <c r="O90" s="64" t="str">
        <f t="shared" si="76"/>
        <v/>
      </c>
      <c r="P90" s="32"/>
      <c r="Q90" s="65" t="str">
        <f t="shared" si="77"/>
        <v/>
      </c>
      <c r="R90" s="84">
        <f t="shared" ref="R90:R96" si="91">+(0.75*F90)+(0.25*G90)</f>
        <v>0</v>
      </c>
    </row>
    <row r="91" spans="1:18" s="26" customFormat="1" ht="61.5" customHeight="1" x14ac:dyDescent="0.25">
      <c r="A91" s="40" t="s">
        <v>140</v>
      </c>
      <c r="B91" s="27">
        <v>38</v>
      </c>
      <c r="C91" s="27">
        <v>19</v>
      </c>
      <c r="D91" s="28">
        <f>SUM($B$4-B91)</f>
        <v>7</v>
      </c>
      <c r="E91" s="29">
        <f>SUM($B$5-C91)</f>
        <v>26</v>
      </c>
      <c r="F91" s="51">
        <f t="shared" si="42"/>
        <v>0.84444444444444444</v>
      </c>
      <c r="G91" s="51">
        <f t="shared" si="43"/>
        <v>0.42222222222222222</v>
      </c>
      <c r="H91" s="31">
        <f t="shared" si="44"/>
        <v>0.42222222222222222</v>
      </c>
      <c r="I91" s="18">
        <f t="shared" si="31"/>
        <v>7.4285714285714288</v>
      </c>
      <c r="J91" s="18">
        <f t="shared" si="32"/>
        <v>0.51016276788857684</v>
      </c>
      <c r="K91" s="18">
        <f t="shared" si="33"/>
        <v>2.7330400046310421</v>
      </c>
      <c r="L91" s="18">
        <f t="shared" si="34"/>
        <v>20.191315668955049</v>
      </c>
      <c r="M91" s="18">
        <f t="shared" si="45"/>
        <v>1.9183673469387752</v>
      </c>
      <c r="N91" s="44">
        <f t="shared" si="90"/>
        <v>2.9862724722943383E-5</v>
      </c>
      <c r="O91" s="64" t="str">
        <f t="shared" si="76"/>
        <v>Doers are 1.9 more likely to give this response than Non-Doers.</v>
      </c>
      <c r="P91" s="32"/>
      <c r="Q91" s="65" t="str">
        <f t="shared" si="77"/>
        <v/>
      </c>
      <c r="R91" s="84">
        <f t="shared" si="91"/>
        <v>0.73888888888888882</v>
      </c>
    </row>
    <row r="92" spans="1:18" s="26" customFormat="1" ht="61.5" customHeight="1" x14ac:dyDescent="0.25">
      <c r="A92" s="40" t="s">
        <v>167</v>
      </c>
      <c r="B92" s="27">
        <v>35</v>
      </c>
      <c r="C92" s="27">
        <v>22</v>
      </c>
      <c r="D92" s="28">
        <f t="shared" ref="D92:D96" si="92">SUM($B$4-B92)</f>
        <v>10</v>
      </c>
      <c r="E92" s="29">
        <f t="shared" ref="E92:E96" si="93">SUM($B$5-C92)</f>
        <v>23</v>
      </c>
      <c r="F92" s="51">
        <f t="shared" ref="F92:F96" si="94">IF(ISERROR(B92/$B$4),"",(B92/$B$4))</f>
        <v>0.77777777777777779</v>
      </c>
      <c r="G92" s="51">
        <f t="shared" ref="G92:G96" si="95">IF(ISERROR(C92/$B$5),"",(C92/$B$5))</f>
        <v>0.48888888888888887</v>
      </c>
      <c r="H92" s="31">
        <f t="shared" ref="H92:H96" si="96">IF(ISERROR(F92-G92),"",(F92-G92))</f>
        <v>0.28888888888888892</v>
      </c>
      <c r="I92" s="18">
        <f t="shared" ref="I92:I96" si="97">IF(ISERROR((B92*E92)/(C92*D92)),"",(B92*E92/(C92*D92)))</f>
        <v>3.6590909090909092</v>
      </c>
      <c r="J92" s="18">
        <f t="shared" ref="J92:J96" si="98">POWER(1/B92+1/C92+1/D92+1/E92,1/2)</f>
        <v>0.46637349291693159</v>
      </c>
      <c r="K92" s="18">
        <f t="shared" ref="K92:K96" si="99">IF(ISERROR(EXP(LN(I92)-1.96 *J92)),"",(EXP(LN(I92)-1.96*J92)))</f>
        <v>1.4668579804261148</v>
      </c>
      <c r="L92" s="18">
        <f t="shared" ref="L92:L96" si="100">IF(ISERROR(EXP(LN(I92)+1.96 *J92)),"",EXP(LN(I92)+1.96*J92))</f>
        <v>9.1276363899266624</v>
      </c>
      <c r="M92" s="18">
        <f t="shared" ref="M92:M96" si="101">IF(ISERROR(($B$7*B92/(B92+D92)/(($B$7*B92/(B92+D92)+(1-$B$7)*C92/(C92+E92))))/($B$7*D92/(B92+D92)/(($B$7*D92/(B92+D92)+(1-$B$7)*E92/(C92+E92))))),"",($B$7*B92/(B92+D92)/(($B$7*B92/(B92+D92)+(1-$B$7)*C92/(C92+E92))))/($B$7*D92/(B92+D92)/(($B$7*D92/(B92+D92)+(1-$B$7)*E92/(C92+E92)))))</f>
        <v>1.4606299212598421</v>
      </c>
      <c r="N92" s="44">
        <f t="shared" ref="N92:N96" si="102">MIN(_xlfn.HYPGEOM.DIST(C92,B92+C92,C92+E92,B92+D92+C92+E92,TRUE),_xlfn.HYPGEOM.DIST(B92,B92+C92,B92+D92,B92+D92+C92+E92,TRUE))</f>
        <v>4.0945018769791902E-3</v>
      </c>
      <c r="O92" s="64" t="str">
        <f t="shared" si="76"/>
        <v>Doers are 1.5 more likely to give this response than Non-Doers.</v>
      </c>
      <c r="P92" s="32"/>
      <c r="Q92" s="65" t="str">
        <f t="shared" si="77"/>
        <v/>
      </c>
      <c r="R92" s="84">
        <f t="shared" si="91"/>
        <v>0.7055555555555556</v>
      </c>
    </row>
    <row r="93" spans="1:18" s="26" customFormat="1" ht="15" x14ac:dyDescent="0.25">
      <c r="A93" s="40" t="s">
        <v>137</v>
      </c>
      <c r="B93" s="27">
        <v>0</v>
      </c>
      <c r="C93" s="27">
        <v>3</v>
      </c>
      <c r="D93" s="28">
        <f t="shared" si="92"/>
        <v>45</v>
      </c>
      <c r="E93" s="29">
        <f t="shared" si="93"/>
        <v>42</v>
      </c>
      <c r="F93" s="51">
        <f t="shared" si="94"/>
        <v>0</v>
      </c>
      <c r="G93" s="51">
        <f t="shared" si="95"/>
        <v>6.6666666666666666E-2</v>
      </c>
      <c r="H93" s="31">
        <f t="shared" si="96"/>
        <v>-6.6666666666666666E-2</v>
      </c>
      <c r="I93" s="18">
        <f t="shared" si="97"/>
        <v>0</v>
      </c>
      <c r="J93" s="18" t="e">
        <f t="shared" si="98"/>
        <v>#DIV/0!</v>
      </c>
      <c r="K93" s="18" t="str">
        <f t="shared" si="99"/>
        <v/>
      </c>
      <c r="L93" s="18" t="str">
        <f t="shared" si="100"/>
        <v/>
      </c>
      <c r="M93" s="18">
        <f t="shared" si="101"/>
        <v>0</v>
      </c>
      <c r="N93" s="44">
        <f t="shared" si="102"/>
        <v>0.12078651685393257</v>
      </c>
      <c r="O93" s="64" t="str">
        <f t="shared" si="76"/>
        <v/>
      </c>
      <c r="P93" s="32"/>
      <c r="Q93" s="65" t="str">
        <f t="shared" si="77"/>
        <v/>
      </c>
      <c r="R93" s="84">
        <f t="shared" si="91"/>
        <v>1.6666666666666666E-2</v>
      </c>
    </row>
    <row r="94" spans="1:18" s="26" customFormat="1" ht="15" hidden="1" x14ac:dyDescent="0.25">
      <c r="A94" s="40" t="s">
        <v>138</v>
      </c>
      <c r="B94" s="27">
        <v>0</v>
      </c>
      <c r="C94" s="27">
        <v>0</v>
      </c>
      <c r="D94" s="28">
        <f t="shared" si="92"/>
        <v>45</v>
      </c>
      <c r="E94" s="29">
        <f t="shared" si="93"/>
        <v>45</v>
      </c>
      <c r="F94" s="51">
        <f t="shared" si="94"/>
        <v>0</v>
      </c>
      <c r="G94" s="51">
        <f t="shared" si="95"/>
        <v>0</v>
      </c>
      <c r="H94" s="31">
        <f t="shared" si="96"/>
        <v>0</v>
      </c>
      <c r="I94" s="18" t="str">
        <f t="shared" si="97"/>
        <v/>
      </c>
      <c r="J94" s="18" t="e">
        <f t="shared" si="98"/>
        <v>#DIV/0!</v>
      </c>
      <c r="K94" s="18" t="str">
        <f t="shared" si="99"/>
        <v/>
      </c>
      <c r="L94" s="18" t="str">
        <f t="shared" si="100"/>
        <v/>
      </c>
      <c r="M94" s="18" t="str">
        <f t="shared" si="101"/>
        <v/>
      </c>
      <c r="N94" s="44">
        <f t="shared" si="102"/>
        <v>1</v>
      </c>
      <c r="O94" s="64" t="str">
        <f t="shared" si="76"/>
        <v/>
      </c>
      <c r="P94" s="32"/>
      <c r="Q94" s="65" t="str">
        <f t="shared" si="77"/>
        <v/>
      </c>
      <c r="R94" s="84">
        <f t="shared" si="91"/>
        <v>0</v>
      </c>
    </row>
    <row r="95" spans="1:18" s="26" customFormat="1" ht="61.5" customHeight="1" x14ac:dyDescent="0.25">
      <c r="A95" s="40" t="s">
        <v>139</v>
      </c>
      <c r="B95" s="27">
        <v>0</v>
      </c>
      <c r="C95" s="27">
        <v>6</v>
      </c>
      <c r="D95" s="28">
        <f t="shared" si="92"/>
        <v>45</v>
      </c>
      <c r="E95" s="29">
        <f t="shared" si="93"/>
        <v>39</v>
      </c>
      <c r="F95" s="51">
        <f t="shared" si="94"/>
        <v>0</v>
      </c>
      <c r="G95" s="51">
        <f t="shared" si="95"/>
        <v>0.13333333333333333</v>
      </c>
      <c r="H95" s="31">
        <f t="shared" si="96"/>
        <v>-0.13333333333333333</v>
      </c>
      <c r="I95" s="18">
        <f t="shared" si="97"/>
        <v>0</v>
      </c>
      <c r="J95" s="18" t="e">
        <f t="shared" si="98"/>
        <v>#DIV/0!</v>
      </c>
      <c r="K95" s="18" t="str">
        <f t="shared" si="99"/>
        <v/>
      </c>
      <c r="L95" s="18" t="str">
        <f t="shared" si="100"/>
        <v/>
      </c>
      <c r="M95" s="18">
        <f t="shared" si="101"/>
        <v>0</v>
      </c>
      <c r="N95" s="44">
        <f t="shared" si="102"/>
        <v>1.3082024751008503E-2</v>
      </c>
      <c r="O95" s="64" t="str">
        <f t="shared" si="76"/>
        <v/>
      </c>
      <c r="P95" s="32"/>
      <c r="Q95" s="65" t="str">
        <f t="shared" si="77"/>
        <v>Non-doers are more likely to give this response than Doers.</v>
      </c>
      <c r="R95" s="84">
        <f t="shared" si="91"/>
        <v>3.3333333333333333E-2</v>
      </c>
    </row>
    <row r="96" spans="1:18" s="26" customFormat="1" ht="60.75" customHeight="1" x14ac:dyDescent="0.25">
      <c r="A96" s="40" t="s">
        <v>136</v>
      </c>
      <c r="B96" s="27">
        <v>0</v>
      </c>
      <c r="C96" s="27">
        <v>5</v>
      </c>
      <c r="D96" s="28">
        <f t="shared" si="92"/>
        <v>45</v>
      </c>
      <c r="E96" s="29">
        <f t="shared" si="93"/>
        <v>40</v>
      </c>
      <c r="F96" s="51">
        <f t="shared" si="94"/>
        <v>0</v>
      </c>
      <c r="G96" s="51">
        <f t="shared" si="95"/>
        <v>0.1111111111111111</v>
      </c>
      <c r="H96" s="31">
        <f t="shared" si="96"/>
        <v>-0.1111111111111111</v>
      </c>
      <c r="I96" s="18">
        <f t="shared" si="97"/>
        <v>0</v>
      </c>
      <c r="J96" s="18" t="e">
        <f t="shared" si="98"/>
        <v>#DIV/0!</v>
      </c>
      <c r="K96" s="18" t="str">
        <f t="shared" si="99"/>
        <v/>
      </c>
      <c r="L96" s="18" t="str">
        <f t="shared" si="100"/>
        <v/>
      </c>
      <c r="M96" s="18">
        <f t="shared" si="101"/>
        <v>0</v>
      </c>
      <c r="N96" s="44">
        <f t="shared" si="102"/>
        <v>2.7799302595893065E-2</v>
      </c>
      <c r="O96" s="64" t="str">
        <f t="shared" si="76"/>
        <v/>
      </c>
      <c r="P96" s="32"/>
      <c r="Q96" s="65" t="str">
        <f t="shared" si="77"/>
        <v>Non-doers are more likely to give this response than Doers.</v>
      </c>
      <c r="R96" s="84">
        <f t="shared" si="91"/>
        <v>2.7777777777777776E-2</v>
      </c>
    </row>
    <row r="97" spans="1:19" s="26" customFormat="1" ht="16.5" customHeight="1" x14ac:dyDescent="0.25">
      <c r="A97" s="40"/>
      <c r="B97" s="27"/>
      <c r="C97" s="27"/>
      <c r="D97" s="28">
        <f>SUM($B$4-B97)</f>
        <v>45</v>
      </c>
      <c r="E97" s="29">
        <f>SUM($B$5-C97)</f>
        <v>45</v>
      </c>
      <c r="F97" s="51">
        <f t="shared" si="42"/>
        <v>0</v>
      </c>
      <c r="G97" s="51">
        <f t="shared" si="43"/>
        <v>0</v>
      </c>
      <c r="H97" s="31">
        <f t="shared" si="44"/>
        <v>0</v>
      </c>
      <c r="I97" s="18" t="str">
        <f t="shared" si="31"/>
        <v/>
      </c>
      <c r="J97" s="18" t="e">
        <f t="shared" si="32"/>
        <v>#DIV/0!</v>
      </c>
      <c r="K97" s="18" t="str">
        <f t="shared" si="33"/>
        <v/>
      </c>
      <c r="L97" s="18" t="str">
        <f t="shared" si="34"/>
        <v/>
      </c>
      <c r="M97" s="18" t="str">
        <f t="shared" si="45"/>
        <v/>
      </c>
      <c r="N97" s="44">
        <f t="shared" si="90"/>
        <v>1</v>
      </c>
      <c r="O97" s="64" t="str">
        <f t="shared" si="76"/>
        <v/>
      </c>
      <c r="P97" s="32"/>
      <c r="Q97" s="65" t="str">
        <f t="shared" si="77"/>
        <v/>
      </c>
      <c r="R97" s="83"/>
    </row>
    <row r="98" spans="1:19" s="26" customFormat="1" ht="30" x14ac:dyDescent="0.25">
      <c r="A98" s="45" t="s">
        <v>148</v>
      </c>
      <c r="B98" s="27"/>
      <c r="C98" s="27"/>
      <c r="D98" s="28"/>
      <c r="E98" s="29"/>
      <c r="F98" s="51"/>
      <c r="G98" s="51"/>
      <c r="H98" s="31"/>
      <c r="I98" s="18"/>
      <c r="J98" s="18"/>
      <c r="K98" s="18"/>
      <c r="L98" s="18"/>
      <c r="M98" s="18"/>
      <c r="N98" s="44"/>
      <c r="O98" s="64"/>
      <c r="P98" s="32"/>
      <c r="Q98" s="65"/>
      <c r="R98" s="83"/>
    </row>
    <row r="99" spans="1:19" s="26" customFormat="1" ht="68.25" customHeight="1" x14ac:dyDescent="0.25">
      <c r="A99" s="40" t="s">
        <v>61</v>
      </c>
      <c r="B99" s="27">
        <v>41</v>
      </c>
      <c r="C99" s="27">
        <v>9</v>
      </c>
      <c r="D99" s="28">
        <f>SUM($B$4-B99)</f>
        <v>4</v>
      </c>
      <c r="E99" s="29">
        <f>SUM($B$5-C99)</f>
        <v>36</v>
      </c>
      <c r="F99" s="51">
        <f t="shared" ref="F99" si="103">IF(ISERROR(B99/$B$4),"",(B99/$B$4))</f>
        <v>0.91111111111111109</v>
      </c>
      <c r="G99" s="51">
        <f t="shared" ref="G99" si="104">IF(ISERROR(C99/$B$5),"",(C99/$B$5))</f>
        <v>0.2</v>
      </c>
      <c r="H99" s="31">
        <f t="shared" ref="H99" si="105">IF(ISERROR(F99-G99),"",(F99-G99))</f>
        <v>0.71111111111111103</v>
      </c>
      <c r="I99" s="18">
        <f t="shared" ref="I99" si="106">IF(ISERROR((B99*E99)/(C99*D99)),"",(B99*E99/(C99*D99)))</f>
        <v>41</v>
      </c>
      <c r="J99" s="18">
        <f t="shared" ref="J99" si="107">POWER(1/B99+1/C99+1/D99+1/E99,1/2)</f>
        <v>0.64286789684298895</v>
      </c>
      <c r="K99" s="18">
        <f t="shared" ref="K99" si="108">IF(ISERROR(EXP(LN(I99)-1.96 *J99)),"",(EXP(LN(I99)-1.96*J99)))</f>
        <v>11.629569958014994</v>
      </c>
      <c r="L99" s="18">
        <f t="shared" ref="L99" si="109">IF(ISERROR(EXP(LN(I99)+1.96 *J99)),"",EXP(LN(I99)+1.96*J99))</f>
        <v>144.54532764915101</v>
      </c>
      <c r="M99" s="18">
        <f t="shared" ref="M99" si="110">IF(ISERROR(($B$7*B99/(B99+D99)/(($B$7*B99/(B99+D99)+(1-$B$7)*C99/(C99+E99))))/($B$7*D99/(B99+D99)/(($B$7*D99/(B99+D99)+(1-$B$7)*E99/(C99+E99))))),"",($B$7*B99/(B99+D99)/(($B$7*B99/(B99+D99)+(1-$B$7)*C99/(C99+E99))))/($B$7*D99/(B99+D99)/(($B$7*D99/(B99+D99)+(1-$B$7)*E99/(C99+E99)))))</f>
        <v>3.7272727272727271</v>
      </c>
      <c r="N99" s="44">
        <f t="shared" ref="N99" si="111">MIN(_xlfn.HYPGEOM.DIST(C99,B99+C99,C99+E99,B99+D99+C99+E99,TRUE),_xlfn.HYPGEOM.DIST(B99,B99+C99,B99+D99,B99+D99+C99+E99,TRUE))</f>
        <v>2.2571541465400355E-12</v>
      </c>
      <c r="O99" s="64" t="str">
        <f t="shared" si="76"/>
        <v>Doers are 3.7 more likely to give this response than Non-Doers.</v>
      </c>
      <c r="P99" s="32"/>
      <c r="Q99" s="65" t="str">
        <f t="shared" si="77"/>
        <v/>
      </c>
      <c r="R99" s="84">
        <f t="shared" ref="R99:R102" si="112">+(0.75*F99)+(0.25*G99)</f>
        <v>0.73333333333333339</v>
      </c>
    </row>
    <row r="100" spans="1:19" s="26" customFormat="1" ht="55.5" customHeight="1" x14ac:dyDescent="0.25">
      <c r="A100" s="40" t="s">
        <v>62</v>
      </c>
      <c r="B100" s="27">
        <v>4</v>
      </c>
      <c r="C100" s="27">
        <v>23</v>
      </c>
      <c r="D100" s="28">
        <f t="shared" ref="D100:D102" si="113">SUM($B$4-B100)</f>
        <v>41</v>
      </c>
      <c r="E100" s="29">
        <f t="shared" ref="E100:E102" si="114">SUM($B$5-C100)</f>
        <v>22</v>
      </c>
      <c r="F100" s="51">
        <f t="shared" ref="F100:F102" si="115">IF(ISERROR(B100/$B$4),"",(B100/$B$4))</f>
        <v>8.8888888888888892E-2</v>
      </c>
      <c r="G100" s="51">
        <f t="shared" ref="G100:G102" si="116">IF(ISERROR(C100/$B$5),"",(C100/$B$5))</f>
        <v>0.51111111111111107</v>
      </c>
      <c r="H100" s="31">
        <f t="shared" ref="H100:H102" si="117">IF(ISERROR(F100-G100),"",(F100-G100))</f>
        <v>-0.42222222222222217</v>
      </c>
      <c r="I100" s="18">
        <f t="shared" ref="I100:I102" si="118">IF(ISERROR((B100*E100)/(C100*D100)),"",(B100*E100/(C100*D100)))</f>
        <v>9.3319194061505836E-2</v>
      </c>
      <c r="J100" s="18">
        <f t="shared" ref="J100:J102" si="119">POWER(1/B100+1/C100+1/D100+1/E100,1/2)</f>
        <v>0.60276284741724895</v>
      </c>
      <c r="K100" s="18">
        <f t="shared" ref="K100:K102" si="120">IF(ISERROR(EXP(LN(I100)-1.96 *J100)),"",(EXP(LN(I100)-1.96*J100)))</f>
        <v>2.8634452619810544E-2</v>
      </c>
      <c r="L100" s="18">
        <f t="shared" ref="L100:L102" si="121">IF(ISERROR(EXP(LN(I100)+1.96 *J100)),"",EXP(LN(I100)+1.96*J100))</f>
        <v>0.30412566623550868</v>
      </c>
      <c r="M100" s="18">
        <f t="shared" ref="M100:M102" si="122">IF(ISERROR(($B$7*B100/(B100+D100)/(($B$7*B100/(B100+D100)+(1-$B$7)*C100/(C100+E100))))/($B$7*D100/(B100+D100)/(($B$7*D100/(B100+D100)+(1-$B$7)*E100/(C100+E100))))),"",($B$7*B100/(B100+D100)/(($B$7*B100/(B100+D100)+(1-$B$7)*C100/(C100+E100))))/($B$7*D100/(B100+D100)/(($B$7*D100/(B100+D100)+(1-$B$7)*E100/(C100+E100)))))</f>
        <v>0.40418118466898961</v>
      </c>
      <c r="N100" s="44">
        <f t="shared" ref="N100:N102" si="123">MIN(_xlfn.HYPGEOM.DIST(C100,B100+C100,C100+E100,B100+D100+C100+E100,TRUE),_xlfn.HYPGEOM.DIST(B100,B100+C100,B100+D100,B100+D100+C100+E100,TRUE))</f>
        <v>9.7379486084617351E-6</v>
      </c>
      <c r="O100" s="64" t="str">
        <f t="shared" si="76"/>
        <v/>
      </c>
      <c r="P100" s="32"/>
      <c r="Q100" s="65" t="str">
        <f t="shared" si="77"/>
        <v>Non-doers are 2.5 more likely to give this response than Doers.</v>
      </c>
      <c r="R100" s="84">
        <f t="shared" si="112"/>
        <v>0.19444444444444442</v>
      </c>
    </row>
    <row r="101" spans="1:19" s="26" customFormat="1" ht="60" customHeight="1" x14ac:dyDescent="0.25">
      <c r="A101" s="40" t="s">
        <v>63</v>
      </c>
      <c r="B101" s="27">
        <v>0</v>
      </c>
      <c r="C101" s="27">
        <v>13</v>
      </c>
      <c r="D101" s="28">
        <f t="shared" si="113"/>
        <v>45</v>
      </c>
      <c r="E101" s="29">
        <f t="shared" si="114"/>
        <v>32</v>
      </c>
      <c r="F101" s="51">
        <f t="shared" si="115"/>
        <v>0</v>
      </c>
      <c r="G101" s="51">
        <f t="shared" si="116"/>
        <v>0.28888888888888886</v>
      </c>
      <c r="H101" s="31">
        <f t="shared" si="117"/>
        <v>-0.28888888888888886</v>
      </c>
      <c r="I101" s="18">
        <f t="shared" si="118"/>
        <v>0</v>
      </c>
      <c r="J101" s="18" t="e">
        <f t="shared" si="119"/>
        <v>#DIV/0!</v>
      </c>
      <c r="K101" s="18" t="str">
        <f t="shared" si="120"/>
        <v/>
      </c>
      <c r="L101" s="18" t="str">
        <f t="shared" si="121"/>
        <v/>
      </c>
      <c r="M101" s="18">
        <f t="shared" si="122"/>
        <v>0</v>
      </c>
      <c r="N101" s="44">
        <f t="shared" si="123"/>
        <v>4.4424276704231976E-5</v>
      </c>
      <c r="O101" s="64" t="str">
        <f t="shared" si="76"/>
        <v/>
      </c>
      <c r="P101" s="32"/>
      <c r="Q101" s="65" t="str">
        <f t="shared" si="77"/>
        <v>Non-doers are more likely to give this response than Doers.</v>
      </c>
      <c r="R101" s="84">
        <f t="shared" si="112"/>
        <v>7.2222222222222215E-2</v>
      </c>
    </row>
    <row r="102" spans="1:19" s="26" customFormat="1" ht="15" x14ac:dyDescent="0.25">
      <c r="A102" s="40" t="s">
        <v>47</v>
      </c>
      <c r="B102" s="27">
        <v>0</v>
      </c>
      <c r="C102" s="27">
        <v>0</v>
      </c>
      <c r="D102" s="28">
        <f t="shared" si="113"/>
        <v>45</v>
      </c>
      <c r="E102" s="29">
        <f t="shared" si="114"/>
        <v>45</v>
      </c>
      <c r="F102" s="51">
        <f t="shared" si="115"/>
        <v>0</v>
      </c>
      <c r="G102" s="51">
        <f t="shared" si="116"/>
        <v>0</v>
      </c>
      <c r="H102" s="31">
        <f t="shared" si="117"/>
        <v>0</v>
      </c>
      <c r="I102" s="18" t="str">
        <f t="shared" si="118"/>
        <v/>
      </c>
      <c r="J102" s="18" t="e">
        <f t="shared" si="119"/>
        <v>#DIV/0!</v>
      </c>
      <c r="K102" s="18" t="str">
        <f t="shared" si="120"/>
        <v/>
      </c>
      <c r="L102" s="18" t="str">
        <f t="shared" si="121"/>
        <v/>
      </c>
      <c r="M102" s="18" t="str">
        <f t="shared" si="122"/>
        <v/>
      </c>
      <c r="N102" s="44">
        <f t="shared" si="123"/>
        <v>1</v>
      </c>
      <c r="O102" s="64" t="str">
        <f t="shared" si="76"/>
        <v/>
      </c>
      <c r="P102" s="32"/>
      <c r="Q102" s="65" t="str">
        <f t="shared" si="77"/>
        <v/>
      </c>
      <c r="R102" s="84">
        <f t="shared" si="112"/>
        <v>0</v>
      </c>
    </row>
    <row r="103" spans="1:19" s="26" customFormat="1" ht="15" hidden="1" x14ac:dyDescent="0.25">
      <c r="A103" s="40"/>
      <c r="B103" s="27"/>
      <c r="C103" s="27"/>
      <c r="D103" s="28">
        <f>SUM($B$4-B103)</f>
        <v>45</v>
      </c>
      <c r="E103" s="29">
        <f>SUM($B$5-C103)</f>
        <v>45</v>
      </c>
      <c r="F103" s="51">
        <f t="shared" si="42"/>
        <v>0</v>
      </c>
      <c r="G103" s="51">
        <f t="shared" si="43"/>
        <v>0</v>
      </c>
      <c r="H103" s="31">
        <f t="shared" si="44"/>
        <v>0</v>
      </c>
      <c r="I103" s="18" t="str">
        <f t="shared" si="31"/>
        <v/>
      </c>
      <c r="J103" s="18" t="e">
        <f t="shared" si="32"/>
        <v>#DIV/0!</v>
      </c>
      <c r="K103" s="18" t="str">
        <f t="shared" si="33"/>
        <v/>
      </c>
      <c r="L103" s="18" t="str">
        <f t="shared" si="34"/>
        <v/>
      </c>
      <c r="M103" s="18" t="str">
        <f t="shared" si="45"/>
        <v/>
      </c>
      <c r="N103" s="44">
        <f t="shared" si="90"/>
        <v>1</v>
      </c>
      <c r="O103" s="64" t="str">
        <f t="shared" si="76"/>
        <v/>
      </c>
      <c r="P103" s="32"/>
      <c r="Q103" s="65" t="str">
        <f t="shared" si="77"/>
        <v/>
      </c>
      <c r="R103" s="83"/>
    </row>
    <row r="104" spans="1:19" s="26" customFormat="1" ht="15" hidden="1" x14ac:dyDescent="0.25">
      <c r="A104" s="40"/>
      <c r="B104" s="27"/>
      <c r="C104" s="27"/>
      <c r="D104" s="33">
        <f>SUM($B$4-B104)</f>
        <v>45</v>
      </c>
      <c r="E104" s="29">
        <f>SUM($B$5-C104)</f>
        <v>45</v>
      </c>
      <c r="F104" s="51">
        <f>IF(ISERROR(B104/$B$4),"",(B104/$B$4))</f>
        <v>0</v>
      </c>
      <c r="G104" s="51">
        <f>IF(ISERROR(C104/$B$5),"",(C104/$B$5))</f>
        <v>0</v>
      </c>
      <c r="H104" s="31">
        <f>IF(ISERROR(F104-G104),"",(F104-G104))</f>
        <v>0</v>
      </c>
      <c r="I104" s="18" t="str">
        <f t="shared" si="31"/>
        <v/>
      </c>
      <c r="J104" s="18" t="e">
        <f t="shared" si="32"/>
        <v>#DIV/0!</v>
      </c>
      <c r="K104" s="18" t="str">
        <f t="shared" si="33"/>
        <v/>
      </c>
      <c r="L104" s="18" t="str">
        <f t="shared" si="34"/>
        <v/>
      </c>
      <c r="M104" s="18" t="str">
        <f>IF(ISERROR(($B$7*B104/(B104+D104)/(($B$7*B104/(B104+D104)+(1-$B$7)*C104/(C104+E104))))/($B$7*D104/(B104+D104)/(($B$7*D104/(B104+D104)+(1-$B$7)*E104/(C104+E104))))),"",($B$7*B104/(B104+D104)/(($B$7*B104/(B104+D104)+(1-$B$7)*C104/(C104+E104))))/($B$7*D104/(B104+D104)/(($B$7*D104/(B104+D104)+(1-$B$7)*E104/(C104+E104)))))</f>
        <v/>
      </c>
      <c r="N104" s="44">
        <f t="shared" si="90"/>
        <v>1</v>
      </c>
      <c r="O104" s="64" t="str">
        <f t="shared" si="76"/>
        <v/>
      </c>
      <c r="P104" s="32"/>
      <c r="Q104" s="65" t="str">
        <f t="shared" si="77"/>
        <v/>
      </c>
      <c r="R104" s="83"/>
    </row>
    <row r="105" spans="1:19" s="66" customFormat="1" ht="15" x14ac:dyDescent="0.25">
      <c r="A105" s="50"/>
      <c r="B105" s="52"/>
      <c r="C105" s="52"/>
      <c r="D105" s="71"/>
      <c r="E105" s="68"/>
      <c r="F105" s="69"/>
      <c r="G105" s="69"/>
      <c r="H105" s="70"/>
      <c r="I105" s="17"/>
      <c r="J105" s="17"/>
      <c r="K105" s="17"/>
      <c r="L105" s="17"/>
      <c r="M105" s="17"/>
      <c r="N105" s="44"/>
      <c r="O105" s="64"/>
      <c r="P105" s="32"/>
      <c r="Q105" s="65"/>
      <c r="R105" s="85"/>
    </row>
    <row r="106" spans="1:19" s="26" customFormat="1" ht="30" x14ac:dyDescent="0.25">
      <c r="A106" s="46" t="s">
        <v>65</v>
      </c>
      <c r="B106" s="52"/>
      <c r="C106" s="52"/>
      <c r="D106" s="33"/>
      <c r="E106" s="29"/>
      <c r="F106" s="51"/>
      <c r="G106" s="51"/>
      <c r="H106" s="31"/>
      <c r="I106" s="18"/>
      <c r="J106" s="18"/>
      <c r="K106" s="18"/>
      <c r="L106" s="18"/>
      <c r="M106" s="18"/>
      <c r="N106" s="44"/>
      <c r="O106" s="64"/>
      <c r="P106" s="32"/>
      <c r="Q106" s="65"/>
      <c r="R106" s="83"/>
    </row>
    <row r="107" spans="1:19" s="26" customFormat="1" ht="57" customHeight="1" x14ac:dyDescent="0.25">
      <c r="A107" s="47" t="s">
        <v>64</v>
      </c>
      <c r="B107" s="27">
        <v>44</v>
      </c>
      <c r="C107" s="27">
        <v>27</v>
      </c>
      <c r="D107" s="33">
        <f t="shared" ref="D107:D123" si="124">SUM($B$4-B107)</f>
        <v>1</v>
      </c>
      <c r="E107" s="29">
        <f t="shared" ref="E107:E123" si="125">SUM($B$5-C107)</f>
        <v>18</v>
      </c>
      <c r="F107" s="51">
        <f t="shared" ref="F107:F156" si="126">IF(ISERROR(B107/$B$4),"",(B107/$B$4))</f>
        <v>0.97777777777777775</v>
      </c>
      <c r="G107" s="51">
        <f t="shared" ref="G107:G156" si="127">IF(ISERROR(C107/$B$5),"",(C107/$B$5))</f>
        <v>0.6</v>
      </c>
      <c r="H107" s="31">
        <f t="shared" ref="H107:H156" si="128">IF(ISERROR(F107-G107),"",(F107-G107))</f>
        <v>0.37777777777777777</v>
      </c>
      <c r="I107" s="18">
        <f t="shared" si="31"/>
        <v>29.333333333333332</v>
      </c>
      <c r="J107" s="18">
        <f t="shared" si="32"/>
        <v>1.056087053854873</v>
      </c>
      <c r="K107" s="18">
        <f t="shared" si="33"/>
        <v>3.7017063915979613</v>
      </c>
      <c r="L107" s="18">
        <f t="shared" si="34"/>
        <v>232.44535179706824</v>
      </c>
      <c r="M107" s="18">
        <f t="shared" ref="M107:M156" si="129">IF(ISERROR(($B$7*B107/(B107+D107)/(($B$7*B107/(B107+D107)+(1-$B$7)*C107/(C107+E107))))/($B$7*D107/(B107+D107)/(($B$7*D107/(B107+D107)+(1-$B$7)*E107/(C107+E107))))),"",($B$7*B107/(B107+D107)/(($B$7*B107/(B107+D107)+(1-$B$7)*C107/(C107+E107))))/($B$7*D107/(B107+D107)/(($B$7*D107/(B107+D107)+(1-$B$7)*E107/(C107+E107)))))</f>
        <v>5.8113207547169807</v>
      </c>
      <c r="N107" s="44">
        <f t="shared" si="90"/>
        <v>5.5465795956432328E-6</v>
      </c>
      <c r="O107" s="64" t="str">
        <f t="shared" si="76"/>
        <v>Doers are 5.8 more likely to give this response than Non-Doers.</v>
      </c>
      <c r="P107" s="32"/>
      <c r="Q107" s="65" t="str">
        <f t="shared" si="77"/>
        <v/>
      </c>
      <c r="R107" s="84">
        <f t="shared" ref="R107:R109" si="130">+(0.75*F107)+(0.25*G107)</f>
        <v>0.8833333333333333</v>
      </c>
    </row>
    <row r="108" spans="1:19" s="26" customFormat="1" ht="56.25" customHeight="1" x14ac:dyDescent="0.25">
      <c r="A108" s="47" t="s">
        <v>53</v>
      </c>
      <c r="B108" s="27">
        <v>1</v>
      </c>
      <c r="C108" s="27">
        <v>16</v>
      </c>
      <c r="D108" s="33">
        <f t="shared" si="124"/>
        <v>44</v>
      </c>
      <c r="E108" s="29">
        <f t="shared" si="125"/>
        <v>29</v>
      </c>
      <c r="F108" s="51">
        <f t="shared" si="126"/>
        <v>2.2222222222222223E-2</v>
      </c>
      <c r="G108" s="51">
        <f t="shared" si="127"/>
        <v>0.35555555555555557</v>
      </c>
      <c r="H108" s="31">
        <f t="shared" si="128"/>
        <v>-0.33333333333333337</v>
      </c>
      <c r="I108" s="18">
        <f t="shared" si="31"/>
        <v>4.1193181818181816E-2</v>
      </c>
      <c r="J108" s="18">
        <f t="shared" si="32"/>
        <v>1.0581635182465716</v>
      </c>
      <c r="K108" s="18">
        <f t="shared" si="33"/>
        <v>5.1772408351248647E-3</v>
      </c>
      <c r="L108" s="18">
        <f t="shared" si="34"/>
        <v>0.32775725185379728</v>
      </c>
      <c r="M108" s="18">
        <f t="shared" si="129"/>
        <v>0.19258373205741625</v>
      </c>
      <c r="N108" s="44">
        <f t="shared" si="90"/>
        <v>3.2320382680474225E-5</v>
      </c>
      <c r="O108" s="64" t="str">
        <f t="shared" si="76"/>
        <v/>
      </c>
      <c r="P108" s="32"/>
      <c r="Q108" s="65" t="str">
        <f t="shared" si="77"/>
        <v>Non-doers are 5.2 more likely to give this response than Doers.</v>
      </c>
      <c r="R108" s="84">
        <f t="shared" si="130"/>
        <v>0.10555555555555556</v>
      </c>
    </row>
    <row r="109" spans="1:19" s="26" customFormat="1" ht="15" x14ac:dyDescent="0.25">
      <c r="A109" s="47" t="s">
        <v>54</v>
      </c>
      <c r="B109" s="27">
        <v>0</v>
      </c>
      <c r="C109" s="27">
        <v>2</v>
      </c>
      <c r="D109" s="33">
        <f t="shared" ref="D109:D115" si="131">SUM($B$4-B109)</f>
        <v>45</v>
      </c>
      <c r="E109" s="29">
        <f t="shared" ref="E109:E115" si="132">SUM($B$5-C109)</f>
        <v>43</v>
      </c>
      <c r="F109" s="51">
        <f t="shared" ref="F109:F115" si="133">IF(ISERROR(B109/$B$4),"",(B109/$B$4))</f>
        <v>0</v>
      </c>
      <c r="G109" s="51">
        <f t="shared" ref="G109:G115" si="134">IF(ISERROR(C109/$B$5),"",(C109/$B$5))</f>
        <v>4.4444444444444446E-2</v>
      </c>
      <c r="H109" s="31">
        <f t="shared" ref="H109:H115" si="135">IF(ISERROR(F109-G109),"",(F109-G109))</f>
        <v>-4.4444444444444446E-2</v>
      </c>
      <c r="I109" s="18">
        <f t="shared" ref="I109:I115" si="136">IF(ISERROR((B109*E109)/(C109*D109)),"",(B109*E109/(C109*D109)))</f>
        <v>0</v>
      </c>
      <c r="J109" s="18" t="e">
        <f t="shared" ref="J109:J115" si="137">POWER(1/B109+1/C109+1/D109+1/E109,1/2)</f>
        <v>#DIV/0!</v>
      </c>
      <c r="K109" s="18" t="str">
        <f t="shared" ref="K109:K115" si="138">IF(ISERROR(EXP(LN(I109)-1.96 *J109)),"",(EXP(LN(I109)-1.96*J109)))</f>
        <v/>
      </c>
      <c r="L109" s="18" t="str">
        <f t="shared" ref="L109:L115" si="139">IF(ISERROR(EXP(LN(I109)+1.96 *J109)),"",EXP(LN(I109)+1.96*J109))</f>
        <v/>
      </c>
      <c r="M109" s="18">
        <f t="shared" ref="M109:M115" si="140">IF(ISERROR(($B$7*B109/(B109+D109)/(($B$7*B109/(B109+D109)+(1-$B$7)*C109/(C109+E109))))/($B$7*D109/(B109+D109)/(($B$7*D109/(B109+D109)+(1-$B$7)*E109/(C109+E109))))),"",($B$7*B109/(B109+D109)/(($B$7*B109/(B109+D109)+(1-$B$7)*C109/(C109+E109))))/($B$7*D109/(B109+D109)/(($B$7*D109/(B109+D109)+(1-$B$7)*E109/(C109+E109)))))</f>
        <v>0</v>
      </c>
      <c r="N109" s="44">
        <f t="shared" ref="N109:N115" si="141">MIN(_xlfn.HYPGEOM.DIST(C109,B109+C109,C109+E109,B109+D109+C109+E109,TRUE),_xlfn.HYPGEOM.DIST(B109,B109+C109,B109+D109,B109+D109+C109+E109,TRUE))</f>
        <v>0.2471910112359551</v>
      </c>
      <c r="O109" s="64" t="str">
        <f t="shared" si="76"/>
        <v/>
      </c>
      <c r="P109" s="32"/>
      <c r="Q109" s="65" t="str">
        <f t="shared" si="77"/>
        <v/>
      </c>
      <c r="R109" s="84">
        <f t="shared" si="130"/>
        <v>1.1111111111111112E-2</v>
      </c>
    </row>
    <row r="110" spans="1:19" s="26" customFormat="1" ht="15" x14ac:dyDescent="0.25">
      <c r="A110" s="46" t="s">
        <v>141</v>
      </c>
      <c r="B110" s="27"/>
      <c r="C110" s="27"/>
      <c r="D110" s="33"/>
      <c r="E110" s="29"/>
      <c r="F110" s="51"/>
      <c r="G110" s="51"/>
      <c r="H110" s="31"/>
      <c r="I110" s="18"/>
      <c r="J110" s="18"/>
      <c r="K110" s="18"/>
      <c r="L110" s="18"/>
      <c r="M110" s="18"/>
      <c r="N110" s="44"/>
      <c r="O110" s="64"/>
      <c r="P110" s="32"/>
      <c r="Q110" s="65"/>
      <c r="R110" s="83"/>
    </row>
    <row r="111" spans="1:19" s="26" customFormat="1" ht="15" x14ac:dyDescent="0.25">
      <c r="A111" s="47" t="s">
        <v>66</v>
      </c>
      <c r="B111" s="27">
        <v>9</v>
      </c>
      <c r="C111" s="27">
        <v>14</v>
      </c>
      <c r="D111" s="33">
        <f t="shared" si="131"/>
        <v>36</v>
      </c>
      <c r="E111" s="29">
        <f t="shared" si="132"/>
        <v>31</v>
      </c>
      <c r="F111" s="51">
        <f t="shared" si="133"/>
        <v>0.2</v>
      </c>
      <c r="G111" s="51">
        <f t="shared" si="134"/>
        <v>0.31111111111111112</v>
      </c>
      <c r="H111" s="31">
        <f t="shared" si="135"/>
        <v>-0.1111111111111111</v>
      </c>
      <c r="I111" s="18">
        <f t="shared" si="136"/>
        <v>0.5535714285714286</v>
      </c>
      <c r="J111" s="18">
        <f t="shared" si="137"/>
        <v>0.49251956797023744</v>
      </c>
      <c r="K111" s="18">
        <f t="shared" si="138"/>
        <v>0.21083006703943191</v>
      </c>
      <c r="L111" s="18">
        <f t="shared" si="139"/>
        <v>1.4534991656256415</v>
      </c>
      <c r="M111" s="18">
        <f t="shared" si="140"/>
        <v>0.84756097560975607</v>
      </c>
      <c r="N111" s="44">
        <f t="shared" si="141"/>
        <v>0.16693401114349049</v>
      </c>
      <c r="O111" s="64" t="str">
        <f t="shared" si="76"/>
        <v/>
      </c>
      <c r="P111" s="32"/>
      <c r="Q111" s="65" t="str">
        <f t="shared" si="77"/>
        <v/>
      </c>
      <c r="R111" s="84">
        <f t="shared" ref="R111:R116" si="142">+(0.75*F111)+(0.25*G111)</f>
        <v>0.2277777777777778</v>
      </c>
    </row>
    <row r="112" spans="1:19" s="26" customFormat="1" ht="15" x14ac:dyDescent="0.25">
      <c r="A112" s="47" t="s">
        <v>67</v>
      </c>
      <c r="B112" s="27">
        <v>3</v>
      </c>
      <c r="C112" s="27">
        <v>3</v>
      </c>
      <c r="D112" s="33">
        <f t="shared" si="131"/>
        <v>42</v>
      </c>
      <c r="E112" s="29">
        <f t="shared" si="132"/>
        <v>42</v>
      </c>
      <c r="F112" s="51">
        <f t="shared" si="133"/>
        <v>6.6666666666666666E-2</v>
      </c>
      <c r="G112" s="51">
        <f t="shared" si="134"/>
        <v>6.6666666666666666E-2</v>
      </c>
      <c r="H112" s="31">
        <f t="shared" si="135"/>
        <v>0</v>
      </c>
      <c r="I112" s="18">
        <f t="shared" si="136"/>
        <v>1</v>
      </c>
      <c r="J112" s="18">
        <f t="shared" si="137"/>
        <v>0.84515425472851657</v>
      </c>
      <c r="K112" s="18">
        <f t="shared" si="138"/>
        <v>0.19080518614805242</v>
      </c>
      <c r="L112" s="18">
        <f t="shared" si="139"/>
        <v>5.240947692187282</v>
      </c>
      <c r="M112" s="18">
        <f t="shared" si="140"/>
        <v>1.0000000000000002</v>
      </c>
      <c r="N112" s="44">
        <f t="shared" si="141"/>
        <v>0.66170203067666389</v>
      </c>
      <c r="O112" s="64" t="str">
        <f t="shared" si="76"/>
        <v/>
      </c>
      <c r="P112" s="32"/>
      <c r="Q112" s="65" t="str">
        <f t="shared" si="77"/>
        <v/>
      </c>
      <c r="R112" s="84">
        <f t="shared" si="142"/>
        <v>6.6666666666666666E-2</v>
      </c>
      <c r="S112" s="81"/>
    </row>
    <row r="113" spans="1:18" s="26" customFormat="1" ht="15" x14ac:dyDescent="0.25">
      <c r="A113" s="47" t="s">
        <v>68</v>
      </c>
      <c r="B113" s="27">
        <v>9</v>
      </c>
      <c r="C113" s="27">
        <v>8</v>
      </c>
      <c r="D113" s="33">
        <f t="shared" si="131"/>
        <v>36</v>
      </c>
      <c r="E113" s="29">
        <f t="shared" si="132"/>
        <v>37</v>
      </c>
      <c r="F113" s="51">
        <f t="shared" si="133"/>
        <v>0.2</v>
      </c>
      <c r="G113" s="51">
        <f t="shared" si="134"/>
        <v>0.17777777777777778</v>
      </c>
      <c r="H113" s="31">
        <f t="shared" si="135"/>
        <v>2.2222222222222227E-2</v>
      </c>
      <c r="I113" s="18">
        <f t="shared" si="136"/>
        <v>1.15625</v>
      </c>
      <c r="J113" s="18">
        <f t="shared" si="137"/>
        <v>0.53936621688414632</v>
      </c>
      <c r="K113" s="18">
        <f t="shared" si="138"/>
        <v>0.40172971178217842</v>
      </c>
      <c r="L113" s="18">
        <f t="shared" si="139"/>
        <v>3.3278944108194</v>
      </c>
      <c r="M113" s="18">
        <f t="shared" si="140"/>
        <v>1.0357142857142858</v>
      </c>
      <c r="N113" s="44">
        <f t="shared" si="141"/>
        <v>0.50000000000000022</v>
      </c>
      <c r="O113" s="64" t="str">
        <f t="shared" si="76"/>
        <v/>
      </c>
      <c r="P113" s="32"/>
      <c r="Q113" s="65" t="str">
        <f t="shared" si="77"/>
        <v/>
      </c>
      <c r="R113" s="84">
        <f t="shared" si="142"/>
        <v>0.19444444444444448</v>
      </c>
    </row>
    <row r="114" spans="1:18" s="26" customFormat="1" ht="15" x14ac:dyDescent="0.25">
      <c r="A114" s="47" t="s">
        <v>71</v>
      </c>
      <c r="B114" s="27">
        <v>5</v>
      </c>
      <c r="C114" s="27">
        <v>3</v>
      </c>
      <c r="D114" s="33">
        <f t="shared" si="131"/>
        <v>40</v>
      </c>
      <c r="E114" s="29">
        <f t="shared" si="132"/>
        <v>42</v>
      </c>
      <c r="F114" s="51">
        <f t="shared" si="133"/>
        <v>0.1111111111111111</v>
      </c>
      <c r="G114" s="51">
        <f t="shared" si="134"/>
        <v>6.6666666666666666E-2</v>
      </c>
      <c r="H114" s="31">
        <f t="shared" si="135"/>
        <v>4.4444444444444439E-2</v>
      </c>
      <c r="I114" s="18">
        <f t="shared" si="136"/>
        <v>1.75</v>
      </c>
      <c r="J114" s="18">
        <f t="shared" si="137"/>
        <v>0.76298286818437622</v>
      </c>
      <c r="K114" s="18">
        <f t="shared" si="138"/>
        <v>0.39225990587440684</v>
      </c>
      <c r="L114" s="18">
        <f t="shared" si="139"/>
        <v>7.8073235478227678</v>
      </c>
      <c r="M114" s="18">
        <f t="shared" si="140"/>
        <v>1.125</v>
      </c>
      <c r="N114" s="44">
        <f t="shared" si="141"/>
        <v>0.35680603307548409</v>
      </c>
      <c r="O114" s="64" t="str">
        <f t="shared" si="76"/>
        <v/>
      </c>
      <c r="P114" s="32"/>
      <c r="Q114" s="65" t="str">
        <f t="shared" si="77"/>
        <v/>
      </c>
      <c r="R114" s="84">
        <f t="shared" si="142"/>
        <v>9.9999999999999992E-2</v>
      </c>
    </row>
    <row r="115" spans="1:18" s="26" customFormat="1" ht="15" x14ac:dyDescent="0.25">
      <c r="A115" s="47" t="s">
        <v>69</v>
      </c>
      <c r="B115" s="27">
        <v>7</v>
      </c>
      <c r="C115" s="27">
        <v>6</v>
      </c>
      <c r="D115" s="33">
        <f t="shared" si="131"/>
        <v>38</v>
      </c>
      <c r="E115" s="29">
        <f t="shared" si="132"/>
        <v>39</v>
      </c>
      <c r="F115" s="51">
        <f t="shared" si="133"/>
        <v>0.15555555555555556</v>
      </c>
      <c r="G115" s="51">
        <f t="shared" si="134"/>
        <v>0.13333333333333333</v>
      </c>
      <c r="H115" s="31">
        <f t="shared" si="135"/>
        <v>2.2222222222222227E-2</v>
      </c>
      <c r="I115" s="18">
        <f t="shared" si="136"/>
        <v>1.1973684210526316</v>
      </c>
      <c r="J115" s="18">
        <f t="shared" si="137"/>
        <v>0.60123258780485223</v>
      </c>
      <c r="K115" s="18">
        <f t="shared" si="138"/>
        <v>0.36850916157138514</v>
      </c>
      <c r="L115" s="18">
        <f t="shared" si="139"/>
        <v>3.8905169402588848</v>
      </c>
      <c r="M115" s="18">
        <f t="shared" si="140"/>
        <v>1.0438596491228069</v>
      </c>
      <c r="N115" s="44">
        <f t="shared" si="141"/>
        <v>0.50000000000000111</v>
      </c>
      <c r="O115" s="64" t="str">
        <f t="shared" si="76"/>
        <v/>
      </c>
      <c r="P115" s="32"/>
      <c r="Q115" s="65" t="str">
        <f t="shared" si="77"/>
        <v/>
      </c>
      <c r="R115" s="84">
        <f t="shared" si="142"/>
        <v>0.15</v>
      </c>
    </row>
    <row r="116" spans="1:18" s="26" customFormat="1" ht="15" x14ac:dyDescent="0.25">
      <c r="A116" s="47" t="s">
        <v>70</v>
      </c>
      <c r="B116" s="27">
        <v>12</v>
      </c>
      <c r="C116" s="27">
        <v>11</v>
      </c>
      <c r="D116" s="33">
        <f t="shared" si="124"/>
        <v>33</v>
      </c>
      <c r="E116" s="29">
        <f t="shared" si="125"/>
        <v>34</v>
      </c>
      <c r="F116" s="51">
        <f t="shared" si="126"/>
        <v>0.26666666666666666</v>
      </c>
      <c r="G116" s="51">
        <f t="shared" si="127"/>
        <v>0.24444444444444444</v>
      </c>
      <c r="H116" s="31">
        <f t="shared" si="128"/>
        <v>2.2222222222222227E-2</v>
      </c>
      <c r="I116" s="18">
        <f t="shared" si="31"/>
        <v>1.1239669421487604</v>
      </c>
      <c r="J116" s="18">
        <f t="shared" si="32"/>
        <v>0.48369124371993433</v>
      </c>
      <c r="K116" s="18">
        <f t="shared" si="33"/>
        <v>0.43553919029076571</v>
      </c>
      <c r="L116" s="18">
        <f t="shared" si="34"/>
        <v>2.9005465299227273</v>
      </c>
      <c r="M116" s="18">
        <f t="shared" si="129"/>
        <v>1.0290135396518374</v>
      </c>
      <c r="N116" s="44">
        <f t="shared" si="90"/>
        <v>0.50000000000000244</v>
      </c>
      <c r="O116" s="64" t="str">
        <f t="shared" si="76"/>
        <v/>
      </c>
      <c r="P116" s="32"/>
      <c r="Q116" s="65" t="str">
        <f t="shared" si="77"/>
        <v/>
      </c>
      <c r="R116" s="84">
        <f t="shared" si="142"/>
        <v>0.26111111111111113</v>
      </c>
    </row>
    <row r="117" spans="1:18" s="66" customFormat="1" ht="15" x14ac:dyDescent="0.25">
      <c r="A117" s="50"/>
      <c r="B117" s="52"/>
      <c r="C117" s="52"/>
      <c r="D117" s="71"/>
      <c r="E117" s="68"/>
      <c r="F117" s="69"/>
      <c r="G117" s="69"/>
      <c r="H117" s="70"/>
      <c r="I117" s="17"/>
      <c r="J117" s="17"/>
      <c r="K117" s="17"/>
      <c r="L117" s="17"/>
      <c r="M117" s="17"/>
      <c r="N117" s="44"/>
      <c r="O117" s="64"/>
      <c r="P117" s="32"/>
      <c r="Q117" s="65"/>
      <c r="R117" s="85"/>
    </row>
    <row r="118" spans="1:18" s="26" customFormat="1" ht="45" x14ac:dyDescent="0.25">
      <c r="A118" s="48" t="s">
        <v>72</v>
      </c>
      <c r="B118" s="33"/>
      <c r="C118" s="33"/>
      <c r="D118" s="33"/>
      <c r="E118" s="29"/>
      <c r="F118" s="51">
        <f t="shared" si="126"/>
        <v>0</v>
      </c>
      <c r="G118" s="51">
        <f t="shared" si="127"/>
        <v>0</v>
      </c>
      <c r="H118" s="31">
        <f t="shared" si="128"/>
        <v>0</v>
      </c>
      <c r="I118" s="18" t="str">
        <f t="shared" ref="I118:I169" si="143">IF(ISERROR((B118*E118)/(C118*D118)),"",(B118*E118/(C118*D118)))</f>
        <v/>
      </c>
      <c r="J118" s="18" t="e">
        <f t="shared" ref="J118:J169" si="144">POWER(1/B118+1/C118+1/D118+1/E118,1/2)</f>
        <v>#DIV/0!</v>
      </c>
      <c r="K118" s="18" t="str">
        <f t="shared" ref="K118:K175" si="145">IF(ISERROR(EXP(LN(I118)-1.96 *J118)),"",(EXP(LN(I118)-1.96*J118)))</f>
        <v/>
      </c>
      <c r="L118" s="18" t="str">
        <f t="shared" ref="L118:L175" si="146">IF(ISERROR(EXP(LN(I118)+1.96 *J118)),"",EXP(LN(I118)+1.96*J118))</f>
        <v/>
      </c>
      <c r="M118" s="18" t="str">
        <f t="shared" si="129"/>
        <v/>
      </c>
      <c r="N118" s="44"/>
      <c r="O118" s="64"/>
      <c r="P118" s="32"/>
      <c r="Q118" s="65"/>
      <c r="R118" s="83"/>
    </row>
    <row r="119" spans="1:18" s="26" customFormat="1" ht="15" x14ac:dyDescent="0.25">
      <c r="A119" s="47" t="s">
        <v>73</v>
      </c>
      <c r="B119" s="27">
        <v>1</v>
      </c>
      <c r="C119" s="27">
        <v>0</v>
      </c>
      <c r="D119" s="33">
        <f t="shared" si="124"/>
        <v>44</v>
      </c>
      <c r="E119" s="29">
        <f t="shared" si="125"/>
        <v>45</v>
      </c>
      <c r="F119" s="51">
        <f t="shared" si="126"/>
        <v>2.2222222222222223E-2</v>
      </c>
      <c r="G119" s="51">
        <f t="shared" si="127"/>
        <v>0</v>
      </c>
      <c r="H119" s="31">
        <f t="shared" si="128"/>
        <v>2.2222222222222223E-2</v>
      </c>
      <c r="I119" s="18" t="str">
        <f t="shared" si="143"/>
        <v/>
      </c>
      <c r="J119" s="18" t="e">
        <f t="shared" si="144"/>
        <v>#DIV/0!</v>
      </c>
      <c r="K119" s="18" t="str">
        <f t="shared" si="145"/>
        <v/>
      </c>
      <c r="L119" s="18" t="str">
        <f t="shared" si="146"/>
        <v/>
      </c>
      <c r="M119" s="18">
        <f t="shared" si="129"/>
        <v>1.3409090909090908</v>
      </c>
      <c r="N119" s="44">
        <f t="shared" si="90"/>
        <v>0.5</v>
      </c>
      <c r="O119" s="64" t="str">
        <f t="shared" si="76"/>
        <v/>
      </c>
      <c r="P119" s="32"/>
      <c r="Q119" s="65" t="str">
        <f t="shared" si="77"/>
        <v/>
      </c>
      <c r="R119" s="84">
        <f t="shared" ref="R119:R169" si="147">+(0.75*F119)+(0.25*G119)</f>
        <v>1.6666666666666666E-2</v>
      </c>
    </row>
    <row r="120" spans="1:18" s="26" customFormat="1" ht="15" x14ac:dyDescent="0.25">
      <c r="A120" s="47" t="s">
        <v>74</v>
      </c>
      <c r="B120" s="27">
        <v>0</v>
      </c>
      <c r="C120" s="27">
        <v>1</v>
      </c>
      <c r="D120" s="33">
        <f t="shared" ref="D120:D121" si="148">SUM($B$4-B120)</f>
        <v>45</v>
      </c>
      <c r="E120" s="29">
        <f t="shared" ref="E120:E121" si="149">SUM($B$5-C120)</f>
        <v>44</v>
      </c>
      <c r="F120" s="51">
        <f t="shared" ref="F120:F121" si="150">IF(ISERROR(B120/$B$4),"",(B120/$B$4))</f>
        <v>0</v>
      </c>
      <c r="G120" s="51">
        <f t="shared" ref="G120:G121" si="151">IF(ISERROR(C120/$B$5),"",(C120/$B$5))</f>
        <v>2.2222222222222223E-2</v>
      </c>
      <c r="H120" s="31">
        <f t="shared" ref="H120:H121" si="152">IF(ISERROR(F120-G120),"",(F120-G120))</f>
        <v>-2.2222222222222223E-2</v>
      </c>
      <c r="I120" s="18">
        <f t="shared" ref="I120:I121" si="153">IF(ISERROR((B120*E120)/(C120*D120)),"",(B120*E120/(C120*D120)))</f>
        <v>0</v>
      </c>
      <c r="J120" s="18" t="e">
        <f t="shared" ref="J120:J121" si="154">POWER(1/B120+1/C120+1/D120+1/E120,1/2)</f>
        <v>#DIV/0!</v>
      </c>
      <c r="K120" s="18" t="str">
        <f t="shared" ref="K120:K121" si="155">IF(ISERROR(EXP(LN(I120)-1.96 *J120)),"",(EXP(LN(I120)-1.96*J120)))</f>
        <v/>
      </c>
      <c r="L120" s="18" t="str">
        <f t="shared" ref="L120:L121" si="156">IF(ISERROR(EXP(LN(I120)+1.96 *J120)),"",EXP(LN(I120)+1.96*J120))</f>
        <v/>
      </c>
      <c r="M120" s="18">
        <f t="shared" ref="M120:M121" si="157">IF(ISERROR(($B$7*B120/(B120+D120)/(($B$7*B120/(B120+D120)+(1-$B$7)*C120/(C120+E120))))/($B$7*D120/(B120+D120)/(($B$7*D120/(B120+D120)+(1-$B$7)*E120/(C120+E120))))),"",($B$7*B120/(B120+D120)/(($B$7*B120/(B120+D120)+(1-$B$7)*C120/(C120+E120))))/($B$7*D120/(B120+D120)/(($B$7*D120/(B120+D120)+(1-$B$7)*E120/(C120+E120)))))</f>
        <v>0</v>
      </c>
      <c r="N120" s="44">
        <f t="shared" ref="N120:N121" si="158">MIN(_xlfn.HYPGEOM.DIST(C120,B120+C120,C120+E120,B120+D120+C120+E120,TRUE),_xlfn.HYPGEOM.DIST(B120,B120+C120,B120+D120,B120+D120+C120+E120,TRUE))</f>
        <v>0.5</v>
      </c>
      <c r="O120" s="64" t="str">
        <f t="shared" si="76"/>
        <v/>
      </c>
      <c r="P120" s="32"/>
      <c r="Q120" s="65" t="str">
        <f t="shared" si="77"/>
        <v/>
      </c>
      <c r="R120" s="84">
        <f t="shared" si="147"/>
        <v>5.5555555555555558E-3</v>
      </c>
    </row>
    <row r="121" spans="1:18" s="26" customFormat="1" ht="15" x14ac:dyDescent="0.25">
      <c r="A121" s="47" t="s">
        <v>75</v>
      </c>
      <c r="B121" s="27">
        <v>1</v>
      </c>
      <c r="C121" s="27">
        <v>2</v>
      </c>
      <c r="D121" s="33">
        <f t="shared" si="148"/>
        <v>44</v>
      </c>
      <c r="E121" s="29">
        <f t="shared" si="149"/>
        <v>43</v>
      </c>
      <c r="F121" s="51">
        <f t="shared" si="150"/>
        <v>2.2222222222222223E-2</v>
      </c>
      <c r="G121" s="51">
        <f t="shared" si="151"/>
        <v>4.4444444444444446E-2</v>
      </c>
      <c r="H121" s="31">
        <f t="shared" si="152"/>
        <v>-2.2222222222222223E-2</v>
      </c>
      <c r="I121" s="18">
        <f t="shared" si="153"/>
        <v>0.48863636363636365</v>
      </c>
      <c r="J121" s="18">
        <f t="shared" si="154"/>
        <v>1.243375682036914</v>
      </c>
      <c r="K121" s="18">
        <f t="shared" si="155"/>
        <v>4.271722537284553E-2</v>
      </c>
      <c r="L121" s="18">
        <f t="shared" si="156"/>
        <v>5.5894429889528121</v>
      </c>
      <c r="M121" s="18">
        <f t="shared" si="157"/>
        <v>0.79545454545454553</v>
      </c>
      <c r="N121" s="44">
        <f t="shared" si="158"/>
        <v>0.49999999999999989</v>
      </c>
      <c r="O121" s="64" t="str">
        <f t="shared" si="76"/>
        <v/>
      </c>
      <c r="P121" s="32"/>
      <c r="Q121" s="65" t="str">
        <f t="shared" si="77"/>
        <v/>
      </c>
      <c r="R121" s="84">
        <f t="shared" si="147"/>
        <v>2.7777777777777776E-2</v>
      </c>
    </row>
    <row r="122" spans="1:18" s="26" customFormat="1" ht="15" x14ac:dyDescent="0.25">
      <c r="A122" s="47" t="s">
        <v>76</v>
      </c>
      <c r="B122" s="27">
        <v>43</v>
      </c>
      <c r="C122" s="27">
        <v>42</v>
      </c>
      <c r="D122" s="33">
        <f t="shared" si="124"/>
        <v>2</v>
      </c>
      <c r="E122" s="29">
        <f t="shared" si="125"/>
        <v>3</v>
      </c>
      <c r="F122" s="51">
        <f t="shared" si="126"/>
        <v>0.9555555555555556</v>
      </c>
      <c r="G122" s="51">
        <f t="shared" si="127"/>
        <v>0.93333333333333335</v>
      </c>
      <c r="H122" s="31">
        <f t="shared" si="128"/>
        <v>2.2222222222222254E-2</v>
      </c>
      <c r="I122" s="18">
        <f t="shared" si="143"/>
        <v>1.5357142857142858</v>
      </c>
      <c r="J122" s="18">
        <f t="shared" si="144"/>
        <v>0.93829562031182123</v>
      </c>
      <c r="K122" s="18">
        <f t="shared" si="145"/>
        <v>0.24412770479608631</v>
      </c>
      <c r="L122" s="18">
        <f t="shared" si="146"/>
        <v>9.6605928823886078</v>
      </c>
      <c r="M122" s="18">
        <f t="shared" si="129"/>
        <v>1.1315789473684212</v>
      </c>
      <c r="N122" s="44">
        <f t="shared" si="90"/>
        <v>0.500000000000001</v>
      </c>
      <c r="O122" s="64" t="str">
        <f t="shared" si="76"/>
        <v/>
      </c>
      <c r="P122" s="32"/>
      <c r="Q122" s="65" t="str">
        <f t="shared" si="77"/>
        <v/>
      </c>
      <c r="R122" s="84">
        <f t="shared" si="147"/>
        <v>0.95</v>
      </c>
    </row>
    <row r="123" spans="1:18" s="26" customFormat="1" ht="15" x14ac:dyDescent="0.25">
      <c r="A123" s="47" t="s">
        <v>77</v>
      </c>
      <c r="B123" s="27">
        <v>0</v>
      </c>
      <c r="C123" s="27">
        <v>0</v>
      </c>
      <c r="D123" s="33">
        <f t="shared" si="124"/>
        <v>45</v>
      </c>
      <c r="E123" s="29">
        <f t="shared" si="125"/>
        <v>45</v>
      </c>
      <c r="F123" s="51">
        <f t="shared" si="126"/>
        <v>0</v>
      </c>
      <c r="G123" s="51">
        <f t="shared" si="127"/>
        <v>0</v>
      </c>
      <c r="H123" s="31">
        <f t="shared" si="128"/>
        <v>0</v>
      </c>
      <c r="I123" s="18" t="str">
        <f t="shared" si="143"/>
        <v/>
      </c>
      <c r="J123" s="18" t="e">
        <f t="shared" si="144"/>
        <v>#DIV/0!</v>
      </c>
      <c r="K123" s="18" t="str">
        <f t="shared" si="145"/>
        <v/>
      </c>
      <c r="L123" s="18" t="str">
        <f t="shared" si="146"/>
        <v/>
      </c>
      <c r="M123" s="18" t="str">
        <f t="shared" si="129"/>
        <v/>
      </c>
      <c r="N123" s="44">
        <f t="shared" si="90"/>
        <v>1</v>
      </c>
      <c r="O123" s="64" t="str">
        <f t="shared" si="76"/>
        <v/>
      </c>
      <c r="P123" s="32"/>
      <c r="Q123" s="65" t="str">
        <f t="shared" si="77"/>
        <v/>
      </c>
      <c r="R123" s="84">
        <f t="shared" si="147"/>
        <v>0</v>
      </c>
    </row>
    <row r="124" spans="1:18" s="26" customFormat="1" ht="15" x14ac:dyDescent="0.25">
      <c r="A124" s="41"/>
      <c r="B124" s="28"/>
      <c r="C124" s="28"/>
      <c r="D124" s="28"/>
      <c r="E124" s="29"/>
      <c r="F124" s="51">
        <f t="shared" si="126"/>
        <v>0</v>
      </c>
      <c r="G124" s="51">
        <f t="shared" si="127"/>
        <v>0</v>
      </c>
      <c r="H124" s="31">
        <f t="shared" si="128"/>
        <v>0</v>
      </c>
      <c r="I124" s="18" t="str">
        <f t="shared" si="143"/>
        <v/>
      </c>
      <c r="J124" s="18" t="e">
        <f t="shared" si="144"/>
        <v>#DIV/0!</v>
      </c>
      <c r="K124" s="18" t="str">
        <f t="shared" si="145"/>
        <v/>
      </c>
      <c r="L124" s="18" t="str">
        <f t="shared" si="146"/>
        <v/>
      </c>
      <c r="M124" s="18" t="str">
        <f t="shared" si="129"/>
        <v/>
      </c>
      <c r="N124" s="44"/>
      <c r="O124" s="64" t="str">
        <f t="shared" si="76"/>
        <v/>
      </c>
      <c r="P124" s="32"/>
      <c r="Q124" s="65" t="str">
        <f t="shared" si="77"/>
        <v/>
      </c>
      <c r="R124" s="84"/>
    </row>
    <row r="125" spans="1:18" s="26" customFormat="1" ht="45" x14ac:dyDescent="0.25">
      <c r="A125" s="48" t="s">
        <v>78</v>
      </c>
      <c r="B125" s="28"/>
      <c r="C125" s="28"/>
      <c r="D125" s="28"/>
      <c r="E125" s="29"/>
      <c r="F125" s="51">
        <f t="shared" si="126"/>
        <v>0</v>
      </c>
      <c r="G125" s="51">
        <f t="shared" si="127"/>
        <v>0</v>
      </c>
      <c r="H125" s="31">
        <f t="shared" si="128"/>
        <v>0</v>
      </c>
      <c r="I125" s="18" t="str">
        <f t="shared" si="143"/>
        <v/>
      </c>
      <c r="J125" s="18" t="e">
        <f t="shared" si="144"/>
        <v>#DIV/0!</v>
      </c>
      <c r="K125" s="18" t="str">
        <f t="shared" si="145"/>
        <v/>
      </c>
      <c r="L125" s="18" t="str">
        <f t="shared" si="146"/>
        <v/>
      </c>
      <c r="M125" s="18" t="str">
        <f t="shared" si="129"/>
        <v/>
      </c>
      <c r="N125" s="44"/>
      <c r="O125" s="64"/>
      <c r="P125" s="32"/>
      <c r="Q125" s="65"/>
      <c r="R125" s="83"/>
    </row>
    <row r="126" spans="1:18" s="26" customFormat="1" ht="15" x14ac:dyDescent="0.25">
      <c r="A126" s="73" t="s">
        <v>61</v>
      </c>
      <c r="B126" s="27">
        <v>5</v>
      </c>
      <c r="C126" s="27">
        <v>2</v>
      </c>
      <c r="D126" s="28">
        <f t="shared" ref="D126" si="159">SUM($B$4-B126)</f>
        <v>40</v>
      </c>
      <c r="E126" s="29">
        <f t="shared" ref="E126" si="160">SUM($B$5-C126)</f>
        <v>43</v>
      </c>
      <c r="F126" s="51">
        <f t="shared" si="126"/>
        <v>0.1111111111111111</v>
      </c>
      <c r="G126" s="51">
        <f t="shared" si="127"/>
        <v>4.4444444444444446E-2</v>
      </c>
      <c r="H126" s="31">
        <f t="shared" si="128"/>
        <v>6.6666666666666652E-2</v>
      </c>
      <c r="I126" s="18">
        <f t="shared" si="143"/>
        <v>2.6875</v>
      </c>
      <c r="J126" s="18">
        <f t="shared" si="144"/>
        <v>0.86501781135043021</v>
      </c>
      <c r="K126" s="18">
        <f t="shared" si="145"/>
        <v>0.49320837998252204</v>
      </c>
      <c r="L126" s="18">
        <f t="shared" si="146"/>
        <v>14.644228571817758</v>
      </c>
      <c r="M126" s="18">
        <f t="shared" si="129"/>
        <v>1.1985294117647058</v>
      </c>
      <c r="N126" s="44">
        <f t="shared" ref="N126:N137" si="161">MIN(_xlfn.HYPGEOM.DIST(C126,B126+C126,C126+E126,B126+D126+C126+E126,TRUE),_xlfn.HYPGEOM.DIST(B126,B126+C126,B126+D126,B126+D126+C126+E126,TRUE))</f>
        <v>0.21702144631583742</v>
      </c>
      <c r="O126" s="64" t="str">
        <f t="shared" si="76"/>
        <v/>
      </c>
      <c r="P126" s="32"/>
      <c r="Q126" s="65" t="str">
        <f t="shared" si="77"/>
        <v/>
      </c>
      <c r="R126" s="84">
        <f t="shared" si="147"/>
        <v>9.4444444444444442E-2</v>
      </c>
    </row>
    <row r="127" spans="1:18" s="26" customFormat="1" ht="15" x14ac:dyDescent="0.25">
      <c r="A127" s="73" t="s">
        <v>62</v>
      </c>
      <c r="B127" s="27">
        <v>10</v>
      </c>
      <c r="C127" s="27">
        <v>18</v>
      </c>
      <c r="D127" s="28">
        <f t="shared" ref="D127:D136" si="162">SUM($B$4-B127)</f>
        <v>35</v>
      </c>
      <c r="E127" s="29">
        <f t="shared" ref="E127:E136" si="163">SUM($B$5-C127)</f>
        <v>27</v>
      </c>
      <c r="F127" s="51">
        <f t="shared" si="126"/>
        <v>0.22222222222222221</v>
      </c>
      <c r="G127" s="51">
        <f t="shared" si="127"/>
        <v>0.4</v>
      </c>
      <c r="H127" s="31">
        <f t="shared" si="128"/>
        <v>-0.17777777777777781</v>
      </c>
      <c r="I127" s="18">
        <f t="shared" si="143"/>
        <v>0.42857142857142855</v>
      </c>
      <c r="J127" s="18">
        <f t="shared" si="144"/>
        <v>0.47028078970336562</v>
      </c>
      <c r="K127" s="18">
        <f t="shared" si="145"/>
        <v>0.17049518754391485</v>
      </c>
      <c r="L127" s="18">
        <f t="shared" si="146"/>
        <v>1.0772941572937116</v>
      </c>
      <c r="M127" s="18">
        <f t="shared" si="129"/>
        <v>0.78571428571428581</v>
      </c>
      <c r="N127" s="44">
        <f t="shared" si="161"/>
        <v>5.5077303358109272E-2</v>
      </c>
      <c r="O127" s="64" t="str">
        <f t="shared" si="76"/>
        <v/>
      </c>
      <c r="P127" s="32"/>
      <c r="Q127" s="65" t="str">
        <f t="shared" si="77"/>
        <v/>
      </c>
      <c r="R127" s="84">
        <f t="shared" si="147"/>
        <v>0.26666666666666666</v>
      </c>
    </row>
    <row r="128" spans="1:18" s="26" customFormat="1" ht="15" x14ac:dyDescent="0.25">
      <c r="A128" s="73" t="s">
        <v>79</v>
      </c>
      <c r="B128" s="27">
        <v>25</v>
      </c>
      <c r="C128" s="27">
        <v>18</v>
      </c>
      <c r="D128" s="28">
        <f t="shared" si="162"/>
        <v>20</v>
      </c>
      <c r="E128" s="29">
        <f t="shared" si="163"/>
        <v>27</v>
      </c>
      <c r="F128" s="51">
        <f t="shared" si="126"/>
        <v>0.55555555555555558</v>
      </c>
      <c r="G128" s="51">
        <f t="shared" si="127"/>
        <v>0.4</v>
      </c>
      <c r="H128" s="31">
        <f t="shared" si="128"/>
        <v>0.15555555555555556</v>
      </c>
      <c r="I128" s="18">
        <f t="shared" si="143"/>
        <v>1.875</v>
      </c>
      <c r="J128" s="18">
        <f t="shared" si="144"/>
        <v>0.42730854495620912</v>
      </c>
      <c r="K128" s="18">
        <f t="shared" si="145"/>
        <v>0.81146332373574548</v>
      </c>
      <c r="L128" s="18">
        <f t="shared" si="146"/>
        <v>4.3324508910828721</v>
      </c>
      <c r="M128" s="18">
        <f t="shared" si="129"/>
        <v>1.1693548387096773</v>
      </c>
      <c r="N128" s="44">
        <f t="shared" si="161"/>
        <v>0.10261628599037827</v>
      </c>
      <c r="O128" s="64" t="str">
        <f t="shared" si="76"/>
        <v/>
      </c>
      <c r="P128" s="32"/>
      <c r="Q128" s="65" t="str">
        <f t="shared" si="77"/>
        <v/>
      </c>
      <c r="R128" s="84">
        <f t="shared" si="147"/>
        <v>0.51666666666666672</v>
      </c>
    </row>
    <row r="129" spans="1:18" s="26" customFormat="1" ht="15" x14ac:dyDescent="0.25">
      <c r="A129" s="73" t="s">
        <v>80</v>
      </c>
      <c r="B129" s="27">
        <v>5</v>
      </c>
      <c r="C129" s="27">
        <v>7</v>
      </c>
      <c r="D129" s="28">
        <f t="shared" ref="D129" si="164">SUM($B$4-B129)</f>
        <v>40</v>
      </c>
      <c r="E129" s="29">
        <f t="shared" ref="E129" si="165">SUM($B$5-C129)</f>
        <v>38</v>
      </c>
      <c r="F129" s="51">
        <f t="shared" ref="F129" si="166">IF(ISERROR(B129/$B$4),"",(B129/$B$4))</f>
        <v>0.1111111111111111</v>
      </c>
      <c r="G129" s="51">
        <f t="shared" ref="G129" si="167">IF(ISERROR(C129/$B$5),"",(C129/$B$5))</f>
        <v>0.15555555555555556</v>
      </c>
      <c r="H129" s="31">
        <f t="shared" ref="H129" si="168">IF(ISERROR(F129-G129),"",(F129-G129))</f>
        <v>-4.4444444444444453E-2</v>
      </c>
      <c r="I129" s="18">
        <f t="shared" ref="I129" si="169">IF(ISERROR((B129*E129)/(C129*D129)),"",(B129*E129/(C129*D129)))</f>
        <v>0.6785714285714286</v>
      </c>
      <c r="J129" s="18">
        <f t="shared" ref="J129" si="170">POWER(1/B129+1/C129+1/D129+1/E129,1/2)</f>
        <v>0.62783193000262982</v>
      </c>
      <c r="K129" s="18">
        <f t="shared" ref="K129" si="171">IF(ISERROR(EXP(LN(I129)-1.96 *J129)),"",(EXP(LN(I129)-1.96*J129)))</f>
        <v>0.19823221869497124</v>
      </c>
      <c r="L129" s="18">
        <f t="shared" ref="L129" si="172">IF(ISERROR(EXP(LN(I129)+1.96 *J129)),"",EXP(LN(I129)+1.96*J129))</f>
        <v>2.3228271706023658</v>
      </c>
      <c r="M129" s="18">
        <f t="shared" ref="M129" si="173">IF(ISERROR(($B$7*B129/(B129+D129)/(($B$7*B129/(B129+D129)+(1-$B$7)*C129/(C129+E129))))/($B$7*D129/(B129+D129)/(($B$7*D129/(B129+D129)+(1-$B$7)*E129/(C129+E129))))),"",($B$7*B129/(B129+D129)/(($B$7*B129/(B129+D129)+(1-$B$7)*C129/(C129+E129))))/($B$7*D129/(B129+D129)/(($B$7*D129/(B129+D129)+(1-$B$7)*E129/(C129+E129)))))</f>
        <v>0.89772727272727271</v>
      </c>
      <c r="N129" s="44">
        <f t="shared" ref="N129" si="174">MIN(_xlfn.HYPGEOM.DIST(C129,B129+C129,C129+E129,B129+D129+C129+E129,TRUE),_xlfn.HYPGEOM.DIST(B129,B129+C129,B129+D129,B129+D129+C129+E129,TRUE))</f>
        <v>0.37889267870050308</v>
      </c>
      <c r="O129" s="64" t="str">
        <f t="shared" si="76"/>
        <v/>
      </c>
      <c r="P129" s="32"/>
      <c r="Q129" s="65" t="str">
        <f t="shared" si="77"/>
        <v/>
      </c>
      <c r="R129" s="84">
        <f t="shared" si="147"/>
        <v>0.12222222222222222</v>
      </c>
    </row>
    <row r="130" spans="1:18" s="26" customFormat="1" ht="30" x14ac:dyDescent="0.25">
      <c r="A130" s="48" t="s">
        <v>85</v>
      </c>
      <c r="B130" s="27"/>
      <c r="C130" s="27"/>
      <c r="D130" s="28"/>
      <c r="E130" s="29"/>
      <c r="F130" s="51"/>
      <c r="G130" s="51"/>
      <c r="H130" s="31"/>
      <c r="I130" s="18"/>
      <c r="J130" s="18"/>
      <c r="K130" s="18"/>
      <c r="L130" s="18"/>
      <c r="M130" s="18"/>
      <c r="N130" s="44"/>
      <c r="O130" s="64"/>
      <c r="P130" s="32"/>
      <c r="Q130" s="65"/>
      <c r="R130" s="83"/>
    </row>
    <row r="131" spans="1:18" s="26" customFormat="1" ht="15" x14ac:dyDescent="0.25">
      <c r="A131" s="73" t="s">
        <v>81</v>
      </c>
      <c r="B131" s="27">
        <v>1</v>
      </c>
      <c r="C131" s="27">
        <v>1</v>
      </c>
      <c r="D131" s="28">
        <f t="shared" ref="D131:D134" si="175">SUM($B$4-B131)</f>
        <v>44</v>
      </c>
      <c r="E131" s="29">
        <f t="shared" ref="E131:E134" si="176">SUM($B$5-C131)</f>
        <v>44</v>
      </c>
      <c r="F131" s="51">
        <f t="shared" ref="F131:F134" si="177">IF(ISERROR(B131/$B$4),"",(B131/$B$4))</f>
        <v>2.2222222222222223E-2</v>
      </c>
      <c r="G131" s="51">
        <f t="shared" ref="G131:G134" si="178">IF(ISERROR(C131/$B$5),"",(C131/$B$5))</f>
        <v>2.2222222222222223E-2</v>
      </c>
      <c r="H131" s="31">
        <f t="shared" ref="H131:H134" si="179">IF(ISERROR(F131-G131),"",(F131-G131))</f>
        <v>0</v>
      </c>
      <c r="I131" s="18">
        <f t="shared" ref="I131:I134" si="180">IF(ISERROR((B131*E131)/(C131*D131)),"",(B131*E131/(C131*D131)))</f>
        <v>1</v>
      </c>
      <c r="J131" s="18">
        <f t="shared" ref="J131:J134" si="181">POWER(1/B131+1/C131+1/D131+1/E131,1/2)</f>
        <v>1.4301938838683885</v>
      </c>
      <c r="K131" s="18">
        <f t="shared" ref="K131:K134" si="182">IF(ISERROR(EXP(LN(I131)-1.96 *J131)),"",(EXP(LN(I131)-1.96*J131)))</f>
        <v>6.0616993017689323E-2</v>
      </c>
      <c r="L131" s="18">
        <f t="shared" ref="L131:L134" si="183">IF(ISERROR(EXP(LN(I131)+1.96 *J131)),"",EXP(LN(I131)+1.96*J131))</f>
        <v>16.497024187725359</v>
      </c>
      <c r="M131" s="18">
        <f t="shared" ref="M131:M134" si="184">IF(ISERROR(($B$7*B131/(B131+D131)/(($B$7*B131/(B131+D131)+(1-$B$7)*C131/(C131+E131))))/($B$7*D131/(B131+D131)/(($B$7*D131/(B131+D131)+(1-$B$7)*E131/(C131+E131))))),"",($B$7*B131/(B131+D131)/(($B$7*B131/(B131+D131)+(1-$B$7)*C131/(C131+E131))))/($B$7*D131/(B131+D131)/(($B$7*D131/(B131+D131)+(1-$B$7)*E131/(C131+E131)))))</f>
        <v>1</v>
      </c>
      <c r="N131" s="44">
        <f t="shared" ref="N131:N134" si="185">MIN(_xlfn.HYPGEOM.DIST(C131,B131+C131,C131+E131,B131+D131+C131+E131,TRUE),_xlfn.HYPGEOM.DIST(B131,B131+C131,B131+D131,B131+D131+C131+E131,TRUE))</f>
        <v>0.75280898876404501</v>
      </c>
      <c r="O131" s="64" t="str">
        <f t="shared" si="76"/>
        <v/>
      </c>
      <c r="P131" s="32"/>
      <c r="Q131" s="65" t="str">
        <f t="shared" si="77"/>
        <v/>
      </c>
      <c r="R131" s="84">
        <f t="shared" si="147"/>
        <v>2.2222222222222223E-2</v>
      </c>
    </row>
    <row r="132" spans="1:18" s="26" customFormat="1" ht="78" customHeight="1" x14ac:dyDescent="0.25">
      <c r="A132" s="73" t="s">
        <v>82</v>
      </c>
      <c r="B132" s="27">
        <v>2</v>
      </c>
      <c r="C132" s="27">
        <v>8</v>
      </c>
      <c r="D132" s="28">
        <f t="shared" si="175"/>
        <v>43</v>
      </c>
      <c r="E132" s="29">
        <f t="shared" si="176"/>
        <v>37</v>
      </c>
      <c r="F132" s="51">
        <f t="shared" si="177"/>
        <v>4.4444444444444446E-2</v>
      </c>
      <c r="G132" s="51">
        <f t="shared" si="178"/>
        <v>0.17777777777777778</v>
      </c>
      <c r="H132" s="31">
        <f t="shared" si="179"/>
        <v>-0.13333333333333333</v>
      </c>
      <c r="I132" s="18">
        <f t="shared" si="180"/>
        <v>0.21511627906976744</v>
      </c>
      <c r="J132" s="18">
        <f t="shared" si="181"/>
        <v>0.82175594976885646</v>
      </c>
      <c r="K132" s="18">
        <f t="shared" si="182"/>
        <v>4.2971497766037141E-2</v>
      </c>
      <c r="L132" s="18">
        <f t="shared" si="183"/>
        <v>1.0768769050772042</v>
      </c>
      <c r="M132" s="18">
        <f t="shared" si="184"/>
        <v>0.55149501661129563</v>
      </c>
      <c r="N132" s="44">
        <f t="shared" si="185"/>
        <v>4.4831512846289105E-2</v>
      </c>
      <c r="O132" s="64" t="str">
        <f t="shared" si="76"/>
        <v/>
      </c>
      <c r="P132" s="32"/>
      <c r="Q132" s="65" t="str">
        <f t="shared" si="77"/>
        <v>Non-doers are 1.8 more likely to give this response than Doers.</v>
      </c>
      <c r="R132" s="84">
        <f t="shared" si="147"/>
        <v>7.7777777777777779E-2</v>
      </c>
    </row>
    <row r="133" spans="1:18" s="26" customFormat="1" ht="15" x14ac:dyDescent="0.25">
      <c r="A133" s="73" t="s">
        <v>83</v>
      </c>
      <c r="B133" s="27">
        <v>9</v>
      </c>
      <c r="C133" s="27">
        <v>13</v>
      </c>
      <c r="D133" s="28">
        <f t="shared" si="175"/>
        <v>36</v>
      </c>
      <c r="E133" s="29">
        <f t="shared" si="176"/>
        <v>32</v>
      </c>
      <c r="F133" s="51">
        <f t="shared" si="177"/>
        <v>0.2</v>
      </c>
      <c r="G133" s="51">
        <f t="shared" si="178"/>
        <v>0.28888888888888886</v>
      </c>
      <c r="H133" s="31">
        <f t="shared" si="179"/>
        <v>-8.8888888888888851E-2</v>
      </c>
      <c r="I133" s="18">
        <f t="shared" si="180"/>
        <v>0.61538461538461542</v>
      </c>
      <c r="J133" s="18">
        <f t="shared" si="181"/>
        <v>0.49705328266893661</v>
      </c>
      <c r="K133" s="18">
        <f t="shared" si="182"/>
        <v>0.23229846436105969</v>
      </c>
      <c r="L133" s="18">
        <f t="shared" si="183"/>
        <v>1.6302226788011105</v>
      </c>
      <c r="M133" s="18">
        <f t="shared" si="184"/>
        <v>0.87500000000000011</v>
      </c>
      <c r="N133" s="44">
        <f t="shared" si="185"/>
        <v>0.23119623818447715</v>
      </c>
      <c r="O133" s="64" t="str">
        <f t="shared" si="76"/>
        <v/>
      </c>
      <c r="P133" s="32"/>
      <c r="Q133" s="65" t="str">
        <f t="shared" si="77"/>
        <v/>
      </c>
      <c r="R133" s="84">
        <f t="shared" si="147"/>
        <v>0.22222222222222224</v>
      </c>
    </row>
    <row r="134" spans="1:18" s="66" customFormat="1" ht="63" customHeight="1" x14ac:dyDescent="0.25">
      <c r="A134" s="73" t="s">
        <v>84</v>
      </c>
      <c r="B134" s="27">
        <v>33</v>
      </c>
      <c r="C134" s="27">
        <v>23</v>
      </c>
      <c r="D134" s="28">
        <f t="shared" si="175"/>
        <v>12</v>
      </c>
      <c r="E134" s="29">
        <f t="shared" si="176"/>
        <v>22</v>
      </c>
      <c r="F134" s="51">
        <f t="shared" si="177"/>
        <v>0.73333333333333328</v>
      </c>
      <c r="G134" s="51">
        <f t="shared" si="178"/>
        <v>0.51111111111111107</v>
      </c>
      <c r="H134" s="31">
        <f t="shared" si="179"/>
        <v>0.22222222222222221</v>
      </c>
      <c r="I134" s="18">
        <f t="shared" si="180"/>
        <v>2.6304347826086958</v>
      </c>
      <c r="J134" s="18">
        <f t="shared" si="181"/>
        <v>0.45007684894968136</v>
      </c>
      <c r="K134" s="18">
        <f t="shared" si="182"/>
        <v>1.088715461022931</v>
      </c>
      <c r="L134" s="18">
        <f t="shared" si="183"/>
        <v>6.3553677643711906</v>
      </c>
      <c r="M134" s="18">
        <f t="shared" si="184"/>
        <v>1.3073770491803278</v>
      </c>
      <c r="N134" s="44">
        <f t="shared" si="185"/>
        <v>2.4816078033596898E-2</v>
      </c>
      <c r="O134" s="64" t="str">
        <f t="shared" si="76"/>
        <v>Doers are 1.3 more likely to give this response than Non-Doers.</v>
      </c>
      <c r="P134" s="32"/>
      <c r="Q134" s="65" t="str">
        <f t="shared" si="77"/>
        <v/>
      </c>
      <c r="R134" s="84">
        <f t="shared" si="147"/>
        <v>0.6777777777777777</v>
      </c>
    </row>
    <row r="135" spans="1:18" s="26" customFormat="1" ht="30" x14ac:dyDescent="0.25">
      <c r="A135" s="45" t="s">
        <v>89</v>
      </c>
      <c r="B135" s="37"/>
      <c r="C135" s="37"/>
      <c r="D135" s="28"/>
      <c r="E135" s="29"/>
      <c r="F135" s="51">
        <f t="shared" si="126"/>
        <v>0</v>
      </c>
      <c r="G135" s="51">
        <f t="shared" si="127"/>
        <v>0</v>
      </c>
      <c r="H135" s="31">
        <f t="shared" si="128"/>
        <v>0</v>
      </c>
      <c r="I135" s="18" t="str">
        <f t="shared" si="143"/>
        <v/>
      </c>
      <c r="J135" s="18" t="e">
        <f t="shared" si="144"/>
        <v>#DIV/0!</v>
      </c>
      <c r="K135" s="18" t="str">
        <f t="shared" si="145"/>
        <v/>
      </c>
      <c r="L135" s="18" t="str">
        <f t="shared" si="146"/>
        <v/>
      </c>
      <c r="M135" s="18" t="str">
        <f t="shared" si="129"/>
        <v/>
      </c>
      <c r="N135" s="44"/>
      <c r="O135" s="64"/>
      <c r="P135" s="32"/>
      <c r="Q135" s="65"/>
      <c r="R135" s="83"/>
    </row>
    <row r="136" spans="1:18" s="26" customFormat="1" ht="15" x14ac:dyDescent="0.25">
      <c r="A136" s="73" t="s">
        <v>86</v>
      </c>
      <c r="B136" s="27">
        <v>24</v>
      </c>
      <c r="C136" s="27">
        <v>21</v>
      </c>
      <c r="D136" s="33">
        <f t="shared" si="162"/>
        <v>21</v>
      </c>
      <c r="E136" s="29">
        <f t="shared" si="163"/>
        <v>24</v>
      </c>
      <c r="F136" s="51">
        <f t="shared" si="126"/>
        <v>0.53333333333333333</v>
      </c>
      <c r="G136" s="51">
        <f t="shared" si="127"/>
        <v>0.46666666666666667</v>
      </c>
      <c r="H136" s="31">
        <f t="shared" si="128"/>
        <v>6.6666666666666652E-2</v>
      </c>
      <c r="I136" s="18">
        <f t="shared" si="143"/>
        <v>1.3061224489795917</v>
      </c>
      <c r="J136" s="18">
        <f t="shared" si="144"/>
        <v>0.42257712736425829</v>
      </c>
      <c r="K136" s="18">
        <f t="shared" si="145"/>
        <v>0.57053065110422019</v>
      </c>
      <c r="L136" s="18">
        <f t="shared" si="146"/>
        <v>2.9901212992267703</v>
      </c>
      <c r="M136" s="18">
        <f t="shared" si="129"/>
        <v>1.0691244239631337</v>
      </c>
      <c r="N136" s="44">
        <f t="shared" si="161"/>
        <v>0.33677389675689989</v>
      </c>
      <c r="O136" s="64" t="str">
        <f t="shared" si="76"/>
        <v/>
      </c>
      <c r="P136" s="32"/>
      <c r="Q136" s="65" t="str">
        <f t="shared" si="77"/>
        <v/>
      </c>
      <c r="R136" s="84">
        <f t="shared" si="147"/>
        <v>0.51666666666666672</v>
      </c>
    </row>
    <row r="137" spans="1:18" s="26" customFormat="1" ht="15" x14ac:dyDescent="0.25">
      <c r="A137" s="73" t="s">
        <v>87</v>
      </c>
      <c r="B137" s="27">
        <v>13</v>
      </c>
      <c r="C137" s="27">
        <v>13</v>
      </c>
      <c r="D137" s="33">
        <f t="shared" ref="D137" si="186">SUM($B$4-B137)</f>
        <v>32</v>
      </c>
      <c r="E137" s="29">
        <f t="shared" ref="E137" si="187">SUM($B$5-C137)</f>
        <v>32</v>
      </c>
      <c r="F137" s="51">
        <f t="shared" si="126"/>
        <v>0.28888888888888886</v>
      </c>
      <c r="G137" s="51">
        <f t="shared" si="127"/>
        <v>0.28888888888888886</v>
      </c>
      <c r="H137" s="31">
        <f t="shared" si="128"/>
        <v>0</v>
      </c>
      <c r="I137" s="18">
        <f t="shared" si="143"/>
        <v>1</v>
      </c>
      <c r="J137" s="18">
        <f t="shared" si="144"/>
        <v>0.46513025470953173</v>
      </c>
      <c r="K137" s="18">
        <f t="shared" si="145"/>
        <v>0.40185847715242534</v>
      </c>
      <c r="L137" s="18">
        <f t="shared" si="146"/>
        <v>2.4884382359830099</v>
      </c>
      <c r="M137" s="18">
        <f t="shared" si="129"/>
        <v>1.0000000000000002</v>
      </c>
      <c r="N137" s="44">
        <f t="shared" si="161"/>
        <v>0.59178880879406204</v>
      </c>
      <c r="O137" s="64" t="str">
        <f t="shared" si="76"/>
        <v/>
      </c>
      <c r="P137" s="32"/>
      <c r="Q137" s="65" t="str">
        <f t="shared" si="77"/>
        <v/>
      </c>
      <c r="R137" s="84">
        <f t="shared" si="147"/>
        <v>0.28888888888888886</v>
      </c>
    </row>
    <row r="138" spans="1:18" s="26" customFormat="1" ht="15" x14ac:dyDescent="0.25">
      <c r="A138" s="73" t="s">
        <v>88</v>
      </c>
      <c r="B138" s="27">
        <v>1</v>
      </c>
      <c r="C138" s="27">
        <v>4</v>
      </c>
      <c r="D138" s="28">
        <f>SUM($B$4-B138)</f>
        <v>44</v>
      </c>
      <c r="E138" s="29">
        <f>SUM($B$5-C138)</f>
        <v>41</v>
      </c>
      <c r="F138" s="51">
        <f t="shared" si="126"/>
        <v>2.2222222222222223E-2</v>
      </c>
      <c r="G138" s="51">
        <f t="shared" si="127"/>
        <v>8.8888888888888892E-2</v>
      </c>
      <c r="H138" s="31">
        <f t="shared" si="128"/>
        <v>-6.6666666666666666E-2</v>
      </c>
      <c r="I138" s="18">
        <f t="shared" si="143"/>
        <v>0.23295454545454544</v>
      </c>
      <c r="J138" s="18">
        <f t="shared" si="144"/>
        <v>1.1389106710491881</v>
      </c>
      <c r="K138" s="18">
        <f t="shared" si="145"/>
        <v>2.4992566368488772E-2</v>
      </c>
      <c r="L138" s="18">
        <f t="shared" si="146"/>
        <v>2.1713584530621097</v>
      </c>
      <c r="M138" s="18">
        <f t="shared" si="129"/>
        <v>0.56168831168831157</v>
      </c>
      <c r="N138" s="44">
        <f t="shared" ref="N138:N139" si="188">MIN(_xlfn.HYPGEOM.DIST(C138,B138+C138,C138+E138,B138+D138+C138+E138,TRUE),_xlfn.HYPGEOM.DIST(B138,B138+C138,B138+D138,B138+D138+C138+E138,TRUE))</f>
        <v>0.18035645098798911</v>
      </c>
      <c r="O138" s="64" t="str">
        <f t="shared" si="76"/>
        <v/>
      </c>
      <c r="P138" s="32"/>
      <c r="Q138" s="65" t="str">
        <f t="shared" si="77"/>
        <v/>
      </c>
      <c r="R138" s="84">
        <f t="shared" si="147"/>
        <v>3.888888888888889E-2</v>
      </c>
    </row>
    <row r="139" spans="1:18" s="66" customFormat="1" ht="15" x14ac:dyDescent="0.25">
      <c r="A139" s="73" t="s">
        <v>80</v>
      </c>
      <c r="B139" s="27">
        <v>7</v>
      </c>
      <c r="C139" s="27">
        <v>7</v>
      </c>
      <c r="D139" s="32">
        <f>SUM($B$4-B139)</f>
        <v>38</v>
      </c>
      <c r="E139" s="68">
        <f>SUM($B$5-C139)</f>
        <v>38</v>
      </c>
      <c r="F139" s="69">
        <f t="shared" si="126"/>
        <v>0.15555555555555556</v>
      </c>
      <c r="G139" s="69">
        <f t="shared" si="127"/>
        <v>0.15555555555555556</v>
      </c>
      <c r="H139" s="70">
        <f t="shared" si="128"/>
        <v>0</v>
      </c>
      <c r="I139" s="17">
        <f t="shared" si="143"/>
        <v>1</v>
      </c>
      <c r="J139" s="17">
        <f t="shared" si="144"/>
        <v>0.5816750507471109</v>
      </c>
      <c r="K139" s="17">
        <f t="shared" si="145"/>
        <v>0.31979244613113395</v>
      </c>
      <c r="L139" s="17">
        <f t="shared" si="146"/>
        <v>3.1270282087586909</v>
      </c>
      <c r="M139" s="17">
        <f t="shared" si="129"/>
        <v>1</v>
      </c>
      <c r="N139" s="44">
        <f t="shared" si="188"/>
        <v>0.613917276250176</v>
      </c>
      <c r="O139" s="64" t="str">
        <f t="shared" si="76"/>
        <v/>
      </c>
      <c r="P139" s="32"/>
      <c r="Q139" s="65" t="str">
        <f t="shared" si="77"/>
        <v/>
      </c>
      <c r="R139" s="84">
        <f t="shared" si="147"/>
        <v>0.15555555555555556</v>
      </c>
    </row>
    <row r="140" spans="1:18" s="26" customFormat="1" ht="45" x14ac:dyDescent="0.25">
      <c r="A140" s="45" t="s">
        <v>149</v>
      </c>
      <c r="B140" s="28"/>
      <c r="C140" s="28"/>
      <c r="D140" s="28"/>
      <c r="E140" s="29"/>
      <c r="F140" s="51"/>
      <c r="G140" s="51"/>
      <c r="H140" s="31"/>
      <c r="I140" s="18"/>
      <c r="J140" s="18"/>
      <c r="K140" s="18"/>
      <c r="L140" s="18"/>
      <c r="M140" s="18"/>
      <c r="N140" s="44"/>
      <c r="O140" s="64"/>
      <c r="P140" s="32"/>
      <c r="Q140" s="65"/>
      <c r="R140" s="83"/>
    </row>
    <row r="141" spans="1:18" s="26" customFormat="1" ht="15" x14ac:dyDescent="0.25">
      <c r="A141" s="73" t="s">
        <v>61</v>
      </c>
      <c r="B141" s="27">
        <v>2</v>
      </c>
      <c r="C141" s="27">
        <v>3</v>
      </c>
      <c r="D141" s="33">
        <f>SUM($B$4-B141)</f>
        <v>43</v>
      </c>
      <c r="E141" s="29">
        <f>SUM($B$5-C141)</f>
        <v>42</v>
      </c>
      <c r="F141" s="51">
        <f t="shared" si="126"/>
        <v>4.4444444444444446E-2</v>
      </c>
      <c r="G141" s="51">
        <f t="shared" si="127"/>
        <v>6.6666666666666666E-2</v>
      </c>
      <c r="H141" s="31">
        <f t="shared" si="128"/>
        <v>-2.222222222222222E-2</v>
      </c>
      <c r="I141" s="18">
        <f t="shared" si="143"/>
        <v>0.65116279069767447</v>
      </c>
      <c r="J141" s="18">
        <f t="shared" si="144"/>
        <v>0.93829562031182134</v>
      </c>
      <c r="K141" s="18">
        <f t="shared" si="145"/>
        <v>0.10351331560850816</v>
      </c>
      <c r="L141" s="18">
        <f t="shared" si="146"/>
        <v>4.0962167765238897</v>
      </c>
      <c r="M141" s="18">
        <f t="shared" si="129"/>
        <v>0.88372093023255804</v>
      </c>
      <c r="N141" s="44">
        <f t="shared" ref="N141:N143" si="189">MIN(_xlfn.HYPGEOM.DIST(C141,B141+C141,C141+E141,B141+D141+C141+E141,TRUE),_xlfn.HYPGEOM.DIST(B141,B141+C141,B141+D141,B141+D141+C141+E141,TRUE))</f>
        <v>0.5</v>
      </c>
      <c r="O141" s="64" t="str">
        <f t="shared" ref="O141:O204" si="190">IF(AND(N141&lt;$B$6,M141&gt;1,AND(B141&gt;0,B141&lt;$B$4)),"Doers are " &amp; ROUND(M141,1)&amp;" more likely to give this response than Non-Doers.",IF(AND(N141&lt;$B$6,M141&gt;1,B141=$B$4),"Doers are more likely to give this response than Non-doers.",""))</f>
        <v/>
      </c>
      <c r="P141" s="32"/>
      <c r="Q141" s="65" t="str">
        <f t="shared" ref="Q141:Q204" si="191">IF(AND(N141&lt;$B$6,M141&lt;1,AND(C141&gt;0,B141&gt;0)),"Non-doers are " &amp; ROUND(1/M141,1)&amp;" more likely to give this response than Doers.",IF(AND(N141&lt;$B$6,M141=0,B141=0),"Non-doers are more likely to give this response than Doers.",""))</f>
        <v/>
      </c>
      <c r="R141" s="84">
        <f t="shared" si="147"/>
        <v>0.05</v>
      </c>
    </row>
    <row r="142" spans="1:18" s="26" customFormat="1" ht="15" x14ac:dyDescent="0.25">
      <c r="A142" s="73" t="s">
        <v>62</v>
      </c>
      <c r="B142" s="27">
        <v>19</v>
      </c>
      <c r="C142" s="27">
        <v>23</v>
      </c>
      <c r="D142" s="33">
        <f>SUM($B$4-B142)</f>
        <v>26</v>
      </c>
      <c r="E142" s="29">
        <f>SUM($B$5-C142)</f>
        <v>22</v>
      </c>
      <c r="F142" s="51">
        <f t="shared" si="126"/>
        <v>0.42222222222222222</v>
      </c>
      <c r="G142" s="51">
        <f t="shared" si="127"/>
        <v>0.51111111111111107</v>
      </c>
      <c r="H142" s="31">
        <f t="shared" si="128"/>
        <v>-8.8888888888888851E-2</v>
      </c>
      <c r="I142" s="18">
        <f t="shared" si="143"/>
        <v>0.69899665551839463</v>
      </c>
      <c r="J142" s="18">
        <f t="shared" si="144"/>
        <v>0.42429461902434912</v>
      </c>
      <c r="K142" s="18">
        <f t="shared" si="145"/>
        <v>0.30430439636511358</v>
      </c>
      <c r="L142" s="18">
        <f t="shared" si="146"/>
        <v>1.605617040904229</v>
      </c>
      <c r="M142" s="18">
        <f t="shared" si="129"/>
        <v>0.91346153846153844</v>
      </c>
      <c r="N142" s="44">
        <f t="shared" si="189"/>
        <v>0.26321698826027295</v>
      </c>
      <c r="O142" s="64" t="str">
        <f t="shared" si="190"/>
        <v/>
      </c>
      <c r="P142" s="32"/>
      <c r="Q142" s="65" t="str">
        <f t="shared" si="191"/>
        <v/>
      </c>
      <c r="R142" s="84">
        <f t="shared" si="147"/>
        <v>0.44444444444444442</v>
      </c>
    </row>
    <row r="143" spans="1:18" s="26" customFormat="1" ht="15" x14ac:dyDescent="0.25">
      <c r="A143" s="73" t="s">
        <v>79</v>
      </c>
      <c r="B143" s="27">
        <v>18</v>
      </c>
      <c r="C143" s="27">
        <v>11</v>
      </c>
      <c r="D143" s="33">
        <f>SUM($B$4-B143)</f>
        <v>27</v>
      </c>
      <c r="E143" s="29">
        <f>SUM($B$5-C143)</f>
        <v>34</v>
      </c>
      <c r="F143" s="51">
        <f t="shared" si="126"/>
        <v>0.4</v>
      </c>
      <c r="G143" s="51">
        <f t="shared" si="127"/>
        <v>0.24444444444444444</v>
      </c>
      <c r="H143" s="31">
        <f t="shared" si="128"/>
        <v>0.15555555555555559</v>
      </c>
      <c r="I143" s="18">
        <f t="shared" si="143"/>
        <v>2.0606060606060606</v>
      </c>
      <c r="J143" s="18">
        <f t="shared" si="144"/>
        <v>0.46142545249212885</v>
      </c>
      <c r="K143" s="18">
        <f t="shared" si="145"/>
        <v>0.83410687014267615</v>
      </c>
      <c r="L143" s="18">
        <f t="shared" si="146"/>
        <v>5.090591492526757</v>
      </c>
      <c r="M143" s="18">
        <f t="shared" si="129"/>
        <v>1.1794871794871793</v>
      </c>
      <c r="N143" s="44">
        <f t="shared" si="189"/>
        <v>8.7733214885660313E-2</v>
      </c>
      <c r="O143" s="64" t="str">
        <f t="shared" si="190"/>
        <v/>
      </c>
      <c r="P143" s="32"/>
      <c r="Q143" s="65" t="str">
        <f t="shared" si="191"/>
        <v/>
      </c>
      <c r="R143" s="84">
        <f t="shared" si="147"/>
        <v>0.36111111111111116</v>
      </c>
    </row>
    <row r="144" spans="1:18" s="26" customFormat="1" ht="15" x14ac:dyDescent="0.25">
      <c r="A144" s="73" t="s">
        <v>80</v>
      </c>
      <c r="B144" s="27">
        <v>6</v>
      </c>
      <c r="C144" s="27">
        <v>8</v>
      </c>
      <c r="D144" s="33">
        <f>SUM($B$4-B144)</f>
        <v>39</v>
      </c>
      <c r="E144" s="29">
        <f>SUM($B$5-C144)</f>
        <v>37</v>
      </c>
      <c r="F144" s="51">
        <f t="shared" ref="F144" si="192">IF(ISERROR(B144/$B$4),"",(B144/$B$4))</f>
        <v>0.13333333333333333</v>
      </c>
      <c r="G144" s="51">
        <f t="shared" ref="G144" si="193">IF(ISERROR(C144/$B$5),"",(C144/$B$5))</f>
        <v>0.17777777777777778</v>
      </c>
      <c r="H144" s="31">
        <f t="shared" ref="H144" si="194">IF(ISERROR(F144-G144),"",(F144-G144))</f>
        <v>-4.4444444444444453E-2</v>
      </c>
      <c r="I144" s="18">
        <f t="shared" ref="I144" si="195">IF(ISERROR((B144*E144)/(C144*D144)),"",(B144*E144/(C144*D144)))</f>
        <v>0.71153846153846156</v>
      </c>
      <c r="J144" s="18">
        <f t="shared" ref="J144" si="196">POWER(1/B144+1/C144+1/D144+1/E144,1/2)</f>
        <v>0.58680040843094117</v>
      </c>
      <c r="K144" s="18">
        <f t="shared" ref="K144" si="197">IF(ISERROR(EXP(LN(I144)-1.96 *J144)),"",(EXP(LN(I144)-1.96*J144)))</f>
        <v>0.22527022295892737</v>
      </c>
      <c r="L144" s="18">
        <f t="shared" ref="L144" si="198">IF(ISERROR(EXP(LN(I144)+1.96 *J144)),"",EXP(LN(I144)+1.96*J144))</f>
        <v>2.2474651802552263</v>
      </c>
      <c r="M144" s="18">
        <f t="shared" ref="M144" si="199">IF(ISERROR(($B$7*B144/(B144+D144)/(($B$7*B144/(B144+D144)+(1-$B$7)*C144/(C144+E144))))/($B$7*D144/(B144+D144)/(($B$7*D144/(B144+D144)+(1-$B$7)*E144/(C144+E144))))),"",($B$7*B144/(B144+D144)/(($B$7*B144/(B144+D144)+(1-$B$7)*C144/(C144+E144))))/($B$7*D144/(B144+D144)/(($B$7*D144/(B144+D144)+(1-$B$7)*E144/(C144+E144)))))</f>
        <v>0.91124260355029585</v>
      </c>
      <c r="N144" s="44">
        <f t="shared" ref="N144" si="200">MIN(_xlfn.HYPGEOM.DIST(C144,B144+C144,C144+E144,B144+D144+C144+E144,TRUE),_xlfn.HYPGEOM.DIST(B144,B144+C144,B144+D144,B144+D144+C144+E144,TRUE))</f>
        <v>0.38608272374982383</v>
      </c>
      <c r="O144" s="64" t="str">
        <f t="shared" si="190"/>
        <v/>
      </c>
      <c r="P144" s="32"/>
      <c r="Q144" s="65" t="str">
        <f t="shared" si="191"/>
        <v/>
      </c>
      <c r="R144" s="84">
        <f t="shared" si="147"/>
        <v>0.14444444444444446</v>
      </c>
    </row>
    <row r="145" spans="1:18" s="26" customFormat="1" ht="30" x14ac:dyDescent="0.25">
      <c r="A145" s="45" t="s">
        <v>150</v>
      </c>
      <c r="B145" s="27"/>
      <c r="C145" s="27"/>
      <c r="D145" s="33"/>
      <c r="E145" s="29"/>
      <c r="F145" s="51"/>
      <c r="G145" s="51"/>
      <c r="H145" s="31"/>
      <c r="I145" s="18"/>
      <c r="J145" s="18"/>
      <c r="K145" s="18"/>
      <c r="L145" s="18"/>
      <c r="M145" s="18"/>
      <c r="N145" s="44"/>
      <c r="O145" s="64"/>
      <c r="P145" s="32"/>
      <c r="Q145" s="65"/>
      <c r="R145" s="83"/>
    </row>
    <row r="146" spans="1:18" s="26" customFormat="1" ht="15" x14ac:dyDescent="0.25">
      <c r="A146" s="73" t="s">
        <v>90</v>
      </c>
      <c r="B146" s="27">
        <v>0</v>
      </c>
      <c r="C146" s="27">
        <v>2</v>
      </c>
      <c r="D146" s="33">
        <f t="shared" ref="D146:D149" si="201">SUM($B$4-B146)</f>
        <v>45</v>
      </c>
      <c r="E146" s="29">
        <f t="shared" ref="E146:E149" si="202">SUM($B$5-C146)</f>
        <v>43</v>
      </c>
      <c r="F146" s="51">
        <f t="shared" ref="F146:F155" si="203">IF(ISERROR(B146/$B$4),"",(B146/$B$4))</f>
        <v>0</v>
      </c>
      <c r="G146" s="51">
        <f t="shared" ref="G146:G155" si="204">IF(ISERROR(C146/$B$5),"",(C146/$B$5))</f>
        <v>4.4444444444444446E-2</v>
      </c>
      <c r="H146" s="31">
        <f t="shared" ref="H146:H155" si="205">IF(ISERROR(F146-G146),"",(F146-G146))</f>
        <v>-4.4444444444444446E-2</v>
      </c>
      <c r="I146" s="18">
        <f t="shared" ref="I146:I155" si="206">IF(ISERROR((B146*E146)/(C146*D146)),"",(B146*E146/(C146*D146)))</f>
        <v>0</v>
      </c>
      <c r="J146" s="18" t="e">
        <f t="shared" ref="J146:J155" si="207">POWER(1/B146+1/C146+1/D146+1/E146,1/2)</f>
        <v>#DIV/0!</v>
      </c>
      <c r="K146" s="18" t="str">
        <f t="shared" ref="K146:K155" si="208">IF(ISERROR(EXP(LN(I146)-1.96 *J146)),"",(EXP(LN(I146)-1.96*J146)))</f>
        <v/>
      </c>
      <c r="L146" s="18" t="str">
        <f t="shared" ref="L146:L155" si="209">IF(ISERROR(EXP(LN(I146)+1.96 *J146)),"",EXP(LN(I146)+1.96*J146))</f>
        <v/>
      </c>
      <c r="M146" s="18">
        <f t="shared" ref="M146:M155" si="210">IF(ISERROR(($B$7*B146/(B146+D146)/(($B$7*B146/(B146+D146)+(1-$B$7)*C146/(C146+E146))))/($B$7*D146/(B146+D146)/(($B$7*D146/(B146+D146)+(1-$B$7)*E146/(C146+E146))))),"",($B$7*B146/(B146+D146)/(($B$7*B146/(B146+D146)+(1-$B$7)*C146/(C146+E146))))/($B$7*D146/(B146+D146)/(($B$7*D146/(B146+D146)+(1-$B$7)*E146/(C146+E146)))))</f>
        <v>0</v>
      </c>
      <c r="N146" s="44">
        <f t="shared" ref="N146:N155" si="211">MIN(_xlfn.HYPGEOM.DIST(C146,B146+C146,C146+E146,B146+D146+C146+E146,TRUE),_xlfn.HYPGEOM.DIST(B146,B146+C146,B146+D146,B146+D146+C146+E146,TRUE))</f>
        <v>0.2471910112359551</v>
      </c>
      <c r="O146" s="64" t="str">
        <f t="shared" si="190"/>
        <v/>
      </c>
      <c r="P146" s="32"/>
      <c r="Q146" s="65" t="str">
        <f t="shared" si="191"/>
        <v/>
      </c>
      <c r="R146" s="84">
        <f t="shared" si="147"/>
        <v>1.1111111111111112E-2</v>
      </c>
    </row>
    <row r="147" spans="1:18" s="26" customFormat="1" ht="66" customHeight="1" x14ac:dyDescent="0.25">
      <c r="A147" s="73" t="s">
        <v>91</v>
      </c>
      <c r="B147" s="27">
        <v>1</v>
      </c>
      <c r="C147" s="27">
        <v>15</v>
      </c>
      <c r="D147" s="33">
        <f t="shared" si="201"/>
        <v>44</v>
      </c>
      <c r="E147" s="29">
        <f t="shared" si="202"/>
        <v>30</v>
      </c>
      <c r="F147" s="51">
        <f t="shared" si="203"/>
        <v>2.2222222222222223E-2</v>
      </c>
      <c r="G147" s="51">
        <f t="shared" si="204"/>
        <v>0.33333333333333331</v>
      </c>
      <c r="H147" s="31">
        <f t="shared" si="205"/>
        <v>-0.31111111111111112</v>
      </c>
      <c r="I147" s="18">
        <f t="shared" si="206"/>
        <v>4.5454545454545456E-2</v>
      </c>
      <c r="J147" s="18">
        <f t="shared" si="207"/>
        <v>1.0595882562237431</v>
      </c>
      <c r="K147" s="18">
        <f t="shared" si="208"/>
        <v>5.6968867614406987E-3</v>
      </c>
      <c r="L147" s="18">
        <f t="shared" si="209"/>
        <v>0.36267452540285966</v>
      </c>
      <c r="M147" s="18">
        <f t="shared" si="210"/>
        <v>0.20454545454545456</v>
      </c>
      <c r="N147" s="44">
        <f t="shared" si="211"/>
        <v>7.5305677530072111E-5</v>
      </c>
      <c r="O147" s="64" t="str">
        <f t="shared" si="190"/>
        <v/>
      </c>
      <c r="P147" s="32"/>
      <c r="Q147" s="65" t="str">
        <f t="shared" si="191"/>
        <v>Non-doers are 4.9 more likely to give this response than Doers.</v>
      </c>
      <c r="R147" s="84">
        <f t="shared" si="147"/>
        <v>9.9999999999999992E-2</v>
      </c>
    </row>
    <row r="148" spans="1:18" s="26" customFormat="1" ht="15" x14ac:dyDescent="0.25">
      <c r="A148" s="73" t="s">
        <v>92</v>
      </c>
      <c r="B148" s="27">
        <v>15</v>
      </c>
      <c r="C148" s="27">
        <v>9</v>
      </c>
      <c r="D148" s="33">
        <f t="shared" si="201"/>
        <v>30</v>
      </c>
      <c r="E148" s="29">
        <f t="shared" si="202"/>
        <v>36</v>
      </c>
      <c r="F148" s="51">
        <f t="shared" si="203"/>
        <v>0.33333333333333331</v>
      </c>
      <c r="G148" s="51">
        <f t="shared" si="204"/>
        <v>0.2</v>
      </c>
      <c r="H148" s="31">
        <f t="shared" si="205"/>
        <v>0.1333333333333333</v>
      </c>
      <c r="I148" s="18">
        <f t="shared" si="206"/>
        <v>2</v>
      </c>
      <c r="J148" s="18">
        <f t="shared" si="207"/>
        <v>0.4887626099538393</v>
      </c>
      <c r="K148" s="18">
        <f t="shared" si="208"/>
        <v>0.76733827759931805</v>
      </c>
      <c r="L148" s="18">
        <f t="shared" si="209"/>
        <v>5.2128247954921969</v>
      </c>
      <c r="M148" s="18">
        <f t="shared" si="210"/>
        <v>1.1666666666666667</v>
      </c>
      <c r="N148" s="44">
        <f t="shared" si="211"/>
        <v>0.11651077116250302</v>
      </c>
      <c r="O148" s="64" t="str">
        <f t="shared" si="190"/>
        <v/>
      </c>
      <c r="P148" s="32"/>
      <c r="Q148" s="65" t="str">
        <f t="shared" si="191"/>
        <v/>
      </c>
      <c r="R148" s="84">
        <f t="shared" si="147"/>
        <v>0.3</v>
      </c>
    </row>
    <row r="149" spans="1:18" s="26" customFormat="1" ht="57.75" customHeight="1" x14ac:dyDescent="0.25">
      <c r="A149" s="73" t="s">
        <v>93</v>
      </c>
      <c r="B149" s="27">
        <v>29</v>
      </c>
      <c r="C149" s="27">
        <v>15</v>
      </c>
      <c r="D149" s="33">
        <f t="shared" si="201"/>
        <v>16</v>
      </c>
      <c r="E149" s="29">
        <f t="shared" si="202"/>
        <v>30</v>
      </c>
      <c r="F149" s="51">
        <f t="shared" si="203"/>
        <v>0.64444444444444449</v>
      </c>
      <c r="G149" s="51">
        <f t="shared" si="204"/>
        <v>0.33333333333333331</v>
      </c>
      <c r="H149" s="31">
        <f t="shared" si="205"/>
        <v>0.31111111111111117</v>
      </c>
      <c r="I149" s="18">
        <f t="shared" si="206"/>
        <v>3.625</v>
      </c>
      <c r="J149" s="18">
        <f t="shared" si="207"/>
        <v>0.4438273973299639</v>
      </c>
      <c r="K149" s="18">
        <f t="shared" si="208"/>
        <v>1.5188486633812761</v>
      </c>
      <c r="L149" s="18">
        <f t="shared" si="209"/>
        <v>8.6517013293123028</v>
      </c>
      <c r="M149" s="18">
        <f t="shared" si="210"/>
        <v>1.3860294117647063</v>
      </c>
      <c r="N149" s="44">
        <f t="shared" si="211"/>
        <v>2.905952951854729E-3</v>
      </c>
      <c r="O149" s="64" t="str">
        <f t="shared" si="190"/>
        <v>Doers are 1.4 more likely to give this response than Non-Doers.</v>
      </c>
      <c r="P149" s="32"/>
      <c r="Q149" s="65" t="str">
        <f t="shared" si="191"/>
        <v/>
      </c>
      <c r="R149" s="84">
        <f t="shared" si="147"/>
        <v>0.56666666666666676</v>
      </c>
    </row>
    <row r="150" spans="1:18" s="26" customFormat="1" ht="15" x14ac:dyDescent="0.25">
      <c r="A150" s="73" t="s">
        <v>77</v>
      </c>
      <c r="B150" s="27">
        <v>0</v>
      </c>
      <c r="C150" s="27">
        <v>4</v>
      </c>
      <c r="D150" s="33">
        <f t="shared" ref="D150:D154" si="212">SUM($B$4-B150)</f>
        <v>45</v>
      </c>
      <c r="E150" s="29">
        <f t="shared" ref="E150:E154" si="213">SUM($B$5-C150)</f>
        <v>41</v>
      </c>
      <c r="F150" s="51">
        <f t="shared" ref="F150:F154" si="214">IF(ISERROR(B150/$B$4),"",(B150/$B$4))</f>
        <v>0</v>
      </c>
      <c r="G150" s="51">
        <f t="shared" ref="G150:G154" si="215">IF(ISERROR(C150/$B$5),"",(C150/$B$5))</f>
        <v>8.8888888888888892E-2</v>
      </c>
      <c r="H150" s="31">
        <f t="shared" ref="H150:H154" si="216">IF(ISERROR(F150-G150),"",(F150-G150))</f>
        <v>-8.8888888888888892E-2</v>
      </c>
      <c r="I150" s="18">
        <f t="shared" ref="I150:I154" si="217">IF(ISERROR((B150*E150)/(C150*D150)),"",(B150*E150/(C150*D150)))</f>
        <v>0</v>
      </c>
      <c r="J150" s="18" t="e">
        <f t="shared" ref="J150:J154" si="218">POWER(1/B150+1/C150+1/D150+1/E150,1/2)</f>
        <v>#DIV/0!</v>
      </c>
      <c r="K150" s="18" t="str">
        <f t="shared" ref="K150:K154" si="219">IF(ISERROR(EXP(LN(I150)-1.96 *J150)),"",(EXP(LN(I150)-1.96*J150)))</f>
        <v/>
      </c>
      <c r="L150" s="18" t="str">
        <f t="shared" ref="L150:L154" si="220">IF(ISERROR(EXP(LN(I150)+1.96 *J150)),"",EXP(LN(I150)+1.96*J150))</f>
        <v/>
      </c>
      <c r="M150" s="18">
        <f t="shared" ref="M150:M154" si="221">IF(ISERROR(($B$7*B150/(B150+D150)/(($B$7*B150/(B150+D150)+(1-$B$7)*C150/(C150+E150))))/($B$7*D150/(B150+D150)/(($B$7*D150/(B150+D150)+(1-$B$7)*E150/(C150+E150))))),"",($B$7*B150/(B150+D150)/(($B$7*B150/(B150+D150)+(1-$B$7)*C150/(C150+E150))))/($B$7*D150/(B150+D150)/(($B$7*D150/(B150+D150)+(1-$B$7)*E150/(C150+E150)))))</f>
        <v>0</v>
      </c>
      <c r="N150" s="44">
        <f t="shared" ref="N150:N154" si="222">MIN(_xlfn.HYPGEOM.DIST(C150,B150+C150,C150+E150,B150+D150+C150+E150,TRUE),_xlfn.HYPGEOM.DIST(B150,B150+C150,B150+D150,B150+D150+C150+E150,TRUE))</f>
        <v>5.8310732274312237E-2</v>
      </c>
      <c r="O150" s="64" t="str">
        <f t="shared" si="190"/>
        <v/>
      </c>
      <c r="P150" s="32"/>
      <c r="Q150" s="65" t="str">
        <f t="shared" si="191"/>
        <v/>
      </c>
      <c r="R150" s="84">
        <f t="shared" si="147"/>
        <v>2.2222222222222223E-2</v>
      </c>
    </row>
    <row r="151" spans="1:18" s="26" customFormat="1" ht="30" x14ac:dyDescent="0.25">
      <c r="A151" s="45" t="s">
        <v>94</v>
      </c>
      <c r="B151" s="27"/>
      <c r="C151" s="27"/>
      <c r="D151" s="33"/>
      <c r="E151" s="29"/>
      <c r="F151" s="51"/>
      <c r="G151" s="51"/>
      <c r="H151" s="31"/>
      <c r="I151" s="18"/>
      <c r="J151" s="18"/>
      <c r="K151" s="18"/>
      <c r="L151" s="18"/>
      <c r="M151" s="18"/>
      <c r="N151" s="44"/>
      <c r="O151" s="64"/>
      <c r="P151" s="32"/>
      <c r="Q151" s="65"/>
      <c r="R151" s="83"/>
    </row>
    <row r="152" spans="1:18" s="26" customFormat="1" ht="57" customHeight="1" x14ac:dyDescent="0.25">
      <c r="A152" s="73" t="s">
        <v>95</v>
      </c>
      <c r="B152" s="27">
        <v>3</v>
      </c>
      <c r="C152" s="27">
        <v>16</v>
      </c>
      <c r="D152" s="33">
        <f t="shared" si="212"/>
        <v>42</v>
      </c>
      <c r="E152" s="29">
        <f t="shared" si="213"/>
        <v>29</v>
      </c>
      <c r="F152" s="51">
        <f t="shared" si="214"/>
        <v>6.6666666666666666E-2</v>
      </c>
      <c r="G152" s="51">
        <f t="shared" si="215"/>
        <v>0.35555555555555557</v>
      </c>
      <c r="H152" s="31">
        <f t="shared" si="216"/>
        <v>-0.28888888888888892</v>
      </c>
      <c r="I152" s="18">
        <f t="shared" si="217"/>
        <v>0.12946428571428573</v>
      </c>
      <c r="J152" s="18">
        <f t="shared" si="218"/>
        <v>0.67388842975936802</v>
      </c>
      <c r="K152" s="18">
        <f t="shared" si="219"/>
        <v>3.4556087713211218E-2</v>
      </c>
      <c r="L152" s="18">
        <f t="shared" si="220"/>
        <v>0.48503758338077912</v>
      </c>
      <c r="M152" s="18">
        <f t="shared" si="221"/>
        <v>0.44285714285714284</v>
      </c>
      <c r="N152" s="44">
        <f t="shared" si="222"/>
        <v>7.2052673001564546E-4</v>
      </c>
      <c r="O152" s="64" t="str">
        <f t="shared" si="190"/>
        <v/>
      </c>
      <c r="P152" s="32"/>
      <c r="Q152" s="65" t="str">
        <f t="shared" si="191"/>
        <v>Non-doers are 2.3 more likely to give this response than Doers.</v>
      </c>
      <c r="R152" s="84">
        <f t="shared" si="147"/>
        <v>0.1388888888888889</v>
      </c>
    </row>
    <row r="153" spans="1:18" s="26" customFormat="1" ht="60" x14ac:dyDescent="0.25">
      <c r="A153" s="73" t="s">
        <v>96</v>
      </c>
      <c r="B153" s="27">
        <v>27</v>
      </c>
      <c r="C153" s="27">
        <v>18</v>
      </c>
      <c r="D153" s="33">
        <f t="shared" si="212"/>
        <v>18</v>
      </c>
      <c r="E153" s="29">
        <f t="shared" si="213"/>
        <v>27</v>
      </c>
      <c r="F153" s="51">
        <f t="shared" si="214"/>
        <v>0.6</v>
      </c>
      <c r="G153" s="51">
        <f t="shared" si="215"/>
        <v>0.4</v>
      </c>
      <c r="H153" s="31">
        <f t="shared" si="216"/>
        <v>0.19999999999999996</v>
      </c>
      <c r="I153" s="18">
        <f t="shared" si="217"/>
        <v>2.25</v>
      </c>
      <c r="J153" s="18">
        <f t="shared" si="218"/>
        <v>0.43033148291193518</v>
      </c>
      <c r="K153" s="18">
        <f t="shared" si="219"/>
        <v>0.96800358297586309</v>
      </c>
      <c r="L153" s="18">
        <f t="shared" si="220"/>
        <v>5.2298360140741673</v>
      </c>
      <c r="M153" s="18">
        <f t="shared" si="221"/>
        <v>1.2272727272727271</v>
      </c>
      <c r="N153" s="44">
        <f t="shared" si="222"/>
        <v>4.5577519810284066E-2</v>
      </c>
      <c r="O153" s="64" t="str">
        <f t="shared" si="190"/>
        <v>Doers are 1.2 more likely to give this response than Non-Doers.</v>
      </c>
      <c r="P153" s="32"/>
      <c r="Q153" s="65" t="str">
        <f t="shared" si="191"/>
        <v/>
      </c>
      <c r="R153" s="84">
        <f t="shared" si="147"/>
        <v>0.54999999999999993</v>
      </c>
    </row>
    <row r="154" spans="1:18" s="26" customFormat="1" ht="63.75" customHeight="1" x14ac:dyDescent="0.25">
      <c r="A154" s="73" t="s">
        <v>97</v>
      </c>
      <c r="B154" s="27">
        <v>14</v>
      </c>
      <c r="C154" s="27">
        <v>4</v>
      </c>
      <c r="D154" s="33">
        <f t="shared" si="212"/>
        <v>31</v>
      </c>
      <c r="E154" s="29">
        <f t="shared" si="213"/>
        <v>41</v>
      </c>
      <c r="F154" s="51">
        <f t="shared" si="214"/>
        <v>0.31111111111111112</v>
      </c>
      <c r="G154" s="51">
        <f t="shared" si="215"/>
        <v>8.8888888888888892E-2</v>
      </c>
      <c r="H154" s="31">
        <f t="shared" si="216"/>
        <v>0.22222222222222221</v>
      </c>
      <c r="I154" s="18">
        <f t="shared" si="217"/>
        <v>4.629032258064516</v>
      </c>
      <c r="J154" s="18">
        <f t="shared" si="218"/>
        <v>0.61487956531920906</v>
      </c>
      <c r="K154" s="18">
        <f t="shared" si="219"/>
        <v>1.3870565094121561</v>
      </c>
      <c r="L154" s="18">
        <f t="shared" si="220"/>
        <v>15.448497952893916</v>
      </c>
      <c r="M154" s="18">
        <f t="shared" si="221"/>
        <v>1.3155680224403927</v>
      </c>
      <c r="N154" s="44">
        <f t="shared" si="222"/>
        <v>8.0345658238471819E-3</v>
      </c>
      <c r="O154" s="64" t="str">
        <f t="shared" si="190"/>
        <v>Doers are 1.3 more likely to give this response than Non-Doers.</v>
      </c>
      <c r="P154" s="32"/>
      <c r="Q154" s="65" t="str">
        <f t="shared" si="191"/>
        <v/>
      </c>
      <c r="R154" s="84">
        <f t="shared" si="147"/>
        <v>0.25555555555555554</v>
      </c>
    </row>
    <row r="155" spans="1:18" s="66" customFormat="1" ht="58.5" customHeight="1" x14ac:dyDescent="0.25">
      <c r="A155" s="73" t="s">
        <v>80</v>
      </c>
      <c r="B155" s="27">
        <v>1</v>
      </c>
      <c r="C155" s="27">
        <v>7</v>
      </c>
      <c r="D155" s="33">
        <f>SUM($B$4-B155)</f>
        <v>44</v>
      </c>
      <c r="E155" s="29">
        <f>SUM($B$5-C155)</f>
        <v>38</v>
      </c>
      <c r="F155" s="51">
        <f t="shared" si="203"/>
        <v>2.2222222222222223E-2</v>
      </c>
      <c r="G155" s="51">
        <f t="shared" si="204"/>
        <v>0.15555555555555556</v>
      </c>
      <c r="H155" s="31">
        <f t="shared" si="205"/>
        <v>-0.13333333333333333</v>
      </c>
      <c r="I155" s="18">
        <f t="shared" si="206"/>
        <v>0.12337662337662338</v>
      </c>
      <c r="J155" s="18">
        <f t="shared" si="207"/>
        <v>1.0917418216126467</v>
      </c>
      <c r="K155" s="18">
        <f t="shared" si="208"/>
        <v>1.4518557886812876E-2</v>
      </c>
      <c r="L155" s="18">
        <f t="shared" si="209"/>
        <v>1.0484368567792139</v>
      </c>
      <c r="M155" s="18">
        <f t="shared" si="210"/>
        <v>0.38636363636363635</v>
      </c>
      <c r="N155" s="44">
        <f t="shared" si="211"/>
        <v>2.9124955276126522E-2</v>
      </c>
      <c r="O155" s="64" t="str">
        <f t="shared" si="190"/>
        <v/>
      </c>
      <c r="P155" s="32"/>
      <c r="Q155" s="65" t="str">
        <f t="shared" si="191"/>
        <v>Non-doers are 2.6 more likely to give this response than Doers.</v>
      </c>
      <c r="R155" s="84">
        <f t="shared" si="147"/>
        <v>5.5555555555555552E-2</v>
      </c>
    </row>
    <row r="156" spans="1:18" s="26" customFormat="1" ht="45" x14ac:dyDescent="0.25">
      <c r="A156" s="45" t="s">
        <v>101</v>
      </c>
      <c r="B156" s="32"/>
      <c r="C156" s="32"/>
      <c r="D156" s="28"/>
      <c r="E156" s="29"/>
      <c r="F156" s="51">
        <f t="shared" si="126"/>
        <v>0</v>
      </c>
      <c r="G156" s="51">
        <f t="shared" si="127"/>
        <v>0</v>
      </c>
      <c r="H156" s="31">
        <f t="shared" si="128"/>
        <v>0</v>
      </c>
      <c r="I156" s="18" t="str">
        <f t="shared" si="143"/>
        <v/>
      </c>
      <c r="J156" s="18" t="e">
        <f t="shared" si="144"/>
        <v>#DIV/0!</v>
      </c>
      <c r="K156" s="18" t="str">
        <f t="shared" si="145"/>
        <v/>
      </c>
      <c r="L156" s="18" t="str">
        <f t="shared" si="146"/>
        <v/>
      </c>
      <c r="M156" s="18" t="str">
        <f t="shared" si="129"/>
        <v/>
      </c>
      <c r="N156" s="44"/>
      <c r="O156" s="64"/>
      <c r="P156" s="32"/>
      <c r="Q156" s="65"/>
      <c r="R156" s="83"/>
    </row>
    <row r="157" spans="1:18" s="26" customFormat="1" ht="65.25" customHeight="1" x14ac:dyDescent="0.25">
      <c r="A157" s="74" t="s">
        <v>100</v>
      </c>
      <c r="B157" s="27">
        <v>40</v>
      </c>
      <c r="C157" s="27">
        <v>13</v>
      </c>
      <c r="D157" s="28">
        <f t="shared" ref="D157" si="223">SUM($B$4-B157)</f>
        <v>5</v>
      </c>
      <c r="E157" s="29">
        <f t="shared" ref="E157" si="224">SUM($B$5-C157)</f>
        <v>32</v>
      </c>
      <c r="F157" s="51">
        <f>IF(ISERROR(B157/$B$4),"",(B157/$B$4))</f>
        <v>0.88888888888888884</v>
      </c>
      <c r="G157" s="51">
        <f>IF(ISERROR(C157/$B$5),"",(C157/$B$5))</f>
        <v>0.28888888888888886</v>
      </c>
      <c r="H157" s="31">
        <f>IF(ISERROR(F157-G157),"",(F157-G157))</f>
        <v>0.6</v>
      </c>
      <c r="I157" s="18">
        <f t="shared" si="143"/>
        <v>19.692307692307693</v>
      </c>
      <c r="J157" s="18">
        <f t="shared" si="144"/>
        <v>0.57721146638218901</v>
      </c>
      <c r="K157" s="18">
        <f t="shared" si="145"/>
        <v>6.35278699144874</v>
      </c>
      <c r="L157" s="18">
        <f t="shared" si="146"/>
        <v>61.042024983760221</v>
      </c>
      <c r="M157" s="18">
        <f>IF(ISERROR(($B$7*B157/(B157+D157)/(($B$7*B157/(B157+D157)+(1-$B$7)*C157/(C157+E157))))/($B$7*D157/(B157+D157)/(($B$7*D157/(B157+D157)+(1-$B$7)*E157/(C157+E157))))),"",($B$7*B157/(B157+D157)/(($B$7*B157/(B157+D157)+(1-$B$7)*C157/(C157+E157))))/($B$7*D157/(B157+D157)/(($B$7*D157/(B157+D157)+(1-$B$7)*E157/(C157+E157)))))</f>
        <v>2.8270676691729331</v>
      </c>
      <c r="N157" s="44">
        <f t="shared" ref="N157:N159" si="225">MIN(_xlfn.HYPGEOM.DIST(C157,B157+C157,C157+E157,B157+D157+C157+E157,TRUE),_xlfn.HYPGEOM.DIST(B157,B157+C157,B157+D157,B157+D157+C157+E157,TRUE))</f>
        <v>3.7079392625456474E-9</v>
      </c>
      <c r="O157" s="64" t="str">
        <f t="shared" si="190"/>
        <v>Doers are 2.8 more likely to give this response than Non-Doers.</v>
      </c>
      <c r="P157" s="32"/>
      <c r="Q157" s="65" t="str">
        <f t="shared" si="191"/>
        <v/>
      </c>
      <c r="R157" s="84">
        <f t="shared" si="147"/>
        <v>0.73888888888888882</v>
      </c>
    </row>
    <row r="158" spans="1:18" s="26" customFormat="1" ht="15" x14ac:dyDescent="0.25">
      <c r="A158" s="74" t="s">
        <v>99</v>
      </c>
      <c r="B158" s="27">
        <v>0</v>
      </c>
      <c r="C158" s="27">
        <v>1</v>
      </c>
      <c r="D158" s="28">
        <f t="shared" ref="D158:D159" si="226">SUM($B$4-B158)</f>
        <v>45</v>
      </c>
      <c r="E158" s="29">
        <f t="shared" ref="E158:E159" si="227">SUM($B$5-C158)</f>
        <v>44</v>
      </c>
      <c r="F158" s="51">
        <f t="shared" ref="F158:F169" si="228">IF(ISERROR(B158/$B$4),"",(B158/$B$4))</f>
        <v>0</v>
      </c>
      <c r="G158" s="51">
        <f t="shared" ref="G158:G169" si="229">IF(ISERROR(C158/$B$5),"",(C158/$B$5))</f>
        <v>2.2222222222222223E-2</v>
      </c>
      <c r="H158" s="31">
        <f t="shared" ref="H158:H175" si="230">IF(ISERROR(F158-G158),"",(F158-G158))</f>
        <v>-2.2222222222222223E-2</v>
      </c>
      <c r="I158" s="18">
        <f t="shared" si="143"/>
        <v>0</v>
      </c>
      <c r="J158" s="18" t="e">
        <f t="shared" si="144"/>
        <v>#DIV/0!</v>
      </c>
      <c r="K158" s="18" t="str">
        <f t="shared" si="145"/>
        <v/>
      </c>
      <c r="L158" s="18" t="str">
        <f t="shared" si="146"/>
        <v/>
      </c>
      <c r="M158" s="18">
        <f t="shared" ref="M158:M169" si="231">IF(ISERROR(($B$7*B158/(B158+D158)/(($B$7*B158/(B158+D158)+(1-$B$7)*C158/(C158+E158))))/($B$7*D158/(B158+D158)/(($B$7*D158/(B158+D158)+(1-$B$7)*E158/(C158+E158))))),"",($B$7*B158/(B158+D158)/(($B$7*B158/(B158+D158)+(1-$B$7)*C158/(C158+E158))))/($B$7*D158/(B158+D158)/(($B$7*D158/(B158+D158)+(1-$B$7)*E158/(C158+E158)))))</f>
        <v>0</v>
      </c>
      <c r="N158" s="44">
        <f t="shared" si="225"/>
        <v>0.5</v>
      </c>
      <c r="O158" s="64" t="str">
        <f t="shared" si="190"/>
        <v/>
      </c>
      <c r="P158" s="32"/>
      <c r="Q158" s="65" t="str">
        <f t="shared" si="191"/>
        <v/>
      </c>
      <c r="R158" s="84">
        <f t="shared" si="147"/>
        <v>5.5555555555555558E-3</v>
      </c>
    </row>
    <row r="159" spans="1:18" s="26" customFormat="1" ht="28.5" x14ac:dyDescent="0.25">
      <c r="A159" s="74" t="s">
        <v>98</v>
      </c>
      <c r="B159" s="27">
        <v>2</v>
      </c>
      <c r="C159" s="27">
        <v>1</v>
      </c>
      <c r="D159" s="28">
        <f t="shared" si="226"/>
        <v>43</v>
      </c>
      <c r="E159" s="29">
        <f t="shared" si="227"/>
        <v>44</v>
      </c>
      <c r="F159" s="51">
        <f t="shared" si="228"/>
        <v>4.4444444444444446E-2</v>
      </c>
      <c r="G159" s="51">
        <f t="shared" si="229"/>
        <v>2.2222222222222223E-2</v>
      </c>
      <c r="H159" s="31">
        <f t="shared" si="230"/>
        <v>2.2222222222222223E-2</v>
      </c>
      <c r="I159" s="18">
        <f t="shared" si="143"/>
        <v>2.0465116279069768</v>
      </c>
      <c r="J159" s="18">
        <f t="shared" si="144"/>
        <v>1.243375682036914</v>
      </c>
      <c r="K159" s="18">
        <f t="shared" si="145"/>
        <v>0.17890870377897014</v>
      </c>
      <c r="L159" s="18">
        <f t="shared" si="146"/>
        <v>23.409760144105231</v>
      </c>
      <c r="M159" s="18">
        <f t="shared" si="231"/>
        <v>1.1495016611295681</v>
      </c>
      <c r="N159" s="44">
        <f t="shared" si="225"/>
        <v>0.49999999999999989</v>
      </c>
      <c r="O159" s="64" t="str">
        <f t="shared" si="190"/>
        <v/>
      </c>
      <c r="P159" s="32"/>
      <c r="Q159" s="65" t="str">
        <f t="shared" si="191"/>
        <v/>
      </c>
      <c r="R159" s="84">
        <f t="shared" si="147"/>
        <v>3.888888888888889E-2</v>
      </c>
    </row>
    <row r="160" spans="1:18" s="26" customFormat="1" ht="15" x14ac:dyDescent="0.25">
      <c r="A160" s="74" t="s">
        <v>80</v>
      </c>
      <c r="B160" s="27">
        <v>3</v>
      </c>
      <c r="C160" s="27">
        <v>4</v>
      </c>
      <c r="D160" s="28">
        <f t="shared" ref="D160" si="232">SUM($B$4-B160)</f>
        <v>42</v>
      </c>
      <c r="E160" s="29">
        <f t="shared" ref="E160" si="233">SUM($B$5-C160)</f>
        <v>41</v>
      </c>
      <c r="F160" s="51">
        <f t="shared" ref="F160" si="234">IF(ISERROR(B160/$B$4),"",(B160/$B$4))</f>
        <v>6.6666666666666666E-2</v>
      </c>
      <c r="G160" s="51">
        <f t="shared" ref="G160" si="235">IF(ISERROR(C160/$B$5),"",(C160/$B$5))</f>
        <v>8.8888888888888892E-2</v>
      </c>
      <c r="H160" s="31">
        <f t="shared" ref="H160" si="236">IF(ISERROR(F160-G160),"",(F160-G160))</f>
        <v>-2.2222222222222227E-2</v>
      </c>
      <c r="I160" s="18">
        <f t="shared" ref="I160" si="237">IF(ISERROR((B160*E160)/(C160*D160)),"",(B160*E160/(C160*D160)))</f>
        <v>0.7321428571428571</v>
      </c>
      <c r="J160" s="18">
        <f t="shared" ref="J160" si="238">POWER(1/B160+1/C160+1/D160+1/E160,1/2)</f>
        <v>0.79469056936979954</v>
      </c>
      <c r="K160" s="18">
        <f t="shared" ref="K160" si="239">IF(ISERROR(EXP(LN(I160)-1.96 *J160)),"",(EXP(LN(I160)-1.96*J160)))</f>
        <v>0.15422030606248946</v>
      </c>
      <c r="L160" s="18">
        <f t="shared" ref="L160" si="240">IF(ISERROR(EXP(LN(I160)+1.96 *J160)),"",EXP(LN(I160)+1.96*J160))</f>
        <v>3.4757625435401973</v>
      </c>
      <c r="M160" s="18">
        <f t="shared" ref="M160" si="241">IF(ISERROR(($B$7*B160/(B160+D160)/(($B$7*B160/(B160+D160)+(1-$B$7)*C160/(C160+E160))))/($B$7*D160/(B160+D160)/(($B$7*D160/(B160+D160)+(1-$B$7)*E160/(C160+E160))))),"",($B$7*B160/(B160+D160)/(($B$7*B160/(B160+D160)+(1-$B$7)*C160/(C160+E160))))/($B$7*D160/(B160+D160)/(($B$7*D160/(B160+D160)+(1-$B$7)*E160/(C160+E160)))))</f>
        <v>0.91758241758241743</v>
      </c>
      <c r="N160" s="44">
        <f t="shared" ref="N160" si="242">MIN(_xlfn.HYPGEOM.DIST(C160,B160+C160,C160+E160,B160+D160+C160+E160,TRUE),_xlfn.HYPGEOM.DIST(B160,B160+C160,B160+D160,B160+D160+C160+E160,TRUE))</f>
        <v>0.49999999999999983</v>
      </c>
      <c r="O160" s="64" t="str">
        <f t="shared" si="190"/>
        <v/>
      </c>
      <c r="P160" s="32"/>
      <c r="Q160" s="65" t="str">
        <f t="shared" si="191"/>
        <v/>
      </c>
      <c r="R160" s="84">
        <f t="shared" si="147"/>
        <v>7.2222222222222229E-2</v>
      </c>
    </row>
    <row r="161" spans="1:18" s="26" customFormat="1" ht="45" x14ac:dyDescent="0.25">
      <c r="A161" s="45" t="s">
        <v>106</v>
      </c>
      <c r="B161" s="27"/>
      <c r="C161" s="27"/>
      <c r="D161" s="28"/>
      <c r="E161" s="29"/>
      <c r="F161" s="51"/>
      <c r="G161" s="51"/>
      <c r="H161" s="31"/>
      <c r="I161" s="18"/>
      <c r="J161" s="18"/>
      <c r="K161" s="18"/>
      <c r="L161" s="18"/>
      <c r="M161" s="18"/>
      <c r="N161" s="44"/>
      <c r="O161" s="64"/>
      <c r="P161" s="32"/>
      <c r="Q161" s="65"/>
      <c r="R161" s="83"/>
    </row>
    <row r="162" spans="1:18" s="26" customFormat="1" ht="15" x14ac:dyDescent="0.25">
      <c r="A162" s="74" t="s">
        <v>102</v>
      </c>
      <c r="B162" s="27">
        <v>16</v>
      </c>
      <c r="C162" s="27">
        <v>13</v>
      </c>
      <c r="D162" s="28">
        <f t="shared" ref="D162:D165" si="243">SUM($B$4-B162)</f>
        <v>29</v>
      </c>
      <c r="E162" s="29">
        <f t="shared" ref="E162:E165" si="244">SUM($B$5-C162)</f>
        <v>32</v>
      </c>
      <c r="F162" s="51">
        <f t="shared" ref="F162:F165" si="245">IF(ISERROR(B162/$B$4),"",(B162/$B$4))</f>
        <v>0.35555555555555557</v>
      </c>
      <c r="G162" s="51">
        <f t="shared" ref="G162:G165" si="246">IF(ISERROR(C162/$B$5),"",(C162/$B$5))</f>
        <v>0.28888888888888886</v>
      </c>
      <c r="H162" s="31">
        <f t="shared" ref="H162:H165" si="247">IF(ISERROR(F162-G162),"",(F162-G162))</f>
        <v>6.6666666666666707E-2</v>
      </c>
      <c r="I162" s="18">
        <f t="shared" ref="I162:I165" si="248">IF(ISERROR((B162*E162)/(C162*D162)),"",(B162*E162/(C162*D162)))</f>
        <v>1.3580901856763925</v>
      </c>
      <c r="J162" s="18">
        <f t="shared" ref="J162:J165" si="249">POWER(1/B162+1/C162+1/D162+1/E162,1/2)</f>
        <v>0.45294131578358648</v>
      </c>
      <c r="K162" s="18">
        <f t="shared" ref="K162:K165" si="250">IF(ISERROR(EXP(LN(I162)-1.96 *J162)),"",(EXP(LN(I162)-1.96*J162)))</f>
        <v>0.558955429622777</v>
      </c>
      <c r="L162" s="18">
        <f t="shared" ref="L162:L165" si="251">IF(ISERROR(EXP(LN(I162)+1.96 *J162)),"",EXP(LN(I162)+1.96*J162))</f>
        <v>3.2997424386328573</v>
      </c>
      <c r="M162" s="18">
        <f t="shared" ref="M162:M165" si="252">IF(ISERROR(($B$7*B162/(B162+D162)/(($B$7*B162/(B162+D162)+(1-$B$7)*C162/(C162+E162))))/($B$7*D162/(B162+D162)/(($B$7*D162/(B162+D162)+(1-$B$7)*E162/(C162+E162))))),"",($B$7*B162/(B162+D162)/(($B$7*B162/(B162+D162)+(1-$B$7)*C162/(C162+E162))))/($B$7*D162/(B162+D162)/(($B$7*D162/(B162+D162)+(1-$B$7)*E162/(C162+E162)))))</f>
        <v>1.0763143018654606</v>
      </c>
      <c r="N162" s="44">
        <f t="shared" ref="N162:N165" si="253">MIN(_xlfn.HYPGEOM.DIST(C162,B162+C162,C162+E162,B162+D162+C162+E162,TRUE),_xlfn.HYPGEOM.DIST(B162,B162+C162,B162+D162,B162+D162+C162+E162,TRUE))</f>
        <v>0.32616323559002092</v>
      </c>
      <c r="O162" s="64" t="str">
        <f t="shared" si="190"/>
        <v/>
      </c>
      <c r="P162" s="32"/>
      <c r="Q162" s="65" t="str">
        <f t="shared" si="191"/>
        <v/>
      </c>
      <c r="R162" s="84">
        <f t="shared" si="147"/>
        <v>0.33888888888888891</v>
      </c>
    </row>
    <row r="163" spans="1:18" s="26" customFormat="1" ht="15" x14ac:dyDescent="0.25">
      <c r="A163" s="74" t="s">
        <v>103</v>
      </c>
      <c r="B163" s="27">
        <v>15</v>
      </c>
      <c r="C163" s="27">
        <v>18</v>
      </c>
      <c r="D163" s="28">
        <f t="shared" si="243"/>
        <v>30</v>
      </c>
      <c r="E163" s="29">
        <f t="shared" si="244"/>
        <v>27</v>
      </c>
      <c r="F163" s="51">
        <f t="shared" si="245"/>
        <v>0.33333333333333331</v>
      </c>
      <c r="G163" s="51">
        <f t="shared" si="246"/>
        <v>0.4</v>
      </c>
      <c r="H163" s="31">
        <f t="shared" si="247"/>
        <v>-6.6666666666666707E-2</v>
      </c>
      <c r="I163" s="18">
        <f t="shared" si="248"/>
        <v>0.75</v>
      </c>
      <c r="J163" s="18">
        <f t="shared" si="249"/>
        <v>0.43885372573625553</v>
      </c>
      <c r="K163" s="18">
        <f t="shared" si="250"/>
        <v>0.31732291163172449</v>
      </c>
      <c r="L163" s="18">
        <f t="shared" si="251"/>
        <v>1.7726422498379846</v>
      </c>
      <c r="M163" s="18">
        <f t="shared" si="252"/>
        <v>0.92857142857142871</v>
      </c>
      <c r="N163" s="44">
        <f t="shared" si="253"/>
        <v>0.33105339790872174</v>
      </c>
      <c r="O163" s="64" t="str">
        <f t="shared" si="190"/>
        <v/>
      </c>
      <c r="P163" s="32"/>
      <c r="Q163" s="65" t="str">
        <f t="shared" si="191"/>
        <v/>
      </c>
      <c r="R163" s="84">
        <f t="shared" si="147"/>
        <v>0.35</v>
      </c>
    </row>
    <row r="164" spans="1:18" s="26" customFormat="1" ht="15" x14ac:dyDescent="0.25">
      <c r="A164" s="74" t="s">
        <v>104</v>
      </c>
      <c r="B164" s="27">
        <v>4</v>
      </c>
      <c r="C164" s="27">
        <v>4</v>
      </c>
      <c r="D164" s="28">
        <f t="shared" si="243"/>
        <v>41</v>
      </c>
      <c r="E164" s="29">
        <f t="shared" si="244"/>
        <v>41</v>
      </c>
      <c r="F164" s="51">
        <f t="shared" si="245"/>
        <v>8.8888888888888892E-2</v>
      </c>
      <c r="G164" s="51">
        <f t="shared" si="246"/>
        <v>8.8888888888888892E-2</v>
      </c>
      <c r="H164" s="31">
        <f t="shared" si="247"/>
        <v>0</v>
      </c>
      <c r="I164" s="18">
        <f t="shared" si="248"/>
        <v>1</v>
      </c>
      <c r="J164" s="18">
        <f t="shared" si="249"/>
        <v>0.74079719748719219</v>
      </c>
      <c r="K164" s="18">
        <f t="shared" si="250"/>
        <v>0.23411039366449304</v>
      </c>
      <c r="L164" s="18">
        <f t="shared" si="251"/>
        <v>4.2714891224911371</v>
      </c>
      <c r="M164" s="18">
        <f t="shared" si="252"/>
        <v>1</v>
      </c>
      <c r="N164" s="44">
        <f t="shared" si="253"/>
        <v>0.6431939669245158</v>
      </c>
      <c r="O164" s="64" t="str">
        <f t="shared" si="190"/>
        <v/>
      </c>
      <c r="P164" s="32"/>
      <c r="Q164" s="65" t="str">
        <f t="shared" si="191"/>
        <v/>
      </c>
      <c r="R164" s="84">
        <f t="shared" si="147"/>
        <v>8.8888888888888892E-2</v>
      </c>
    </row>
    <row r="165" spans="1:18" s="66" customFormat="1" ht="15" x14ac:dyDescent="0.25">
      <c r="A165" s="74" t="s">
        <v>105</v>
      </c>
      <c r="B165" s="27">
        <v>10</v>
      </c>
      <c r="C165" s="27">
        <v>10</v>
      </c>
      <c r="D165" s="28">
        <f t="shared" si="243"/>
        <v>35</v>
      </c>
      <c r="E165" s="29">
        <f t="shared" si="244"/>
        <v>35</v>
      </c>
      <c r="F165" s="51">
        <f t="shared" si="245"/>
        <v>0.22222222222222221</v>
      </c>
      <c r="G165" s="51">
        <f t="shared" si="246"/>
        <v>0.22222222222222221</v>
      </c>
      <c r="H165" s="31">
        <f t="shared" si="247"/>
        <v>0</v>
      </c>
      <c r="I165" s="18">
        <f t="shared" si="248"/>
        <v>1</v>
      </c>
      <c r="J165" s="18">
        <f t="shared" si="249"/>
        <v>0.50709255283710997</v>
      </c>
      <c r="K165" s="18">
        <f t="shared" si="250"/>
        <v>0.37012984459769943</v>
      </c>
      <c r="L165" s="18">
        <f t="shared" si="251"/>
        <v>2.7017545723364118</v>
      </c>
      <c r="M165" s="18">
        <f t="shared" si="252"/>
        <v>1</v>
      </c>
      <c r="N165" s="44">
        <f t="shared" si="253"/>
        <v>0.59981509550781853</v>
      </c>
      <c r="O165" s="64" t="str">
        <f t="shared" si="190"/>
        <v/>
      </c>
      <c r="P165" s="32"/>
      <c r="Q165" s="65" t="str">
        <f t="shared" si="191"/>
        <v/>
      </c>
      <c r="R165" s="84">
        <f t="shared" si="147"/>
        <v>0.22222222222222221</v>
      </c>
    </row>
    <row r="166" spans="1:18" s="26" customFormat="1" ht="30" x14ac:dyDescent="0.25">
      <c r="A166" s="45" t="s">
        <v>107</v>
      </c>
      <c r="B166" s="28"/>
      <c r="C166" s="28"/>
      <c r="D166" s="28"/>
      <c r="E166" s="29"/>
      <c r="F166" s="51">
        <f t="shared" si="228"/>
        <v>0</v>
      </c>
      <c r="G166" s="51">
        <f t="shared" si="229"/>
        <v>0</v>
      </c>
      <c r="H166" s="31">
        <f t="shared" si="230"/>
        <v>0</v>
      </c>
      <c r="I166" s="18" t="str">
        <f t="shared" si="143"/>
        <v/>
      </c>
      <c r="J166" s="18" t="e">
        <f t="shared" si="144"/>
        <v>#DIV/0!</v>
      </c>
      <c r="K166" s="18" t="str">
        <f t="shared" si="145"/>
        <v/>
      </c>
      <c r="L166" s="18" t="str">
        <f t="shared" si="146"/>
        <v/>
      </c>
      <c r="M166" s="18" t="str">
        <f t="shared" si="231"/>
        <v/>
      </c>
      <c r="N166" s="44"/>
      <c r="O166" s="64"/>
      <c r="P166" s="32"/>
      <c r="Q166" s="65"/>
      <c r="R166" s="83"/>
    </row>
    <row r="167" spans="1:18" s="26" customFormat="1" ht="15" x14ac:dyDescent="0.25">
      <c r="A167" s="73" t="s">
        <v>64</v>
      </c>
      <c r="B167" s="27">
        <v>2</v>
      </c>
      <c r="C167" s="27">
        <v>1</v>
      </c>
      <c r="D167" s="28">
        <f t="shared" ref="D167:D169" si="254">SUM($B$4-B167)</f>
        <v>43</v>
      </c>
      <c r="E167" s="29">
        <f t="shared" ref="E167:E169" si="255">SUM($B$5-C167)</f>
        <v>44</v>
      </c>
      <c r="F167" s="51">
        <f t="shared" si="228"/>
        <v>4.4444444444444446E-2</v>
      </c>
      <c r="G167" s="51">
        <f t="shared" si="229"/>
        <v>2.2222222222222223E-2</v>
      </c>
      <c r="H167" s="31">
        <f t="shared" si="230"/>
        <v>2.2222222222222223E-2</v>
      </c>
      <c r="I167" s="18">
        <f t="shared" si="143"/>
        <v>2.0465116279069768</v>
      </c>
      <c r="J167" s="18">
        <f t="shared" si="144"/>
        <v>1.243375682036914</v>
      </c>
      <c r="K167" s="18">
        <f t="shared" si="145"/>
        <v>0.17890870377897014</v>
      </c>
      <c r="L167" s="18">
        <f t="shared" si="146"/>
        <v>23.409760144105231</v>
      </c>
      <c r="M167" s="18">
        <f t="shared" si="231"/>
        <v>1.1495016611295681</v>
      </c>
      <c r="N167" s="44">
        <f t="shared" ref="N167:N169" si="256">MIN(_xlfn.HYPGEOM.DIST(C167,B167+C167,C167+E167,B167+D167+C167+E167,TRUE),_xlfn.HYPGEOM.DIST(B167,B167+C167,B167+D167,B167+D167+C167+E167,TRUE))</f>
        <v>0.49999999999999989</v>
      </c>
      <c r="O167" s="64" t="str">
        <f t="shared" si="190"/>
        <v/>
      </c>
      <c r="P167" s="32"/>
      <c r="Q167" s="65" t="str">
        <f t="shared" si="191"/>
        <v/>
      </c>
      <c r="R167" s="84">
        <f t="shared" si="147"/>
        <v>3.888888888888889E-2</v>
      </c>
    </row>
    <row r="168" spans="1:18" s="26" customFormat="1" ht="15" x14ac:dyDescent="0.25">
      <c r="A168" s="73" t="s">
        <v>108</v>
      </c>
      <c r="B168" s="27">
        <v>43</v>
      </c>
      <c r="C168" s="27">
        <v>44</v>
      </c>
      <c r="D168" s="28">
        <f t="shared" si="254"/>
        <v>2</v>
      </c>
      <c r="E168" s="29">
        <f t="shared" si="255"/>
        <v>1</v>
      </c>
      <c r="F168" s="51">
        <f t="shared" si="228"/>
        <v>0.9555555555555556</v>
      </c>
      <c r="G168" s="51">
        <f t="shared" si="229"/>
        <v>0.97777777777777775</v>
      </c>
      <c r="H168" s="31">
        <f t="shared" si="230"/>
        <v>-2.2222222222222143E-2</v>
      </c>
      <c r="I168" s="18">
        <f t="shared" si="143"/>
        <v>0.48863636363636365</v>
      </c>
      <c r="J168" s="18">
        <f t="shared" si="144"/>
        <v>1.243375682036914</v>
      </c>
      <c r="K168" s="18">
        <f t="shared" si="145"/>
        <v>4.271722537284553E-2</v>
      </c>
      <c r="L168" s="18">
        <f t="shared" si="146"/>
        <v>5.5894429889528121</v>
      </c>
      <c r="M168" s="18">
        <f t="shared" si="231"/>
        <v>0.86994219653179194</v>
      </c>
      <c r="N168" s="44">
        <f t="shared" si="256"/>
        <v>0.50000000000000122</v>
      </c>
      <c r="O168" s="64" t="str">
        <f t="shared" si="190"/>
        <v/>
      </c>
      <c r="P168" s="32"/>
      <c r="Q168" s="65" t="str">
        <f t="shared" si="191"/>
        <v/>
      </c>
      <c r="R168" s="84">
        <f t="shared" si="147"/>
        <v>0.96111111111111114</v>
      </c>
    </row>
    <row r="169" spans="1:18" s="26" customFormat="1" ht="15" x14ac:dyDescent="0.25">
      <c r="A169" s="73" t="s">
        <v>109</v>
      </c>
      <c r="B169" s="27">
        <v>0</v>
      </c>
      <c r="C169" s="27">
        <v>0</v>
      </c>
      <c r="D169" s="28">
        <f t="shared" si="254"/>
        <v>45</v>
      </c>
      <c r="E169" s="29">
        <f t="shared" si="255"/>
        <v>45</v>
      </c>
      <c r="F169" s="51">
        <f t="shared" si="228"/>
        <v>0</v>
      </c>
      <c r="G169" s="51">
        <f t="shared" si="229"/>
        <v>0</v>
      </c>
      <c r="H169" s="31">
        <f t="shared" si="230"/>
        <v>0</v>
      </c>
      <c r="I169" s="18" t="str">
        <f t="shared" si="143"/>
        <v/>
      </c>
      <c r="J169" s="18" t="e">
        <f t="shared" si="144"/>
        <v>#DIV/0!</v>
      </c>
      <c r="K169" s="18" t="str">
        <f t="shared" si="145"/>
        <v/>
      </c>
      <c r="L169" s="18" t="str">
        <f t="shared" si="146"/>
        <v/>
      </c>
      <c r="M169" s="18" t="str">
        <f t="shared" si="231"/>
        <v/>
      </c>
      <c r="N169" s="44">
        <f t="shared" si="256"/>
        <v>1</v>
      </c>
      <c r="O169" s="64" t="str">
        <f t="shared" si="190"/>
        <v/>
      </c>
      <c r="P169" s="32"/>
      <c r="Q169" s="65" t="str">
        <f t="shared" si="191"/>
        <v/>
      </c>
      <c r="R169" s="84">
        <f t="shared" si="147"/>
        <v>0</v>
      </c>
    </row>
    <row r="170" spans="1:18" s="66" customFormat="1" ht="15" x14ac:dyDescent="0.25">
      <c r="A170" s="72"/>
      <c r="B170" s="52"/>
      <c r="C170" s="52"/>
      <c r="D170" s="32"/>
      <c r="E170" s="68"/>
      <c r="F170" s="69"/>
      <c r="G170" s="69"/>
      <c r="H170" s="70"/>
      <c r="I170" s="17"/>
      <c r="J170" s="17"/>
      <c r="K170" s="17"/>
      <c r="L170" s="17"/>
      <c r="M170" s="17"/>
      <c r="N170" s="44"/>
      <c r="O170" s="64"/>
      <c r="P170" s="32"/>
      <c r="Q170" s="65"/>
      <c r="R170" s="85"/>
    </row>
    <row r="171" spans="1:18" s="26" customFormat="1" ht="15" x14ac:dyDescent="0.25">
      <c r="A171" s="45" t="s">
        <v>110</v>
      </c>
      <c r="B171" s="52"/>
      <c r="C171" s="52"/>
      <c r="D171" s="33"/>
      <c r="E171" s="29"/>
      <c r="F171" s="51"/>
      <c r="G171" s="51"/>
      <c r="H171" s="31"/>
      <c r="I171" s="18"/>
      <c r="J171" s="18"/>
      <c r="K171" s="18"/>
      <c r="L171" s="18"/>
      <c r="M171" s="18"/>
      <c r="N171" s="44"/>
      <c r="O171" s="64"/>
      <c r="P171" s="32"/>
      <c r="Q171" s="65"/>
      <c r="R171" s="83"/>
    </row>
    <row r="172" spans="1:18" s="26" customFormat="1" ht="15" x14ac:dyDescent="0.25">
      <c r="A172" s="73" t="s">
        <v>170</v>
      </c>
      <c r="B172" s="73">
        <v>0</v>
      </c>
      <c r="C172" s="73">
        <v>1</v>
      </c>
      <c r="D172" s="28">
        <f>SUM($B$4-B207)</f>
        <v>45</v>
      </c>
      <c r="E172" s="29">
        <f>SUM($B$5-C207)</f>
        <v>45</v>
      </c>
      <c r="F172" s="51">
        <f>IF(ISERROR(B207/$B$4),"",(B207/$B$4))</f>
        <v>0</v>
      </c>
      <c r="G172" s="51">
        <f>IF(ISERROR(C207/$B$5),"",(C207/$B$5))</f>
        <v>0</v>
      </c>
      <c r="H172" s="31">
        <f t="shared" ref="H172:H174" si="257">IF(ISERROR(F172-G172),"",(F172-G172))</f>
        <v>0</v>
      </c>
      <c r="I172" s="18" t="str">
        <f>IF(ISERROR((B207*E172)/(C207*D172)),"",(B207*E172/(C207*D172)))</f>
        <v/>
      </c>
      <c r="J172" s="18" t="e">
        <f>POWER(1/B207+1/C207+1/D172+1/E172,1/2)</f>
        <v>#DIV/0!</v>
      </c>
      <c r="K172" s="18" t="str">
        <f t="shared" ref="K172:K174" si="258">IF(ISERROR(EXP(LN(I172)-1.96 *J172)),"",(EXP(LN(I172)-1.96*J172)))</f>
        <v/>
      </c>
      <c r="L172" s="18" t="str">
        <f t="shared" ref="L172:L174" si="259">IF(ISERROR(EXP(LN(I172)+1.96 *J172)),"",EXP(LN(I172)+1.96*J172))</f>
        <v/>
      </c>
      <c r="M172" s="18" t="str">
        <f>IF(ISERROR(($B$7*B207/(B207+D172)/(($B$7*B207/(B207+D172)+(1-$B$7)*C207/(C207+E172))))/($B$7*D172/(B207+D172)/(($B$7*D172/(B207+D172)+(1-$B$7)*E172/(C207+E172))))),"",($B$7*B207/(B207+D172)/(($B$7*B207/(B207+D172)+(1-$B$7)*C207/(C207+E172))))/($B$7*D172/(B207+D172)/(($B$7*D172/(B207+D172)+(1-$B$7)*E172/(C207+E172)))))</f>
        <v/>
      </c>
      <c r="N172" s="44">
        <f>MIN(_xlfn.HYPGEOM.DIST(C207,B207+C207,C207+E172,B207+D172+C207+E172,TRUE),_xlfn.HYPGEOM.DIST(B207,B207+C207,B207+D172,B207+D172+C207+E172,TRUE))</f>
        <v>1</v>
      </c>
      <c r="O172" s="64" t="str">
        <f t="shared" si="190"/>
        <v/>
      </c>
      <c r="P172" s="32"/>
      <c r="Q172" s="65" t="str">
        <f t="shared" si="191"/>
        <v/>
      </c>
      <c r="R172" s="84">
        <f t="shared" ref="R172:R174" si="260">+(0.75*F172)+(0.25*G172)</f>
        <v>0</v>
      </c>
    </row>
    <row r="173" spans="1:18" s="26" customFormat="1" ht="15" x14ac:dyDescent="0.25">
      <c r="A173" s="73" t="s">
        <v>169</v>
      </c>
      <c r="B173" s="73">
        <v>1</v>
      </c>
      <c r="C173" s="73">
        <v>0</v>
      </c>
      <c r="D173" s="28">
        <f>SUM($B$4-B208)</f>
        <v>45</v>
      </c>
      <c r="E173" s="29">
        <f>SUM($B$5-C208)</f>
        <v>45</v>
      </c>
      <c r="F173" s="51">
        <f>IF(ISERROR(B208/$B$4),"",(B208/$B$4))</f>
        <v>0</v>
      </c>
      <c r="G173" s="51">
        <f>IF(ISERROR(C208/$B$5),"",(C208/$B$5))</f>
        <v>0</v>
      </c>
      <c r="H173" s="31">
        <f t="shared" si="257"/>
        <v>0</v>
      </c>
      <c r="I173" s="18" t="str">
        <f>IF(ISERROR((B208*E173)/(C208*D173)),"",(B208*E173/(C208*D173)))</f>
        <v/>
      </c>
      <c r="J173" s="18" t="e">
        <f>POWER(1/B208+1/C208+1/D173+1/E173,1/2)</f>
        <v>#DIV/0!</v>
      </c>
      <c r="K173" s="18" t="str">
        <f t="shared" si="258"/>
        <v/>
      </c>
      <c r="L173" s="18" t="str">
        <f t="shared" si="259"/>
        <v/>
      </c>
      <c r="M173" s="18" t="str">
        <f>IF(ISERROR(($B$7*B208/(B208+D173)/(($B$7*B208/(B208+D173)+(1-$B$7)*C208/(C208+E173))))/($B$7*D173/(B208+D173)/(($B$7*D173/(B208+D173)+(1-$B$7)*E173/(C208+E173))))),"",($B$7*B208/(B208+D173)/(($B$7*B208/(B208+D173)+(1-$B$7)*C208/(C208+E173))))/($B$7*D173/(B208+D173)/(($B$7*D173/(B208+D173)+(1-$B$7)*E173/(C208+E173)))))</f>
        <v/>
      </c>
      <c r="N173" s="44">
        <f>MIN(_xlfn.HYPGEOM.DIST(C208,B208+C208,C208+E173,B208+D173+C208+E173,TRUE),_xlfn.HYPGEOM.DIST(B208,B208+C208,B208+D173,B208+D173+C208+E173,TRUE))</f>
        <v>1</v>
      </c>
      <c r="O173" s="64" t="str">
        <f t="shared" si="190"/>
        <v/>
      </c>
      <c r="P173" s="32"/>
      <c r="Q173" s="65" t="str">
        <f t="shared" si="191"/>
        <v/>
      </c>
      <c r="R173" s="84">
        <f t="shared" si="260"/>
        <v>0</v>
      </c>
    </row>
    <row r="174" spans="1:18" s="26" customFormat="1" ht="15" x14ac:dyDescent="0.25">
      <c r="A174" s="73" t="s">
        <v>168</v>
      </c>
      <c r="B174" s="73">
        <v>1</v>
      </c>
      <c r="C174" s="73">
        <v>0</v>
      </c>
      <c r="D174" s="28">
        <f>SUM($B$4-B209)</f>
        <v>45</v>
      </c>
      <c r="E174" s="29">
        <f>SUM($B$5-C209)</f>
        <v>45</v>
      </c>
      <c r="F174" s="51">
        <f>IF(ISERROR(B209/$B$4),"",(B209/$B$4))</f>
        <v>0</v>
      </c>
      <c r="G174" s="51">
        <f>IF(ISERROR(C209/$B$5),"",(C209/$B$5))</f>
        <v>0</v>
      </c>
      <c r="H174" s="31">
        <f t="shared" si="257"/>
        <v>0</v>
      </c>
      <c r="I174" s="18" t="str">
        <f>IF(ISERROR((B209*E174)/(C209*D174)),"",(B209*E174/(C209*D174)))</f>
        <v/>
      </c>
      <c r="J174" s="18" t="e">
        <f>POWER(1/B209+1/C209+1/D174+1/E174,1/2)</f>
        <v>#DIV/0!</v>
      </c>
      <c r="K174" s="18" t="str">
        <f t="shared" si="258"/>
        <v/>
      </c>
      <c r="L174" s="18" t="str">
        <f t="shared" si="259"/>
        <v/>
      </c>
      <c r="M174" s="18" t="str">
        <f>IF(ISERROR(($B$7*B209/(B209+D174)/(($B$7*B209/(B209+D174)+(1-$B$7)*C209/(C209+E174))))/($B$7*D174/(B209+D174)/(($B$7*D174/(B209+D174)+(1-$B$7)*E174/(C209+E174))))),"",($B$7*B209/(B209+D174)/(($B$7*B209/(B209+D174)+(1-$B$7)*C209/(C209+E174))))/($B$7*D174/(B209+D174)/(($B$7*D174/(B209+D174)+(1-$B$7)*E174/(C209+E174)))))</f>
        <v/>
      </c>
      <c r="N174" s="44">
        <f>MIN(_xlfn.HYPGEOM.DIST(C209,B209+C209,C209+E174,B209+D174+C209+E174,TRUE),_xlfn.HYPGEOM.DIST(B209,B209+C209,B209+D174,B209+D174+C209+E174,TRUE))</f>
        <v>1</v>
      </c>
      <c r="O174" s="64" t="str">
        <f t="shared" si="190"/>
        <v/>
      </c>
      <c r="P174" s="32"/>
      <c r="Q174" s="65" t="str">
        <f t="shared" si="191"/>
        <v/>
      </c>
      <c r="R174" s="84">
        <f t="shared" si="260"/>
        <v>0</v>
      </c>
    </row>
    <row r="175" spans="1:18" s="26" customFormat="1" ht="15" hidden="1" x14ac:dyDescent="0.25">
      <c r="D175" s="28">
        <f>SUM($B$4-B210)</f>
        <v>45</v>
      </c>
      <c r="E175" s="29">
        <f>SUM($B$5-C210)</f>
        <v>45</v>
      </c>
      <c r="F175" s="51">
        <f>IF(ISERROR(B210/$B$4),"",(B210/$B$4))</f>
        <v>0</v>
      </c>
      <c r="G175" s="51">
        <f>IF(ISERROR(C210/$B$5),"",(C210/$B$5))</f>
        <v>0</v>
      </c>
      <c r="H175" s="31">
        <f t="shared" si="230"/>
        <v>0</v>
      </c>
      <c r="I175" s="18" t="str">
        <f>IF(ISERROR((B210*E175)/(C210*D175)),"",(B210*E175/(C210*D175)))</f>
        <v/>
      </c>
      <c r="J175" s="18" t="e">
        <f>POWER(1/B210+1/C210+1/D175+1/E175,1/2)</f>
        <v>#DIV/0!</v>
      </c>
      <c r="K175" s="18" t="str">
        <f t="shared" si="145"/>
        <v/>
      </c>
      <c r="L175" s="18" t="str">
        <f t="shared" si="146"/>
        <v/>
      </c>
      <c r="M175" s="18" t="str">
        <f>IF(ISERROR(($B$7*B210/(B210+D175)/(($B$7*B210/(B210+D175)+(1-$B$7)*C210/(C210+E175))))/($B$7*D175/(B210+D175)/(($B$7*D175/(B210+D175)+(1-$B$7)*E175/(C210+E175))))),"",($B$7*B210/(B210+D175)/(($B$7*B210/(B210+D175)+(1-$B$7)*C210/(C210+E175))))/($B$7*D175/(B210+D175)/(($B$7*D175/(B210+D175)+(1-$B$7)*E175/(C210+E175)))))</f>
        <v/>
      </c>
      <c r="N175" s="44">
        <f>MIN(_xlfn.HYPGEOM.DIST(C210,B210+C210,C210+E175,B210+D175+C210+E175,TRUE),_xlfn.HYPGEOM.DIST(B210,B210+C210,B210+D175,B210+D175+C210+E175,TRUE))</f>
        <v>1</v>
      </c>
      <c r="O175" s="64" t="str">
        <f t="shared" si="190"/>
        <v/>
      </c>
      <c r="P175" s="32"/>
      <c r="Q175" s="65" t="str">
        <f t="shared" si="191"/>
        <v/>
      </c>
      <c r="R175" s="83"/>
    </row>
    <row r="176" spans="1:18" s="26" customFormat="1" ht="15" hidden="1" x14ac:dyDescent="0.25">
      <c r="A176" s="74"/>
      <c r="B176" s="27"/>
      <c r="C176" s="27"/>
      <c r="D176" s="28">
        <f t="shared" ref="D176:D200" si="261">SUM($B$4-B176)</f>
        <v>45</v>
      </c>
      <c r="E176" s="29">
        <f t="shared" ref="E176:E200" si="262">SUM($B$5-C176)</f>
        <v>45</v>
      </c>
      <c r="F176" s="51">
        <f t="shared" ref="F176:F200" si="263">IF(ISERROR(B176/$B$4),"",(B176/$B$4))</f>
        <v>0</v>
      </c>
      <c r="G176" s="51">
        <f t="shared" ref="G176:G200" si="264">IF(ISERROR(C176/$B$5),"",(C176/$B$5))</f>
        <v>0</v>
      </c>
      <c r="H176" s="31">
        <f t="shared" ref="H176:H200" si="265">IF(ISERROR(F176-G176),"",(F176-G176))</f>
        <v>0</v>
      </c>
      <c r="I176" s="18" t="str">
        <f t="shared" ref="I176:I200" si="266">IF(ISERROR((B176*E176)/(C176*D176)),"",(B176*E176/(C176*D176)))</f>
        <v/>
      </c>
      <c r="J176" s="18" t="e">
        <f t="shared" ref="J176:J200" si="267">POWER(1/B176+1/C176+1/D176+1/E176,1/2)</f>
        <v>#DIV/0!</v>
      </c>
      <c r="K176" s="18" t="str">
        <f t="shared" ref="K176:K200" si="268">IF(ISERROR(EXP(LN(I176)-1.96 *J176)),"",(EXP(LN(I176)-1.96*J176)))</f>
        <v/>
      </c>
      <c r="L176" s="18" t="str">
        <f t="shared" ref="L176:L200" si="269">IF(ISERROR(EXP(LN(I176)+1.96 *J176)),"",EXP(LN(I176)+1.96*J176))</f>
        <v/>
      </c>
      <c r="M176" s="18" t="str">
        <f t="shared" ref="M176:M200" si="270">IF(ISERROR(($B$7*B176/(B176+D176)/(($B$7*B176/(B176+D176)+(1-$B$7)*C176/(C176+E176))))/($B$7*D176/(B176+D176)/(($B$7*D176/(B176+D176)+(1-$B$7)*E176/(C176+E176))))),"",($B$7*B176/(B176+D176)/(($B$7*B176/(B176+D176)+(1-$B$7)*C176/(C176+E176))))/($B$7*D176/(B176+D176)/(($B$7*D176/(B176+D176)+(1-$B$7)*E176/(C176+E176)))))</f>
        <v/>
      </c>
      <c r="N176" s="44">
        <f t="shared" ref="N176:N200" si="271">MIN(_xlfn.HYPGEOM.DIST(C176,B176+C176,C176+E176,B176+D176+C176+E176,TRUE),_xlfn.HYPGEOM.DIST(B176,B176+C176,B176+D176,B176+D176+C176+E176,TRUE))</f>
        <v>1</v>
      </c>
      <c r="O176" s="64" t="str">
        <f t="shared" si="190"/>
        <v/>
      </c>
      <c r="P176" s="32"/>
      <c r="Q176" s="65" t="str">
        <f t="shared" si="191"/>
        <v/>
      </c>
      <c r="R176" s="83"/>
    </row>
    <row r="177" spans="1:18" s="26" customFormat="1" ht="15" hidden="1" x14ac:dyDescent="0.25">
      <c r="A177" s="74"/>
      <c r="B177" s="27"/>
      <c r="C177" s="27"/>
      <c r="D177" s="28">
        <f t="shared" si="261"/>
        <v>45</v>
      </c>
      <c r="E177" s="29">
        <f t="shared" si="262"/>
        <v>45</v>
      </c>
      <c r="F177" s="51">
        <f t="shared" si="263"/>
        <v>0</v>
      </c>
      <c r="G177" s="51">
        <f t="shared" si="264"/>
        <v>0</v>
      </c>
      <c r="H177" s="31">
        <f t="shared" si="265"/>
        <v>0</v>
      </c>
      <c r="I177" s="18" t="str">
        <f t="shared" si="266"/>
        <v/>
      </c>
      <c r="J177" s="18" t="e">
        <f t="shared" si="267"/>
        <v>#DIV/0!</v>
      </c>
      <c r="K177" s="18" t="str">
        <f t="shared" si="268"/>
        <v/>
      </c>
      <c r="L177" s="18" t="str">
        <f t="shared" si="269"/>
        <v/>
      </c>
      <c r="M177" s="18" t="str">
        <f t="shared" si="270"/>
        <v/>
      </c>
      <c r="N177" s="44">
        <f t="shared" si="271"/>
        <v>1</v>
      </c>
      <c r="O177" s="64" t="str">
        <f t="shared" si="190"/>
        <v/>
      </c>
      <c r="P177" s="32"/>
      <c r="Q177" s="65" t="str">
        <f t="shared" si="191"/>
        <v/>
      </c>
      <c r="R177" s="83"/>
    </row>
    <row r="178" spans="1:18" s="26" customFormat="1" ht="15" hidden="1" x14ac:dyDescent="0.25">
      <c r="A178" s="73"/>
      <c r="B178" s="27"/>
      <c r="C178" s="27"/>
      <c r="D178" s="28">
        <f t="shared" si="261"/>
        <v>45</v>
      </c>
      <c r="E178" s="29">
        <f t="shared" si="262"/>
        <v>45</v>
      </c>
      <c r="F178" s="51">
        <f t="shared" si="263"/>
        <v>0</v>
      </c>
      <c r="G178" s="51">
        <f t="shared" si="264"/>
        <v>0</v>
      </c>
      <c r="H178" s="31">
        <f t="shared" si="265"/>
        <v>0</v>
      </c>
      <c r="I178" s="18" t="str">
        <f t="shared" si="266"/>
        <v/>
      </c>
      <c r="J178" s="18" t="e">
        <f t="shared" si="267"/>
        <v>#DIV/0!</v>
      </c>
      <c r="K178" s="18" t="str">
        <f t="shared" si="268"/>
        <v/>
      </c>
      <c r="L178" s="18" t="str">
        <f t="shared" si="269"/>
        <v/>
      </c>
      <c r="M178" s="18" t="str">
        <f t="shared" si="270"/>
        <v/>
      </c>
      <c r="N178" s="44">
        <f t="shared" si="271"/>
        <v>1</v>
      </c>
      <c r="O178" s="64" t="str">
        <f t="shared" si="190"/>
        <v/>
      </c>
      <c r="P178" s="32"/>
      <c r="Q178" s="65" t="str">
        <f t="shared" si="191"/>
        <v/>
      </c>
      <c r="R178" s="83"/>
    </row>
    <row r="179" spans="1:18" s="26" customFormat="1" ht="15" x14ac:dyDescent="0.25">
      <c r="A179" s="45" t="s">
        <v>119</v>
      </c>
      <c r="B179" s="27"/>
      <c r="C179" s="27"/>
      <c r="D179" s="28">
        <f t="shared" si="261"/>
        <v>45</v>
      </c>
      <c r="E179" s="29">
        <f t="shared" si="262"/>
        <v>45</v>
      </c>
      <c r="F179" s="51">
        <f t="shared" si="263"/>
        <v>0</v>
      </c>
      <c r="G179" s="51">
        <f t="shared" si="264"/>
        <v>0</v>
      </c>
      <c r="H179" s="31">
        <f t="shared" si="265"/>
        <v>0</v>
      </c>
      <c r="I179" s="18" t="str">
        <f t="shared" si="266"/>
        <v/>
      </c>
      <c r="J179" s="18" t="e">
        <f t="shared" si="267"/>
        <v>#DIV/0!</v>
      </c>
      <c r="K179" s="18" t="str">
        <f t="shared" si="268"/>
        <v/>
      </c>
      <c r="L179" s="18" t="str">
        <f t="shared" si="269"/>
        <v/>
      </c>
      <c r="M179" s="18" t="str">
        <f t="shared" si="270"/>
        <v/>
      </c>
      <c r="N179" s="44">
        <f t="shared" si="271"/>
        <v>1</v>
      </c>
      <c r="O179" s="64"/>
      <c r="P179" s="32"/>
      <c r="Q179" s="65"/>
      <c r="R179" s="83"/>
    </row>
    <row r="180" spans="1:18" s="26" customFormat="1" ht="15" x14ac:dyDescent="0.25">
      <c r="A180" s="73" t="s">
        <v>111</v>
      </c>
      <c r="B180" s="27">
        <v>6</v>
      </c>
      <c r="C180" s="27">
        <v>6</v>
      </c>
      <c r="D180" s="28">
        <f t="shared" si="261"/>
        <v>39</v>
      </c>
      <c r="E180" s="29">
        <f t="shared" si="262"/>
        <v>39</v>
      </c>
      <c r="F180" s="51">
        <f t="shared" si="263"/>
        <v>0.13333333333333333</v>
      </c>
      <c r="G180" s="51">
        <f t="shared" si="264"/>
        <v>0.13333333333333333</v>
      </c>
      <c r="H180" s="31">
        <f t="shared" si="265"/>
        <v>0</v>
      </c>
      <c r="I180" s="18">
        <f t="shared" si="266"/>
        <v>1</v>
      </c>
      <c r="J180" s="18">
        <f t="shared" si="267"/>
        <v>0.62017367294604231</v>
      </c>
      <c r="K180" s="18">
        <f t="shared" si="268"/>
        <v>0.29654971582313883</v>
      </c>
      <c r="L180" s="18">
        <f t="shared" si="269"/>
        <v>3.3721158599807808</v>
      </c>
      <c r="M180" s="18">
        <f t="shared" si="270"/>
        <v>1</v>
      </c>
      <c r="N180" s="44">
        <f t="shared" si="271"/>
        <v>0.62110732129949686</v>
      </c>
      <c r="O180" s="64" t="str">
        <f t="shared" si="190"/>
        <v/>
      </c>
      <c r="P180" s="32"/>
      <c r="Q180" s="65" t="str">
        <f t="shared" si="191"/>
        <v/>
      </c>
      <c r="R180" s="84">
        <f t="shared" ref="R180:R189" si="272">+(0.75*F180)+(0.25*G180)</f>
        <v>0.13333333333333333</v>
      </c>
    </row>
    <row r="181" spans="1:18" s="26" customFormat="1" ht="15" x14ac:dyDescent="0.25">
      <c r="A181" s="73" t="s">
        <v>112</v>
      </c>
      <c r="B181" s="27">
        <v>14</v>
      </c>
      <c r="C181" s="27">
        <v>15</v>
      </c>
      <c r="D181" s="28">
        <f t="shared" si="261"/>
        <v>31</v>
      </c>
      <c r="E181" s="29">
        <f t="shared" si="262"/>
        <v>30</v>
      </c>
      <c r="F181" s="51">
        <f t="shared" si="263"/>
        <v>0.31111111111111112</v>
      </c>
      <c r="G181" s="51">
        <f t="shared" si="264"/>
        <v>0.33333333333333331</v>
      </c>
      <c r="H181" s="31">
        <f t="shared" si="265"/>
        <v>-2.2222222222222199E-2</v>
      </c>
      <c r="I181" s="18">
        <f t="shared" si="266"/>
        <v>0.90322580645161288</v>
      </c>
      <c r="J181" s="18">
        <f t="shared" si="267"/>
        <v>0.45131655846500962</v>
      </c>
      <c r="K181" s="18">
        <f t="shared" si="268"/>
        <v>0.37293052046484326</v>
      </c>
      <c r="L181" s="18">
        <f t="shared" si="269"/>
        <v>2.1875840476217467</v>
      </c>
      <c r="M181" s="18">
        <f t="shared" si="270"/>
        <v>0.97453310696095086</v>
      </c>
      <c r="N181" s="44">
        <f t="shared" si="271"/>
        <v>0.50000000000000022</v>
      </c>
      <c r="O181" s="64" t="str">
        <f t="shared" si="190"/>
        <v/>
      </c>
      <c r="P181" s="32"/>
      <c r="Q181" s="65" t="str">
        <f t="shared" si="191"/>
        <v/>
      </c>
      <c r="R181" s="84">
        <f t="shared" si="272"/>
        <v>0.31666666666666665</v>
      </c>
    </row>
    <row r="182" spans="1:18" s="26" customFormat="1" ht="15" x14ac:dyDescent="0.25">
      <c r="A182" s="73" t="s">
        <v>113</v>
      </c>
      <c r="B182" s="27">
        <v>10</v>
      </c>
      <c r="C182" s="27">
        <v>9</v>
      </c>
      <c r="D182" s="28">
        <f t="shared" si="261"/>
        <v>35</v>
      </c>
      <c r="E182" s="29">
        <f t="shared" si="262"/>
        <v>36</v>
      </c>
      <c r="F182" s="51">
        <f t="shared" si="263"/>
        <v>0.22222222222222221</v>
      </c>
      <c r="G182" s="51">
        <f t="shared" si="264"/>
        <v>0.2</v>
      </c>
      <c r="H182" s="31">
        <f t="shared" si="265"/>
        <v>2.2222222222222199E-2</v>
      </c>
      <c r="I182" s="18">
        <f t="shared" si="266"/>
        <v>1.1428571428571428</v>
      </c>
      <c r="J182" s="18">
        <f t="shared" si="267"/>
        <v>0.51716565765750289</v>
      </c>
      <c r="K182" s="18">
        <f t="shared" si="268"/>
        <v>0.41473592093945777</v>
      </c>
      <c r="L182" s="18">
        <f t="shared" si="269"/>
        <v>3.1492870114095002</v>
      </c>
      <c r="M182" s="18">
        <f t="shared" si="270"/>
        <v>1.0329670329670328</v>
      </c>
      <c r="N182" s="44">
        <f t="shared" si="271"/>
        <v>0.49999999999999889</v>
      </c>
      <c r="O182" s="64" t="str">
        <f t="shared" si="190"/>
        <v/>
      </c>
      <c r="P182" s="32"/>
      <c r="Q182" s="65" t="str">
        <f t="shared" si="191"/>
        <v/>
      </c>
      <c r="R182" s="84">
        <f t="shared" si="272"/>
        <v>0.21666666666666667</v>
      </c>
    </row>
    <row r="183" spans="1:18" s="26" customFormat="1" ht="15" x14ac:dyDescent="0.25">
      <c r="A183" s="73" t="s">
        <v>152</v>
      </c>
      <c r="B183" s="27">
        <v>5</v>
      </c>
      <c r="C183" s="27">
        <v>9</v>
      </c>
      <c r="D183" s="28">
        <f t="shared" si="261"/>
        <v>40</v>
      </c>
      <c r="E183" s="29">
        <f t="shared" si="262"/>
        <v>36</v>
      </c>
      <c r="F183" s="51">
        <f t="shared" si="263"/>
        <v>0.1111111111111111</v>
      </c>
      <c r="G183" s="51">
        <f t="shared" si="264"/>
        <v>0.2</v>
      </c>
      <c r="H183" s="31">
        <f t="shared" si="265"/>
        <v>-8.8888888888888906E-2</v>
      </c>
      <c r="I183" s="18">
        <f t="shared" si="266"/>
        <v>0.5</v>
      </c>
      <c r="J183" s="18">
        <f t="shared" si="267"/>
        <v>0.60323203569512862</v>
      </c>
      <c r="K183" s="18">
        <f t="shared" si="268"/>
        <v>0.15328107208042557</v>
      </c>
      <c r="L183" s="18">
        <f t="shared" si="269"/>
        <v>1.6309906801071086</v>
      </c>
      <c r="M183" s="18">
        <f t="shared" si="270"/>
        <v>0.81250000000000011</v>
      </c>
      <c r="N183" s="44">
        <f t="shared" si="271"/>
        <v>0.19183916296426706</v>
      </c>
      <c r="O183" s="64" t="str">
        <f t="shared" si="190"/>
        <v/>
      </c>
      <c r="P183" s="32"/>
      <c r="Q183" s="65" t="str">
        <f t="shared" si="191"/>
        <v/>
      </c>
      <c r="R183" s="84">
        <f t="shared" si="272"/>
        <v>0.13333333333333333</v>
      </c>
    </row>
    <row r="184" spans="1:18" s="26" customFormat="1" ht="15" x14ac:dyDescent="0.25">
      <c r="A184" s="73" t="s">
        <v>114</v>
      </c>
      <c r="B184" s="27">
        <v>3</v>
      </c>
      <c r="C184" s="27">
        <v>1</v>
      </c>
      <c r="D184" s="28">
        <f t="shared" si="261"/>
        <v>42</v>
      </c>
      <c r="E184" s="29">
        <f t="shared" si="262"/>
        <v>44</v>
      </c>
      <c r="F184" s="51">
        <f t="shared" si="263"/>
        <v>6.6666666666666666E-2</v>
      </c>
      <c r="G184" s="51">
        <f t="shared" si="264"/>
        <v>2.2222222222222223E-2</v>
      </c>
      <c r="H184" s="31">
        <f t="shared" si="265"/>
        <v>4.4444444444444439E-2</v>
      </c>
      <c r="I184" s="18">
        <f t="shared" si="266"/>
        <v>3.1428571428571428</v>
      </c>
      <c r="J184" s="18">
        <f t="shared" si="267"/>
        <v>1.1746787347484118</v>
      </c>
      <c r="K184" s="18">
        <f t="shared" si="268"/>
        <v>0.31435322158507345</v>
      </c>
      <c r="L184" s="18">
        <f t="shared" si="269"/>
        <v>31.421822148353588</v>
      </c>
      <c r="M184" s="18">
        <f t="shared" si="270"/>
        <v>1.2142857142857144</v>
      </c>
      <c r="N184" s="44">
        <f t="shared" si="271"/>
        <v>0.30821387059279332</v>
      </c>
      <c r="O184" s="64" t="str">
        <f t="shared" si="190"/>
        <v/>
      </c>
      <c r="P184" s="32"/>
      <c r="Q184" s="65" t="str">
        <f t="shared" si="191"/>
        <v/>
      </c>
      <c r="R184" s="84">
        <f t="shared" si="272"/>
        <v>5.5555555555555559E-2</v>
      </c>
    </row>
    <row r="185" spans="1:18" s="26" customFormat="1" ht="15" x14ac:dyDescent="0.25">
      <c r="A185" s="73" t="s">
        <v>115</v>
      </c>
      <c r="B185" s="27">
        <v>1</v>
      </c>
      <c r="C185" s="27">
        <v>0</v>
      </c>
      <c r="D185" s="28">
        <f t="shared" si="261"/>
        <v>44</v>
      </c>
      <c r="E185" s="29">
        <f t="shared" si="262"/>
        <v>45</v>
      </c>
      <c r="F185" s="51">
        <f t="shared" si="263"/>
        <v>2.2222222222222223E-2</v>
      </c>
      <c r="G185" s="51">
        <f t="shared" si="264"/>
        <v>0</v>
      </c>
      <c r="H185" s="31">
        <f t="shared" si="265"/>
        <v>2.2222222222222223E-2</v>
      </c>
      <c r="I185" s="18" t="str">
        <f t="shared" si="266"/>
        <v/>
      </c>
      <c r="J185" s="18" t="e">
        <f t="shared" si="267"/>
        <v>#DIV/0!</v>
      </c>
      <c r="K185" s="18" t="str">
        <f t="shared" si="268"/>
        <v/>
      </c>
      <c r="L185" s="18" t="str">
        <f t="shared" si="269"/>
        <v/>
      </c>
      <c r="M185" s="18">
        <f t="shared" si="270"/>
        <v>1.3409090909090908</v>
      </c>
      <c r="N185" s="44">
        <f t="shared" si="271"/>
        <v>0.5</v>
      </c>
      <c r="O185" s="64" t="str">
        <f t="shared" si="190"/>
        <v/>
      </c>
      <c r="P185" s="32"/>
      <c r="Q185" s="65" t="str">
        <f t="shared" si="191"/>
        <v/>
      </c>
      <c r="R185" s="84">
        <f t="shared" si="272"/>
        <v>1.6666666666666666E-2</v>
      </c>
    </row>
    <row r="186" spans="1:18" s="26" customFormat="1" ht="15" x14ac:dyDescent="0.25">
      <c r="A186" s="73" t="s">
        <v>116</v>
      </c>
      <c r="B186" s="27">
        <v>5</v>
      </c>
      <c r="C186" s="27">
        <v>5</v>
      </c>
      <c r="D186" s="28">
        <f t="shared" si="261"/>
        <v>40</v>
      </c>
      <c r="E186" s="29">
        <f t="shared" si="262"/>
        <v>40</v>
      </c>
      <c r="F186" s="51">
        <f t="shared" si="263"/>
        <v>0.1111111111111111</v>
      </c>
      <c r="G186" s="51">
        <f t="shared" si="264"/>
        <v>0.1111111111111111</v>
      </c>
      <c r="H186" s="31">
        <f t="shared" si="265"/>
        <v>0</v>
      </c>
      <c r="I186" s="18">
        <f t="shared" si="266"/>
        <v>1</v>
      </c>
      <c r="J186" s="18">
        <f t="shared" si="267"/>
        <v>0.67082039324993692</v>
      </c>
      <c r="K186" s="18">
        <f t="shared" si="268"/>
        <v>0.26852588310717862</v>
      </c>
      <c r="L186" s="18">
        <f t="shared" si="269"/>
        <v>3.7240357928582362</v>
      </c>
      <c r="M186" s="18">
        <f t="shared" si="270"/>
        <v>1</v>
      </c>
      <c r="N186" s="44">
        <f t="shared" si="271"/>
        <v>0.6304656143090035</v>
      </c>
      <c r="O186" s="64" t="str">
        <f t="shared" si="190"/>
        <v/>
      </c>
      <c r="P186" s="32"/>
      <c r="Q186" s="65" t="str">
        <f t="shared" si="191"/>
        <v/>
      </c>
      <c r="R186" s="84">
        <f t="shared" si="272"/>
        <v>0.1111111111111111</v>
      </c>
    </row>
    <row r="187" spans="1:18" s="26" customFormat="1" ht="15" x14ac:dyDescent="0.25">
      <c r="A187" s="73" t="s">
        <v>117</v>
      </c>
      <c r="B187" s="27">
        <v>0</v>
      </c>
      <c r="C187" s="27">
        <v>0</v>
      </c>
      <c r="D187" s="28">
        <f t="shared" si="261"/>
        <v>45</v>
      </c>
      <c r="E187" s="29">
        <f t="shared" si="262"/>
        <v>45</v>
      </c>
      <c r="F187" s="51">
        <f t="shared" si="263"/>
        <v>0</v>
      </c>
      <c r="G187" s="51">
        <f t="shared" si="264"/>
        <v>0</v>
      </c>
      <c r="H187" s="31">
        <f t="shared" si="265"/>
        <v>0</v>
      </c>
      <c r="I187" s="18" t="str">
        <f t="shared" si="266"/>
        <v/>
      </c>
      <c r="J187" s="18" t="e">
        <f t="shared" si="267"/>
        <v>#DIV/0!</v>
      </c>
      <c r="K187" s="18" t="str">
        <f t="shared" si="268"/>
        <v/>
      </c>
      <c r="L187" s="18" t="str">
        <f t="shared" si="269"/>
        <v/>
      </c>
      <c r="M187" s="18" t="str">
        <f t="shared" si="270"/>
        <v/>
      </c>
      <c r="N187" s="44">
        <f t="shared" si="271"/>
        <v>1</v>
      </c>
      <c r="O187" s="64" t="str">
        <f t="shared" si="190"/>
        <v/>
      </c>
      <c r="P187" s="32"/>
      <c r="Q187" s="65" t="str">
        <f t="shared" si="191"/>
        <v/>
      </c>
      <c r="R187" s="84">
        <f t="shared" si="272"/>
        <v>0</v>
      </c>
    </row>
    <row r="188" spans="1:18" s="26" customFormat="1" ht="15" x14ac:dyDescent="0.25">
      <c r="A188" s="73" t="s">
        <v>118</v>
      </c>
      <c r="B188" s="27">
        <v>0</v>
      </c>
      <c r="C188" s="27">
        <v>0</v>
      </c>
      <c r="D188" s="28">
        <f t="shared" ref="D188" si="273">SUM($B$4-B188)</f>
        <v>45</v>
      </c>
      <c r="E188" s="29">
        <f t="shared" ref="E188" si="274">SUM($B$5-C188)</f>
        <v>45</v>
      </c>
      <c r="F188" s="51">
        <f t="shared" ref="F188" si="275">IF(ISERROR(B188/$B$4),"",(B188/$B$4))</f>
        <v>0</v>
      </c>
      <c r="G188" s="51">
        <f t="shared" ref="G188" si="276">IF(ISERROR(C188/$B$5),"",(C188/$B$5))</f>
        <v>0</v>
      </c>
      <c r="H188" s="31">
        <f t="shared" ref="H188" si="277">IF(ISERROR(F188-G188),"",(F188-G188))</f>
        <v>0</v>
      </c>
      <c r="I188" s="18" t="str">
        <f t="shared" ref="I188" si="278">IF(ISERROR((B188*E188)/(C188*D188)),"",(B188*E188/(C188*D188)))</f>
        <v/>
      </c>
      <c r="J188" s="18" t="e">
        <f t="shared" ref="J188" si="279">POWER(1/B188+1/C188+1/D188+1/E188,1/2)</f>
        <v>#DIV/0!</v>
      </c>
      <c r="K188" s="18" t="str">
        <f t="shared" ref="K188" si="280">IF(ISERROR(EXP(LN(I188)-1.96 *J188)),"",(EXP(LN(I188)-1.96*J188)))</f>
        <v/>
      </c>
      <c r="L188" s="18" t="str">
        <f t="shared" ref="L188" si="281">IF(ISERROR(EXP(LN(I188)+1.96 *J188)),"",EXP(LN(I188)+1.96*J188))</f>
        <v/>
      </c>
      <c r="M188" s="18" t="str">
        <f t="shared" ref="M188" si="282">IF(ISERROR(($B$7*B188/(B188+D188)/(($B$7*B188/(B188+D188)+(1-$B$7)*C188/(C188+E188))))/($B$7*D188/(B188+D188)/(($B$7*D188/(B188+D188)+(1-$B$7)*E188/(C188+E188))))),"",($B$7*B188/(B188+D188)/(($B$7*B188/(B188+D188)+(1-$B$7)*C188/(C188+E188))))/($B$7*D188/(B188+D188)/(($B$7*D188/(B188+D188)+(1-$B$7)*E188/(C188+E188)))))</f>
        <v/>
      </c>
      <c r="N188" s="44">
        <f t="shared" ref="N188" si="283">MIN(_xlfn.HYPGEOM.DIST(C188,B188+C188,C188+E188,B188+D188+C188+E188,TRUE),_xlfn.HYPGEOM.DIST(B188,B188+C188,B188+D188,B188+D188+C188+E188,TRUE))</f>
        <v>1</v>
      </c>
      <c r="O188" s="64" t="str">
        <f t="shared" si="190"/>
        <v/>
      </c>
      <c r="P188" s="32"/>
      <c r="Q188" s="65" t="str">
        <f t="shared" si="191"/>
        <v/>
      </c>
      <c r="R188" s="84">
        <f t="shared" si="272"/>
        <v>0</v>
      </c>
    </row>
    <row r="189" spans="1:18" s="26" customFormat="1" ht="15" x14ac:dyDescent="0.25">
      <c r="A189" s="75" t="s">
        <v>151</v>
      </c>
      <c r="B189" s="79">
        <v>14</v>
      </c>
      <c r="C189" s="79">
        <v>15</v>
      </c>
      <c r="D189" s="28">
        <f t="shared" si="261"/>
        <v>31</v>
      </c>
      <c r="E189" s="29">
        <f t="shared" si="262"/>
        <v>30</v>
      </c>
      <c r="F189" s="51">
        <f t="shared" si="263"/>
        <v>0.31111111111111112</v>
      </c>
      <c r="G189" s="51">
        <f t="shared" si="264"/>
        <v>0.33333333333333331</v>
      </c>
      <c r="H189" s="31">
        <f t="shared" si="265"/>
        <v>-2.2222222222222199E-2</v>
      </c>
      <c r="I189" s="18">
        <f t="shared" si="266"/>
        <v>0.90322580645161288</v>
      </c>
      <c r="J189" s="18">
        <f t="shared" si="267"/>
        <v>0.45131655846500962</v>
      </c>
      <c r="K189" s="18">
        <f t="shared" si="268"/>
        <v>0.37293052046484326</v>
      </c>
      <c r="L189" s="18">
        <f t="shared" si="269"/>
        <v>2.1875840476217467</v>
      </c>
      <c r="M189" s="18">
        <f t="shared" si="270"/>
        <v>0.97453310696095086</v>
      </c>
      <c r="N189" s="44">
        <f t="shared" si="271"/>
        <v>0.50000000000000022</v>
      </c>
      <c r="O189" s="64" t="str">
        <f t="shared" si="190"/>
        <v/>
      </c>
      <c r="P189" s="32"/>
      <c r="Q189" s="65" t="str">
        <f t="shared" si="191"/>
        <v/>
      </c>
      <c r="R189" s="84">
        <f t="shared" si="272"/>
        <v>0.31666666666666665</v>
      </c>
    </row>
    <row r="190" spans="1:18" s="26" customFormat="1" ht="45" x14ac:dyDescent="0.25">
      <c r="A190" s="45" t="s">
        <v>120</v>
      </c>
      <c r="B190" s="27"/>
      <c r="C190" s="27"/>
      <c r="D190" s="28"/>
      <c r="E190" s="29"/>
      <c r="F190" s="51"/>
      <c r="G190" s="51"/>
      <c r="H190" s="31"/>
      <c r="I190" s="18"/>
      <c r="J190" s="18"/>
      <c r="K190" s="18"/>
      <c r="L190" s="18"/>
      <c r="M190" s="18"/>
      <c r="N190" s="44"/>
      <c r="O190" s="64"/>
      <c r="P190" s="32"/>
      <c r="Q190" s="65"/>
      <c r="R190" s="83"/>
    </row>
    <row r="191" spans="1:18" s="26" customFormat="1" ht="15" x14ac:dyDescent="0.25">
      <c r="A191" s="73" t="s">
        <v>121</v>
      </c>
      <c r="B191" s="27">
        <v>4</v>
      </c>
      <c r="C191" s="27">
        <v>4</v>
      </c>
      <c r="D191" s="28">
        <f t="shared" si="261"/>
        <v>41</v>
      </c>
      <c r="E191" s="29">
        <f t="shared" si="262"/>
        <v>41</v>
      </c>
      <c r="F191" s="51">
        <f t="shared" si="263"/>
        <v>8.8888888888888892E-2</v>
      </c>
      <c r="G191" s="51">
        <f t="shared" si="264"/>
        <v>8.8888888888888892E-2</v>
      </c>
      <c r="H191" s="31">
        <f t="shared" si="265"/>
        <v>0</v>
      </c>
      <c r="I191" s="18">
        <f t="shared" si="266"/>
        <v>1</v>
      </c>
      <c r="J191" s="18">
        <f t="shared" si="267"/>
        <v>0.74079719748719219</v>
      </c>
      <c r="K191" s="18">
        <f t="shared" si="268"/>
        <v>0.23411039366449304</v>
      </c>
      <c r="L191" s="18">
        <f t="shared" si="269"/>
        <v>4.2714891224911371</v>
      </c>
      <c r="M191" s="18">
        <f t="shared" si="270"/>
        <v>1</v>
      </c>
      <c r="N191" s="44">
        <f t="shared" si="271"/>
        <v>0.6431939669245158</v>
      </c>
      <c r="O191" s="64" t="str">
        <f t="shared" si="190"/>
        <v/>
      </c>
      <c r="P191" s="32"/>
      <c r="Q191" s="65" t="str">
        <f t="shared" si="191"/>
        <v/>
      </c>
      <c r="R191" s="84">
        <f t="shared" ref="R191:R195" si="284">+(0.75*F191)+(0.25*G191)</f>
        <v>8.8888888888888892E-2</v>
      </c>
    </row>
    <row r="192" spans="1:18" s="26" customFormat="1" ht="60" customHeight="1" x14ac:dyDescent="0.25">
      <c r="A192" s="73" t="s">
        <v>122</v>
      </c>
      <c r="B192" s="27">
        <v>6</v>
      </c>
      <c r="C192" s="27">
        <v>20</v>
      </c>
      <c r="D192" s="28">
        <f t="shared" si="261"/>
        <v>39</v>
      </c>
      <c r="E192" s="29">
        <f t="shared" si="262"/>
        <v>25</v>
      </c>
      <c r="F192" s="51">
        <f t="shared" si="263"/>
        <v>0.13333333333333333</v>
      </c>
      <c r="G192" s="51">
        <f t="shared" si="264"/>
        <v>0.44444444444444442</v>
      </c>
      <c r="H192" s="31">
        <f t="shared" si="265"/>
        <v>-0.31111111111111112</v>
      </c>
      <c r="I192" s="18">
        <f t="shared" si="266"/>
        <v>0.19230769230769232</v>
      </c>
      <c r="J192" s="18">
        <f t="shared" si="267"/>
        <v>0.53132635197935774</v>
      </c>
      <c r="K192" s="18">
        <f t="shared" si="268"/>
        <v>6.7876983693585011E-2</v>
      </c>
      <c r="L192" s="18">
        <f t="shared" si="269"/>
        <v>0.54484225002775455</v>
      </c>
      <c r="M192" s="18">
        <f t="shared" si="270"/>
        <v>0.57489878542510131</v>
      </c>
      <c r="N192" s="44">
        <f t="shared" si="271"/>
        <v>1.0713458362176056E-3</v>
      </c>
      <c r="O192" s="64" t="str">
        <f t="shared" si="190"/>
        <v/>
      </c>
      <c r="P192" s="32"/>
      <c r="Q192" s="65" t="str">
        <f t="shared" si="191"/>
        <v>Non-doers are 1.7 more likely to give this response than Doers.</v>
      </c>
      <c r="R192" s="84">
        <f t="shared" si="284"/>
        <v>0.21111111111111111</v>
      </c>
    </row>
    <row r="193" spans="1:18" s="26" customFormat="1" ht="15" x14ac:dyDescent="0.25">
      <c r="A193" s="73" t="s">
        <v>123</v>
      </c>
      <c r="B193" s="27">
        <v>15</v>
      </c>
      <c r="C193" s="27">
        <v>13</v>
      </c>
      <c r="D193" s="28">
        <f t="shared" si="261"/>
        <v>30</v>
      </c>
      <c r="E193" s="29">
        <f t="shared" si="262"/>
        <v>32</v>
      </c>
      <c r="F193" s="51">
        <f t="shared" si="263"/>
        <v>0.33333333333333331</v>
      </c>
      <c r="G193" s="51">
        <f t="shared" si="264"/>
        <v>0.28888888888888886</v>
      </c>
      <c r="H193" s="31">
        <f t="shared" si="265"/>
        <v>4.4444444444444453E-2</v>
      </c>
      <c r="I193" s="18">
        <f t="shared" si="266"/>
        <v>1.2307692307692308</v>
      </c>
      <c r="J193" s="18">
        <f t="shared" si="267"/>
        <v>0.4562598787128635</v>
      </c>
      <c r="K193" s="18">
        <f t="shared" si="268"/>
        <v>0.50326923305427684</v>
      </c>
      <c r="L193" s="18">
        <f t="shared" si="269"/>
        <v>3.0099056328462583</v>
      </c>
      <c r="M193" s="18">
        <f t="shared" si="270"/>
        <v>1.0517241379310347</v>
      </c>
      <c r="N193" s="44">
        <f t="shared" si="271"/>
        <v>0.4100844322017359</v>
      </c>
      <c r="O193" s="64" t="str">
        <f t="shared" si="190"/>
        <v/>
      </c>
      <c r="P193" s="32"/>
      <c r="Q193" s="65" t="str">
        <f t="shared" si="191"/>
        <v/>
      </c>
      <c r="R193" s="84">
        <f t="shared" si="284"/>
        <v>0.32222222222222219</v>
      </c>
    </row>
    <row r="194" spans="1:18" s="26" customFormat="1" ht="65.25" customHeight="1" x14ac:dyDescent="0.25">
      <c r="A194" s="73" t="s">
        <v>124</v>
      </c>
      <c r="B194" s="27">
        <v>18</v>
      </c>
      <c r="C194" s="27">
        <v>6</v>
      </c>
      <c r="D194" s="28">
        <f t="shared" si="261"/>
        <v>27</v>
      </c>
      <c r="E194" s="29">
        <f t="shared" si="262"/>
        <v>39</v>
      </c>
      <c r="F194" s="51">
        <f t="shared" si="263"/>
        <v>0.4</v>
      </c>
      <c r="G194" s="51">
        <f t="shared" si="264"/>
        <v>0.13333333333333333</v>
      </c>
      <c r="H194" s="31">
        <f t="shared" si="265"/>
        <v>0.26666666666666672</v>
      </c>
      <c r="I194" s="18">
        <f t="shared" si="266"/>
        <v>4.333333333333333</v>
      </c>
      <c r="J194" s="18">
        <f t="shared" si="267"/>
        <v>0.53376051268362379</v>
      </c>
      <c r="K194" s="18">
        <f t="shared" si="268"/>
        <v>1.5222149284139859</v>
      </c>
      <c r="L194" s="18">
        <f t="shared" si="269"/>
        <v>12.33582553111772</v>
      </c>
      <c r="M194" s="18">
        <f t="shared" si="270"/>
        <v>1.3333333333333335</v>
      </c>
      <c r="N194" s="44">
        <f t="shared" si="271"/>
        <v>3.9747900670851219E-3</v>
      </c>
      <c r="O194" s="64" t="str">
        <f t="shared" si="190"/>
        <v>Doers are 1.3 more likely to give this response than Non-Doers.</v>
      </c>
      <c r="P194" s="32"/>
      <c r="Q194" s="65" t="str">
        <f t="shared" si="191"/>
        <v/>
      </c>
      <c r="R194" s="84">
        <f t="shared" si="284"/>
        <v>0.33333333333333337</v>
      </c>
    </row>
    <row r="195" spans="1:18" s="26" customFormat="1" ht="15" x14ac:dyDescent="0.25">
      <c r="A195" s="73" t="s">
        <v>77</v>
      </c>
      <c r="B195" s="27">
        <v>2</v>
      </c>
      <c r="C195" s="27">
        <v>2</v>
      </c>
      <c r="D195" s="28">
        <f t="shared" si="261"/>
        <v>43</v>
      </c>
      <c r="E195" s="29">
        <f t="shared" si="262"/>
        <v>43</v>
      </c>
      <c r="F195" s="51">
        <f t="shared" si="263"/>
        <v>4.4444444444444446E-2</v>
      </c>
      <c r="G195" s="51">
        <f t="shared" si="264"/>
        <v>4.4444444444444446E-2</v>
      </c>
      <c r="H195" s="31">
        <f t="shared" si="265"/>
        <v>0</v>
      </c>
      <c r="I195" s="18">
        <f t="shared" si="266"/>
        <v>1</v>
      </c>
      <c r="J195" s="18">
        <f t="shared" si="267"/>
        <v>1.0229915092057102</v>
      </c>
      <c r="K195" s="18">
        <f t="shared" si="268"/>
        <v>0.13465176415294866</v>
      </c>
      <c r="L195" s="18">
        <f t="shared" si="269"/>
        <v>7.4265644144410681</v>
      </c>
      <c r="M195" s="18">
        <f t="shared" si="270"/>
        <v>1</v>
      </c>
      <c r="N195" s="44">
        <f t="shared" si="271"/>
        <v>0.6917861294072063</v>
      </c>
      <c r="O195" s="64" t="str">
        <f t="shared" si="190"/>
        <v/>
      </c>
      <c r="P195" s="32"/>
      <c r="Q195" s="65" t="str">
        <f t="shared" si="191"/>
        <v/>
      </c>
      <c r="R195" s="84">
        <f t="shared" si="284"/>
        <v>4.4444444444444446E-2</v>
      </c>
    </row>
    <row r="196" spans="1:18" s="26" customFormat="1" ht="45" x14ac:dyDescent="0.25">
      <c r="A196" s="45" t="s">
        <v>125</v>
      </c>
      <c r="B196" s="27"/>
      <c r="C196" s="27"/>
      <c r="D196" s="28"/>
      <c r="E196" s="29"/>
      <c r="F196" s="51"/>
      <c r="G196" s="51"/>
      <c r="H196" s="31"/>
      <c r="I196" s="18"/>
      <c r="J196" s="18"/>
      <c r="K196" s="18"/>
      <c r="L196" s="18"/>
      <c r="M196" s="18"/>
      <c r="N196" s="44"/>
      <c r="O196" s="64"/>
      <c r="P196" s="32"/>
      <c r="Q196" s="65"/>
      <c r="R196" s="83"/>
    </row>
    <row r="197" spans="1:18" s="26" customFormat="1" ht="15" x14ac:dyDescent="0.25">
      <c r="A197" s="73" t="s">
        <v>121</v>
      </c>
      <c r="B197" s="27">
        <v>2</v>
      </c>
      <c r="C197" s="27">
        <v>2</v>
      </c>
      <c r="D197" s="28">
        <f t="shared" si="261"/>
        <v>43</v>
      </c>
      <c r="E197" s="29">
        <f t="shared" si="262"/>
        <v>43</v>
      </c>
      <c r="F197" s="51">
        <f t="shared" si="263"/>
        <v>4.4444444444444446E-2</v>
      </c>
      <c r="G197" s="51">
        <f t="shared" si="264"/>
        <v>4.4444444444444446E-2</v>
      </c>
      <c r="H197" s="31">
        <f t="shared" si="265"/>
        <v>0</v>
      </c>
      <c r="I197" s="18">
        <f t="shared" si="266"/>
        <v>1</v>
      </c>
      <c r="J197" s="18">
        <f t="shared" si="267"/>
        <v>1.0229915092057102</v>
      </c>
      <c r="K197" s="18">
        <f t="shared" si="268"/>
        <v>0.13465176415294866</v>
      </c>
      <c r="L197" s="18">
        <f t="shared" si="269"/>
        <v>7.4265644144410681</v>
      </c>
      <c r="M197" s="18">
        <f t="shared" si="270"/>
        <v>1</v>
      </c>
      <c r="N197" s="44">
        <f t="shared" si="271"/>
        <v>0.6917861294072063</v>
      </c>
      <c r="O197" s="64" t="str">
        <f t="shared" si="190"/>
        <v/>
      </c>
      <c r="P197" s="32"/>
      <c r="Q197" s="65" t="str">
        <f t="shared" si="191"/>
        <v/>
      </c>
      <c r="R197" s="84">
        <f t="shared" ref="R197:R201" si="285">+(0.75*F197)+(0.25*G197)</f>
        <v>4.4444444444444446E-2</v>
      </c>
    </row>
    <row r="198" spans="1:18" s="26" customFormat="1" ht="59.25" customHeight="1" x14ac:dyDescent="0.25">
      <c r="A198" s="73" t="s">
        <v>122</v>
      </c>
      <c r="B198" s="27">
        <v>4</v>
      </c>
      <c r="C198" s="27">
        <v>14</v>
      </c>
      <c r="D198" s="28">
        <f t="shared" si="261"/>
        <v>41</v>
      </c>
      <c r="E198" s="29">
        <f t="shared" si="262"/>
        <v>31</v>
      </c>
      <c r="F198" s="51">
        <f t="shared" si="263"/>
        <v>8.8888888888888892E-2</v>
      </c>
      <c r="G198" s="51">
        <f t="shared" si="264"/>
        <v>0.31111111111111112</v>
      </c>
      <c r="H198" s="31">
        <f t="shared" si="265"/>
        <v>-0.22222222222222221</v>
      </c>
      <c r="I198" s="18">
        <f t="shared" si="266"/>
        <v>0.21602787456445993</v>
      </c>
      <c r="J198" s="18">
        <f t="shared" si="267"/>
        <v>0.61487956531920906</v>
      </c>
      <c r="K198" s="18">
        <f t="shared" si="268"/>
        <v>6.473121225437152E-2</v>
      </c>
      <c r="L198" s="18">
        <f t="shared" si="269"/>
        <v>0.72095116039923035</v>
      </c>
      <c r="M198" s="18">
        <f t="shared" si="270"/>
        <v>0.57786116322701697</v>
      </c>
      <c r="N198" s="44">
        <f t="shared" si="271"/>
        <v>8.0345658238471819E-3</v>
      </c>
      <c r="O198" s="64" t="str">
        <f t="shared" si="190"/>
        <v/>
      </c>
      <c r="P198" s="32"/>
      <c r="Q198" s="65" t="str">
        <f t="shared" si="191"/>
        <v>Non-doers are 1.7 more likely to give this response than Doers.</v>
      </c>
      <c r="R198" s="84">
        <f t="shared" si="285"/>
        <v>0.14444444444444443</v>
      </c>
    </row>
    <row r="199" spans="1:18" s="26" customFormat="1" ht="15" x14ac:dyDescent="0.25">
      <c r="A199" s="73" t="s">
        <v>123</v>
      </c>
      <c r="B199" s="27">
        <v>16</v>
      </c>
      <c r="C199" s="27">
        <v>17</v>
      </c>
      <c r="D199" s="28">
        <f t="shared" si="261"/>
        <v>29</v>
      </c>
      <c r="E199" s="29">
        <f t="shared" si="262"/>
        <v>28</v>
      </c>
      <c r="F199" s="51">
        <f t="shared" si="263"/>
        <v>0.35555555555555557</v>
      </c>
      <c r="G199" s="51">
        <f t="shared" si="264"/>
        <v>0.37777777777777777</v>
      </c>
      <c r="H199" s="31">
        <f t="shared" si="265"/>
        <v>-2.2222222222222199E-2</v>
      </c>
      <c r="I199" s="18">
        <f t="shared" si="266"/>
        <v>0.90872210953346855</v>
      </c>
      <c r="J199" s="18">
        <f t="shared" si="267"/>
        <v>0.43763063620676751</v>
      </c>
      <c r="K199" s="18">
        <f t="shared" si="268"/>
        <v>0.38540059136164445</v>
      </c>
      <c r="L199" s="18">
        <f t="shared" si="269"/>
        <v>2.1426429820396469</v>
      </c>
      <c r="M199" s="18">
        <f t="shared" si="270"/>
        <v>0.97612732095490717</v>
      </c>
      <c r="N199" s="44">
        <f t="shared" si="271"/>
        <v>0.50000000000000044</v>
      </c>
      <c r="O199" s="64" t="str">
        <f t="shared" si="190"/>
        <v/>
      </c>
      <c r="P199" s="32"/>
      <c r="Q199" s="65" t="str">
        <f t="shared" si="191"/>
        <v/>
      </c>
      <c r="R199" s="84">
        <f t="shared" si="285"/>
        <v>0.3611111111111111</v>
      </c>
    </row>
    <row r="200" spans="1:18" s="26" customFormat="1" ht="57.75" customHeight="1" x14ac:dyDescent="0.25">
      <c r="A200" s="73" t="s">
        <v>174</v>
      </c>
      <c r="B200" s="27">
        <v>23</v>
      </c>
      <c r="C200" s="27">
        <v>12</v>
      </c>
      <c r="D200" s="28">
        <f t="shared" si="261"/>
        <v>22</v>
      </c>
      <c r="E200" s="29">
        <f t="shared" si="262"/>
        <v>33</v>
      </c>
      <c r="F200" s="51">
        <f t="shared" si="263"/>
        <v>0.51111111111111107</v>
      </c>
      <c r="G200" s="51">
        <f t="shared" si="264"/>
        <v>0.26666666666666666</v>
      </c>
      <c r="H200" s="31">
        <f t="shared" si="265"/>
        <v>0.24444444444444441</v>
      </c>
      <c r="I200" s="18">
        <f t="shared" si="266"/>
        <v>2.875</v>
      </c>
      <c r="J200" s="18">
        <f t="shared" si="267"/>
        <v>0.45007684894968142</v>
      </c>
      <c r="K200" s="18">
        <f t="shared" si="268"/>
        <v>1.1899390059527488</v>
      </c>
      <c r="L200" s="18">
        <f t="shared" si="269"/>
        <v>6.9462593953561154</v>
      </c>
      <c r="M200" s="18">
        <f t="shared" si="270"/>
        <v>1.2777777777777777</v>
      </c>
      <c r="N200" s="44">
        <f t="shared" si="271"/>
        <v>1.4958652265158027E-2</v>
      </c>
      <c r="O200" s="64" t="str">
        <f t="shared" si="190"/>
        <v>Doers are 1.3 more likely to give this response than Non-Doers.</v>
      </c>
      <c r="P200" s="32"/>
      <c r="Q200" s="65" t="str">
        <f t="shared" si="191"/>
        <v/>
      </c>
      <c r="R200" s="84">
        <f t="shared" si="285"/>
        <v>0.44999999999999996</v>
      </c>
    </row>
    <row r="201" spans="1:18" s="26" customFormat="1" ht="15" x14ac:dyDescent="0.25">
      <c r="A201" s="73" t="s">
        <v>77</v>
      </c>
      <c r="B201" s="27">
        <v>0</v>
      </c>
      <c r="C201" s="27">
        <v>0</v>
      </c>
      <c r="D201" s="28">
        <f t="shared" ref="D201:D265" si="286">SUM($B$4-B201)</f>
        <v>45</v>
      </c>
      <c r="E201" s="29">
        <f t="shared" ref="E201:E265" si="287">SUM($B$5-C201)</f>
        <v>45</v>
      </c>
      <c r="F201" s="51">
        <f t="shared" ref="F201:F265" si="288">IF(ISERROR(B201/$B$4),"",(B201/$B$4))</f>
        <v>0</v>
      </c>
      <c r="G201" s="51">
        <f t="shared" ref="G201:G265" si="289">IF(ISERROR(C201/$B$5),"",(C201/$B$5))</f>
        <v>0</v>
      </c>
      <c r="H201" s="31">
        <f t="shared" ref="H201:H265" si="290">IF(ISERROR(F201-G201),"",(F201-G201))</f>
        <v>0</v>
      </c>
      <c r="I201" s="18" t="str">
        <f t="shared" ref="I201:I265" si="291">IF(ISERROR((B201*E201)/(C201*D201)),"",(B201*E201/(C201*D201)))</f>
        <v/>
      </c>
      <c r="J201" s="18" t="e">
        <f t="shared" ref="J201:J265" si="292">POWER(1/B201+1/C201+1/D201+1/E201,1/2)</f>
        <v>#DIV/0!</v>
      </c>
      <c r="K201" s="18" t="str">
        <f t="shared" ref="K201:K265" si="293">IF(ISERROR(EXP(LN(I201)-1.96 *J201)),"",(EXP(LN(I201)-1.96*J201)))</f>
        <v/>
      </c>
      <c r="L201" s="18" t="str">
        <f t="shared" ref="L201:L265" si="294">IF(ISERROR(EXP(LN(I201)+1.96 *J201)),"",EXP(LN(I201)+1.96*J201))</f>
        <v/>
      </c>
      <c r="M201" s="18" t="str">
        <f t="shared" ref="M201:M265" si="295">IF(ISERROR(($B$7*B201/(B201+D201)/(($B$7*B201/(B201+D201)+(1-$B$7)*C201/(C201+E201))))/($B$7*D201/(B201+D201)/(($B$7*D201/(B201+D201)+(1-$B$7)*E201/(C201+E201))))),"",($B$7*B201/(B201+D201)/(($B$7*B201/(B201+D201)+(1-$B$7)*C201/(C201+E201))))/($B$7*D201/(B201+D201)/(($B$7*D201/(B201+D201)+(1-$B$7)*E201/(C201+E201)))))</f>
        <v/>
      </c>
      <c r="N201" s="44">
        <f t="shared" ref="N201:N265" si="296">MIN(_xlfn.HYPGEOM.DIST(C201,B201+C201,C201+E201,B201+D201+C201+E201,TRUE),_xlfn.HYPGEOM.DIST(B201,B201+C201,B201+D201,B201+D201+C201+E201,TRUE))</f>
        <v>1</v>
      </c>
      <c r="O201" s="64" t="str">
        <f t="shared" si="190"/>
        <v/>
      </c>
      <c r="P201" s="32"/>
      <c r="Q201" s="65" t="str">
        <f t="shared" si="191"/>
        <v/>
      </c>
      <c r="R201" s="84">
        <f t="shared" si="285"/>
        <v>0</v>
      </c>
    </row>
    <row r="202" spans="1:18" s="26" customFormat="1" ht="45" x14ac:dyDescent="0.25">
      <c r="A202" s="45" t="s">
        <v>126</v>
      </c>
      <c r="B202" s="27"/>
      <c r="C202" s="27"/>
      <c r="D202" s="28"/>
      <c r="E202" s="29"/>
      <c r="F202" s="51"/>
      <c r="G202" s="51"/>
      <c r="H202" s="31"/>
      <c r="I202" s="18"/>
      <c r="J202" s="18"/>
      <c r="K202" s="18"/>
      <c r="L202" s="18"/>
      <c r="M202" s="18"/>
      <c r="N202" s="44"/>
      <c r="O202" s="64"/>
      <c r="P202" s="32"/>
      <c r="Q202" s="65"/>
      <c r="R202" s="83"/>
    </row>
    <row r="203" spans="1:18" s="26" customFormat="1" ht="15" x14ac:dyDescent="0.25">
      <c r="A203" s="73" t="s">
        <v>64</v>
      </c>
      <c r="B203" s="27">
        <v>2</v>
      </c>
      <c r="C203" s="27">
        <v>1</v>
      </c>
      <c r="D203" s="28">
        <f t="shared" si="286"/>
        <v>43</v>
      </c>
      <c r="E203" s="29">
        <f t="shared" si="287"/>
        <v>44</v>
      </c>
      <c r="F203" s="51">
        <f t="shared" si="288"/>
        <v>4.4444444444444446E-2</v>
      </c>
      <c r="G203" s="51">
        <f t="shared" si="289"/>
        <v>2.2222222222222223E-2</v>
      </c>
      <c r="H203" s="31">
        <f t="shared" si="290"/>
        <v>2.2222222222222223E-2</v>
      </c>
      <c r="I203" s="18">
        <f t="shared" si="291"/>
        <v>2.0465116279069768</v>
      </c>
      <c r="J203" s="18">
        <f t="shared" si="292"/>
        <v>1.243375682036914</v>
      </c>
      <c r="K203" s="18">
        <f t="shared" si="293"/>
        <v>0.17890870377897014</v>
      </c>
      <c r="L203" s="18">
        <f t="shared" si="294"/>
        <v>23.409760144105231</v>
      </c>
      <c r="M203" s="18">
        <f t="shared" si="295"/>
        <v>1.1495016611295681</v>
      </c>
      <c r="N203" s="44">
        <f t="shared" si="296"/>
        <v>0.49999999999999989</v>
      </c>
      <c r="O203" s="64" t="str">
        <f t="shared" si="190"/>
        <v/>
      </c>
      <c r="P203" s="32"/>
      <c r="Q203" s="65" t="str">
        <f t="shared" si="191"/>
        <v/>
      </c>
      <c r="R203" s="84">
        <f t="shared" ref="R203:R205" si="297">+(0.75*F203)+(0.25*G203)</f>
        <v>3.888888888888889E-2</v>
      </c>
    </row>
    <row r="204" spans="1:18" s="26" customFormat="1" ht="15" x14ac:dyDescent="0.25">
      <c r="A204" s="73" t="s">
        <v>127</v>
      </c>
      <c r="B204" s="27">
        <v>40</v>
      </c>
      <c r="C204" s="27">
        <v>39</v>
      </c>
      <c r="D204" s="28">
        <f t="shared" si="286"/>
        <v>5</v>
      </c>
      <c r="E204" s="29">
        <f t="shared" si="287"/>
        <v>6</v>
      </c>
      <c r="F204" s="51">
        <f t="shared" si="288"/>
        <v>0.88888888888888884</v>
      </c>
      <c r="G204" s="51">
        <f t="shared" si="289"/>
        <v>0.8666666666666667</v>
      </c>
      <c r="H204" s="31">
        <f t="shared" si="290"/>
        <v>2.2222222222222143E-2</v>
      </c>
      <c r="I204" s="18">
        <f t="shared" si="291"/>
        <v>1.2307692307692308</v>
      </c>
      <c r="J204" s="18">
        <f t="shared" si="292"/>
        <v>0.64599356986559264</v>
      </c>
      <c r="K204" s="18">
        <f t="shared" si="293"/>
        <v>0.34697309704925383</v>
      </c>
      <c r="L204" s="18">
        <f t="shared" si="294"/>
        <v>4.3657358806502948</v>
      </c>
      <c r="M204" s="18">
        <f t="shared" si="295"/>
        <v>1.0566037735849056</v>
      </c>
      <c r="N204" s="44">
        <f t="shared" si="296"/>
        <v>0.500000000000002</v>
      </c>
      <c r="O204" s="64" t="str">
        <f t="shared" si="190"/>
        <v/>
      </c>
      <c r="P204" s="32"/>
      <c r="Q204" s="65" t="str">
        <f t="shared" si="191"/>
        <v/>
      </c>
      <c r="R204" s="84">
        <f t="shared" si="297"/>
        <v>0.8833333333333333</v>
      </c>
    </row>
    <row r="205" spans="1:18" s="26" customFormat="1" ht="15" x14ac:dyDescent="0.25">
      <c r="A205" s="73" t="s">
        <v>109</v>
      </c>
      <c r="B205" s="27">
        <v>3</v>
      </c>
      <c r="C205" s="27">
        <v>5</v>
      </c>
      <c r="D205" s="28">
        <f t="shared" si="286"/>
        <v>42</v>
      </c>
      <c r="E205" s="29">
        <f t="shared" si="287"/>
        <v>40</v>
      </c>
      <c r="F205" s="51">
        <f t="shared" si="288"/>
        <v>6.6666666666666666E-2</v>
      </c>
      <c r="G205" s="51">
        <f t="shared" si="289"/>
        <v>0.1111111111111111</v>
      </c>
      <c r="H205" s="31">
        <f t="shared" si="290"/>
        <v>-4.4444444444444439E-2</v>
      </c>
      <c r="I205" s="18">
        <f t="shared" si="291"/>
        <v>0.5714285714285714</v>
      </c>
      <c r="J205" s="18">
        <f t="shared" si="292"/>
        <v>0.76298286818437622</v>
      </c>
      <c r="K205" s="18">
        <f t="shared" si="293"/>
        <v>0.1280848672242961</v>
      </c>
      <c r="L205" s="18">
        <f t="shared" si="294"/>
        <v>2.5493301380645779</v>
      </c>
      <c r="M205" s="18">
        <f t="shared" si="295"/>
        <v>0.84693877551020413</v>
      </c>
      <c r="N205" s="44">
        <f t="shared" si="296"/>
        <v>0.35680603307548409</v>
      </c>
      <c r="O205" s="64" t="str">
        <f t="shared" ref="O205:O216" si="298">IF(AND(N205&lt;$B$6,M205&gt;1,AND(B205&gt;0,B205&lt;$B$4)),"Doers are " &amp; ROUND(M205,1)&amp;" more likely to give this response than Non-Doers.",IF(AND(N205&lt;$B$6,M205&gt;1,B205=$B$4),"Doers are more likely to give this response than Non-doers.",""))</f>
        <v/>
      </c>
      <c r="P205" s="32"/>
      <c r="Q205" s="65" t="str">
        <f t="shared" ref="Q205:Q216" si="299">IF(AND(N205&lt;$B$6,M205&lt;1,AND(C205&gt;0,B205&gt;0)),"Non-doers are " &amp; ROUND(1/M205,1)&amp;" more likely to give this response than Doers.",IF(AND(N205&lt;$B$6,M205=0,B205=0),"Non-doers are more likely to give this response than Doers.",""))</f>
        <v/>
      </c>
      <c r="R205" s="84">
        <f t="shared" si="297"/>
        <v>7.7777777777777779E-2</v>
      </c>
    </row>
    <row r="206" spans="1:18" s="26" customFormat="1" ht="30" x14ac:dyDescent="0.25">
      <c r="A206" s="45" t="s">
        <v>128</v>
      </c>
      <c r="B206" s="27"/>
      <c r="C206" s="27"/>
      <c r="D206" s="28">
        <f t="shared" si="286"/>
        <v>45</v>
      </c>
      <c r="E206" s="29">
        <f t="shared" si="287"/>
        <v>45</v>
      </c>
      <c r="F206" s="51">
        <f t="shared" si="288"/>
        <v>0</v>
      </c>
      <c r="G206" s="51">
        <f t="shared" si="289"/>
        <v>0</v>
      </c>
      <c r="H206" s="31">
        <f t="shared" si="290"/>
        <v>0</v>
      </c>
      <c r="I206" s="18" t="str">
        <f t="shared" si="291"/>
        <v/>
      </c>
      <c r="J206" s="18" t="e">
        <f t="shared" si="292"/>
        <v>#DIV/0!</v>
      </c>
      <c r="K206" s="18" t="str">
        <f t="shared" si="293"/>
        <v/>
      </c>
      <c r="L206" s="18" t="str">
        <f t="shared" si="294"/>
        <v/>
      </c>
      <c r="M206" s="18" t="str">
        <f t="shared" si="295"/>
        <v/>
      </c>
      <c r="N206" s="44">
        <f t="shared" si="296"/>
        <v>1</v>
      </c>
      <c r="O206" s="64"/>
      <c r="P206" s="32"/>
      <c r="Q206" s="65"/>
      <c r="R206" s="83"/>
    </row>
    <row r="207" spans="1:18" s="26" customFormat="1" ht="28.5" hidden="1" x14ac:dyDescent="0.25">
      <c r="A207" s="74" t="s">
        <v>142</v>
      </c>
      <c r="B207" s="27">
        <v>0</v>
      </c>
      <c r="C207" s="27">
        <v>0</v>
      </c>
      <c r="D207" s="28">
        <f t="shared" ref="D207:D210" si="300">SUM($B$4-B207)</f>
        <v>45</v>
      </c>
      <c r="E207" s="29">
        <f t="shared" ref="E207:E210" si="301">SUM($B$5-C207)</f>
        <v>45</v>
      </c>
      <c r="F207" s="51">
        <f t="shared" ref="F207:F210" si="302">IF(ISERROR(B207/$B$4),"",(B207/$B$4))</f>
        <v>0</v>
      </c>
      <c r="G207" s="51">
        <f t="shared" ref="G207:G210" si="303">IF(ISERROR(C207/$B$5),"",(C207/$B$5))</f>
        <v>0</v>
      </c>
      <c r="H207" s="31">
        <f t="shared" ref="H207:H210" si="304">IF(ISERROR(F207-G207),"",(F207-G207))</f>
        <v>0</v>
      </c>
      <c r="I207" s="18" t="str">
        <f t="shared" ref="I207:I210" si="305">IF(ISERROR((B207*E207)/(C207*D207)),"",(B207*E207/(C207*D207)))</f>
        <v/>
      </c>
      <c r="J207" s="18" t="e">
        <f t="shared" ref="J207:J210" si="306">POWER(1/B207+1/C207+1/D207+1/E207,1/2)</f>
        <v>#DIV/0!</v>
      </c>
      <c r="K207" s="18" t="str">
        <f t="shared" ref="K207:K210" si="307">IF(ISERROR(EXP(LN(I207)-1.96 *J207)),"",(EXP(LN(I207)-1.96*J207)))</f>
        <v/>
      </c>
      <c r="L207" s="18" t="str">
        <f t="shared" ref="L207:L210" si="308">IF(ISERROR(EXP(LN(I207)+1.96 *J207)),"",EXP(LN(I207)+1.96*J207))</f>
        <v/>
      </c>
      <c r="M207" s="18" t="str">
        <f t="shared" ref="M207:M210" si="309">IF(ISERROR(($B$7*B207/(B207+D207)/(($B$7*B207/(B207+D207)+(1-$B$7)*C207/(C207+E207))))/($B$7*D207/(B207+D207)/(($B$7*D207/(B207+D207)+(1-$B$7)*E207/(C207+E207))))),"",($B$7*B207/(B207+D207)/(($B$7*B207/(B207+D207)+(1-$B$7)*C207/(C207+E207))))/($B$7*D207/(B207+D207)/(($B$7*D207/(B207+D207)+(1-$B$7)*E207/(C207+E207)))))</f>
        <v/>
      </c>
      <c r="N207" s="44">
        <f t="shared" ref="N207:N210" si="310">MIN(_xlfn.HYPGEOM.DIST(C207,B207+C207,C207+E207,B207+D207+C207+E207,TRUE),_xlfn.HYPGEOM.DIST(B207,B207+C207,B207+D207,B207+D207+C207+E207,TRUE))</f>
        <v>1</v>
      </c>
      <c r="O207" s="64" t="str">
        <f t="shared" si="298"/>
        <v/>
      </c>
      <c r="P207" s="32"/>
      <c r="Q207" s="65" t="str">
        <f t="shared" si="299"/>
        <v/>
      </c>
      <c r="R207" s="83"/>
    </row>
    <row r="208" spans="1:18" s="26" customFormat="1" ht="28.5" hidden="1" x14ac:dyDescent="0.25">
      <c r="A208" s="74" t="s">
        <v>143</v>
      </c>
      <c r="B208" s="27">
        <v>0</v>
      </c>
      <c r="C208" s="27">
        <v>0</v>
      </c>
      <c r="D208" s="28">
        <f t="shared" si="300"/>
        <v>45</v>
      </c>
      <c r="E208" s="29">
        <f t="shared" si="301"/>
        <v>45</v>
      </c>
      <c r="F208" s="51">
        <f t="shared" si="302"/>
        <v>0</v>
      </c>
      <c r="G208" s="51">
        <f t="shared" si="303"/>
        <v>0</v>
      </c>
      <c r="H208" s="31">
        <f t="shared" si="304"/>
        <v>0</v>
      </c>
      <c r="I208" s="18" t="str">
        <f t="shared" si="305"/>
        <v/>
      </c>
      <c r="J208" s="18" t="e">
        <f t="shared" si="306"/>
        <v>#DIV/0!</v>
      </c>
      <c r="K208" s="18" t="str">
        <f t="shared" si="307"/>
        <v/>
      </c>
      <c r="L208" s="18" t="str">
        <f t="shared" si="308"/>
        <v/>
      </c>
      <c r="M208" s="18" t="str">
        <f t="shared" si="309"/>
        <v/>
      </c>
      <c r="N208" s="44">
        <f t="shared" si="310"/>
        <v>1</v>
      </c>
      <c r="O208" s="64" t="str">
        <f t="shared" si="298"/>
        <v/>
      </c>
      <c r="P208" s="32"/>
      <c r="Q208" s="65" t="str">
        <f t="shared" si="299"/>
        <v/>
      </c>
      <c r="R208" s="83"/>
    </row>
    <row r="209" spans="1:18" s="26" customFormat="1" ht="15" hidden="1" x14ac:dyDescent="0.25">
      <c r="A209" s="74" t="s">
        <v>144</v>
      </c>
      <c r="B209" s="27">
        <v>0</v>
      </c>
      <c r="C209" s="27">
        <v>0</v>
      </c>
      <c r="D209" s="28">
        <f t="shared" si="300"/>
        <v>45</v>
      </c>
      <c r="E209" s="29">
        <f t="shared" si="301"/>
        <v>45</v>
      </c>
      <c r="F209" s="51">
        <f t="shared" si="302"/>
        <v>0</v>
      </c>
      <c r="G209" s="51">
        <f t="shared" si="303"/>
        <v>0</v>
      </c>
      <c r="H209" s="31">
        <f t="shared" si="304"/>
        <v>0</v>
      </c>
      <c r="I209" s="18" t="str">
        <f t="shared" si="305"/>
        <v/>
      </c>
      <c r="J209" s="18" t="e">
        <f t="shared" si="306"/>
        <v>#DIV/0!</v>
      </c>
      <c r="K209" s="18" t="str">
        <f t="shared" si="307"/>
        <v/>
      </c>
      <c r="L209" s="18" t="str">
        <f t="shared" si="308"/>
        <v/>
      </c>
      <c r="M209" s="18" t="str">
        <f t="shared" si="309"/>
        <v/>
      </c>
      <c r="N209" s="44">
        <f t="shared" si="310"/>
        <v>1</v>
      </c>
      <c r="O209" s="64" t="str">
        <f t="shared" si="298"/>
        <v/>
      </c>
      <c r="P209" s="32"/>
      <c r="Q209" s="65" t="str">
        <f t="shared" si="299"/>
        <v/>
      </c>
      <c r="R209" s="83"/>
    </row>
    <row r="210" spans="1:18" s="26" customFormat="1" ht="15" hidden="1" x14ac:dyDescent="0.25">
      <c r="A210" s="74" t="s">
        <v>145</v>
      </c>
      <c r="B210" s="27">
        <v>0</v>
      </c>
      <c r="C210" s="27">
        <v>0</v>
      </c>
      <c r="D210" s="28">
        <f t="shared" si="300"/>
        <v>45</v>
      </c>
      <c r="E210" s="29">
        <f t="shared" si="301"/>
        <v>45</v>
      </c>
      <c r="F210" s="51">
        <f t="shared" si="302"/>
        <v>0</v>
      </c>
      <c r="G210" s="51">
        <f t="shared" si="303"/>
        <v>0</v>
      </c>
      <c r="H210" s="31">
        <f t="shared" si="304"/>
        <v>0</v>
      </c>
      <c r="I210" s="18" t="str">
        <f t="shared" si="305"/>
        <v/>
      </c>
      <c r="J210" s="18" t="e">
        <f t="shared" si="306"/>
        <v>#DIV/0!</v>
      </c>
      <c r="K210" s="18" t="str">
        <f t="shared" si="307"/>
        <v/>
      </c>
      <c r="L210" s="18" t="str">
        <f t="shared" si="308"/>
        <v/>
      </c>
      <c r="M210" s="18" t="str">
        <f t="shared" si="309"/>
        <v/>
      </c>
      <c r="N210" s="44">
        <f t="shared" si="310"/>
        <v>1</v>
      </c>
      <c r="O210" s="64" t="str">
        <f t="shared" si="298"/>
        <v/>
      </c>
      <c r="P210" s="32"/>
      <c r="Q210" s="65" t="str">
        <f t="shared" si="299"/>
        <v/>
      </c>
      <c r="R210" s="83"/>
    </row>
    <row r="211" spans="1:18" s="26" customFormat="1" ht="15" x14ac:dyDescent="0.25">
      <c r="A211" s="74" t="s">
        <v>164</v>
      </c>
      <c r="B211" s="27">
        <v>0</v>
      </c>
      <c r="C211" s="27">
        <v>1</v>
      </c>
      <c r="D211" s="28">
        <f t="shared" ref="D211" si="311">SUM($B$4-B211)</f>
        <v>45</v>
      </c>
      <c r="E211" s="29">
        <f t="shared" ref="E211" si="312">SUM($B$5-C211)</f>
        <v>44</v>
      </c>
      <c r="F211" s="51">
        <f t="shared" ref="F211" si="313">IF(ISERROR(B211/$B$4),"",(B211/$B$4))</f>
        <v>0</v>
      </c>
      <c r="G211" s="51">
        <f t="shared" ref="G211" si="314">IF(ISERROR(C211/$B$5),"",(C211/$B$5))</f>
        <v>2.2222222222222223E-2</v>
      </c>
      <c r="H211" s="31">
        <f t="shared" ref="H211" si="315">IF(ISERROR(F211-G211),"",(F211-G211))</f>
        <v>-2.2222222222222223E-2</v>
      </c>
      <c r="I211" s="18">
        <f t="shared" ref="I211" si="316">IF(ISERROR((B211*E211)/(C211*D211)),"",(B211*E211/(C211*D211)))</f>
        <v>0</v>
      </c>
      <c r="J211" s="18" t="e">
        <f t="shared" ref="J211" si="317">POWER(1/B211+1/C211+1/D211+1/E211,1/2)</f>
        <v>#DIV/0!</v>
      </c>
      <c r="K211" s="18" t="str">
        <f t="shared" ref="K211" si="318">IF(ISERROR(EXP(LN(I211)-1.96 *J211)),"",(EXP(LN(I211)-1.96*J211)))</f>
        <v/>
      </c>
      <c r="L211" s="18" t="str">
        <f t="shared" ref="L211" si="319">IF(ISERROR(EXP(LN(I211)+1.96 *J211)),"",EXP(LN(I211)+1.96*J211))</f>
        <v/>
      </c>
      <c r="M211" s="18">
        <f t="shared" ref="M211" si="320">IF(ISERROR(($B$7*B211/(B211+D211)/(($B$7*B211/(B211+D211)+(1-$B$7)*C211/(C211+E211))))/($B$7*D211/(B211+D211)/(($B$7*D211/(B211+D211)+(1-$B$7)*E211/(C211+E211))))),"",($B$7*B211/(B211+D211)/(($B$7*B211/(B211+D211)+(1-$B$7)*C211/(C211+E211))))/($B$7*D211/(B211+D211)/(($B$7*D211/(B211+D211)+(1-$B$7)*E211/(C211+E211)))))</f>
        <v>0</v>
      </c>
      <c r="N211" s="44">
        <f t="shared" ref="N211" si="321">MIN(_xlfn.HYPGEOM.DIST(C211,B211+C211,C211+E211,B211+D211+C211+E211,TRUE),_xlfn.HYPGEOM.DIST(B211,B211+C211,B211+D211,B211+D211+C211+E211,TRUE))</f>
        <v>0.5</v>
      </c>
      <c r="O211" s="64" t="str">
        <f t="shared" si="298"/>
        <v/>
      </c>
      <c r="P211" s="32"/>
      <c r="Q211" s="65" t="str">
        <f t="shared" si="299"/>
        <v/>
      </c>
      <c r="R211" s="84">
        <f t="shared" ref="R211:R216" si="322">+(0.75*F211)+(0.25*G211)</f>
        <v>5.5555555555555558E-3</v>
      </c>
    </row>
    <row r="212" spans="1:18" s="26" customFormat="1" ht="15" x14ac:dyDescent="0.25">
      <c r="A212" s="74" t="s">
        <v>171</v>
      </c>
      <c r="B212" s="27">
        <v>1</v>
      </c>
      <c r="C212" s="27">
        <v>0</v>
      </c>
      <c r="D212" s="28">
        <f>SUM($B$4-B215)</f>
        <v>23</v>
      </c>
      <c r="E212" s="29">
        <f>SUM($B$5-C215)</f>
        <v>26</v>
      </c>
      <c r="F212" s="51">
        <f>IF(ISERROR(B215/$B$4),"",(B215/$B$4))</f>
        <v>0.48888888888888887</v>
      </c>
      <c r="G212" s="51">
        <f>IF(ISERROR(C215/$B$5),"",(C215/$B$5))</f>
        <v>0.42222222222222222</v>
      </c>
      <c r="H212" s="31">
        <f t="shared" si="290"/>
        <v>6.6666666666666652E-2</v>
      </c>
      <c r="I212" s="18">
        <f>IF(ISERROR((B215*E212)/(C215*D212)),"",(B215*E212/(C215*D212)))</f>
        <v>1.3089244851258581</v>
      </c>
      <c r="J212" s="18">
        <f>POWER(1/B215+1/C215+1/D212+1/E212,1/2)</f>
        <v>0.42429461902434912</v>
      </c>
      <c r="K212" s="18">
        <f t="shared" si="293"/>
        <v>0.5698331632765008</v>
      </c>
      <c r="L212" s="18">
        <f t="shared" si="294"/>
        <v>3.0066402206406062</v>
      </c>
      <c r="M212" s="18">
        <f>IF(ISERROR(($B$7*B215/(B215+D212)/(($B$7*B215/(B215+D212)+(1-$B$7)*C215/(C215+E212))))/($B$7*D212/(B215+D212)/(($B$7*D212/(B215+D212)+(1-$B$7)*E212/(C215+E212))))),"",($B$7*B215/(B215+D212)/(($B$7*B215/(B215+D212)+(1-$B$7)*C215/(C215+E212))))/($B$7*D212/(B215+D212)/(($B$7*D212/(B215+D212)+(1-$B$7)*E212/(C215+E212)))))</f>
        <v>1.0690537084398977</v>
      </c>
      <c r="N212" s="44">
        <f>MIN(_xlfn.HYPGEOM.DIST(C215,B215+C215,C215+E212,B215+D212+C215+E212,TRUE),_xlfn.HYPGEOM.DIST(B215,B215+C215,B215+D212,B215+D212+C215+E212,TRUE))</f>
        <v>0.33616682499651701</v>
      </c>
      <c r="O212" s="64" t="str">
        <f t="shared" si="298"/>
        <v/>
      </c>
      <c r="P212" s="32"/>
      <c r="Q212" s="65" t="str">
        <f t="shared" si="299"/>
        <v/>
      </c>
      <c r="R212" s="84">
        <f t="shared" si="322"/>
        <v>0.47222222222222221</v>
      </c>
    </row>
    <row r="213" spans="1:18" ht="15" x14ac:dyDescent="0.25">
      <c r="A213" s="74" t="s">
        <v>173</v>
      </c>
      <c r="B213" s="27">
        <v>2</v>
      </c>
      <c r="C213" s="27">
        <v>0</v>
      </c>
      <c r="D213" s="28">
        <f>SUM($B$4-B216)</f>
        <v>22</v>
      </c>
      <c r="E213" s="29">
        <f>SUM($B$5-C216)</f>
        <v>19</v>
      </c>
      <c r="F213" s="51">
        <f>IF(ISERROR(B216/$B$4),"",(B216/$B$4))</f>
        <v>0.51111111111111107</v>
      </c>
      <c r="G213" s="51">
        <f>IF(ISERROR(C216/$B$5),"",(C216/$B$5))</f>
        <v>0.57777777777777772</v>
      </c>
      <c r="H213" s="31">
        <f t="shared" si="290"/>
        <v>-6.6666666666666652E-2</v>
      </c>
      <c r="I213" s="18">
        <f>IF(ISERROR((B216*E213)/(C216*D213)),"",(B216*E213/(C216*D213)))</f>
        <v>0.76398601398601396</v>
      </c>
      <c r="J213" s="18">
        <f>POWER(1/B216+1/C216+1/D213+1/E213,1/2)</f>
        <v>0.42429461902434912</v>
      </c>
      <c r="K213" s="18">
        <f t="shared" si="293"/>
        <v>0.33259716048996918</v>
      </c>
      <c r="L213" s="18">
        <f t="shared" si="294"/>
        <v>1.7548996170213575</v>
      </c>
      <c r="M213" s="18">
        <f>IF(ISERROR(($B$7*B216/(B216+D213)/(($B$7*B216/(B216+D213)+(1-$B$7)*C216/(C216+E213))))/($B$7*D213/(B216+D213)/(($B$7*D213/(B216+D213)+(1-$B$7)*E213/(C216+E213))))),"",($B$7*B216/(B216+D213)/(($B$7*B216/(B216+D213)+(1-$B$7)*C216/(C216+E213))))/($B$7*D213/(B216+D213)/(($B$7*D213/(B216+D213)+(1-$B$7)*E213/(C216+E213)))))</f>
        <v>0.93540669856459335</v>
      </c>
      <c r="N213" s="44">
        <f>MIN(_xlfn.HYPGEOM.DIST(C216,B216+C216,C216+E213,B216+D213+C216+E213,TRUE),_xlfn.HYPGEOM.DIST(B216,B216+C216,B216+D213,B216+D213+C216+E213,TRUE))</f>
        <v>0.33616682499651823</v>
      </c>
      <c r="O213" s="64" t="str">
        <f t="shared" si="298"/>
        <v/>
      </c>
      <c r="P213" s="32"/>
      <c r="Q213" s="65" t="str">
        <f t="shared" si="299"/>
        <v/>
      </c>
      <c r="R213" s="84">
        <f t="shared" si="322"/>
        <v>0.52777777777777768</v>
      </c>
    </row>
    <row r="214" spans="1:18" ht="15" x14ac:dyDescent="0.25">
      <c r="A214" s="80" t="s">
        <v>146</v>
      </c>
      <c r="B214" s="27"/>
      <c r="C214" s="27"/>
      <c r="D214" s="28">
        <f t="shared" si="286"/>
        <v>45</v>
      </c>
      <c r="E214" s="29">
        <f t="shared" si="287"/>
        <v>45</v>
      </c>
      <c r="F214" s="51">
        <f t="shared" si="288"/>
        <v>0</v>
      </c>
      <c r="G214" s="51">
        <f t="shared" si="289"/>
        <v>0</v>
      </c>
      <c r="H214" s="31">
        <f t="shared" si="290"/>
        <v>0</v>
      </c>
      <c r="I214" s="18" t="str">
        <f t="shared" si="291"/>
        <v/>
      </c>
      <c r="J214" s="18" t="e">
        <f t="shared" si="292"/>
        <v>#DIV/0!</v>
      </c>
      <c r="K214" s="18" t="str">
        <f t="shared" si="293"/>
        <v/>
      </c>
      <c r="L214" s="18" t="str">
        <f t="shared" si="294"/>
        <v/>
      </c>
      <c r="M214" s="18" t="str">
        <f t="shared" si="295"/>
        <v/>
      </c>
      <c r="N214" s="44">
        <f t="shared" si="296"/>
        <v>1</v>
      </c>
      <c r="O214" s="64" t="str">
        <f t="shared" si="298"/>
        <v/>
      </c>
      <c r="P214" s="32"/>
      <c r="Q214" s="65" t="str">
        <f t="shared" si="299"/>
        <v/>
      </c>
      <c r="R214" s="84"/>
    </row>
    <row r="215" spans="1:18" ht="15" x14ac:dyDescent="0.25">
      <c r="A215" s="75" t="s">
        <v>129</v>
      </c>
      <c r="B215" s="27">
        <v>22</v>
      </c>
      <c r="C215" s="27">
        <v>19</v>
      </c>
      <c r="D215" s="28">
        <f t="shared" ref="D215:D217" si="323">SUM($B$4-B215)</f>
        <v>23</v>
      </c>
      <c r="E215" s="29">
        <f t="shared" ref="E215:E217" si="324">SUM($B$5-C215)</f>
        <v>26</v>
      </c>
      <c r="F215" s="51">
        <f t="shared" ref="F215:F217" si="325">IF(ISERROR(B215/$B$4),"",(B215/$B$4))</f>
        <v>0.48888888888888887</v>
      </c>
      <c r="G215" s="51">
        <f t="shared" ref="G215:G217" si="326">IF(ISERROR(C215/$B$5),"",(C215/$B$5))</f>
        <v>0.42222222222222222</v>
      </c>
      <c r="H215" s="31">
        <f t="shared" ref="H215:H217" si="327">IF(ISERROR(F215-G215),"",(F215-G215))</f>
        <v>6.6666666666666652E-2</v>
      </c>
      <c r="I215" s="18">
        <f t="shared" ref="I215:I217" si="328">IF(ISERROR((B215*E215)/(C215*D215)),"",(B215*E215/(C215*D215)))</f>
        <v>1.3089244851258581</v>
      </c>
      <c r="J215" s="18">
        <f t="shared" ref="J215:J217" si="329">POWER(1/B215+1/C215+1/D215+1/E215,1/2)</f>
        <v>0.42429461902434912</v>
      </c>
      <c r="K215" s="18">
        <f t="shared" ref="K215:K217" si="330">IF(ISERROR(EXP(LN(I215)-1.96 *J215)),"",(EXP(LN(I215)-1.96*J215)))</f>
        <v>0.5698331632765008</v>
      </c>
      <c r="L215" s="18">
        <f t="shared" ref="L215:L217" si="331">IF(ISERROR(EXP(LN(I215)+1.96 *J215)),"",EXP(LN(I215)+1.96*J215))</f>
        <v>3.0066402206406062</v>
      </c>
      <c r="M215" s="18">
        <f t="shared" ref="M215:M217" si="332">IF(ISERROR(($B$7*B215/(B215+D215)/(($B$7*B215/(B215+D215)+(1-$B$7)*C215/(C215+E215))))/($B$7*D215/(B215+D215)/(($B$7*D215/(B215+D215)+(1-$B$7)*E215/(C215+E215))))),"",($B$7*B215/(B215+D215)/(($B$7*B215/(B215+D215)+(1-$B$7)*C215/(C215+E215))))/($B$7*D215/(B215+D215)/(($B$7*D215/(B215+D215)+(1-$B$7)*E215/(C215+E215)))))</f>
        <v>1.0690537084398977</v>
      </c>
      <c r="N215" s="44">
        <f t="shared" ref="N215:N217" si="333">MIN(_xlfn.HYPGEOM.DIST(C215,B215+C215,C215+E215,B215+D215+C215+E215,TRUE),_xlfn.HYPGEOM.DIST(B215,B215+C215,B215+D215,B215+D215+C215+E215,TRUE))</f>
        <v>0.33616682499651701</v>
      </c>
      <c r="O215" s="64" t="str">
        <f t="shared" si="298"/>
        <v/>
      </c>
      <c r="P215" s="32"/>
      <c r="Q215" s="65" t="str">
        <f t="shared" si="299"/>
        <v/>
      </c>
      <c r="R215" s="84">
        <f t="shared" si="322"/>
        <v>0.47222222222222221</v>
      </c>
    </row>
    <row r="216" spans="1:18" ht="15" x14ac:dyDescent="0.25">
      <c r="A216" s="75" t="s">
        <v>130</v>
      </c>
      <c r="B216" s="27">
        <v>23</v>
      </c>
      <c r="C216" s="27">
        <v>26</v>
      </c>
      <c r="D216" s="28">
        <f t="shared" si="323"/>
        <v>22</v>
      </c>
      <c r="E216" s="29">
        <f t="shared" si="324"/>
        <v>19</v>
      </c>
      <c r="F216" s="51">
        <f t="shared" si="325"/>
        <v>0.51111111111111107</v>
      </c>
      <c r="G216" s="51">
        <f t="shared" si="326"/>
        <v>0.57777777777777772</v>
      </c>
      <c r="H216" s="31">
        <f t="shared" si="327"/>
        <v>-6.6666666666666652E-2</v>
      </c>
      <c r="I216" s="18">
        <f t="shared" si="328"/>
        <v>0.76398601398601396</v>
      </c>
      <c r="J216" s="18">
        <f t="shared" si="329"/>
        <v>0.42429461902434912</v>
      </c>
      <c r="K216" s="18">
        <f t="shared" si="330"/>
        <v>0.33259716048996918</v>
      </c>
      <c r="L216" s="18">
        <f t="shared" si="331"/>
        <v>1.7548996170213575</v>
      </c>
      <c r="M216" s="18">
        <f t="shared" si="332"/>
        <v>0.93540669856459335</v>
      </c>
      <c r="N216" s="44">
        <f t="shared" si="333"/>
        <v>0.33616682499651823</v>
      </c>
      <c r="O216" s="64" t="str">
        <f t="shared" si="298"/>
        <v/>
      </c>
      <c r="P216" s="32"/>
      <c r="Q216" s="65" t="str">
        <f t="shared" si="299"/>
        <v/>
      </c>
      <c r="R216" s="84">
        <f t="shared" si="322"/>
        <v>0.52777777777777768</v>
      </c>
    </row>
    <row r="217" spans="1:18" ht="15" hidden="1" x14ac:dyDescent="0.25">
      <c r="A217" s="73"/>
      <c r="B217" s="27"/>
      <c r="C217" s="27"/>
      <c r="D217" s="28">
        <f t="shared" si="323"/>
        <v>45</v>
      </c>
      <c r="E217" s="29">
        <f t="shared" si="324"/>
        <v>45</v>
      </c>
      <c r="F217" s="51">
        <f t="shared" si="325"/>
        <v>0</v>
      </c>
      <c r="G217" s="51">
        <f t="shared" si="326"/>
        <v>0</v>
      </c>
      <c r="H217" s="31">
        <f t="shared" si="327"/>
        <v>0</v>
      </c>
      <c r="I217" s="18" t="str">
        <f t="shared" si="328"/>
        <v/>
      </c>
      <c r="J217" s="18" t="e">
        <f t="shared" si="329"/>
        <v>#DIV/0!</v>
      </c>
      <c r="K217" s="18" t="str">
        <f t="shared" si="330"/>
        <v/>
      </c>
      <c r="L217" s="18" t="str">
        <f t="shared" si="331"/>
        <v/>
      </c>
      <c r="M217" s="18" t="str">
        <f t="shared" si="332"/>
        <v/>
      </c>
      <c r="N217" s="44">
        <f t="shared" si="333"/>
        <v>1</v>
      </c>
      <c r="O217" s="64" t="str">
        <f t="shared" ref="O217" si="334">IF(AND(N217&lt;0.05,M217&gt;1), "Doers are " &amp; ROUND(M217,1) &amp; " times more likely to give this response than Non-doers.", "")</f>
        <v/>
      </c>
      <c r="P217" s="32"/>
      <c r="Q217" s="65" t="str">
        <f t="shared" ref="Q217:Q270" si="335">IF(AND(N217&lt;0.05,M217&lt;1), "Non-doers are " &amp; ROUND(1/M217,1) &amp; " times more likely to give this response than Doers.", "")</f>
        <v/>
      </c>
    </row>
    <row r="218" spans="1:18" ht="15" hidden="1" x14ac:dyDescent="0.25">
      <c r="A218" s="73"/>
      <c r="B218" s="27"/>
      <c r="C218" s="27"/>
      <c r="D218" s="28">
        <f t="shared" si="286"/>
        <v>45</v>
      </c>
      <c r="E218" s="29">
        <f t="shared" si="287"/>
        <v>45</v>
      </c>
      <c r="F218" s="51">
        <f t="shared" si="288"/>
        <v>0</v>
      </c>
      <c r="G218" s="51">
        <f t="shared" si="289"/>
        <v>0</v>
      </c>
      <c r="H218" s="31">
        <f t="shared" si="290"/>
        <v>0</v>
      </c>
      <c r="I218" s="18" t="str">
        <f t="shared" si="291"/>
        <v/>
      </c>
      <c r="J218" s="18" t="e">
        <f t="shared" si="292"/>
        <v>#DIV/0!</v>
      </c>
      <c r="K218" s="18" t="str">
        <f t="shared" si="293"/>
        <v/>
      </c>
      <c r="L218" s="18" t="str">
        <f t="shared" si="294"/>
        <v/>
      </c>
      <c r="M218" s="18" t="str">
        <f t="shared" si="295"/>
        <v/>
      </c>
      <c r="N218" s="44">
        <f t="shared" si="296"/>
        <v>1</v>
      </c>
      <c r="O218" s="64" t="str">
        <f t="shared" ref="O218:O265" si="336">IF(AND(N218&lt;0.05,M218&gt;1), "Doers are " &amp; ROUND(M218,1) &amp; " times more likely to give this response than Non-doers.", "")</f>
        <v/>
      </c>
      <c r="P218" s="32"/>
      <c r="Q218" s="65" t="str">
        <f t="shared" si="335"/>
        <v/>
      </c>
    </row>
    <row r="219" spans="1:18" ht="15" hidden="1" x14ac:dyDescent="0.25">
      <c r="A219" s="73"/>
      <c r="B219" s="27"/>
      <c r="C219" s="27"/>
      <c r="D219" s="28">
        <f t="shared" si="286"/>
        <v>45</v>
      </c>
      <c r="E219" s="29">
        <f t="shared" si="287"/>
        <v>45</v>
      </c>
      <c r="F219" s="51">
        <f t="shared" si="288"/>
        <v>0</v>
      </c>
      <c r="G219" s="51">
        <f t="shared" si="289"/>
        <v>0</v>
      </c>
      <c r="H219" s="31">
        <f t="shared" si="290"/>
        <v>0</v>
      </c>
      <c r="I219" s="18" t="str">
        <f t="shared" si="291"/>
        <v/>
      </c>
      <c r="J219" s="18" t="e">
        <f t="shared" si="292"/>
        <v>#DIV/0!</v>
      </c>
      <c r="K219" s="18" t="str">
        <f t="shared" si="293"/>
        <v/>
      </c>
      <c r="L219" s="18" t="str">
        <f t="shared" si="294"/>
        <v/>
      </c>
      <c r="M219" s="18" t="str">
        <f t="shared" si="295"/>
        <v/>
      </c>
      <c r="N219" s="44">
        <f t="shared" si="296"/>
        <v>1</v>
      </c>
      <c r="O219" s="64" t="str">
        <f t="shared" si="336"/>
        <v/>
      </c>
      <c r="P219" s="32"/>
      <c r="Q219" s="65" t="str">
        <f t="shared" si="335"/>
        <v/>
      </c>
    </row>
    <row r="220" spans="1:18" ht="15" hidden="1" x14ac:dyDescent="0.25">
      <c r="A220" s="73"/>
      <c r="B220" s="27"/>
      <c r="C220" s="27"/>
      <c r="D220" s="28">
        <f t="shared" si="286"/>
        <v>45</v>
      </c>
      <c r="E220" s="29">
        <f t="shared" si="287"/>
        <v>45</v>
      </c>
      <c r="F220" s="51">
        <f t="shared" si="288"/>
        <v>0</v>
      </c>
      <c r="G220" s="51">
        <f t="shared" si="289"/>
        <v>0</v>
      </c>
      <c r="H220" s="31">
        <f t="shared" si="290"/>
        <v>0</v>
      </c>
      <c r="I220" s="18" t="str">
        <f t="shared" si="291"/>
        <v/>
      </c>
      <c r="J220" s="18" t="e">
        <f t="shared" si="292"/>
        <v>#DIV/0!</v>
      </c>
      <c r="K220" s="18" t="str">
        <f t="shared" si="293"/>
        <v/>
      </c>
      <c r="L220" s="18" t="str">
        <f t="shared" si="294"/>
        <v/>
      </c>
      <c r="M220" s="18" t="str">
        <f t="shared" si="295"/>
        <v/>
      </c>
      <c r="N220" s="44">
        <f t="shared" si="296"/>
        <v>1</v>
      </c>
      <c r="O220" s="64" t="str">
        <f t="shared" si="336"/>
        <v/>
      </c>
      <c r="P220" s="32"/>
      <c r="Q220" s="65" t="str">
        <f t="shared" si="335"/>
        <v/>
      </c>
    </row>
    <row r="221" spans="1:18" ht="15" hidden="1" x14ac:dyDescent="0.25">
      <c r="A221" s="73"/>
      <c r="B221" s="27"/>
      <c r="C221" s="27"/>
      <c r="D221" s="28">
        <f t="shared" si="286"/>
        <v>45</v>
      </c>
      <c r="E221" s="29">
        <f t="shared" si="287"/>
        <v>45</v>
      </c>
      <c r="F221" s="51">
        <f t="shared" si="288"/>
        <v>0</v>
      </c>
      <c r="G221" s="51">
        <f t="shared" si="289"/>
        <v>0</v>
      </c>
      <c r="H221" s="31">
        <f t="shared" si="290"/>
        <v>0</v>
      </c>
      <c r="I221" s="18" t="str">
        <f t="shared" si="291"/>
        <v/>
      </c>
      <c r="J221" s="18" t="e">
        <f t="shared" si="292"/>
        <v>#DIV/0!</v>
      </c>
      <c r="K221" s="18" t="str">
        <f t="shared" si="293"/>
        <v/>
      </c>
      <c r="L221" s="18" t="str">
        <f t="shared" si="294"/>
        <v/>
      </c>
      <c r="M221" s="18" t="str">
        <f t="shared" si="295"/>
        <v/>
      </c>
      <c r="N221" s="44">
        <f t="shared" si="296"/>
        <v>1</v>
      </c>
      <c r="O221" s="64" t="str">
        <f t="shared" si="336"/>
        <v/>
      </c>
      <c r="P221" s="32"/>
      <c r="Q221" s="65" t="str">
        <f t="shared" si="335"/>
        <v/>
      </c>
    </row>
    <row r="222" spans="1:18" ht="15" hidden="1" x14ac:dyDescent="0.25">
      <c r="A222" s="73"/>
      <c r="B222" s="27"/>
      <c r="C222" s="27"/>
      <c r="D222" s="28">
        <f t="shared" si="286"/>
        <v>45</v>
      </c>
      <c r="E222" s="29">
        <f t="shared" si="287"/>
        <v>45</v>
      </c>
      <c r="F222" s="51">
        <f t="shared" si="288"/>
        <v>0</v>
      </c>
      <c r="G222" s="51">
        <f t="shared" si="289"/>
        <v>0</v>
      </c>
      <c r="H222" s="31">
        <f t="shared" si="290"/>
        <v>0</v>
      </c>
      <c r="I222" s="18" t="str">
        <f t="shared" si="291"/>
        <v/>
      </c>
      <c r="J222" s="18" t="e">
        <f t="shared" si="292"/>
        <v>#DIV/0!</v>
      </c>
      <c r="K222" s="18" t="str">
        <f t="shared" si="293"/>
        <v/>
      </c>
      <c r="L222" s="18" t="str">
        <f t="shared" si="294"/>
        <v/>
      </c>
      <c r="M222" s="18" t="str">
        <f t="shared" si="295"/>
        <v/>
      </c>
      <c r="N222" s="44">
        <f t="shared" si="296"/>
        <v>1</v>
      </c>
      <c r="O222" s="64" t="str">
        <f t="shared" si="336"/>
        <v/>
      </c>
      <c r="P222" s="32"/>
      <c r="Q222" s="65" t="str">
        <f t="shared" si="335"/>
        <v/>
      </c>
    </row>
    <row r="223" spans="1:18" ht="15" hidden="1" x14ac:dyDescent="0.25">
      <c r="A223" s="73"/>
      <c r="B223" s="27"/>
      <c r="C223" s="27"/>
      <c r="D223" s="28">
        <f t="shared" si="286"/>
        <v>45</v>
      </c>
      <c r="E223" s="29">
        <f t="shared" si="287"/>
        <v>45</v>
      </c>
      <c r="F223" s="51">
        <f t="shared" si="288"/>
        <v>0</v>
      </c>
      <c r="G223" s="51">
        <f t="shared" si="289"/>
        <v>0</v>
      </c>
      <c r="H223" s="31">
        <f t="shared" si="290"/>
        <v>0</v>
      </c>
      <c r="I223" s="18" t="str">
        <f t="shared" si="291"/>
        <v/>
      </c>
      <c r="J223" s="18" t="e">
        <f t="shared" si="292"/>
        <v>#DIV/0!</v>
      </c>
      <c r="K223" s="18" t="str">
        <f t="shared" si="293"/>
        <v/>
      </c>
      <c r="L223" s="18" t="str">
        <f t="shared" si="294"/>
        <v/>
      </c>
      <c r="M223" s="18" t="str">
        <f t="shared" si="295"/>
        <v/>
      </c>
      <c r="N223" s="44">
        <f t="shared" si="296"/>
        <v>1</v>
      </c>
      <c r="O223" s="64" t="str">
        <f t="shared" si="336"/>
        <v/>
      </c>
      <c r="P223" s="32"/>
      <c r="Q223" s="65" t="str">
        <f t="shared" si="335"/>
        <v/>
      </c>
    </row>
    <row r="224" spans="1:18" ht="15" hidden="1" x14ac:dyDescent="0.25">
      <c r="A224" s="73"/>
      <c r="B224" s="27"/>
      <c r="C224" s="27"/>
      <c r="D224" s="28">
        <f t="shared" si="286"/>
        <v>45</v>
      </c>
      <c r="E224" s="29">
        <f t="shared" si="287"/>
        <v>45</v>
      </c>
      <c r="F224" s="51">
        <f t="shared" si="288"/>
        <v>0</v>
      </c>
      <c r="G224" s="51">
        <f t="shared" si="289"/>
        <v>0</v>
      </c>
      <c r="H224" s="31">
        <f t="shared" si="290"/>
        <v>0</v>
      </c>
      <c r="I224" s="18" t="str">
        <f t="shared" si="291"/>
        <v/>
      </c>
      <c r="J224" s="18" t="e">
        <f t="shared" si="292"/>
        <v>#DIV/0!</v>
      </c>
      <c r="K224" s="18" t="str">
        <f t="shared" si="293"/>
        <v/>
      </c>
      <c r="L224" s="18" t="str">
        <f t="shared" si="294"/>
        <v/>
      </c>
      <c r="M224" s="18" t="str">
        <f t="shared" si="295"/>
        <v/>
      </c>
      <c r="N224" s="44">
        <f t="shared" si="296"/>
        <v>1</v>
      </c>
      <c r="O224" s="64" t="str">
        <f t="shared" si="336"/>
        <v/>
      </c>
      <c r="P224" s="32"/>
      <c r="Q224" s="65" t="str">
        <f t="shared" si="335"/>
        <v/>
      </c>
    </row>
    <row r="225" spans="1:17" ht="15" hidden="1" x14ac:dyDescent="0.25">
      <c r="A225" s="73"/>
      <c r="B225" s="27"/>
      <c r="C225" s="27"/>
      <c r="D225" s="28">
        <f t="shared" si="286"/>
        <v>45</v>
      </c>
      <c r="E225" s="29">
        <f t="shared" si="287"/>
        <v>45</v>
      </c>
      <c r="F225" s="51">
        <f t="shared" si="288"/>
        <v>0</v>
      </c>
      <c r="G225" s="51">
        <f t="shared" si="289"/>
        <v>0</v>
      </c>
      <c r="H225" s="31">
        <f t="shared" si="290"/>
        <v>0</v>
      </c>
      <c r="I225" s="18" t="str">
        <f t="shared" si="291"/>
        <v/>
      </c>
      <c r="J225" s="18" t="e">
        <f t="shared" si="292"/>
        <v>#DIV/0!</v>
      </c>
      <c r="K225" s="18" t="str">
        <f t="shared" si="293"/>
        <v/>
      </c>
      <c r="L225" s="18" t="str">
        <f t="shared" si="294"/>
        <v/>
      </c>
      <c r="M225" s="18" t="str">
        <f t="shared" si="295"/>
        <v/>
      </c>
      <c r="N225" s="44">
        <f t="shared" si="296"/>
        <v>1</v>
      </c>
      <c r="O225" s="64" t="str">
        <f t="shared" si="336"/>
        <v/>
      </c>
      <c r="P225" s="32"/>
      <c r="Q225" s="65" t="str">
        <f t="shared" si="335"/>
        <v/>
      </c>
    </row>
    <row r="226" spans="1:17" ht="15" hidden="1" x14ac:dyDescent="0.25">
      <c r="A226" s="73"/>
      <c r="B226" s="27"/>
      <c r="C226" s="27"/>
      <c r="D226" s="28">
        <f t="shared" si="286"/>
        <v>45</v>
      </c>
      <c r="E226" s="29">
        <f t="shared" si="287"/>
        <v>45</v>
      </c>
      <c r="F226" s="51">
        <f t="shared" si="288"/>
        <v>0</v>
      </c>
      <c r="G226" s="51">
        <f t="shared" si="289"/>
        <v>0</v>
      </c>
      <c r="H226" s="31">
        <f t="shared" si="290"/>
        <v>0</v>
      </c>
      <c r="I226" s="18" t="str">
        <f t="shared" si="291"/>
        <v/>
      </c>
      <c r="J226" s="18" t="e">
        <f t="shared" si="292"/>
        <v>#DIV/0!</v>
      </c>
      <c r="K226" s="18" t="str">
        <f t="shared" si="293"/>
        <v/>
      </c>
      <c r="L226" s="18" t="str">
        <f t="shared" si="294"/>
        <v/>
      </c>
      <c r="M226" s="18" t="str">
        <f t="shared" si="295"/>
        <v/>
      </c>
      <c r="N226" s="44">
        <f t="shared" si="296"/>
        <v>1</v>
      </c>
      <c r="O226" s="64" t="str">
        <f t="shared" si="336"/>
        <v/>
      </c>
      <c r="P226" s="32"/>
      <c r="Q226" s="65" t="str">
        <f t="shared" si="335"/>
        <v/>
      </c>
    </row>
    <row r="227" spans="1:17" ht="15" hidden="1" x14ac:dyDescent="0.25">
      <c r="A227" s="73"/>
      <c r="B227" s="27"/>
      <c r="C227" s="27"/>
      <c r="D227" s="28">
        <f t="shared" si="286"/>
        <v>45</v>
      </c>
      <c r="E227" s="29">
        <f t="shared" si="287"/>
        <v>45</v>
      </c>
      <c r="F227" s="51">
        <f t="shared" si="288"/>
        <v>0</v>
      </c>
      <c r="G227" s="51">
        <f t="shared" si="289"/>
        <v>0</v>
      </c>
      <c r="H227" s="31">
        <f t="shared" si="290"/>
        <v>0</v>
      </c>
      <c r="I227" s="18" t="str">
        <f t="shared" si="291"/>
        <v/>
      </c>
      <c r="J227" s="18" t="e">
        <f t="shared" si="292"/>
        <v>#DIV/0!</v>
      </c>
      <c r="K227" s="18" t="str">
        <f t="shared" si="293"/>
        <v/>
      </c>
      <c r="L227" s="18" t="str">
        <f t="shared" si="294"/>
        <v/>
      </c>
      <c r="M227" s="18" t="str">
        <f t="shared" si="295"/>
        <v/>
      </c>
      <c r="N227" s="44">
        <f t="shared" si="296"/>
        <v>1</v>
      </c>
      <c r="O227" s="64" t="str">
        <f t="shared" si="336"/>
        <v/>
      </c>
      <c r="P227" s="32"/>
      <c r="Q227" s="65" t="str">
        <f t="shared" si="335"/>
        <v/>
      </c>
    </row>
    <row r="228" spans="1:17" ht="15" hidden="1" x14ac:dyDescent="0.25">
      <c r="A228" s="73"/>
      <c r="B228" s="27"/>
      <c r="C228" s="27"/>
      <c r="D228" s="28">
        <f t="shared" si="286"/>
        <v>45</v>
      </c>
      <c r="E228" s="29">
        <f t="shared" si="287"/>
        <v>45</v>
      </c>
      <c r="F228" s="51">
        <f t="shared" si="288"/>
        <v>0</v>
      </c>
      <c r="G228" s="51">
        <f t="shared" si="289"/>
        <v>0</v>
      </c>
      <c r="H228" s="31">
        <f t="shared" si="290"/>
        <v>0</v>
      </c>
      <c r="I228" s="18" t="str">
        <f t="shared" si="291"/>
        <v/>
      </c>
      <c r="J228" s="18" t="e">
        <f t="shared" si="292"/>
        <v>#DIV/0!</v>
      </c>
      <c r="K228" s="18" t="str">
        <f t="shared" si="293"/>
        <v/>
      </c>
      <c r="L228" s="18" t="str">
        <f t="shared" si="294"/>
        <v/>
      </c>
      <c r="M228" s="18" t="str">
        <f t="shared" si="295"/>
        <v/>
      </c>
      <c r="N228" s="44">
        <f t="shared" si="296"/>
        <v>1</v>
      </c>
      <c r="O228" s="64" t="str">
        <f t="shared" si="336"/>
        <v/>
      </c>
      <c r="P228" s="32"/>
      <c r="Q228" s="65" t="str">
        <f t="shared" si="335"/>
        <v/>
      </c>
    </row>
    <row r="229" spans="1:17" ht="15" hidden="1" x14ac:dyDescent="0.25">
      <c r="A229" s="73"/>
      <c r="B229" s="27"/>
      <c r="C229" s="27"/>
      <c r="D229" s="28">
        <f t="shared" si="286"/>
        <v>45</v>
      </c>
      <c r="E229" s="29">
        <f t="shared" si="287"/>
        <v>45</v>
      </c>
      <c r="F229" s="51">
        <f t="shared" si="288"/>
        <v>0</v>
      </c>
      <c r="G229" s="51">
        <f t="shared" si="289"/>
        <v>0</v>
      </c>
      <c r="H229" s="31">
        <f t="shared" si="290"/>
        <v>0</v>
      </c>
      <c r="I229" s="18" t="str">
        <f t="shared" si="291"/>
        <v/>
      </c>
      <c r="J229" s="18" t="e">
        <f t="shared" si="292"/>
        <v>#DIV/0!</v>
      </c>
      <c r="K229" s="18" t="str">
        <f t="shared" si="293"/>
        <v/>
      </c>
      <c r="L229" s="18" t="str">
        <f t="shared" si="294"/>
        <v/>
      </c>
      <c r="M229" s="18" t="str">
        <f t="shared" si="295"/>
        <v/>
      </c>
      <c r="N229" s="44">
        <f t="shared" si="296"/>
        <v>1</v>
      </c>
      <c r="O229" s="64" t="str">
        <f t="shared" si="336"/>
        <v/>
      </c>
      <c r="P229" s="32"/>
      <c r="Q229" s="65" t="str">
        <f t="shared" si="335"/>
        <v/>
      </c>
    </row>
    <row r="230" spans="1:17" ht="15" hidden="1" x14ac:dyDescent="0.25">
      <c r="A230" s="73"/>
      <c r="B230" s="27"/>
      <c r="C230" s="27"/>
      <c r="D230" s="28">
        <f t="shared" si="286"/>
        <v>45</v>
      </c>
      <c r="E230" s="29">
        <f t="shared" si="287"/>
        <v>45</v>
      </c>
      <c r="F230" s="51">
        <f t="shared" si="288"/>
        <v>0</v>
      </c>
      <c r="G230" s="51">
        <f t="shared" si="289"/>
        <v>0</v>
      </c>
      <c r="H230" s="31">
        <f t="shared" si="290"/>
        <v>0</v>
      </c>
      <c r="I230" s="18" t="str">
        <f t="shared" si="291"/>
        <v/>
      </c>
      <c r="J230" s="18" t="e">
        <f t="shared" si="292"/>
        <v>#DIV/0!</v>
      </c>
      <c r="K230" s="18" t="str">
        <f t="shared" si="293"/>
        <v/>
      </c>
      <c r="L230" s="18" t="str">
        <f t="shared" si="294"/>
        <v/>
      </c>
      <c r="M230" s="18" t="str">
        <f t="shared" si="295"/>
        <v/>
      </c>
      <c r="N230" s="44">
        <f t="shared" si="296"/>
        <v>1</v>
      </c>
      <c r="O230" s="64" t="str">
        <f t="shared" si="336"/>
        <v/>
      </c>
      <c r="P230" s="32"/>
      <c r="Q230" s="65" t="str">
        <f t="shared" si="335"/>
        <v/>
      </c>
    </row>
    <row r="231" spans="1:17" ht="15" hidden="1" x14ac:dyDescent="0.25">
      <c r="A231" s="73"/>
      <c r="B231" s="27"/>
      <c r="C231" s="27"/>
      <c r="D231" s="28">
        <f t="shared" si="286"/>
        <v>45</v>
      </c>
      <c r="E231" s="29">
        <f t="shared" si="287"/>
        <v>45</v>
      </c>
      <c r="F231" s="51">
        <f t="shared" si="288"/>
        <v>0</v>
      </c>
      <c r="G231" s="51">
        <f t="shared" si="289"/>
        <v>0</v>
      </c>
      <c r="H231" s="31">
        <f t="shared" si="290"/>
        <v>0</v>
      </c>
      <c r="I231" s="18" t="str">
        <f t="shared" si="291"/>
        <v/>
      </c>
      <c r="J231" s="18" t="e">
        <f t="shared" si="292"/>
        <v>#DIV/0!</v>
      </c>
      <c r="K231" s="18" t="str">
        <f t="shared" si="293"/>
        <v/>
      </c>
      <c r="L231" s="18" t="str">
        <f t="shared" si="294"/>
        <v/>
      </c>
      <c r="M231" s="18" t="str">
        <f t="shared" si="295"/>
        <v/>
      </c>
      <c r="N231" s="44">
        <f t="shared" si="296"/>
        <v>1</v>
      </c>
      <c r="O231" s="64" t="str">
        <f t="shared" si="336"/>
        <v/>
      </c>
      <c r="P231" s="32"/>
      <c r="Q231" s="65" t="str">
        <f t="shared" si="335"/>
        <v/>
      </c>
    </row>
    <row r="232" spans="1:17" ht="15" hidden="1" x14ac:dyDescent="0.25">
      <c r="A232" s="73"/>
      <c r="B232" s="27"/>
      <c r="C232" s="27"/>
      <c r="D232" s="28">
        <f t="shared" si="286"/>
        <v>45</v>
      </c>
      <c r="E232" s="29">
        <f t="shared" si="287"/>
        <v>45</v>
      </c>
      <c r="F232" s="51">
        <f t="shared" si="288"/>
        <v>0</v>
      </c>
      <c r="G232" s="51">
        <f t="shared" si="289"/>
        <v>0</v>
      </c>
      <c r="H232" s="31">
        <f t="shared" si="290"/>
        <v>0</v>
      </c>
      <c r="I232" s="18" t="str">
        <f t="shared" si="291"/>
        <v/>
      </c>
      <c r="J232" s="18" t="e">
        <f t="shared" si="292"/>
        <v>#DIV/0!</v>
      </c>
      <c r="K232" s="18" t="str">
        <f t="shared" si="293"/>
        <v/>
      </c>
      <c r="L232" s="18" t="str">
        <f t="shared" si="294"/>
        <v/>
      </c>
      <c r="M232" s="18" t="str">
        <f t="shared" si="295"/>
        <v/>
      </c>
      <c r="N232" s="44">
        <f t="shared" si="296"/>
        <v>1</v>
      </c>
      <c r="O232" s="64" t="str">
        <f t="shared" si="336"/>
        <v/>
      </c>
      <c r="P232" s="32"/>
      <c r="Q232" s="65" t="str">
        <f t="shared" si="335"/>
        <v/>
      </c>
    </row>
    <row r="233" spans="1:17" ht="15" hidden="1" x14ac:dyDescent="0.25">
      <c r="A233" s="73"/>
      <c r="B233" s="27"/>
      <c r="C233" s="27"/>
      <c r="D233" s="28">
        <f t="shared" si="286"/>
        <v>45</v>
      </c>
      <c r="E233" s="29">
        <f t="shared" si="287"/>
        <v>45</v>
      </c>
      <c r="F233" s="51">
        <f t="shared" si="288"/>
        <v>0</v>
      </c>
      <c r="G233" s="51">
        <f t="shared" si="289"/>
        <v>0</v>
      </c>
      <c r="H233" s="31">
        <f t="shared" si="290"/>
        <v>0</v>
      </c>
      <c r="I233" s="18" t="str">
        <f t="shared" si="291"/>
        <v/>
      </c>
      <c r="J233" s="18" t="e">
        <f t="shared" si="292"/>
        <v>#DIV/0!</v>
      </c>
      <c r="K233" s="18" t="str">
        <f t="shared" si="293"/>
        <v/>
      </c>
      <c r="L233" s="18" t="str">
        <f t="shared" si="294"/>
        <v/>
      </c>
      <c r="M233" s="18" t="str">
        <f t="shared" si="295"/>
        <v/>
      </c>
      <c r="N233" s="44">
        <f t="shared" si="296"/>
        <v>1</v>
      </c>
      <c r="O233" s="64" t="str">
        <f t="shared" si="336"/>
        <v/>
      </c>
      <c r="P233" s="32"/>
      <c r="Q233" s="65" t="str">
        <f t="shared" si="335"/>
        <v/>
      </c>
    </row>
    <row r="234" spans="1:17" ht="15" hidden="1" x14ac:dyDescent="0.25">
      <c r="A234" s="73"/>
      <c r="B234" s="27"/>
      <c r="C234" s="27"/>
      <c r="D234" s="28">
        <f t="shared" si="286"/>
        <v>45</v>
      </c>
      <c r="E234" s="29">
        <f t="shared" si="287"/>
        <v>45</v>
      </c>
      <c r="F234" s="51">
        <f t="shared" si="288"/>
        <v>0</v>
      </c>
      <c r="G234" s="51">
        <f t="shared" si="289"/>
        <v>0</v>
      </c>
      <c r="H234" s="31">
        <f t="shared" si="290"/>
        <v>0</v>
      </c>
      <c r="I234" s="18" t="str">
        <f t="shared" si="291"/>
        <v/>
      </c>
      <c r="J234" s="18" t="e">
        <f t="shared" si="292"/>
        <v>#DIV/0!</v>
      </c>
      <c r="K234" s="18" t="str">
        <f t="shared" si="293"/>
        <v/>
      </c>
      <c r="L234" s="18" t="str">
        <f t="shared" si="294"/>
        <v/>
      </c>
      <c r="M234" s="18" t="str">
        <f t="shared" si="295"/>
        <v/>
      </c>
      <c r="N234" s="44">
        <f t="shared" si="296"/>
        <v>1</v>
      </c>
      <c r="O234" s="64" t="str">
        <f t="shared" si="336"/>
        <v/>
      </c>
      <c r="P234" s="32"/>
      <c r="Q234" s="65" t="str">
        <f t="shared" si="335"/>
        <v/>
      </c>
    </row>
    <row r="235" spans="1:17" ht="15" hidden="1" x14ac:dyDescent="0.25">
      <c r="A235" s="73"/>
      <c r="B235" s="27"/>
      <c r="C235" s="27"/>
      <c r="D235" s="28">
        <f t="shared" si="286"/>
        <v>45</v>
      </c>
      <c r="E235" s="29">
        <f t="shared" si="287"/>
        <v>45</v>
      </c>
      <c r="F235" s="51">
        <f t="shared" si="288"/>
        <v>0</v>
      </c>
      <c r="G235" s="51">
        <f t="shared" si="289"/>
        <v>0</v>
      </c>
      <c r="H235" s="31">
        <f t="shared" si="290"/>
        <v>0</v>
      </c>
      <c r="I235" s="18" t="str">
        <f t="shared" si="291"/>
        <v/>
      </c>
      <c r="J235" s="18" t="e">
        <f t="shared" si="292"/>
        <v>#DIV/0!</v>
      </c>
      <c r="K235" s="18" t="str">
        <f t="shared" si="293"/>
        <v/>
      </c>
      <c r="L235" s="18" t="str">
        <f t="shared" si="294"/>
        <v/>
      </c>
      <c r="M235" s="18" t="str">
        <f t="shared" si="295"/>
        <v/>
      </c>
      <c r="N235" s="44">
        <f t="shared" si="296"/>
        <v>1</v>
      </c>
      <c r="O235" s="64" t="str">
        <f t="shared" si="336"/>
        <v/>
      </c>
      <c r="P235" s="32"/>
      <c r="Q235" s="65" t="str">
        <f t="shared" si="335"/>
        <v/>
      </c>
    </row>
    <row r="236" spans="1:17" ht="15" hidden="1" x14ac:dyDescent="0.25">
      <c r="A236" s="73"/>
      <c r="B236" s="27"/>
      <c r="C236" s="27"/>
      <c r="D236" s="28">
        <f t="shared" si="286"/>
        <v>45</v>
      </c>
      <c r="E236" s="29">
        <f t="shared" si="287"/>
        <v>45</v>
      </c>
      <c r="F236" s="51">
        <f t="shared" si="288"/>
        <v>0</v>
      </c>
      <c r="G236" s="51">
        <f t="shared" si="289"/>
        <v>0</v>
      </c>
      <c r="H236" s="31">
        <f t="shared" si="290"/>
        <v>0</v>
      </c>
      <c r="I236" s="18" t="str">
        <f t="shared" si="291"/>
        <v/>
      </c>
      <c r="J236" s="18" t="e">
        <f t="shared" si="292"/>
        <v>#DIV/0!</v>
      </c>
      <c r="K236" s="18" t="str">
        <f t="shared" si="293"/>
        <v/>
      </c>
      <c r="L236" s="18" t="str">
        <f t="shared" si="294"/>
        <v/>
      </c>
      <c r="M236" s="18" t="str">
        <f t="shared" si="295"/>
        <v/>
      </c>
      <c r="N236" s="44">
        <f t="shared" si="296"/>
        <v>1</v>
      </c>
      <c r="O236" s="64" t="str">
        <f t="shared" si="336"/>
        <v/>
      </c>
      <c r="P236" s="32"/>
      <c r="Q236" s="65" t="str">
        <f t="shared" si="335"/>
        <v/>
      </c>
    </row>
    <row r="237" spans="1:17" ht="15" hidden="1" x14ac:dyDescent="0.25">
      <c r="A237" s="73"/>
      <c r="B237" s="27"/>
      <c r="C237" s="27"/>
      <c r="D237" s="28">
        <f t="shared" si="286"/>
        <v>45</v>
      </c>
      <c r="E237" s="29">
        <f t="shared" si="287"/>
        <v>45</v>
      </c>
      <c r="F237" s="51">
        <f t="shared" si="288"/>
        <v>0</v>
      </c>
      <c r="G237" s="51">
        <f t="shared" si="289"/>
        <v>0</v>
      </c>
      <c r="H237" s="31">
        <f t="shared" si="290"/>
        <v>0</v>
      </c>
      <c r="I237" s="18" t="str">
        <f t="shared" si="291"/>
        <v/>
      </c>
      <c r="J237" s="18" t="e">
        <f t="shared" si="292"/>
        <v>#DIV/0!</v>
      </c>
      <c r="K237" s="18" t="str">
        <f t="shared" si="293"/>
        <v/>
      </c>
      <c r="L237" s="18" t="str">
        <f t="shared" si="294"/>
        <v/>
      </c>
      <c r="M237" s="18" t="str">
        <f t="shared" si="295"/>
        <v/>
      </c>
      <c r="N237" s="44">
        <f t="shared" si="296"/>
        <v>1</v>
      </c>
      <c r="O237" s="64" t="str">
        <f t="shared" si="336"/>
        <v/>
      </c>
      <c r="P237" s="32"/>
      <c r="Q237" s="65" t="str">
        <f t="shared" si="335"/>
        <v/>
      </c>
    </row>
    <row r="238" spans="1:17" ht="15" hidden="1" x14ac:dyDescent="0.25">
      <c r="A238" s="73"/>
      <c r="B238" s="27"/>
      <c r="C238" s="27"/>
      <c r="D238" s="28">
        <f t="shared" si="286"/>
        <v>45</v>
      </c>
      <c r="E238" s="29">
        <f t="shared" si="287"/>
        <v>45</v>
      </c>
      <c r="F238" s="51">
        <f t="shared" si="288"/>
        <v>0</v>
      </c>
      <c r="G238" s="51">
        <f t="shared" si="289"/>
        <v>0</v>
      </c>
      <c r="H238" s="31">
        <f t="shared" si="290"/>
        <v>0</v>
      </c>
      <c r="I238" s="18" t="str">
        <f t="shared" si="291"/>
        <v/>
      </c>
      <c r="J238" s="18" t="e">
        <f t="shared" si="292"/>
        <v>#DIV/0!</v>
      </c>
      <c r="K238" s="18" t="str">
        <f t="shared" si="293"/>
        <v/>
      </c>
      <c r="L238" s="18" t="str">
        <f t="shared" si="294"/>
        <v/>
      </c>
      <c r="M238" s="18" t="str">
        <f t="shared" si="295"/>
        <v/>
      </c>
      <c r="N238" s="44">
        <f t="shared" si="296"/>
        <v>1</v>
      </c>
      <c r="O238" s="64" t="str">
        <f t="shared" si="336"/>
        <v/>
      </c>
      <c r="P238" s="32"/>
      <c r="Q238" s="65" t="str">
        <f t="shared" si="335"/>
        <v/>
      </c>
    </row>
    <row r="239" spans="1:17" ht="15" hidden="1" x14ac:dyDescent="0.25">
      <c r="A239" s="73"/>
      <c r="B239" s="27"/>
      <c r="C239" s="27"/>
      <c r="D239" s="28">
        <f t="shared" si="286"/>
        <v>45</v>
      </c>
      <c r="E239" s="29">
        <f t="shared" si="287"/>
        <v>45</v>
      </c>
      <c r="F239" s="51">
        <f t="shared" si="288"/>
        <v>0</v>
      </c>
      <c r="G239" s="51">
        <f t="shared" si="289"/>
        <v>0</v>
      </c>
      <c r="H239" s="31">
        <f t="shared" si="290"/>
        <v>0</v>
      </c>
      <c r="I239" s="18" t="str">
        <f t="shared" si="291"/>
        <v/>
      </c>
      <c r="J239" s="18" t="e">
        <f t="shared" si="292"/>
        <v>#DIV/0!</v>
      </c>
      <c r="K239" s="18" t="str">
        <f t="shared" si="293"/>
        <v/>
      </c>
      <c r="L239" s="18" t="str">
        <f t="shared" si="294"/>
        <v/>
      </c>
      <c r="M239" s="18" t="str">
        <f t="shared" si="295"/>
        <v/>
      </c>
      <c r="N239" s="44">
        <f t="shared" si="296"/>
        <v>1</v>
      </c>
      <c r="O239" s="64" t="str">
        <f t="shared" si="336"/>
        <v/>
      </c>
      <c r="P239" s="32"/>
      <c r="Q239" s="65" t="str">
        <f t="shared" si="335"/>
        <v/>
      </c>
    </row>
    <row r="240" spans="1:17" ht="15" hidden="1" x14ac:dyDescent="0.25">
      <c r="A240" s="73"/>
      <c r="B240" s="27"/>
      <c r="C240" s="27"/>
      <c r="D240" s="28">
        <f t="shared" si="286"/>
        <v>45</v>
      </c>
      <c r="E240" s="29">
        <f t="shared" si="287"/>
        <v>45</v>
      </c>
      <c r="F240" s="51">
        <f t="shared" si="288"/>
        <v>0</v>
      </c>
      <c r="G240" s="51">
        <f t="shared" si="289"/>
        <v>0</v>
      </c>
      <c r="H240" s="31">
        <f t="shared" si="290"/>
        <v>0</v>
      </c>
      <c r="I240" s="18" t="str">
        <f t="shared" si="291"/>
        <v/>
      </c>
      <c r="J240" s="18" t="e">
        <f t="shared" si="292"/>
        <v>#DIV/0!</v>
      </c>
      <c r="K240" s="18" t="str">
        <f t="shared" si="293"/>
        <v/>
      </c>
      <c r="L240" s="18" t="str">
        <f t="shared" si="294"/>
        <v/>
      </c>
      <c r="M240" s="18" t="str">
        <f t="shared" si="295"/>
        <v/>
      </c>
      <c r="N240" s="44">
        <f t="shared" si="296"/>
        <v>1</v>
      </c>
      <c r="O240" s="64" t="str">
        <f t="shared" si="336"/>
        <v/>
      </c>
      <c r="P240" s="32"/>
      <c r="Q240" s="65" t="str">
        <f t="shared" si="335"/>
        <v/>
      </c>
    </row>
    <row r="241" spans="1:17" ht="15" hidden="1" x14ac:dyDescent="0.25">
      <c r="A241" s="73"/>
      <c r="B241" s="27"/>
      <c r="C241" s="27"/>
      <c r="D241" s="28">
        <f t="shared" si="286"/>
        <v>45</v>
      </c>
      <c r="E241" s="29">
        <f t="shared" si="287"/>
        <v>45</v>
      </c>
      <c r="F241" s="51">
        <f t="shared" si="288"/>
        <v>0</v>
      </c>
      <c r="G241" s="51">
        <f t="shared" si="289"/>
        <v>0</v>
      </c>
      <c r="H241" s="31">
        <f t="shared" si="290"/>
        <v>0</v>
      </c>
      <c r="I241" s="18" t="str">
        <f t="shared" si="291"/>
        <v/>
      </c>
      <c r="J241" s="18" t="e">
        <f t="shared" si="292"/>
        <v>#DIV/0!</v>
      </c>
      <c r="K241" s="18" t="str">
        <f t="shared" si="293"/>
        <v/>
      </c>
      <c r="L241" s="18" t="str">
        <f t="shared" si="294"/>
        <v/>
      </c>
      <c r="M241" s="18" t="str">
        <f t="shared" si="295"/>
        <v/>
      </c>
      <c r="N241" s="44">
        <f t="shared" si="296"/>
        <v>1</v>
      </c>
      <c r="O241" s="64" t="str">
        <f t="shared" si="336"/>
        <v/>
      </c>
      <c r="P241" s="32"/>
      <c r="Q241" s="65" t="str">
        <f t="shared" si="335"/>
        <v/>
      </c>
    </row>
    <row r="242" spans="1:17" ht="15" hidden="1" x14ac:dyDescent="0.25">
      <c r="A242" s="73"/>
      <c r="B242" s="27"/>
      <c r="C242" s="27"/>
      <c r="D242" s="28">
        <f t="shared" si="286"/>
        <v>45</v>
      </c>
      <c r="E242" s="29">
        <f t="shared" si="287"/>
        <v>45</v>
      </c>
      <c r="F242" s="51">
        <f t="shared" si="288"/>
        <v>0</v>
      </c>
      <c r="G242" s="51">
        <f t="shared" si="289"/>
        <v>0</v>
      </c>
      <c r="H242" s="31">
        <f t="shared" si="290"/>
        <v>0</v>
      </c>
      <c r="I242" s="18" t="str">
        <f t="shared" si="291"/>
        <v/>
      </c>
      <c r="J242" s="18" t="e">
        <f t="shared" si="292"/>
        <v>#DIV/0!</v>
      </c>
      <c r="K242" s="18" t="str">
        <f t="shared" si="293"/>
        <v/>
      </c>
      <c r="L242" s="18" t="str">
        <f t="shared" si="294"/>
        <v/>
      </c>
      <c r="M242" s="18" t="str">
        <f t="shared" si="295"/>
        <v/>
      </c>
      <c r="N242" s="44">
        <f t="shared" si="296"/>
        <v>1</v>
      </c>
      <c r="O242" s="64" t="str">
        <f t="shared" si="336"/>
        <v/>
      </c>
      <c r="P242" s="32"/>
      <c r="Q242" s="65" t="str">
        <f t="shared" si="335"/>
        <v/>
      </c>
    </row>
    <row r="243" spans="1:17" ht="15" hidden="1" x14ac:dyDescent="0.25">
      <c r="A243" s="73"/>
      <c r="B243" s="27"/>
      <c r="C243" s="27"/>
      <c r="D243" s="28">
        <f t="shared" si="286"/>
        <v>45</v>
      </c>
      <c r="E243" s="29">
        <f t="shared" si="287"/>
        <v>45</v>
      </c>
      <c r="F243" s="51">
        <f t="shared" si="288"/>
        <v>0</v>
      </c>
      <c r="G243" s="51">
        <f t="shared" si="289"/>
        <v>0</v>
      </c>
      <c r="H243" s="31">
        <f t="shared" si="290"/>
        <v>0</v>
      </c>
      <c r="I243" s="18" t="str">
        <f t="shared" si="291"/>
        <v/>
      </c>
      <c r="J243" s="18" t="e">
        <f t="shared" si="292"/>
        <v>#DIV/0!</v>
      </c>
      <c r="K243" s="18" t="str">
        <f t="shared" si="293"/>
        <v/>
      </c>
      <c r="L243" s="18" t="str">
        <f t="shared" si="294"/>
        <v/>
      </c>
      <c r="M243" s="18" t="str">
        <f t="shared" si="295"/>
        <v/>
      </c>
      <c r="N243" s="44">
        <f t="shared" si="296"/>
        <v>1</v>
      </c>
      <c r="O243" s="64" t="str">
        <f t="shared" si="336"/>
        <v/>
      </c>
      <c r="P243" s="32"/>
      <c r="Q243" s="65" t="str">
        <f t="shared" si="335"/>
        <v/>
      </c>
    </row>
    <row r="244" spans="1:17" ht="15" hidden="1" x14ac:dyDescent="0.25">
      <c r="A244" s="73"/>
      <c r="B244" s="27"/>
      <c r="C244" s="27"/>
      <c r="D244" s="28">
        <f t="shared" si="286"/>
        <v>45</v>
      </c>
      <c r="E244" s="29">
        <f t="shared" si="287"/>
        <v>45</v>
      </c>
      <c r="F244" s="51">
        <f t="shared" si="288"/>
        <v>0</v>
      </c>
      <c r="G244" s="51">
        <f t="shared" si="289"/>
        <v>0</v>
      </c>
      <c r="H244" s="31">
        <f t="shared" si="290"/>
        <v>0</v>
      </c>
      <c r="I244" s="18" t="str">
        <f t="shared" si="291"/>
        <v/>
      </c>
      <c r="J244" s="18" t="e">
        <f t="shared" si="292"/>
        <v>#DIV/0!</v>
      </c>
      <c r="K244" s="18" t="str">
        <f t="shared" si="293"/>
        <v/>
      </c>
      <c r="L244" s="18" t="str">
        <f t="shared" si="294"/>
        <v/>
      </c>
      <c r="M244" s="18" t="str">
        <f t="shared" si="295"/>
        <v/>
      </c>
      <c r="N244" s="44">
        <f t="shared" si="296"/>
        <v>1</v>
      </c>
      <c r="O244" s="64" t="str">
        <f t="shared" si="336"/>
        <v/>
      </c>
      <c r="P244" s="32"/>
      <c r="Q244" s="65" t="str">
        <f t="shared" si="335"/>
        <v/>
      </c>
    </row>
    <row r="245" spans="1:17" ht="15" hidden="1" x14ac:dyDescent="0.25">
      <c r="A245" s="73"/>
      <c r="B245" s="27"/>
      <c r="C245" s="27"/>
      <c r="D245" s="28">
        <f t="shared" si="286"/>
        <v>45</v>
      </c>
      <c r="E245" s="29">
        <f t="shared" si="287"/>
        <v>45</v>
      </c>
      <c r="F245" s="51">
        <f t="shared" si="288"/>
        <v>0</v>
      </c>
      <c r="G245" s="51">
        <f t="shared" si="289"/>
        <v>0</v>
      </c>
      <c r="H245" s="31">
        <f t="shared" si="290"/>
        <v>0</v>
      </c>
      <c r="I245" s="18" t="str">
        <f t="shared" si="291"/>
        <v/>
      </c>
      <c r="J245" s="18" t="e">
        <f t="shared" si="292"/>
        <v>#DIV/0!</v>
      </c>
      <c r="K245" s="18" t="str">
        <f t="shared" si="293"/>
        <v/>
      </c>
      <c r="L245" s="18" t="str">
        <f t="shared" si="294"/>
        <v/>
      </c>
      <c r="M245" s="18" t="str">
        <f t="shared" si="295"/>
        <v/>
      </c>
      <c r="N245" s="44">
        <f t="shared" si="296"/>
        <v>1</v>
      </c>
      <c r="O245" s="64" t="str">
        <f t="shared" si="336"/>
        <v/>
      </c>
      <c r="P245" s="32"/>
      <c r="Q245" s="65" t="str">
        <f t="shared" si="335"/>
        <v/>
      </c>
    </row>
    <row r="246" spans="1:17" ht="15" hidden="1" x14ac:dyDescent="0.25">
      <c r="A246" s="73"/>
      <c r="B246" s="27"/>
      <c r="C246" s="27"/>
      <c r="D246" s="28">
        <f t="shared" si="286"/>
        <v>45</v>
      </c>
      <c r="E246" s="29">
        <f t="shared" si="287"/>
        <v>45</v>
      </c>
      <c r="F246" s="51">
        <f t="shared" si="288"/>
        <v>0</v>
      </c>
      <c r="G246" s="51">
        <f t="shared" si="289"/>
        <v>0</v>
      </c>
      <c r="H246" s="31">
        <f t="shared" si="290"/>
        <v>0</v>
      </c>
      <c r="I246" s="18" t="str">
        <f t="shared" si="291"/>
        <v/>
      </c>
      <c r="J246" s="18" t="e">
        <f t="shared" si="292"/>
        <v>#DIV/0!</v>
      </c>
      <c r="K246" s="18" t="str">
        <f t="shared" si="293"/>
        <v/>
      </c>
      <c r="L246" s="18" t="str">
        <f t="shared" si="294"/>
        <v/>
      </c>
      <c r="M246" s="18" t="str">
        <f t="shared" si="295"/>
        <v/>
      </c>
      <c r="N246" s="44">
        <f t="shared" si="296"/>
        <v>1</v>
      </c>
      <c r="O246" s="64" t="str">
        <f t="shared" si="336"/>
        <v/>
      </c>
      <c r="P246" s="32"/>
      <c r="Q246" s="65" t="str">
        <f t="shared" si="335"/>
        <v/>
      </c>
    </row>
    <row r="247" spans="1:17" ht="15" hidden="1" x14ac:dyDescent="0.25">
      <c r="A247" s="73"/>
      <c r="B247" s="27"/>
      <c r="C247" s="27"/>
      <c r="D247" s="28">
        <f t="shared" si="286"/>
        <v>45</v>
      </c>
      <c r="E247" s="29">
        <f t="shared" si="287"/>
        <v>45</v>
      </c>
      <c r="F247" s="51">
        <f t="shared" si="288"/>
        <v>0</v>
      </c>
      <c r="G247" s="51">
        <f t="shared" si="289"/>
        <v>0</v>
      </c>
      <c r="H247" s="31">
        <f t="shared" si="290"/>
        <v>0</v>
      </c>
      <c r="I247" s="18" t="str">
        <f t="shared" si="291"/>
        <v/>
      </c>
      <c r="J247" s="18" t="e">
        <f t="shared" si="292"/>
        <v>#DIV/0!</v>
      </c>
      <c r="K247" s="18" t="str">
        <f t="shared" si="293"/>
        <v/>
      </c>
      <c r="L247" s="18" t="str">
        <f t="shared" si="294"/>
        <v/>
      </c>
      <c r="M247" s="18" t="str">
        <f t="shared" si="295"/>
        <v/>
      </c>
      <c r="N247" s="44">
        <f t="shared" si="296"/>
        <v>1</v>
      </c>
      <c r="O247" s="64" t="str">
        <f t="shared" si="336"/>
        <v/>
      </c>
      <c r="P247" s="32"/>
      <c r="Q247" s="65" t="str">
        <f t="shared" si="335"/>
        <v/>
      </c>
    </row>
    <row r="248" spans="1:17" ht="15" hidden="1" x14ac:dyDescent="0.25">
      <c r="A248" s="73"/>
      <c r="B248" s="27"/>
      <c r="C248" s="27"/>
      <c r="D248" s="28">
        <f t="shared" si="286"/>
        <v>45</v>
      </c>
      <c r="E248" s="29">
        <f t="shared" si="287"/>
        <v>45</v>
      </c>
      <c r="F248" s="51">
        <f t="shared" si="288"/>
        <v>0</v>
      </c>
      <c r="G248" s="51">
        <f t="shared" si="289"/>
        <v>0</v>
      </c>
      <c r="H248" s="31">
        <f t="shared" si="290"/>
        <v>0</v>
      </c>
      <c r="I248" s="18" t="str">
        <f t="shared" si="291"/>
        <v/>
      </c>
      <c r="J248" s="18" t="e">
        <f t="shared" si="292"/>
        <v>#DIV/0!</v>
      </c>
      <c r="K248" s="18" t="str">
        <f t="shared" si="293"/>
        <v/>
      </c>
      <c r="L248" s="18" t="str">
        <f t="shared" si="294"/>
        <v/>
      </c>
      <c r="M248" s="18" t="str">
        <f t="shared" si="295"/>
        <v/>
      </c>
      <c r="N248" s="44">
        <f t="shared" si="296"/>
        <v>1</v>
      </c>
      <c r="O248" s="64" t="str">
        <f t="shared" si="336"/>
        <v/>
      </c>
      <c r="P248" s="32"/>
      <c r="Q248" s="65" t="str">
        <f t="shared" si="335"/>
        <v/>
      </c>
    </row>
    <row r="249" spans="1:17" ht="15" hidden="1" x14ac:dyDescent="0.25">
      <c r="A249" s="73"/>
      <c r="B249" s="27"/>
      <c r="C249" s="27"/>
      <c r="D249" s="28">
        <f t="shared" si="286"/>
        <v>45</v>
      </c>
      <c r="E249" s="29">
        <f t="shared" si="287"/>
        <v>45</v>
      </c>
      <c r="F249" s="51">
        <f t="shared" si="288"/>
        <v>0</v>
      </c>
      <c r="G249" s="51">
        <f t="shared" si="289"/>
        <v>0</v>
      </c>
      <c r="H249" s="31">
        <f t="shared" si="290"/>
        <v>0</v>
      </c>
      <c r="I249" s="18" t="str">
        <f t="shared" si="291"/>
        <v/>
      </c>
      <c r="J249" s="18" t="e">
        <f t="shared" si="292"/>
        <v>#DIV/0!</v>
      </c>
      <c r="K249" s="18" t="str">
        <f t="shared" si="293"/>
        <v/>
      </c>
      <c r="L249" s="18" t="str">
        <f t="shared" si="294"/>
        <v/>
      </c>
      <c r="M249" s="18" t="str">
        <f t="shared" si="295"/>
        <v/>
      </c>
      <c r="N249" s="44">
        <f t="shared" si="296"/>
        <v>1</v>
      </c>
      <c r="O249" s="64" t="str">
        <f t="shared" si="336"/>
        <v/>
      </c>
      <c r="P249" s="32"/>
      <c r="Q249" s="65" t="str">
        <f t="shared" si="335"/>
        <v/>
      </c>
    </row>
    <row r="250" spans="1:17" ht="15" hidden="1" x14ac:dyDescent="0.25">
      <c r="A250" s="73"/>
      <c r="B250" s="27"/>
      <c r="C250" s="27"/>
      <c r="D250" s="28">
        <f t="shared" si="286"/>
        <v>45</v>
      </c>
      <c r="E250" s="29">
        <f t="shared" si="287"/>
        <v>45</v>
      </c>
      <c r="F250" s="51">
        <f t="shared" si="288"/>
        <v>0</v>
      </c>
      <c r="G250" s="51">
        <f t="shared" si="289"/>
        <v>0</v>
      </c>
      <c r="H250" s="31">
        <f t="shared" si="290"/>
        <v>0</v>
      </c>
      <c r="I250" s="18" t="str">
        <f t="shared" si="291"/>
        <v/>
      </c>
      <c r="J250" s="18" t="e">
        <f t="shared" si="292"/>
        <v>#DIV/0!</v>
      </c>
      <c r="K250" s="18" t="str">
        <f t="shared" si="293"/>
        <v/>
      </c>
      <c r="L250" s="18" t="str">
        <f t="shared" si="294"/>
        <v/>
      </c>
      <c r="M250" s="18" t="str">
        <f t="shared" si="295"/>
        <v/>
      </c>
      <c r="N250" s="44">
        <f t="shared" si="296"/>
        <v>1</v>
      </c>
      <c r="O250" s="64" t="str">
        <f t="shared" si="336"/>
        <v/>
      </c>
      <c r="P250" s="32"/>
      <c r="Q250" s="65" t="str">
        <f t="shared" si="335"/>
        <v/>
      </c>
    </row>
    <row r="251" spans="1:17" ht="15" hidden="1" x14ac:dyDescent="0.25">
      <c r="A251" s="73"/>
      <c r="B251" s="27"/>
      <c r="C251" s="27"/>
      <c r="D251" s="28">
        <f t="shared" si="286"/>
        <v>45</v>
      </c>
      <c r="E251" s="29">
        <f t="shared" si="287"/>
        <v>45</v>
      </c>
      <c r="F251" s="51">
        <f t="shared" si="288"/>
        <v>0</v>
      </c>
      <c r="G251" s="51">
        <f t="shared" si="289"/>
        <v>0</v>
      </c>
      <c r="H251" s="31">
        <f t="shared" si="290"/>
        <v>0</v>
      </c>
      <c r="I251" s="18" t="str">
        <f t="shared" si="291"/>
        <v/>
      </c>
      <c r="J251" s="18" t="e">
        <f t="shared" si="292"/>
        <v>#DIV/0!</v>
      </c>
      <c r="K251" s="18" t="str">
        <f t="shared" si="293"/>
        <v/>
      </c>
      <c r="L251" s="18" t="str">
        <f t="shared" si="294"/>
        <v/>
      </c>
      <c r="M251" s="18" t="str">
        <f t="shared" si="295"/>
        <v/>
      </c>
      <c r="N251" s="44">
        <f t="shared" si="296"/>
        <v>1</v>
      </c>
      <c r="O251" s="64" t="str">
        <f t="shared" si="336"/>
        <v/>
      </c>
      <c r="P251" s="32"/>
      <c r="Q251" s="65" t="str">
        <f t="shared" si="335"/>
        <v/>
      </c>
    </row>
    <row r="252" spans="1:17" ht="15" hidden="1" x14ac:dyDescent="0.25">
      <c r="A252" s="73"/>
      <c r="B252" s="27"/>
      <c r="C252" s="27"/>
      <c r="D252" s="28">
        <f t="shared" si="286"/>
        <v>45</v>
      </c>
      <c r="E252" s="29">
        <f t="shared" si="287"/>
        <v>45</v>
      </c>
      <c r="F252" s="51">
        <f t="shared" si="288"/>
        <v>0</v>
      </c>
      <c r="G252" s="51">
        <f t="shared" si="289"/>
        <v>0</v>
      </c>
      <c r="H252" s="31">
        <f t="shared" si="290"/>
        <v>0</v>
      </c>
      <c r="I252" s="18" t="str">
        <f t="shared" si="291"/>
        <v/>
      </c>
      <c r="J252" s="18" t="e">
        <f t="shared" si="292"/>
        <v>#DIV/0!</v>
      </c>
      <c r="K252" s="18" t="str">
        <f t="shared" si="293"/>
        <v/>
      </c>
      <c r="L252" s="18" t="str">
        <f t="shared" si="294"/>
        <v/>
      </c>
      <c r="M252" s="18" t="str">
        <f t="shared" si="295"/>
        <v/>
      </c>
      <c r="N252" s="44">
        <f t="shared" si="296"/>
        <v>1</v>
      </c>
      <c r="O252" s="64" t="str">
        <f t="shared" si="336"/>
        <v/>
      </c>
      <c r="P252" s="32"/>
      <c r="Q252" s="65" t="str">
        <f t="shared" si="335"/>
        <v/>
      </c>
    </row>
    <row r="253" spans="1:17" ht="15" hidden="1" x14ac:dyDescent="0.25">
      <c r="A253" s="73"/>
      <c r="B253" s="27"/>
      <c r="C253" s="27"/>
      <c r="D253" s="28">
        <f t="shared" si="286"/>
        <v>45</v>
      </c>
      <c r="E253" s="29">
        <f t="shared" si="287"/>
        <v>45</v>
      </c>
      <c r="F253" s="51">
        <f t="shared" si="288"/>
        <v>0</v>
      </c>
      <c r="G253" s="51">
        <f t="shared" si="289"/>
        <v>0</v>
      </c>
      <c r="H253" s="31">
        <f t="shared" si="290"/>
        <v>0</v>
      </c>
      <c r="I253" s="18" t="str">
        <f t="shared" si="291"/>
        <v/>
      </c>
      <c r="J253" s="18" t="e">
        <f t="shared" si="292"/>
        <v>#DIV/0!</v>
      </c>
      <c r="K253" s="18" t="str">
        <f t="shared" si="293"/>
        <v/>
      </c>
      <c r="L253" s="18" t="str">
        <f t="shared" si="294"/>
        <v/>
      </c>
      <c r="M253" s="18" t="str">
        <f t="shared" si="295"/>
        <v/>
      </c>
      <c r="N253" s="44">
        <f t="shared" si="296"/>
        <v>1</v>
      </c>
      <c r="O253" s="64" t="str">
        <f t="shared" si="336"/>
        <v/>
      </c>
      <c r="P253" s="32"/>
      <c r="Q253" s="65" t="str">
        <f t="shared" si="335"/>
        <v/>
      </c>
    </row>
    <row r="254" spans="1:17" ht="15" hidden="1" x14ac:dyDescent="0.25">
      <c r="A254" s="73"/>
      <c r="B254" s="27"/>
      <c r="C254" s="27"/>
      <c r="D254" s="28">
        <f t="shared" si="286"/>
        <v>45</v>
      </c>
      <c r="E254" s="29">
        <f t="shared" si="287"/>
        <v>45</v>
      </c>
      <c r="F254" s="51">
        <f t="shared" si="288"/>
        <v>0</v>
      </c>
      <c r="G254" s="51">
        <f t="shared" si="289"/>
        <v>0</v>
      </c>
      <c r="H254" s="31">
        <f t="shared" si="290"/>
        <v>0</v>
      </c>
      <c r="I254" s="18" t="str">
        <f t="shared" si="291"/>
        <v/>
      </c>
      <c r="J254" s="18" t="e">
        <f t="shared" si="292"/>
        <v>#DIV/0!</v>
      </c>
      <c r="K254" s="18" t="str">
        <f t="shared" si="293"/>
        <v/>
      </c>
      <c r="L254" s="18" t="str">
        <f t="shared" si="294"/>
        <v/>
      </c>
      <c r="M254" s="18" t="str">
        <f t="shared" si="295"/>
        <v/>
      </c>
      <c r="N254" s="44">
        <f t="shared" si="296"/>
        <v>1</v>
      </c>
      <c r="O254" s="64" t="str">
        <f t="shared" si="336"/>
        <v/>
      </c>
      <c r="P254" s="32"/>
      <c r="Q254" s="65" t="str">
        <f t="shared" si="335"/>
        <v/>
      </c>
    </row>
    <row r="255" spans="1:17" ht="15" hidden="1" x14ac:dyDescent="0.25">
      <c r="A255" s="73"/>
      <c r="B255" s="27"/>
      <c r="C255" s="27"/>
      <c r="D255" s="28">
        <f t="shared" si="286"/>
        <v>45</v>
      </c>
      <c r="E255" s="29">
        <f t="shared" si="287"/>
        <v>45</v>
      </c>
      <c r="F255" s="51">
        <f t="shared" si="288"/>
        <v>0</v>
      </c>
      <c r="G255" s="51">
        <f t="shared" si="289"/>
        <v>0</v>
      </c>
      <c r="H255" s="31">
        <f t="shared" si="290"/>
        <v>0</v>
      </c>
      <c r="I255" s="18" t="str">
        <f t="shared" si="291"/>
        <v/>
      </c>
      <c r="J255" s="18" t="e">
        <f t="shared" si="292"/>
        <v>#DIV/0!</v>
      </c>
      <c r="K255" s="18" t="str">
        <f t="shared" si="293"/>
        <v/>
      </c>
      <c r="L255" s="18" t="str">
        <f t="shared" si="294"/>
        <v/>
      </c>
      <c r="M255" s="18" t="str">
        <f t="shared" si="295"/>
        <v/>
      </c>
      <c r="N255" s="44">
        <f t="shared" si="296"/>
        <v>1</v>
      </c>
      <c r="O255" s="64" t="str">
        <f t="shared" si="336"/>
        <v/>
      </c>
      <c r="P255" s="32"/>
      <c r="Q255" s="65" t="str">
        <f t="shared" si="335"/>
        <v/>
      </c>
    </row>
    <row r="256" spans="1:17" ht="15" hidden="1" x14ac:dyDescent="0.25">
      <c r="A256" s="73"/>
      <c r="B256" s="27"/>
      <c r="C256" s="27"/>
      <c r="D256" s="28">
        <f t="shared" si="286"/>
        <v>45</v>
      </c>
      <c r="E256" s="29">
        <f t="shared" si="287"/>
        <v>45</v>
      </c>
      <c r="F256" s="51">
        <f t="shared" si="288"/>
        <v>0</v>
      </c>
      <c r="G256" s="51">
        <f t="shared" si="289"/>
        <v>0</v>
      </c>
      <c r="H256" s="31">
        <f t="shared" si="290"/>
        <v>0</v>
      </c>
      <c r="I256" s="18" t="str">
        <f t="shared" si="291"/>
        <v/>
      </c>
      <c r="J256" s="18" t="e">
        <f t="shared" si="292"/>
        <v>#DIV/0!</v>
      </c>
      <c r="K256" s="18" t="str">
        <f t="shared" si="293"/>
        <v/>
      </c>
      <c r="L256" s="18" t="str">
        <f t="shared" si="294"/>
        <v/>
      </c>
      <c r="M256" s="18" t="str">
        <f t="shared" si="295"/>
        <v/>
      </c>
      <c r="N256" s="44">
        <f t="shared" si="296"/>
        <v>1</v>
      </c>
      <c r="O256" s="64" t="str">
        <f t="shared" si="336"/>
        <v/>
      </c>
      <c r="P256" s="32"/>
      <c r="Q256" s="65" t="str">
        <f t="shared" si="335"/>
        <v/>
      </c>
    </row>
    <row r="257" spans="1:17" ht="15" hidden="1" x14ac:dyDescent="0.25">
      <c r="A257" s="73"/>
      <c r="B257" s="27"/>
      <c r="C257" s="27"/>
      <c r="D257" s="28">
        <f t="shared" si="286"/>
        <v>45</v>
      </c>
      <c r="E257" s="29">
        <f t="shared" si="287"/>
        <v>45</v>
      </c>
      <c r="F257" s="51">
        <f t="shared" si="288"/>
        <v>0</v>
      </c>
      <c r="G257" s="51">
        <f t="shared" si="289"/>
        <v>0</v>
      </c>
      <c r="H257" s="31">
        <f t="shared" si="290"/>
        <v>0</v>
      </c>
      <c r="I257" s="18" t="str">
        <f t="shared" si="291"/>
        <v/>
      </c>
      <c r="J257" s="18" t="e">
        <f t="shared" si="292"/>
        <v>#DIV/0!</v>
      </c>
      <c r="K257" s="18" t="str">
        <f t="shared" si="293"/>
        <v/>
      </c>
      <c r="L257" s="18" t="str">
        <f t="shared" si="294"/>
        <v/>
      </c>
      <c r="M257" s="18" t="str">
        <f t="shared" si="295"/>
        <v/>
      </c>
      <c r="N257" s="44">
        <f t="shared" si="296"/>
        <v>1</v>
      </c>
      <c r="O257" s="64" t="str">
        <f t="shared" si="336"/>
        <v/>
      </c>
      <c r="P257" s="32"/>
      <c r="Q257" s="65" t="str">
        <f t="shared" si="335"/>
        <v/>
      </c>
    </row>
    <row r="258" spans="1:17" ht="15" hidden="1" x14ac:dyDescent="0.25">
      <c r="A258" s="73"/>
      <c r="B258" s="27"/>
      <c r="C258" s="27"/>
      <c r="D258" s="28">
        <f t="shared" si="286"/>
        <v>45</v>
      </c>
      <c r="E258" s="29">
        <f t="shared" si="287"/>
        <v>45</v>
      </c>
      <c r="F258" s="51">
        <f t="shared" si="288"/>
        <v>0</v>
      </c>
      <c r="G258" s="51">
        <f t="shared" si="289"/>
        <v>0</v>
      </c>
      <c r="H258" s="31">
        <f t="shared" si="290"/>
        <v>0</v>
      </c>
      <c r="I258" s="18" t="str">
        <f t="shared" si="291"/>
        <v/>
      </c>
      <c r="J258" s="18" t="e">
        <f t="shared" si="292"/>
        <v>#DIV/0!</v>
      </c>
      <c r="K258" s="18" t="str">
        <f t="shared" si="293"/>
        <v/>
      </c>
      <c r="L258" s="18" t="str">
        <f t="shared" si="294"/>
        <v/>
      </c>
      <c r="M258" s="18" t="str">
        <f t="shared" si="295"/>
        <v/>
      </c>
      <c r="N258" s="44">
        <f t="shared" si="296"/>
        <v>1</v>
      </c>
      <c r="O258" s="64" t="str">
        <f t="shared" si="336"/>
        <v/>
      </c>
      <c r="P258" s="32"/>
      <c r="Q258" s="65" t="str">
        <f t="shared" si="335"/>
        <v/>
      </c>
    </row>
    <row r="259" spans="1:17" ht="15" hidden="1" x14ac:dyDescent="0.25">
      <c r="A259" s="73"/>
      <c r="B259" s="27"/>
      <c r="C259" s="27"/>
      <c r="D259" s="28">
        <f t="shared" si="286"/>
        <v>45</v>
      </c>
      <c r="E259" s="29">
        <f t="shared" si="287"/>
        <v>45</v>
      </c>
      <c r="F259" s="51">
        <f t="shared" si="288"/>
        <v>0</v>
      </c>
      <c r="G259" s="51">
        <f t="shared" si="289"/>
        <v>0</v>
      </c>
      <c r="H259" s="31">
        <f t="shared" si="290"/>
        <v>0</v>
      </c>
      <c r="I259" s="18" t="str">
        <f t="shared" si="291"/>
        <v/>
      </c>
      <c r="J259" s="18" t="e">
        <f t="shared" si="292"/>
        <v>#DIV/0!</v>
      </c>
      <c r="K259" s="18" t="str">
        <f t="shared" si="293"/>
        <v/>
      </c>
      <c r="L259" s="18" t="str">
        <f t="shared" si="294"/>
        <v/>
      </c>
      <c r="M259" s="18" t="str">
        <f t="shared" si="295"/>
        <v/>
      </c>
      <c r="N259" s="44">
        <f t="shared" si="296"/>
        <v>1</v>
      </c>
      <c r="O259" s="64" t="str">
        <f t="shared" si="336"/>
        <v/>
      </c>
      <c r="P259" s="32"/>
      <c r="Q259" s="65" t="str">
        <f t="shared" si="335"/>
        <v/>
      </c>
    </row>
    <row r="260" spans="1:17" ht="15" hidden="1" x14ac:dyDescent="0.25">
      <c r="A260" s="73"/>
      <c r="B260" s="27"/>
      <c r="C260" s="27"/>
      <c r="D260" s="28">
        <f t="shared" si="286"/>
        <v>45</v>
      </c>
      <c r="E260" s="29">
        <f t="shared" si="287"/>
        <v>45</v>
      </c>
      <c r="F260" s="51">
        <f t="shared" si="288"/>
        <v>0</v>
      </c>
      <c r="G260" s="51">
        <f t="shared" si="289"/>
        <v>0</v>
      </c>
      <c r="H260" s="31">
        <f t="shared" si="290"/>
        <v>0</v>
      </c>
      <c r="I260" s="18" t="str">
        <f t="shared" si="291"/>
        <v/>
      </c>
      <c r="J260" s="18" t="e">
        <f t="shared" si="292"/>
        <v>#DIV/0!</v>
      </c>
      <c r="K260" s="18" t="str">
        <f t="shared" si="293"/>
        <v/>
      </c>
      <c r="L260" s="18" t="str">
        <f t="shared" si="294"/>
        <v/>
      </c>
      <c r="M260" s="18" t="str">
        <f t="shared" si="295"/>
        <v/>
      </c>
      <c r="N260" s="44">
        <f t="shared" si="296"/>
        <v>1</v>
      </c>
      <c r="O260" s="64" t="str">
        <f t="shared" si="336"/>
        <v/>
      </c>
      <c r="P260" s="32"/>
      <c r="Q260" s="65" t="str">
        <f t="shared" si="335"/>
        <v/>
      </c>
    </row>
    <row r="261" spans="1:17" ht="15" hidden="1" x14ac:dyDescent="0.25">
      <c r="A261" s="73"/>
      <c r="B261" s="27"/>
      <c r="C261" s="27"/>
      <c r="D261" s="28">
        <f t="shared" si="286"/>
        <v>45</v>
      </c>
      <c r="E261" s="29">
        <f t="shared" si="287"/>
        <v>45</v>
      </c>
      <c r="F261" s="51">
        <f t="shared" si="288"/>
        <v>0</v>
      </c>
      <c r="G261" s="51">
        <f t="shared" si="289"/>
        <v>0</v>
      </c>
      <c r="H261" s="31">
        <f t="shared" si="290"/>
        <v>0</v>
      </c>
      <c r="I261" s="18" t="str">
        <f t="shared" si="291"/>
        <v/>
      </c>
      <c r="J261" s="18" t="e">
        <f t="shared" si="292"/>
        <v>#DIV/0!</v>
      </c>
      <c r="K261" s="18" t="str">
        <f t="shared" si="293"/>
        <v/>
      </c>
      <c r="L261" s="18" t="str">
        <f t="shared" si="294"/>
        <v/>
      </c>
      <c r="M261" s="18" t="str">
        <f t="shared" si="295"/>
        <v/>
      </c>
      <c r="N261" s="44">
        <f t="shared" si="296"/>
        <v>1</v>
      </c>
      <c r="O261" s="64" t="str">
        <f t="shared" si="336"/>
        <v/>
      </c>
      <c r="P261" s="32"/>
      <c r="Q261" s="65" t="str">
        <f t="shared" si="335"/>
        <v/>
      </c>
    </row>
    <row r="262" spans="1:17" ht="15" hidden="1" x14ac:dyDescent="0.25">
      <c r="A262" s="73"/>
      <c r="B262" s="27"/>
      <c r="C262" s="27"/>
      <c r="D262" s="28">
        <f t="shared" si="286"/>
        <v>45</v>
      </c>
      <c r="E262" s="29">
        <f t="shared" si="287"/>
        <v>45</v>
      </c>
      <c r="F262" s="51">
        <f t="shared" si="288"/>
        <v>0</v>
      </c>
      <c r="G262" s="51">
        <f t="shared" si="289"/>
        <v>0</v>
      </c>
      <c r="H262" s="31">
        <f t="shared" si="290"/>
        <v>0</v>
      </c>
      <c r="I262" s="18" t="str">
        <f t="shared" si="291"/>
        <v/>
      </c>
      <c r="J262" s="18" t="e">
        <f t="shared" si="292"/>
        <v>#DIV/0!</v>
      </c>
      <c r="K262" s="18" t="str">
        <f t="shared" si="293"/>
        <v/>
      </c>
      <c r="L262" s="18" t="str">
        <f t="shared" si="294"/>
        <v/>
      </c>
      <c r="M262" s="18" t="str">
        <f t="shared" si="295"/>
        <v/>
      </c>
      <c r="N262" s="44">
        <f t="shared" si="296"/>
        <v>1</v>
      </c>
      <c r="O262" s="64" t="str">
        <f t="shared" si="336"/>
        <v/>
      </c>
      <c r="P262" s="32"/>
      <c r="Q262" s="65" t="str">
        <f t="shared" si="335"/>
        <v/>
      </c>
    </row>
    <row r="263" spans="1:17" ht="15" hidden="1" x14ac:dyDescent="0.25">
      <c r="A263" s="73"/>
      <c r="B263" s="27"/>
      <c r="C263" s="27"/>
      <c r="D263" s="28">
        <f t="shared" si="286"/>
        <v>45</v>
      </c>
      <c r="E263" s="29">
        <f t="shared" si="287"/>
        <v>45</v>
      </c>
      <c r="F263" s="51">
        <f t="shared" si="288"/>
        <v>0</v>
      </c>
      <c r="G263" s="51">
        <f t="shared" si="289"/>
        <v>0</v>
      </c>
      <c r="H263" s="31">
        <f t="shared" si="290"/>
        <v>0</v>
      </c>
      <c r="I263" s="18" t="str">
        <f t="shared" si="291"/>
        <v/>
      </c>
      <c r="J263" s="18" t="e">
        <f t="shared" si="292"/>
        <v>#DIV/0!</v>
      </c>
      <c r="K263" s="18" t="str">
        <f t="shared" si="293"/>
        <v/>
      </c>
      <c r="L263" s="18" t="str">
        <f t="shared" si="294"/>
        <v/>
      </c>
      <c r="M263" s="18" t="str">
        <f t="shared" si="295"/>
        <v/>
      </c>
      <c r="N263" s="44">
        <f t="shared" si="296"/>
        <v>1</v>
      </c>
      <c r="O263" s="64" t="str">
        <f t="shared" si="336"/>
        <v/>
      </c>
      <c r="P263" s="32"/>
      <c r="Q263" s="65" t="str">
        <f t="shared" si="335"/>
        <v/>
      </c>
    </row>
    <row r="264" spans="1:17" ht="15" hidden="1" x14ac:dyDescent="0.25">
      <c r="A264" s="73"/>
      <c r="B264" s="27"/>
      <c r="C264" s="27"/>
      <c r="D264" s="28">
        <f t="shared" si="286"/>
        <v>45</v>
      </c>
      <c r="E264" s="29">
        <f t="shared" si="287"/>
        <v>45</v>
      </c>
      <c r="F264" s="51">
        <f t="shared" si="288"/>
        <v>0</v>
      </c>
      <c r="G264" s="51">
        <f t="shared" si="289"/>
        <v>0</v>
      </c>
      <c r="H264" s="31">
        <f t="shared" si="290"/>
        <v>0</v>
      </c>
      <c r="I264" s="18" t="str">
        <f t="shared" si="291"/>
        <v/>
      </c>
      <c r="J264" s="18" t="e">
        <f t="shared" si="292"/>
        <v>#DIV/0!</v>
      </c>
      <c r="K264" s="18" t="str">
        <f t="shared" si="293"/>
        <v/>
      </c>
      <c r="L264" s="18" t="str">
        <f t="shared" si="294"/>
        <v/>
      </c>
      <c r="M264" s="18" t="str">
        <f t="shared" si="295"/>
        <v/>
      </c>
      <c r="N264" s="44">
        <f t="shared" si="296"/>
        <v>1</v>
      </c>
      <c r="O264" s="64" t="str">
        <f t="shared" si="336"/>
        <v/>
      </c>
      <c r="P264" s="32"/>
      <c r="Q264" s="65" t="str">
        <f t="shared" si="335"/>
        <v/>
      </c>
    </row>
    <row r="265" spans="1:17" ht="15" hidden="1" x14ac:dyDescent="0.25">
      <c r="A265" s="73"/>
      <c r="B265" s="27"/>
      <c r="C265" s="27"/>
      <c r="D265" s="28">
        <f t="shared" si="286"/>
        <v>45</v>
      </c>
      <c r="E265" s="29">
        <f t="shared" si="287"/>
        <v>45</v>
      </c>
      <c r="F265" s="51">
        <f t="shared" si="288"/>
        <v>0</v>
      </c>
      <c r="G265" s="51">
        <f t="shared" si="289"/>
        <v>0</v>
      </c>
      <c r="H265" s="31">
        <f t="shared" si="290"/>
        <v>0</v>
      </c>
      <c r="I265" s="18" t="str">
        <f t="shared" si="291"/>
        <v/>
      </c>
      <c r="J265" s="18" t="e">
        <f t="shared" si="292"/>
        <v>#DIV/0!</v>
      </c>
      <c r="K265" s="18" t="str">
        <f t="shared" si="293"/>
        <v/>
      </c>
      <c r="L265" s="18" t="str">
        <f t="shared" si="294"/>
        <v/>
      </c>
      <c r="M265" s="18" t="str">
        <f t="shared" si="295"/>
        <v/>
      </c>
      <c r="N265" s="44">
        <f t="shared" si="296"/>
        <v>1</v>
      </c>
      <c r="O265" s="64" t="str">
        <f t="shared" si="336"/>
        <v/>
      </c>
      <c r="P265" s="32"/>
      <c r="Q265" s="65" t="str">
        <f t="shared" si="335"/>
        <v/>
      </c>
    </row>
    <row r="266" spans="1:17" ht="15" hidden="1" x14ac:dyDescent="0.25">
      <c r="A266" s="73"/>
      <c r="B266" s="27"/>
      <c r="C266" s="27"/>
      <c r="D266" s="28">
        <f t="shared" ref="D266:D329" si="337">SUM($B$4-B266)</f>
        <v>45</v>
      </c>
      <c r="E266" s="29">
        <f t="shared" ref="E266:E329" si="338">SUM($B$5-C266)</f>
        <v>45</v>
      </c>
      <c r="F266" s="51">
        <f t="shared" ref="F266:F329" si="339">IF(ISERROR(B266/$B$4),"",(B266/$B$4))</f>
        <v>0</v>
      </c>
      <c r="G266" s="51">
        <f t="shared" ref="G266:G329" si="340">IF(ISERROR(C266/$B$5),"",(C266/$B$5))</f>
        <v>0</v>
      </c>
      <c r="H266" s="31">
        <f t="shared" ref="H266:H329" si="341">IF(ISERROR(F266-G266),"",(F266-G266))</f>
        <v>0</v>
      </c>
      <c r="I266" s="18" t="str">
        <f t="shared" ref="I266:I329" si="342">IF(ISERROR((B266*E266)/(C266*D266)),"",(B266*E266/(C266*D266)))</f>
        <v/>
      </c>
      <c r="J266" s="18" t="e">
        <f t="shared" ref="J266:J329" si="343">POWER(1/B266+1/C266+1/D266+1/E266,1/2)</f>
        <v>#DIV/0!</v>
      </c>
      <c r="K266" s="18" t="str">
        <f t="shared" ref="K266:K329" si="344">IF(ISERROR(EXP(LN(I266)-1.96 *J266)),"",(EXP(LN(I266)-1.96*J266)))</f>
        <v/>
      </c>
      <c r="L266" s="18" t="str">
        <f t="shared" ref="L266:L329" si="345">IF(ISERROR(EXP(LN(I266)+1.96 *J266)),"",EXP(LN(I266)+1.96*J266))</f>
        <v/>
      </c>
      <c r="M266" s="18" t="str">
        <f t="shared" ref="M266:M329" si="346">IF(ISERROR(($B$7*B266/(B266+D266)/(($B$7*B266/(B266+D266)+(1-$B$7)*C266/(C266+E266))))/($B$7*D266/(B266+D266)/(($B$7*D266/(B266+D266)+(1-$B$7)*E266/(C266+E266))))),"",($B$7*B266/(B266+D266)/(($B$7*B266/(B266+D266)+(1-$B$7)*C266/(C266+E266))))/($B$7*D266/(B266+D266)/(($B$7*D266/(B266+D266)+(1-$B$7)*E266/(C266+E266)))))</f>
        <v/>
      </c>
      <c r="N266" s="44">
        <f t="shared" ref="N266:N329" si="347">MIN(_xlfn.HYPGEOM.DIST(C266,B266+C266,C266+E266,B266+D266+C266+E266,TRUE),_xlfn.HYPGEOM.DIST(B266,B266+C266,B266+D266,B266+D266+C266+E266,TRUE))</f>
        <v>1</v>
      </c>
      <c r="O266" s="64" t="str">
        <f t="shared" ref="O266:O329" si="348">IF(AND(N266&lt;0.05,M266&gt;1), "Doers are " &amp; ROUND(M266,1) &amp; " times more likely to give this response than Non-doers.", "")</f>
        <v/>
      </c>
      <c r="P266" s="32"/>
      <c r="Q266" s="65" t="str">
        <f t="shared" si="335"/>
        <v/>
      </c>
    </row>
    <row r="267" spans="1:17" ht="15" hidden="1" x14ac:dyDescent="0.25">
      <c r="A267" s="73"/>
      <c r="B267" s="27"/>
      <c r="C267" s="27"/>
      <c r="D267" s="28">
        <f t="shared" si="337"/>
        <v>45</v>
      </c>
      <c r="E267" s="29">
        <f t="shared" si="338"/>
        <v>45</v>
      </c>
      <c r="F267" s="51">
        <f t="shared" si="339"/>
        <v>0</v>
      </c>
      <c r="G267" s="51">
        <f t="shared" si="340"/>
        <v>0</v>
      </c>
      <c r="H267" s="31">
        <f t="shared" si="341"/>
        <v>0</v>
      </c>
      <c r="I267" s="18" t="str">
        <f t="shared" si="342"/>
        <v/>
      </c>
      <c r="J267" s="18" t="e">
        <f t="shared" si="343"/>
        <v>#DIV/0!</v>
      </c>
      <c r="K267" s="18" t="str">
        <f t="shared" si="344"/>
        <v/>
      </c>
      <c r="L267" s="18" t="str">
        <f t="shared" si="345"/>
        <v/>
      </c>
      <c r="M267" s="18" t="str">
        <f t="shared" si="346"/>
        <v/>
      </c>
      <c r="N267" s="44">
        <f t="shared" si="347"/>
        <v>1</v>
      </c>
      <c r="O267" s="64" t="str">
        <f t="shared" si="348"/>
        <v/>
      </c>
      <c r="P267" s="32"/>
      <c r="Q267" s="65" t="str">
        <f t="shared" si="335"/>
        <v/>
      </c>
    </row>
    <row r="268" spans="1:17" ht="15" hidden="1" x14ac:dyDescent="0.25">
      <c r="A268" s="73"/>
      <c r="B268" s="27"/>
      <c r="C268" s="27"/>
      <c r="D268" s="28">
        <f t="shared" si="337"/>
        <v>45</v>
      </c>
      <c r="E268" s="29">
        <f t="shared" si="338"/>
        <v>45</v>
      </c>
      <c r="F268" s="51">
        <f t="shared" si="339"/>
        <v>0</v>
      </c>
      <c r="G268" s="51">
        <f t="shared" si="340"/>
        <v>0</v>
      </c>
      <c r="H268" s="31">
        <f t="shared" si="341"/>
        <v>0</v>
      </c>
      <c r="I268" s="18" t="str">
        <f t="shared" si="342"/>
        <v/>
      </c>
      <c r="J268" s="18" t="e">
        <f t="shared" si="343"/>
        <v>#DIV/0!</v>
      </c>
      <c r="K268" s="18" t="str">
        <f t="shared" si="344"/>
        <v/>
      </c>
      <c r="L268" s="18" t="str">
        <f t="shared" si="345"/>
        <v/>
      </c>
      <c r="M268" s="18" t="str">
        <f t="shared" si="346"/>
        <v/>
      </c>
      <c r="N268" s="44">
        <f t="shared" si="347"/>
        <v>1</v>
      </c>
      <c r="O268" s="64" t="str">
        <f t="shared" si="348"/>
        <v/>
      </c>
      <c r="P268" s="32"/>
      <c r="Q268" s="65" t="str">
        <f t="shared" si="335"/>
        <v/>
      </c>
    </row>
    <row r="269" spans="1:17" ht="15" hidden="1" x14ac:dyDescent="0.25">
      <c r="A269" s="73"/>
      <c r="B269" s="27"/>
      <c r="C269" s="27"/>
      <c r="D269" s="28">
        <f t="shared" si="337"/>
        <v>45</v>
      </c>
      <c r="E269" s="29">
        <f t="shared" si="338"/>
        <v>45</v>
      </c>
      <c r="F269" s="51">
        <f t="shared" si="339"/>
        <v>0</v>
      </c>
      <c r="G269" s="51">
        <f t="shared" si="340"/>
        <v>0</v>
      </c>
      <c r="H269" s="31">
        <f t="shared" si="341"/>
        <v>0</v>
      </c>
      <c r="I269" s="18" t="str">
        <f t="shared" si="342"/>
        <v/>
      </c>
      <c r="J269" s="18" t="e">
        <f t="shared" si="343"/>
        <v>#DIV/0!</v>
      </c>
      <c r="K269" s="18" t="str">
        <f t="shared" si="344"/>
        <v/>
      </c>
      <c r="L269" s="18" t="str">
        <f t="shared" si="345"/>
        <v/>
      </c>
      <c r="M269" s="18" t="str">
        <f t="shared" si="346"/>
        <v/>
      </c>
      <c r="N269" s="44">
        <f t="shared" si="347"/>
        <v>1</v>
      </c>
      <c r="O269" s="64" t="str">
        <f t="shared" si="348"/>
        <v/>
      </c>
      <c r="P269" s="32"/>
      <c r="Q269" s="65" t="str">
        <f t="shared" si="335"/>
        <v/>
      </c>
    </row>
    <row r="270" spans="1:17" ht="15" hidden="1" x14ac:dyDescent="0.25">
      <c r="A270" s="73"/>
      <c r="B270" s="27"/>
      <c r="C270" s="27"/>
      <c r="D270" s="28">
        <f t="shared" si="337"/>
        <v>45</v>
      </c>
      <c r="E270" s="29">
        <f t="shared" si="338"/>
        <v>45</v>
      </c>
      <c r="F270" s="51">
        <f t="shared" si="339"/>
        <v>0</v>
      </c>
      <c r="G270" s="51">
        <f t="shared" si="340"/>
        <v>0</v>
      </c>
      <c r="H270" s="31">
        <f t="shared" si="341"/>
        <v>0</v>
      </c>
      <c r="I270" s="18" t="str">
        <f t="shared" si="342"/>
        <v/>
      </c>
      <c r="J270" s="18" t="e">
        <f t="shared" si="343"/>
        <v>#DIV/0!</v>
      </c>
      <c r="K270" s="18" t="str">
        <f t="shared" si="344"/>
        <v/>
      </c>
      <c r="L270" s="18" t="str">
        <f t="shared" si="345"/>
        <v/>
      </c>
      <c r="M270" s="18" t="str">
        <f t="shared" si="346"/>
        <v/>
      </c>
      <c r="N270" s="44">
        <f t="shared" si="347"/>
        <v>1</v>
      </c>
      <c r="O270" s="64" t="str">
        <f t="shared" si="348"/>
        <v/>
      </c>
      <c r="P270" s="32"/>
      <c r="Q270" s="65" t="str">
        <f t="shared" si="335"/>
        <v/>
      </c>
    </row>
    <row r="271" spans="1:17" ht="15" hidden="1" x14ac:dyDescent="0.25">
      <c r="A271" s="73"/>
      <c r="B271" s="27"/>
      <c r="C271" s="27"/>
      <c r="D271" s="28">
        <f t="shared" si="337"/>
        <v>45</v>
      </c>
      <c r="E271" s="29">
        <f t="shared" si="338"/>
        <v>45</v>
      </c>
      <c r="F271" s="51">
        <f t="shared" si="339"/>
        <v>0</v>
      </c>
      <c r="G271" s="51">
        <f t="shared" si="340"/>
        <v>0</v>
      </c>
      <c r="H271" s="31">
        <f t="shared" si="341"/>
        <v>0</v>
      </c>
      <c r="I271" s="18" t="str">
        <f t="shared" si="342"/>
        <v/>
      </c>
      <c r="J271" s="18" t="e">
        <f t="shared" si="343"/>
        <v>#DIV/0!</v>
      </c>
      <c r="K271" s="18" t="str">
        <f t="shared" si="344"/>
        <v/>
      </c>
      <c r="L271" s="18" t="str">
        <f t="shared" si="345"/>
        <v/>
      </c>
      <c r="M271" s="18" t="str">
        <f t="shared" si="346"/>
        <v/>
      </c>
      <c r="N271" s="44">
        <f t="shared" si="347"/>
        <v>1</v>
      </c>
      <c r="O271" s="64" t="str">
        <f t="shared" si="348"/>
        <v/>
      </c>
      <c r="P271" s="32"/>
      <c r="Q271" s="65" t="str">
        <f t="shared" ref="Q271:Q334" si="349">IF(AND(N271&lt;0.05,M271&lt;1), "Non-doers are " &amp; ROUND(1/M271,1) &amp; " times more likely to give this response than Doers.", "")</f>
        <v/>
      </c>
    </row>
    <row r="272" spans="1:17" ht="15" hidden="1" x14ac:dyDescent="0.25">
      <c r="A272" s="73"/>
      <c r="B272" s="27"/>
      <c r="C272" s="27"/>
      <c r="D272" s="28">
        <f t="shared" si="337"/>
        <v>45</v>
      </c>
      <c r="E272" s="29">
        <f t="shared" si="338"/>
        <v>45</v>
      </c>
      <c r="F272" s="51">
        <f t="shared" si="339"/>
        <v>0</v>
      </c>
      <c r="G272" s="51">
        <f t="shared" si="340"/>
        <v>0</v>
      </c>
      <c r="H272" s="31">
        <f t="shared" si="341"/>
        <v>0</v>
      </c>
      <c r="I272" s="18" t="str">
        <f t="shared" si="342"/>
        <v/>
      </c>
      <c r="J272" s="18" t="e">
        <f t="shared" si="343"/>
        <v>#DIV/0!</v>
      </c>
      <c r="K272" s="18" t="str">
        <f t="shared" si="344"/>
        <v/>
      </c>
      <c r="L272" s="18" t="str">
        <f t="shared" si="345"/>
        <v/>
      </c>
      <c r="M272" s="18" t="str">
        <f t="shared" si="346"/>
        <v/>
      </c>
      <c r="N272" s="44">
        <f t="shared" si="347"/>
        <v>1</v>
      </c>
      <c r="O272" s="64" t="str">
        <f t="shared" si="348"/>
        <v/>
      </c>
      <c r="P272" s="32"/>
      <c r="Q272" s="65" t="str">
        <f t="shared" si="349"/>
        <v/>
      </c>
    </row>
    <row r="273" spans="1:17" ht="15" hidden="1" x14ac:dyDescent="0.25">
      <c r="A273" s="73"/>
      <c r="B273" s="27"/>
      <c r="C273" s="27"/>
      <c r="D273" s="28">
        <f t="shared" si="337"/>
        <v>45</v>
      </c>
      <c r="E273" s="29">
        <f t="shared" si="338"/>
        <v>45</v>
      </c>
      <c r="F273" s="51">
        <f t="shared" si="339"/>
        <v>0</v>
      </c>
      <c r="G273" s="51">
        <f t="shared" si="340"/>
        <v>0</v>
      </c>
      <c r="H273" s="31">
        <f t="shared" si="341"/>
        <v>0</v>
      </c>
      <c r="I273" s="18" t="str">
        <f t="shared" si="342"/>
        <v/>
      </c>
      <c r="J273" s="18" t="e">
        <f t="shared" si="343"/>
        <v>#DIV/0!</v>
      </c>
      <c r="K273" s="18" t="str">
        <f t="shared" si="344"/>
        <v/>
      </c>
      <c r="L273" s="18" t="str">
        <f t="shared" si="345"/>
        <v/>
      </c>
      <c r="M273" s="18" t="str">
        <f t="shared" si="346"/>
        <v/>
      </c>
      <c r="N273" s="44">
        <f t="shared" si="347"/>
        <v>1</v>
      </c>
      <c r="O273" s="64" t="str">
        <f t="shared" si="348"/>
        <v/>
      </c>
      <c r="P273" s="32"/>
      <c r="Q273" s="65" t="str">
        <f t="shared" si="349"/>
        <v/>
      </c>
    </row>
    <row r="274" spans="1:17" ht="15" hidden="1" x14ac:dyDescent="0.25">
      <c r="A274" s="73"/>
      <c r="B274" s="27"/>
      <c r="C274" s="27"/>
      <c r="D274" s="28">
        <f t="shared" si="337"/>
        <v>45</v>
      </c>
      <c r="E274" s="29">
        <f t="shared" si="338"/>
        <v>45</v>
      </c>
      <c r="F274" s="51">
        <f t="shared" si="339"/>
        <v>0</v>
      </c>
      <c r="G274" s="51">
        <f t="shared" si="340"/>
        <v>0</v>
      </c>
      <c r="H274" s="31">
        <f t="shared" si="341"/>
        <v>0</v>
      </c>
      <c r="I274" s="18" t="str">
        <f t="shared" si="342"/>
        <v/>
      </c>
      <c r="J274" s="18" t="e">
        <f t="shared" si="343"/>
        <v>#DIV/0!</v>
      </c>
      <c r="K274" s="18" t="str">
        <f t="shared" si="344"/>
        <v/>
      </c>
      <c r="L274" s="18" t="str">
        <f t="shared" si="345"/>
        <v/>
      </c>
      <c r="M274" s="18" t="str">
        <f t="shared" si="346"/>
        <v/>
      </c>
      <c r="N274" s="44">
        <f t="shared" si="347"/>
        <v>1</v>
      </c>
      <c r="O274" s="64" t="str">
        <f t="shared" si="348"/>
        <v/>
      </c>
      <c r="P274" s="32"/>
      <c r="Q274" s="65" t="str">
        <f t="shared" si="349"/>
        <v/>
      </c>
    </row>
    <row r="275" spans="1:17" ht="15" hidden="1" x14ac:dyDescent="0.25">
      <c r="A275" s="73"/>
      <c r="B275" s="27"/>
      <c r="C275" s="27"/>
      <c r="D275" s="28">
        <f t="shared" si="337"/>
        <v>45</v>
      </c>
      <c r="E275" s="29">
        <f t="shared" si="338"/>
        <v>45</v>
      </c>
      <c r="F275" s="51">
        <f t="shared" si="339"/>
        <v>0</v>
      </c>
      <c r="G275" s="51">
        <f t="shared" si="340"/>
        <v>0</v>
      </c>
      <c r="H275" s="31">
        <f t="shared" si="341"/>
        <v>0</v>
      </c>
      <c r="I275" s="18" t="str">
        <f t="shared" si="342"/>
        <v/>
      </c>
      <c r="J275" s="18" t="e">
        <f t="shared" si="343"/>
        <v>#DIV/0!</v>
      </c>
      <c r="K275" s="18" t="str">
        <f t="shared" si="344"/>
        <v/>
      </c>
      <c r="L275" s="18" t="str">
        <f t="shared" si="345"/>
        <v/>
      </c>
      <c r="M275" s="18" t="str">
        <f t="shared" si="346"/>
        <v/>
      </c>
      <c r="N275" s="44">
        <f t="shared" si="347"/>
        <v>1</v>
      </c>
      <c r="O275" s="64" t="str">
        <f t="shared" si="348"/>
        <v/>
      </c>
      <c r="P275" s="32"/>
      <c r="Q275" s="65" t="str">
        <f t="shared" si="349"/>
        <v/>
      </c>
    </row>
    <row r="276" spans="1:17" ht="15" hidden="1" x14ac:dyDescent="0.25">
      <c r="A276" s="73"/>
      <c r="B276" s="27"/>
      <c r="C276" s="27"/>
      <c r="D276" s="28">
        <f t="shared" si="337"/>
        <v>45</v>
      </c>
      <c r="E276" s="29">
        <f t="shared" si="338"/>
        <v>45</v>
      </c>
      <c r="F276" s="51">
        <f t="shared" si="339"/>
        <v>0</v>
      </c>
      <c r="G276" s="51">
        <f t="shared" si="340"/>
        <v>0</v>
      </c>
      <c r="H276" s="31">
        <f t="shared" si="341"/>
        <v>0</v>
      </c>
      <c r="I276" s="18" t="str">
        <f t="shared" si="342"/>
        <v/>
      </c>
      <c r="J276" s="18" t="e">
        <f t="shared" si="343"/>
        <v>#DIV/0!</v>
      </c>
      <c r="K276" s="18" t="str">
        <f t="shared" si="344"/>
        <v/>
      </c>
      <c r="L276" s="18" t="str">
        <f t="shared" si="345"/>
        <v/>
      </c>
      <c r="M276" s="18" t="str">
        <f t="shared" si="346"/>
        <v/>
      </c>
      <c r="N276" s="44">
        <f t="shared" si="347"/>
        <v>1</v>
      </c>
      <c r="O276" s="64" t="str">
        <f t="shared" si="348"/>
        <v/>
      </c>
      <c r="P276" s="32"/>
      <c r="Q276" s="65" t="str">
        <f t="shared" si="349"/>
        <v/>
      </c>
    </row>
    <row r="277" spans="1:17" ht="15" hidden="1" x14ac:dyDescent="0.25">
      <c r="A277" s="73"/>
      <c r="B277" s="27"/>
      <c r="C277" s="27"/>
      <c r="D277" s="28">
        <f t="shared" si="337"/>
        <v>45</v>
      </c>
      <c r="E277" s="29">
        <f t="shared" si="338"/>
        <v>45</v>
      </c>
      <c r="F277" s="51">
        <f t="shared" si="339"/>
        <v>0</v>
      </c>
      <c r="G277" s="51">
        <f t="shared" si="340"/>
        <v>0</v>
      </c>
      <c r="H277" s="31">
        <f t="shared" si="341"/>
        <v>0</v>
      </c>
      <c r="I277" s="18" t="str">
        <f t="shared" si="342"/>
        <v/>
      </c>
      <c r="J277" s="18" t="e">
        <f t="shared" si="343"/>
        <v>#DIV/0!</v>
      </c>
      <c r="K277" s="18" t="str">
        <f t="shared" si="344"/>
        <v/>
      </c>
      <c r="L277" s="18" t="str">
        <f t="shared" si="345"/>
        <v/>
      </c>
      <c r="M277" s="18" t="str">
        <f t="shared" si="346"/>
        <v/>
      </c>
      <c r="N277" s="44">
        <f t="shared" si="347"/>
        <v>1</v>
      </c>
      <c r="O277" s="64" t="str">
        <f t="shared" si="348"/>
        <v/>
      </c>
      <c r="P277" s="32"/>
      <c r="Q277" s="65" t="str">
        <f t="shared" si="349"/>
        <v/>
      </c>
    </row>
    <row r="278" spans="1:17" ht="15" hidden="1" x14ac:dyDescent="0.25">
      <c r="A278" s="73"/>
      <c r="B278" s="27"/>
      <c r="C278" s="27"/>
      <c r="D278" s="28">
        <f t="shared" si="337"/>
        <v>45</v>
      </c>
      <c r="E278" s="29">
        <f t="shared" si="338"/>
        <v>45</v>
      </c>
      <c r="F278" s="51">
        <f t="shared" si="339"/>
        <v>0</v>
      </c>
      <c r="G278" s="51">
        <f t="shared" si="340"/>
        <v>0</v>
      </c>
      <c r="H278" s="31">
        <f t="shared" si="341"/>
        <v>0</v>
      </c>
      <c r="I278" s="18" t="str">
        <f t="shared" si="342"/>
        <v/>
      </c>
      <c r="J278" s="18" t="e">
        <f t="shared" si="343"/>
        <v>#DIV/0!</v>
      </c>
      <c r="K278" s="18" t="str">
        <f t="shared" si="344"/>
        <v/>
      </c>
      <c r="L278" s="18" t="str">
        <f t="shared" si="345"/>
        <v/>
      </c>
      <c r="M278" s="18" t="str">
        <f t="shared" si="346"/>
        <v/>
      </c>
      <c r="N278" s="44">
        <f t="shared" si="347"/>
        <v>1</v>
      </c>
      <c r="O278" s="64" t="str">
        <f t="shared" si="348"/>
        <v/>
      </c>
      <c r="P278" s="32"/>
      <c r="Q278" s="65" t="str">
        <f t="shared" si="349"/>
        <v/>
      </c>
    </row>
    <row r="279" spans="1:17" ht="15" hidden="1" x14ac:dyDescent="0.25">
      <c r="A279" s="73"/>
      <c r="B279" s="27"/>
      <c r="C279" s="27"/>
      <c r="D279" s="28">
        <f t="shared" si="337"/>
        <v>45</v>
      </c>
      <c r="E279" s="29">
        <f t="shared" si="338"/>
        <v>45</v>
      </c>
      <c r="F279" s="51">
        <f t="shared" si="339"/>
        <v>0</v>
      </c>
      <c r="G279" s="51">
        <f t="shared" si="340"/>
        <v>0</v>
      </c>
      <c r="H279" s="31">
        <f t="shared" si="341"/>
        <v>0</v>
      </c>
      <c r="I279" s="18" t="str">
        <f t="shared" si="342"/>
        <v/>
      </c>
      <c r="J279" s="18" t="e">
        <f t="shared" si="343"/>
        <v>#DIV/0!</v>
      </c>
      <c r="K279" s="18" t="str">
        <f t="shared" si="344"/>
        <v/>
      </c>
      <c r="L279" s="18" t="str">
        <f t="shared" si="345"/>
        <v/>
      </c>
      <c r="M279" s="18" t="str">
        <f t="shared" si="346"/>
        <v/>
      </c>
      <c r="N279" s="44">
        <f t="shared" si="347"/>
        <v>1</v>
      </c>
      <c r="O279" s="64" t="str">
        <f t="shared" si="348"/>
        <v/>
      </c>
      <c r="P279" s="32"/>
      <c r="Q279" s="65" t="str">
        <f t="shared" si="349"/>
        <v/>
      </c>
    </row>
    <row r="280" spans="1:17" ht="15" hidden="1" x14ac:dyDescent="0.25">
      <c r="A280" s="73"/>
      <c r="B280" s="27"/>
      <c r="C280" s="27"/>
      <c r="D280" s="28">
        <f t="shared" si="337"/>
        <v>45</v>
      </c>
      <c r="E280" s="29">
        <f t="shared" si="338"/>
        <v>45</v>
      </c>
      <c r="F280" s="51">
        <f t="shared" si="339"/>
        <v>0</v>
      </c>
      <c r="G280" s="51">
        <f t="shared" si="340"/>
        <v>0</v>
      </c>
      <c r="H280" s="31">
        <f t="shared" si="341"/>
        <v>0</v>
      </c>
      <c r="I280" s="18" t="str">
        <f t="shared" si="342"/>
        <v/>
      </c>
      <c r="J280" s="18" t="e">
        <f t="shared" si="343"/>
        <v>#DIV/0!</v>
      </c>
      <c r="K280" s="18" t="str">
        <f t="shared" si="344"/>
        <v/>
      </c>
      <c r="L280" s="18" t="str">
        <f t="shared" si="345"/>
        <v/>
      </c>
      <c r="M280" s="18" t="str">
        <f t="shared" si="346"/>
        <v/>
      </c>
      <c r="N280" s="44">
        <f t="shared" si="347"/>
        <v>1</v>
      </c>
      <c r="O280" s="64" t="str">
        <f t="shared" si="348"/>
        <v/>
      </c>
      <c r="P280" s="32"/>
      <c r="Q280" s="65" t="str">
        <f t="shared" si="349"/>
        <v/>
      </c>
    </row>
    <row r="281" spans="1:17" ht="15" hidden="1" x14ac:dyDescent="0.25">
      <c r="A281" s="73"/>
      <c r="B281" s="27"/>
      <c r="C281" s="27"/>
      <c r="D281" s="28">
        <f t="shared" si="337"/>
        <v>45</v>
      </c>
      <c r="E281" s="29">
        <f t="shared" si="338"/>
        <v>45</v>
      </c>
      <c r="F281" s="51">
        <f t="shared" si="339"/>
        <v>0</v>
      </c>
      <c r="G281" s="51">
        <f t="shared" si="340"/>
        <v>0</v>
      </c>
      <c r="H281" s="31">
        <f t="shared" si="341"/>
        <v>0</v>
      </c>
      <c r="I281" s="18" t="str">
        <f t="shared" si="342"/>
        <v/>
      </c>
      <c r="J281" s="18" t="e">
        <f t="shared" si="343"/>
        <v>#DIV/0!</v>
      </c>
      <c r="K281" s="18" t="str">
        <f t="shared" si="344"/>
        <v/>
      </c>
      <c r="L281" s="18" t="str">
        <f t="shared" si="345"/>
        <v/>
      </c>
      <c r="M281" s="18" t="str">
        <f t="shared" si="346"/>
        <v/>
      </c>
      <c r="N281" s="44">
        <f t="shared" si="347"/>
        <v>1</v>
      </c>
      <c r="O281" s="64" t="str">
        <f t="shared" si="348"/>
        <v/>
      </c>
      <c r="P281" s="32"/>
      <c r="Q281" s="65" t="str">
        <f t="shared" si="349"/>
        <v/>
      </c>
    </row>
    <row r="282" spans="1:17" ht="15" hidden="1" x14ac:dyDescent="0.25">
      <c r="A282" s="73"/>
      <c r="B282" s="27"/>
      <c r="C282" s="27"/>
      <c r="D282" s="28">
        <f t="shared" si="337"/>
        <v>45</v>
      </c>
      <c r="E282" s="29">
        <f t="shared" si="338"/>
        <v>45</v>
      </c>
      <c r="F282" s="51">
        <f t="shared" si="339"/>
        <v>0</v>
      </c>
      <c r="G282" s="51">
        <f t="shared" si="340"/>
        <v>0</v>
      </c>
      <c r="H282" s="31">
        <f t="shared" si="341"/>
        <v>0</v>
      </c>
      <c r="I282" s="18" t="str">
        <f t="shared" si="342"/>
        <v/>
      </c>
      <c r="J282" s="18" t="e">
        <f t="shared" si="343"/>
        <v>#DIV/0!</v>
      </c>
      <c r="K282" s="18" t="str">
        <f t="shared" si="344"/>
        <v/>
      </c>
      <c r="L282" s="18" t="str">
        <f t="shared" si="345"/>
        <v/>
      </c>
      <c r="M282" s="18" t="str">
        <f t="shared" si="346"/>
        <v/>
      </c>
      <c r="N282" s="44">
        <f t="shared" si="347"/>
        <v>1</v>
      </c>
      <c r="O282" s="64" t="str">
        <f t="shared" si="348"/>
        <v/>
      </c>
      <c r="P282" s="32"/>
      <c r="Q282" s="65" t="str">
        <f t="shared" si="349"/>
        <v/>
      </c>
    </row>
    <row r="283" spans="1:17" ht="15" hidden="1" x14ac:dyDescent="0.25">
      <c r="A283" s="73"/>
      <c r="B283" s="27"/>
      <c r="C283" s="27"/>
      <c r="D283" s="28">
        <f t="shared" si="337"/>
        <v>45</v>
      </c>
      <c r="E283" s="29">
        <f t="shared" si="338"/>
        <v>45</v>
      </c>
      <c r="F283" s="51">
        <f t="shared" si="339"/>
        <v>0</v>
      </c>
      <c r="G283" s="51">
        <f t="shared" si="340"/>
        <v>0</v>
      </c>
      <c r="H283" s="31">
        <f t="shared" si="341"/>
        <v>0</v>
      </c>
      <c r="I283" s="18" t="str">
        <f t="shared" si="342"/>
        <v/>
      </c>
      <c r="J283" s="18" t="e">
        <f t="shared" si="343"/>
        <v>#DIV/0!</v>
      </c>
      <c r="K283" s="18" t="str">
        <f t="shared" si="344"/>
        <v/>
      </c>
      <c r="L283" s="18" t="str">
        <f t="shared" si="345"/>
        <v/>
      </c>
      <c r="M283" s="18" t="str">
        <f t="shared" si="346"/>
        <v/>
      </c>
      <c r="N283" s="44">
        <f t="shared" si="347"/>
        <v>1</v>
      </c>
      <c r="O283" s="64" t="str">
        <f t="shared" si="348"/>
        <v/>
      </c>
      <c r="P283" s="32"/>
      <c r="Q283" s="65" t="str">
        <f t="shared" si="349"/>
        <v/>
      </c>
    </row>
    <row r="284" spans="1:17" ht="15" hidden="1" x14ac:dyDescent="0.25">
      <c r="A284" s="73"/>
      <c r="B284" s="27"/>
      <c r="C284" s="27"/>
      <c r="D284" s="28">
        <f t="shared" si="337"/>
        <v>45</v>
      </c>
      <c r="E284" s="29">
        <f t="shared" si="338"/>
        <v>45</v>
      </c>
      <c r="F284" s="51">
        <f t="shared" si="339"/>
        <v>0</v>
      </c>
      <c r="G284" s="51">
        <f t="shared" si="340"/>
        <v>0</v>
      </c>
      <c r="H284" s="31">
        <f t="shared" si="341"/>
        <v>0</v>
      </c>
      <c r="I284" s="18" t="str">
        <f t="shared" si="342"/>
        <v/>
      </c>
      <c r="J284" s="18" t="e">
        <f t="shared" si="343"/>
        <v>#DIV/0!</v>
      </c>
      <c r="K284" s="18" t="str">
        <f t="shared" si="344"/>
        <v/>
      </c>
      <c r="L284" s="18" t="str">
        <f t="shared" si="345"/>
        <v/>
      </c>
      <c r="M284" s="18" t="str">
        <f t="shared" si="346"/>
        <v/>
      </c>
      <c r="N284" s="44">
        <f t="shared" si="347"/>
        <v>1</v>
      </c>
      <c r="O284" s="64" t="str">
        <f t="shared" si="348"/>
        <v/>
      </c>
      <c r="P284" s="32"/>
      <c r="Q284" s="65" t="str">
        <f t="shared" si="349"/>
        <v/>
      </c>
    </row>
    <row r="285" spans="1:17" ht="15" hidden="1" x14ac:dyDescent="0.25">
      <c r="A285" s="73"/>
      <c r="B285" s="27"/>
      <c r="C285" s="27"/>
      <c r="D285" s="28">
        <f t="shared" si="337"/>
        <v>45</v>
      </c>
      <c r="E285" s="29">
        <f t="shared" si="338"/>
        <v>45</v>
      </c>
      <c r="F285" s="51">
        <f t="shared" si="339"/>
        <v>0</v>
      </c>
      <c r="G285" s="51">
        <f t="shared" si="340"/>
        <v>0</v>
      </c>
      <c r="H285" s="31">
        <f t="shared" si="341"/>
        <v>0</v>
      </c>
      <c r="I285" s="18" t="str">
        <f t="shared" si="342"/>
        <v/>
      </c>
      <c r="J285" s="18" t="e">
        <f t="shared" si="343"/>
        <v>#DIV/0!</v>
      </c>
      <c r="K285" s="18" t="str">
        <f t="shared" si="344"/>
        <v/>
      </c>
      <c r="L285" s="18" t="str">
        <f t="shared" si="345"/>
        <v/>
      </c>
      <c r="M285" s="18" t="str">
        <f t="shared" si="346"/>
        <v/>
      </c>
      <c r="N285" s="44">
        <f t="shared" si="347"/>
        <v>1</v>
      </c>
      <c r="O285" s="64" t="str">
        <f t="shared" si="348"/>
        <v/>
      </c>
      <c r="P285" s="32"/>
      <c r="Q285" s="65" t="str">
        <f t="shared" si="349"/>
        <v/>
      </c>
    </row>
    <row r="286" spans="1:17" ht="15" hidden="1" x14ac:dyDescent="0.25">
      <c r="A286" s="73"/>
      <c r="B286" s="27"/>
      <c r="C286" s="27"/>
      <c r="D286" s="28">
        <f t="shared" si="337"/>
        <v>45</v>
      </c>
      <c r="E286" s="29">
        <f t="shared" si="338"/>
        <v>45</v>
      </c>
      <c r="F286" s="51">
        <f t="shared" si="339"/>
        <v>0</v>
      </c>
      <c r="G286" s="51">
        <f t="shared" si="340"/>
        <v>0</v>
      </c>
      <c r="H286" s="31">
        <f t="shared" si="341"/>
        <v>0</v>
      </c>
      <c r="I286" s="18" t="str">
        <f t="shared" si="342"/>
        <v/>
      </c>
      <c r="J286" s="18" t="e">
        <f t="shared" si="343"/>
        <v>#DIV/0!</v>
      </c>
      <c r="K286" s="18" t="str">
        <f t="shared" si="344"/>
        <v/>
      </c>
      <c r="L286" s="18" t="str">
        <f t="shared" si="345"/>
        <v/>
      </c>
      <c r="M286" s="18" t="str">
        <f t="shared" si="346"/>
        <v/>
      </c>
      <c r="N286" s="44">
        <f t="shared" si="347"/>
        <v>1</v>
      </c>
      <c r="O286" s="64" t="str">
        <f t="shared" si="348"/>
        <v/>
      </c>
      <c r="P286" s="32"/>
      <c r="Q286" s="65" t="str">
        <f t="shared" si="349"/>
        <v/>
      </c>
    </row>
    <row r="287" spans="1:17" ht="15" hidden="1" x14ac:dyDescent="0.25">
      <c r="A287" s="73"/>
      <c r="B287" s="27"/>
      <c r="C287" s="27"/>
      <c r="D287" s="28">
        <f t="shared" si="337"/>
        <v>45</v>
      </c>
      <c r="E287" s="29">
        <f t="shared" si="338"/>
        <v>45</v>
      </c>
      <c r="F287" s="51">
        <f t="shared" si="339"/>
        <v>0</v>
      </c>
      <c r="G287" s="51">
        <f t="shared" si="340"/>
        <v>0</v>
      </c>
      <c r="H287" s="31">
        <f t="shared" si="341"/>
        <v>0</v>
      </c>
      <c r="I287" s="18" t="str">
        <f t="shared" si="342"/>
        <v/>
      </c>
      <c r="J287" s="18" t="e">
        <f t="shared" si="343"/>
        <v>#DIV/0!</v>
      </c>
      <c r="K287" s="18" t="str">
        <f t="shared" si="344"/>
        <v/>
      </c>
      <c r="L287" s="18" t="str">
        <f t="shared" si="345"/>
        <v/>
      </c>
      <c r="M287" s="18" t="str">
        <f t="shared" si="346"/>
        <v/>
      </c>
      <c r="N287" s="44">
        <f t="shared" si="347"/>
        <v>1</v>
      </c>
      <c r="O287" s="64" t="str">
        <f t="shared" si="348"/>
        <v/>
      </c>
      <c r="P287" s="32"/>
      <c r="Q287" s="65" t="str">
        <f t="shared" si="349"/>
        <v/>
      </c>
    </row>
    <row r="288" spans="1:17" ht="15" hidden="1" x14ac:dyDescent="0.25">
      <c r="A288" s="73"/>
      <c r="B288" s="27"/>
      <c r="C288" s="27"/>
      <c r="D288" s="28">
        <f t="shared" si="337"/>
        <v>45</v>
      </c>
      <c r="E288" s="29">
        <f t="shared" si="338"/>
        <v>45</v>
      </c>
      <c r="F288" s="51">
        <f t="shared" si="339"/>
        <v>0</v>
      </c>
      <c r="G288" s="51">
        <f t="shared" si="340"/>
        <v>0</v>
      </c>
      <c r="H288" s="31">
        <f t="shared" si="341"/>
        <v>0</v>
      </c>
      <c r="I288" s="18" t="str">
        <f t="shared" si="342"/>
        <v/>
      </c>
      <c r="J288" s="18" t="e">
        <f t="shared" si="343"/>
        <v>#DIV/0!</v>
      </c>
      <c r="K288" s="18" t="str">
        <f t="shared" si="344"/>
        <v/>
      </c>
      <c r="L288" s="18" t="str">
        <f t="shared" si="345"/>
        <v/>
      </c>
      <c r="M288" s="18" t="str">
        <f t="shared" si="346"/>
        <v/>
      </c>
      <c r="N288" s="44">
        <f t="shared" si="347"/>
        <v>1</v>
      </c>
      <c r="O288" s="64" t="str">
        <f t="shared" si="348"/>
        <v/>
      </c>
      <c r="P288" s="32"/>
      <c r="Q288" s="65" t="str">
        <f t="shared" si="349"/>
        <v/>
      </c>
    </row>
    <row r="289" spans="1:17" ht="15" hidden="1" x14ac:dyDescent="0.25">
      <c r="A289" s="73"/>
      <c r="B289" s="27"/>
      <c r="C289" s="27"/>
      <c r="D289" s="28">
        <f t="shared" si="337"/>
        <v>45</v>
      </c>
      <c r="E289" s="29">
        <f t="shared" si="338"/>
        <v>45</v>
      </c>
      <c r="F289" s="51">
        <f t="shared" si="339"/>
        <v>0</v>
      </c>
      <c r="G289" s="51">
        <f t="shared" si="340"/>
        <v>0</v>
      </c>
      <c r="H289" s="31">
        <f t="shared" si="341"/>
        <v>0</v>
      </c>
      <c r="I289" s="18" t="str">
        <f t="shared" si="342"/>
        <v/>
      </c>
      <c r="J289" s="18" t="e">
        <f t="shared" si="343"/>
        <v>#DIV/0!</v>
      </c>
      <c r="K289" s="18" t="str">
        <f t="shared" si="344"/>
        <v/>
      </c>
      <c r="L289" s="18" t="str">
        <f t="shared" si="345"/>
        <v/>
      </c>
      <c r="M289" s="18" t="str">
        <f t="shared" si="346"/>
        <v/>
      </c>
      <c r="N289" s="44">
        <f t="shared" si="347"/>
        <v>1</v>
      </c>
      <c r="O289" s="64" t="str">
        <f t="shared" si="348"/>
        <v/>
      </c>
      <c r="P289" s="32"/>
      <c r="Q289" s="65" t="str">
        <f t="shared" si="349"/>
        <v/>
      </c>
    </row>
    <row r="290" spans="1:17" ht="15" hidden="1" x14ac:dyDescent="0.25">
      <c r="A290" s="73"/>
      <c r="B290" s="27"/>
      <c r="C290" s="27"/>
      <c r="D290" s="28">
        <f t="shared" si="337"/>
        <v>45</v>
      </c>
      <c r="E290" s="29">
        <f t="shared" si="338"/>
        <v>45</v>
      </c>
      <c r="F290" s="51">
        <f t="shared" si="339"/>
        <v>0</v>
      </c>
      <c r="G290" s="51">
        <f t="shared" si="340"/>
        <v>0</v>
      </c>
      <c r="H290" s="31">
        <f t="shared" si="341"/>
        <v>0</v>
      </c>
      <c r="I290" s="18" t="str">
        <f t="shared" si="342"/>
        <v/>
      </c>
      <c r="J290" s="18" t="e">
        <f t="shared" si="343"/>
        <v>#DIV/0!</v>
      </c>
      <c r="K290" s="18" t="str">
        <f t="shared" si="344"/>
        <v/>
      </c>
      <c r="L290" s="18" t="str">
        <f t="shared" si="345"/>
        <v/>
      </c>
      <c r="M290" s="18" t="str">
        <f t="shared" si="346"/>
        <v/>
      </c>
      <c r="N290" s="44">
        <f t="shared" si="347"/>
        <v>1</v>
      </c>
      <c r="O290" s="64" t="str">
        <f t="shared" si="348"/>
        <v/>
      </c>
      <c r="P290" s="32"/>
      <c r="Q290" s="65" t="str">
        <f t="shared" si="349"/>
        <v/>
      </c>
    </row>
    <row r="291" spans="1:17" ht="15" hidden="1" x14ac:dyDescent="0.25">
      <c r="A291" s="73"/>
      <c r="B291" s="27"/>
      <c r="C291" s="27"/>
      <c r="D291" s="28">
        <f t="shared" si="337"/>
        <v>45</v>
      </c>
      <c r="E291" s="29">
        <f t="shared" si="338"/>
        <v>45</v>
      </c>
      <c r="F291" s="51">
        <f t="shared" si="339"/>
        <v>0</v>
      </c>
      <c r="G291" s="51">
        <f t="shared" si="340"/>
        <v>0</v>
      </c>
      <c r="H291" s="31">
        <f t="shared" si="341"/>
        <v>0</v>
      </c>
      <c r="I291" s="18" t="str">
        <f t="shared" si="342"/>
        <v/>
      </c>
      <c r="J291" s="18" t="e">
        <f t="shared" si="343"/>
        <v>#DIV/0!</v>
      </c>
      <c r="K291" s="18" t="str">
        <f t="shared" si="344"/>
        <v/>
      </c>
      <c r="L291" s="18" t="str">
        <f t="shared" si="345"/>
        <v/>
      </c>
      <c r="M291" s="18" t="str">
        <f t="shared" si="346"/>
        <v/>
      </c>
      <c r="N291" s="44">
        <f t="shared" si="347"/>
        <v>1</v>
      </c>
      <c r="O291" s="64" t="str">
        <f t="shared" si="348"/>
        <v/>
      </c>
      <c r="P291" s="32"/>
      <c r="Q291" s="65" t="str">
        <f t="shared" si="349"/>
        <v/>
      </c>
    </row>
    <row r="292" spans="1:17" ht="15" hidden="1" x14ac:dyDescent="0.25">
      <c r="A292" s="73"/>
      <c r="B292" s="27"/>
      <c r="C292" s="27"/>
      <c r="D292" s="28">
        <f t="shared" si="337"/>
        <v>45</v>
      </c>
      <c r="E292" s="29">
        <f t="shared" si="338"/>
        <v>45</v>
      </c>
      <c r="F292" s="51">
        <f t="shared" si="339"/>
        <v>0</v>
      </c>
      <c r="G292" s="51">
        <f t="shared" si="340"/>
        <v>0</v>
      </c>
      <c r="H292" s="31">
        <f t="shared" si="341"/>
        <v>0</v>
      </c>
      <c r="I292" s="18" t="str">
        <f t="shared" si="342"/>
        <v/>
      </c>
      <c r="J292" s="18" t="e">
        <f t="shared" si="343"/>
        <v>#DIV/0!</v>
      </c>
      <c r="K292" s="18" t="str">
        <f t="shared" si="344"/>
        <v/>
      </c>
      <c r="L292" s="18" t="str">
        <f t="shared" si="345"/>
        <v/>
      </c>
      <c r="M292" s="18" t="str">
        <f t="shared" si="346"/>
        <v/>
      </c>
      <c r="N292" s="44">
        <f t="shared" si="347"/>
        <v>1</v>
      </c>
      <c r="O292" s="64" t="str">
        <f t="shared" si="348"/>
        <v/>
      </c>
      <c r="P292" s="32"/>
      <c r="Q292" s="65" t="str">
        <f t="shared" si="349"/>
        <v/>
      </c>
    </row>
    <row r="293" spans="1:17" ht="15" hidden="1" x14ac:dyDescent="0.25">
      <c r="A293" s="73"/>
      <c r="B293" s="27"/>
      <c r="C293" s="27"/>
      <c r="D293" s="28">
        <f t="shared" si="337"/>
        <v>45</v>
      </c>
      <c r="E293" s="29">
        <f t="shared" si="338"/>
        <v>45</v>
      </c>
      <c r="F293" s="51">
        <f t="shared" si="339"/>
        <v>0</v>
      </c>
      <c r="G293" s="51">
        <f t="shared" si="340"/>
        <v>0</v>
      </c>
      <c r="H293" s="31">
        <f t="shared" si="341"/>
        <v>0</v>
      </c>
      <c r="I293" s="18" t="str">
        <f t="shared" si="342"/>
        <v/>
      </c>
      <c r="J293" s="18" t="e">
        <f t="shared" si="343"/>
        <v>#DIV/0!</v>
      </c>
      <c r="K293" s="18" t="str">
        <f t="shared" si="344"/>
        <v/>
      </c>
      <c r="L293" s="18" t="str">
        <f t="shared" si="345"/>
        <v/>
      </c>
      <c r="M293" s="18" t="str">
        <f t="shared" si="346"/>
        <v/>
      </c>
      <c r="N293" s="44">
        <f t="shared" si="347"/>
        <v>1</v>
      </c>
      <c r="O293" s="64" t="str">
        <f t="shared" si="348"/>
        <v/>
      </c>
      <c r="P293" s="32"/>
      <c r="Q293" s="65" t="str">
        <f t="shared" si="349"/>
        <v/>
      </c>
    </row>
    <row r="294" spans="1:17" ht="15" hidden="1" x14ac:dyDescent="0.25">
      <c r="A294" s="73"/>
      <c r="B294" s="27"/>
      <c r="C294" s="27"/>
      <c r="D294" s="28">
        <f t="shared" si="337"/>
        <v>45</v>
      </c>
      <c r="E294" s="29">
        <f t="shared" si="338"/>
        <v>45</v>
      </c>
      <c r="F294" s="51">
        <f t="shared" si="339"/>
        <v>0</v>
      </c>
      <c r="G294" s="51">
        <f t="shared" si="340"/>
        <v>0</v>
      </c>
      <c r="H294" s="31">
        <f t="shared" si="341"/>
        <v>0</v>
      </c>
      <c r="I294" s="18" t="str">
        <f t="shared" si="342"/>
        <v/>
      </c>
      <c r="J294" s="18" t="e">
        <f t="shared" si="343"/>
        <v>#DIV/0!</v>
      </c>
      <c r="K294" s="18" t="str">
        <f t="shared" si="344"/>
        <v/>
      </c>
      <c r="L294" s="18" t="str">
        <f t="shared" si="345"/>
        <v/>
      </c>
      <c r="M294" s="18" t="str">
        <f t="shared" si="346"/>
        <v/>
      </c>
      <c r="N294" s="44">
        <f t="shared" si="347"/>
        <v>1</v>
      </c>
      <c r="O294" s="64" t="str">
        <f t="shared" si="348"/>
        <v/>
      </c>
      <c r="P294" s="32"/>
      <c r="Q294" s="65" t="str">
        <f t="shared" si="349"/>
        <v/>
      </c>
    </row>
    <row r="295" spans="1:17" ht="15" hidden="1" x14ac:dyDescent="0.25">
      <c r="A295" s="73"/>
      <c r="B295" s="27"/>
      <c r="C295" s="27"/>
      <c r="D295" s="28">
        <f t="shared" si="337"/>
        <v>45</v>
      </c>
      <c r="E295" s="29">
        <f t="shared" si="338"/>
        <v>45</v>
      </c>
      <c r="F295" s="51">
        <f t="shared" si="339"/>
        <v>0</v>
      </c>
      <c r="G295" s="51">
        <f t="shared" si="340"/>
        <v>0</v>
      </c>
      <c r="H295" s="31">
        <f t="shared" si="341"/>
        <v>0</v>
      </c>
      <c r="I295" s="18" t="str">
        <f t="shared" si="342"/>
        <v/>
      </c>
      <c r="J295" s="18" t="e">
        <f t="shared" si="343"/>
        <v>#DIV/0!</v>
      </c>
      <c r="K295" s="18" t="str">
        <f t="shared" si="344"/>
        <v/>
      </c>
      <c r="L295" s="18" t="str">
        <f t="shared" si="345"/>
        <v/>
      </c>
      <c r="M295" s="18" t="str">
        <f t="shared" si="346"/>
        <v/>
      </c>
      <c r="N295" s="44">
        <f t="shared" si="347"/>
        <v>1</v>
      </c>
      <c r="O295" s="64" t="str">
        <f t="shared" si="348"/>
        <v/>
      </c>
      <c r="P295" s="32"/>
      <c r="Q295" s="65" t="str">
        <f t="shared" si="349"/>
        <v/>
      </c>
    </row>
    <row r="296" spans="1:17" ht="15" hidden="1" x14ac:dyDescent="0.25">
      <c r="A296" s="73"/>
      <c r="B296" s="27"/>
      <c r="C296" s="27"/>
      <c r="D296" s="28">
        <f t="shared" si="337"/>
        <v>45</v>
      </c>
      <c r="E296" s="29">
        <f t="shared" si="338"/>
        <v>45</v>
      </c>
      <c r="F296" s="51">
        <f t="shared" si="339"/>
        <v>0</v>
      </c>
      <c r="G296" s="51">
        <f t="shared" si="340"/>
        <v>0</v>
      </c>
      <c r="H296" s="31">
        <f t="shared" si="341"/>
        <v>0</v>
      </c>
      <c r="I296" s="18" t="str">
        <f t="shared" si="342"/>
        <v/>
      </c>
      <c r="J296" s="18" t="e">
        <f t="shared" si="343"/>
        <v>#DIV/0!</v>
      </c>
      <c r="K296" s="18" t="str">
        <f t="shared" si="344"/>
        <v/>
      </c>
      <c r="L296" s="18" t="str">
        <f t="shared" si="345"/>
        <v/>
      </c>
      <c r="M296" s="18" t="str">
        <f t="shared" si="346"/>
        <v/>
      </c>
      <c r="N296" s="44">
        <f t="shared" si="347"/>
        <v>1</v>
      </c>
      <c r="O296" s="64" t="str">
        <f t="shared" si="348"/>
        <v/>
      </c>
      <c r="P296" s="32"/>
      <c r="Q296" s="65" t="str">
        <f t="shared" si="349"/>
        <v/>
      </c>
    </row>
    <row r="297" spans="1:17" ht="15" hidden="1" x14ac:dyDescent="0.25">
      <c r="A297" s="73"/>
      <c r="B297" s="27"/>
      <c r="C297" s="27"/>
      <c r="D297" s="28">
        <f t="shared" si="337"/>
        <v>45</v>
      </c>
      <c r="E297" s="29">
        <f t="shared" si="338"/>
        <v>45</v>
      </c>
      <c r="F297" s="51">
        <f t="shared" si="339"/>
        <v>0</v>
      </c>
      <c r="G297" s="51">
        <f t="shared" si="340"/>
        <v>0</v>
      </c>
      <c r="H297" s="31">
        <f t="shared" si="341"/>
        <v>0</v>
      </c>
      <c r="I297" s="18" t="str">
        <f t="shared" si="342"/>
        <v/>
      </c>
      <c r="J297" s="18" t="e">
        <f t="shared" si="343"/>
        <v>#DIV/0!</v>
      </c>
      <c r="K297" s="18" t="str">
        <f t="shared" si="344"/>
        <v/>
      </c>
      <c r="L297" s="18" t="str">
        <f t="shared" si="345"/>
        <v/>
      </c>
      <c r="M297" s="18" t="str">
        <f t="shared" si="346"/>
        <v/>
      </c>
      <c r="N297" s="44">
        <f t="shared" si="347"/>
        <v>1</v>
      </c>
      <c r="O297" s="64" t="str">
        <f t="shared" si="348"/>
        <v/>
      </c>
      <c r="P297" s="32"/>
      <c r="Q297" s="65" t="str">
        <f t="shared" si="349"/>
        <v/>
      </c>
    </row>
    <row r="298" spans="1:17" ht="15" hidden="1" x14ac:dyDescent="0.25">
      <c r="A298" s="73"/>
      <c r="B298" s="27"/>
      <c r="C298" s="27"/>
      <c r="D298" s="28">
        <f t="shared" si="337"/>
        <v>45</v>
      </c>
      <c r="E298" s="29">
        <f t="shared" si="338"/>
        <v>45</v>
      </c>
      <c r="F298" s="51">
        <f t="shared" si="339"/>
        <v>0</v>
      </c>
      <c r="G298" s="51">
        <f t="shared" si="340"/>
        <v>0</v>
      </c>
      <c r="H298" s="31">
        <f t="shared" si="341"/>
        <v>0</v>
      </c>
      <c r="I298" s="18" t="str">
        <f t="shared" si="342"/>
        <v/>
      </c>
      <c r="J298" s="18" t="e">
        <f t="shared" si="343"/>
        <v>#DIV/0!</v>
      </c>
      <c r="K298" s="18" t="str">
        <f t="shared" si="344"/>
        <v/>
      </c>
      <c r="L298" s="18" t="str">
        <f t="shared" si="345"/>
        <v/>
      </c>
      <c r="M298" s="18" t="str">
        <f t="shared" si="346"/>
        <v/>
      </c>
      <c r="N298" s="44">
        <f t="shared" si="347"/>
        <v>1</v>
      </c>
      <c r="O298" s="64" t="str">
        <f t="shared" si="348"/>
        <v/>
      </c>
      <c r="P298" s="32"/>
      <c r="Q298" s="65" t="str">
        <f t="shared" si="349"/>
        <v/>
      </c>
    </row>
    <row r="299" spans="1:17" ht="15" hidden="1" x14ac:dyDescent="0.25">
      <c r="A299" s="73"/>
      <c r="B299" s="27"/>
      <c r="C299" s="27"/>
      <c r="D299" s="28">
        <f t="shared" si="337"/>
        <v>45</v>
      </c>
      <c r="E299" s="29">
        <f t="shared" si="338"/>
        <v>45</v>
      </c>
      <c r="F299" s="51">
        <f t="shared" si="339"/>
        <v>0</v>
      </c>
      <c r="G299" s="51">
        <f t="shared" si="340"/>
        <v>0</v>
      </c>
      <c r="H299" s="31">
        <f t="shared" si="341"/>
        <v>0</v>
      </c>
      <c r="I299" s="18" t="str">
        <f t="shared" si="342"/>
        <v/>
      </c>
      <c r="J299" s="18" t="e">
        <f t="shared" si="343"/>
        <v>#DIV/0!</v>
      </c>
      <c r="K299" s="18" t="str">
        <f t="shared" si="344"/>
        <v/>
      </c>
      <c r="L299" s="18" t="str">
        <f t="shared" si="345"/>
        <v/>
      </c>
      <c r="M299" s="18" t="str">
        <f t="shared" si="346"/>
        <v/>
      </c>
      <c r="N299" s="44">
        <f t="shared" si="347"/>
        <v>1</v>
      </c>
      <c r="O299" s="64" t="str">
        <f t="shared" si="348"/>
        <v/>
      </c>
      <c r="P299" s="32"/>
      <c r="Q299" s="65" t="str">
        <f t="shared" si="349"/>
        <v/>
      </c>
    </row>
    <row r="300" spans="1:17" ht="15" hidden="1" x14ac:dyDescent="0.25">
      <c r="A300" s="73"/>
      <c r="B300" s="27"/>
      <c r="C300" s="27"/>
      <c r="D300" s="28">
        <f t="shared" si="337"/>
        <v>45</v>
      </c>
      <c r="E300" s="29">
        <f t="shared" si="338"/>
        <v>45</v>
      </c>
      <c r="F300" s="51">
        <f t="shared" si="339"/>
        <v>0</v>
      </c>
      <c r="G300" s="51">
        <f t="shared" si="340"/>
        <v>0</v>
      </c>
      <c r="H300" s="31">
        <f t="shared" si="341"/>
        <v>0</v>
      </c>
      <c r="I300" s="18" t="str">
        <f t="shared" si="342"/>
        <v/>
      </c>
      <c r="J300" s="18" t="e">
        <f t="shared" si="343"/>
        <v>#DIV/0!</v>
      </c>
      <c r="K300" s="18" t="str">
        <f t="shared" si="344"/>
        <v/>
      </c>
      <c r="L300" s="18" t="str">
        <f t="shared" si="345"/>
        <v/>
      </c>
      <c r="M300" s="18" t="str">
        <f t="shared" si="346"/>
        <v/>
      </c>
      <c r="N300" s="44">
        <f t="shared" si="347"/>
        <v>1</v>
      </c>
      <c r="O300" s="64" t="str">
        <f t="shared" si="348"/>
        <v/>
      </c>
      <c r="P300" s="32"/>
      <c r="Q300" s="65" t="str">
        <f t="shared" si="349"/>
        <v/>
      </c>
    </row>
    <row r="301" spans="1:17" ht="15" hidden="1" x14ac:dyDescent="0.25">
      <c r="A301" s="73"/>
      <c r="B301" s="27"/>
      <c r="C301" s="27"/>
      <c r="D301" s="28">
        <f t="shared" si="337"/>
        <v>45</v>
      </c>
      <c r="E301" s="29">
        <f t="shared" si="338"/>
        <v>45</v>
      </c>
      <c r="F301" s="51">
        <f t="shared" si="339"/>
        <v>0</v>
      </c>
      <c r="G301" s="51">
        <f t="shared" si="340"/>
        <v>0</v>
      </c>
      <c r="H301" s="31">
        <f t="shared" si="341"/>
        <v>0</v>
      </c>
      <c r="I301" s="18" t="str">
        <f t="shared" si="342"/>
        <v/>
      </c>
      <c r="J301" s="18" t="e">
        <f t="shared" si="343"/>
        <v>#DIV/0!</v>
      </c>
      <c r="K301" s="18" t="str">
        <f t="shared" si="344"/>
        <v/>
      </c>
      <c r="L301" s="18" t="str">
        <f t="shared" si="345"/>
        <v/>
      </c>
      <c r="M301" s="18" t="str">
        <f t="shared" si="346"/>
        <v/>
      </c>
      <c r="N301" s="44">
        <f t="shared" si="347"/>
        <v>1</v>
      </c>
      <c r="O301" s="64" t="str">
        <f t="shared" si="348"/>
        <v/>
      </c>
      <c r="P301" s="32"/>
      <c r="Q301" s="65" t="str">
        <f t="shared" si="349"/>
        <v/>
      </c>
    </row>
    <row r="302" spans="1:17" ht="15" hidden="1" x14ac:dyDescent="0.25">
      <c r="A302" s="73"/>
      <c r="B302" s="27"/>
      <c r="C302" s="27"/>
      <c r="D302" s="28">
        <f t="shared" si="337"/>
        <v>45</v>
      </c>
      <c r="E302" s="29">
        <f t="shared" si="338"/>
        <v>45</v>
      </c>
      <c r="F302" s="51">
        <f t="shared" si="339"/>
        <v>0</v>
      </c>
      <c r="G302" s="51">
        <f t="shared" si="340"/>
        <v>0</v>
      </c>
      <c r="H302" s="31">
        <f t="shared" si="341"/>
        <v>0</v>
      </c>
      <c r="I302" s="18" t="str">
        <f t="shared" si="342"/>
        <v/>
      </c>
      <c r="J302" s="18" t="e">
        <f t="shared" si="343"/>
        <v>#DIV/0!</v>
      </c>
      <c r="K302" s="18" t="str">
        <f t="shared" si="344"/>
        <v/>
      </c>
      <c r="L302" s="18" t="str">
        <f t="shared" si="345"/>
        <v/>
      </c>
      <c r="M302" s="18" t="str">
        <f t="shared" si="346"/>
        <v/>
      </c>
      <c r="N302" s="44">
        <f t="shared" si="347"/>
        <v>1</v>
      </c>
      <c r="O302" s="64" t="str">
        <f t="shared" si="348"/>
        <v/>
      </c>
      <c r="P302" s="32"/>
      <c r="Q302" s="65" t="str">
        <f t="shared" si="349"/>
        <v/>
      </c>
    </row>
    <row r="303" spans="1:17" ht="15" hidden="1" x14ac:dyDescent="0.25">
      <c r="A303" s="73"/>
      <c r="B303" s="27"/>
      <c r="C303" s="27"/>
      <c r="D303" s="28">
        <f t="shared" si="337"/>
        <v>45</v>
      </c>
      <c r="E303" s="29">
        <f t="shared" si="338"/>
        <v>45</v>
      </c>
      <c r="F303" s="51">
        <f t="shared" si="339"/>
        <v>0</v>
      </c>
      <c r="G303" s="51">
        <f t="shared" si="340"/>
        <v>0</v>
      </c>
      <c r="H303" s="31">
        <f t="shared" si="341"/>
        <v>0</v>
      </c>
      <c r="I303" s="18" t="str">
        <f t="shared" si="342"/>
        <v/>
      </c>
      <c r="J303" s="18" t="e">
        <f t="shared" si="343"/>
        <v>#DIV/0!</v>
      </c>
      <c r="K303" s="18" t="str">
        <f t="shared" si="344"/>
        <v/>
      </c>
      <c r="L303" s="18" t="str">
        <f t="shared" si="345"/>
        <v/>
      </c>
      <c r="M303" s="18" t="str">
        <f t="shared" si="346"/>
        <v/>
      </c>
      <c r="N303" s="44">
        <f t="shared" si="347"/>
        <v>1</v>
      </c>
      <c r="O303" s="64" t="str">
        <f t="shared" si="348"/>
        <v/>
      </c>
      <c r="P303" s="32"/>
      <c r="Q303" s="65" t="str">
        <f t="shared" si="349"/>
        <v/>
      </c>
    </row>
    <row r="304" spans="1:17" ht="15" hidden="1" x14ac:dyDescent="0.25">
      <c r="A304" s="73"/>
      <c r="B304" s="27"/>
      <c r="C304" s="27"/>
      <c r="D304" s="28">
        <f t="shared" si="337"/>
        <v>45</v>
      </c>
      <c r="E304" s="29">
        <f t="shared" si="338"/>
        <v>45</v>
      </c>
      <c r="F304" s="51">
        <f t="shared" si="339"/>
        <v>0</v>
      </c>
      <c r="G304" s="51">
        <f t="shared" si="340"/>
        <v>0</v>
      </c>
      <c r="H304" s="31">
        <f t="shared" si="341"/>
        <v>0</v>
      </c>
      <c r="I304" s="18" t="str">
        <f t="shared" si="342"/>
        <v/>
      </c>
      <c r="J304" s="18" t="e">
        <f t="shared" si="343"/>
        <v>#DIV/0!</v>
      </c>
      <c r="K304" s="18" t="str">
        <f t="shared" si="344"/>
        <v/>
      </c>
      <c r="L304" s="18" t="str">
        <f t="shared" si="345"/>
        <v/>
      </c>
      <c r="M304" s="18" t="str">
        <f t="shared" si="346"/>
        <v/>
      </c>
      <c r="N304" s="44">
        <f t="shared" si="347"/>
        <v>1</v>
      </c>
      <c r="O304" s="64" t="str">
        <f t="shared" si="348"/>
        <v/>
      </c>
      <c r="P304" s="32"/>
      <c r="Q304" s="65" t="str">
        <f t="shared" si="349"/>
        <v/>
      </c>
    </row>
    <row r="305" spans="1:17" ht="15" hidden="1" x14ac:dyDescent="0.25">
      <c r="A305" s="73"/>
      <c r="B305" s="27"/>
      <c r="C305" s="27"/>
      <c r="D305" s="28">
        <f t="shared" si="337"/>
        <v>45</v>
      </c>
      <c r="E305" s="29">
        <f t="shared" si="338"/>
        <v>45</v>
      </c>
      <c r="F305" s="51">
        <f t="shared" si="339"/>
        <v>0</v>
      </c>
      <c r="G305" s="51">
        <f t="shared" si="340"/>
        <v>0</v>
      </c>
      <c r="H305" s="31">
        <f t="shared" si="341"/>
        <v>0</v>
      </c>
      <c r="I305" s="18" t="str">
        <f t="shared" si="342"/>
        <v/>
      </c>
      <c r="J305" s="18" t="e">
        <f t="shared" si="343"/>
        <v>#DIV/0!</v>
      </c>
      <c r="K305" s="18" t="str">
        <f t="shared" si="344"/>
        <v/>
      </c>
      <c r="L305" s="18" t="str">
        <f t="shared" si="345"/>
        <v/>
      </c>
      <c r="M305" s="18" t="str">
        <f t="shared" si="346"/>
        <v/>
      </c>
      <c r="N305" s="44">
        <f t="shared" si="347"/>
        <v>1</v>
      </c>
      <c r="O305" s="64" t="str">
        <f t="shared" si="348"/>
        <v/>
      </c>
      <c r="P305" s="32"/>
      <c r="Q305" s="65" t="str">
        <f t="shared" si="349"/>
        <v/>
      </c>
    </row>
    <row r="306" spans="1:17" ht="15" hidden="1" x14ac:dyDescent="0.25">
      <c r="A306" s="73"/>
      <c r="B306" s="27"/>
      <c r="C306" s="27"/>
      <c r="D306" s="28">
        <f t="shared" si="337"/>
        <v>45</v>
      </c>
      <c r="E306" s="29">
        <f t="shared" si="338"/>
        <v>45</v>
      </c>
      <c r="F306" s="51">
        <f t="shared" si="339"/>
        <v>0</v>
      </c>
      <c r="G306" s="51">
        <f t="shared" si="340"/>
        <v>0</v>
      </c>
      <c r="H306" s="31">
        <f t="shared" si="341"/>
        <v>0</v>
      </c>
      <c r="I306" s="18" t="str">
        <f t="shared" si="342"/>
        <v/>
      </c>
      <c r="J306" s="18" t="e">
        <f t="shared" si="343"/>
        <v>#DIV/0!</v>
      </c>
      <c r="K306" s="18" t="str">
        <f t="shared" si="344"/>
        <v/>
      </c>
      <c r="L306" s="18" t="str">
        <f t="shared" si="345"/>
        <v/>
      </c>
      <c r="M306" s="18" t="str">
        <f t="shared" si="346"/>
        <v/>
      </c>
      <c r="N306" s="44">
        <f t="shared" si="347"/>
        <v>1</v>
      </c>
      <c r="O306" s="64" t="str">
        <f t="shared" si="348"/>
        <v/>
      </c>
      <c r="P306" s="32"/>
      <c r="Q306" s="65" t="str">
        <f t="shared" si="349"/>
        <v/>
      </c>
    </row>
    <row r="307" spans="1:17" ht="15" hidden="1" x14ac:dyDescent="0.25">
      <c r="A307" s="73"/>
      <c r="B307" s="27"/>
      <c r="C307" s="27"/>
      <c r="D307" s="28">
        <f t="shared" si="337"/>
        <v>45</v>
      </c>
      <c r="E307" s="29">
        <f t="shared" si="338"/>
        <v>45</v>
      </c>
      <c r="F307" s="51">
        <f t="shared" si="339"/>
        <v>0</v>
      </c>
      <c r="G307" s="51">
        <f t="shared" si="340"/>
        <v>0</v>
      </c>
      <c r="H307" s="31">
        <f t="shared" si="341"/>
        <v>0</v>
      </c>
      <c r="I307" s="18" t="str">
        <f t="shared" si="342"/>
        <v/>
      </c>
      <c r="J307" s="18" t="e">
        <f t="shared" si="343"/>
        <v>#DIV/0!</v>
      </c>
      <c r="K307" s="18" t="str">
        <f t="shared" si="344"/>
        <v/>
      </c>
      <c r="L307" s="18" t="str">
        <f t="shared" si="345"/>
        <v/>
      </c>
      <c r="M307" s="18" t="str">
        <f t="shared" si="346"/>
        <v/>
      </c>
      <c r="N307" s="44">
        <f t="shared" si="347"/>
        <v>1</v>
      </c>
      <c r="O307" s="64" t="str">
        <f t="shared" si="348"/>
        <v/>
      </c>
      <c r="P307" s="32"/>
      <c r="Q307" s="65" t="str">
        <f t="shared" si="349"/>
        <v/>
      </c>
    </row>
    <row r="308" spans="1:17" ht="15" hidden="1" x14ac:dyDescent="0.25">
      <c r="A308" s="73"/>
      <c r="B308" s="27"/>
      <c r="C308" s="27"/>
      <c r="D308" s="28">
        <f t="shared" si="337"/>
        <v>45</v>
      </c>
      <c r="E308" s="29">
        <f t="shared" si="338"/>
        <v>45</v>
      </c>
      <c r="F308" s="51">
        <f t="shared" si="339"/>
        <v>0</v>
      </c>
      <c r="G308" s="51">
        <f t="shared" si="340"/>
        <v>0</v>
      </c>
      <c r="H308" s="31">
        <f t="shared" si="341"/>
        <v>0</v>
      </c>
      <c r="I308" s="18" t="str">
        <f t="shared" si="342"/>
        <v/>
      </c>
      <c r="J308" s="18" t="e">
        <f t="shared" si="343"/>
        <v>#DIV/0!</v>
      </c>
      <c r="K308" s="18" t="str">
        <f t="shared" si="344"/>
        <v/>
      </c>
      <c r="L308" s="18" t="str">
        <f t="shared" si="345"/>
        <v/>
      </c>
      <c r="M308" s="18" t="str">
        <f t="shared" si="346"/>
        <v/>
      </c>
      <c r="N308" s="44">
        <f t="shared" si="347"/>
        <v>1</v>
      </c>
      <c r="O308" s="64" t="str">
        <f t="shared" si="348"/>
        <v/>
      </c>
      <c r="P308" s="32"/>
      <c r="Q308" s="65" t="str">
        <f t="shared" si="349"/>
        <v/>
      </c>
    </row>
    <row r="309" spans="1:17" ht="15" hidden="1" x14ac:dyDescent="0.25">
      <c r="A309" s="73"/>
      <c r="B309" s="27"/>
      <c r="C309" s="27"/>
      <c r="D309" s="28">
        <f t="shared" si="337"/>
        <v>45</v>
      </c>
      <c r="E309" s="29">
        <f t="shared" si="338"/>
        <v>45</v>
      </c>
      <c r="F309" s="51">
        <f t="shared" si="339"/>
        <v>0</v>
      </c>
      <c r="G309" s="51">
        <f t="shared" si="340"/>
        <v>0</v>
      </c>
      <c r="H309" s="31">
        <f t="shared" si="341"/>
        <v>0</v>
      </c>
      <c r="I309" s="18" t="str">
        <f t="shared" si="342"/>
        <v/>
      </c>
      <c r="J309" s="18" t="e">
        <f t="shared" si="343"/>
        <v>#DIV/0!</v>
      </c>
      <c r="K309" s="18" t="str">
        <f t="shared" si="344"/>
        <v/>
      </c>
      <c r="L309" s="18" t="str">
        <f t="shared" si="345"/>
        <v/>
      </c>
      <c r="M309" s="18" t="str">
        <f t="shared" si="346"/>
        <v/>
      </c>
      <c r="N309" s="44">
        <f t="shared" si="347"/>
        <v>1</v>
      </c>
      <c r="O309" s="64" t="str">
        <f t="shared" si="348"/>
        <v/>
      </c>
      <c r="P309" s="32"/>
      <c r="Q309" s="65" t="str">
        <f t="shared" si="349"/>
        <v/>
      </c>
    </row>
    <row r="310" spans="1:17" ht="15" hidden="1" x14ac:dyDescent="0.25">
      <c r="A310" s="73"/>
      <c r="B310" s="27"/>
      <c r="C310" s="27"/>
      <c r="D310" s="28">
        <f t="shared" si="337"/>
        <v>45</v>
      </c>
      <c r="E310" s="29">
        <f t="shared" si="338"/>
        <v>45</v>
      </c>
      <c r="F310" s="51">
        <f t="shared" si="339"/>
        <v>0</v>
      </c>
      <c r="G310" s="51">
        <f t="shared" si="340"/>
        <v>0</v>
      </c>
      <c r="H310" s="31">
        <f t="shared" si="341"/>
        <v>0</v>
      </c>
      <c r="I310" s="18" t="str">
        <f t="shared" si="342"/>
        <v/>
      </c>
      <c r="J310" s="18" t="e">
        <f t="shared" si="343"/>
        <v>#DIV/0!</v>
      </c>
      <c r="K310" s="18" t="str">
        <f t="shared" si="344"/>
        <v/>
      </c>
      <c r="L310" s="18" t="str">
        <f t="shared" si="345"/>
        <v/>
      </c>
      <c r="M310" s="18" t="str">
        <f t="shared" si="346"/>
        <v/>
      </c>
      <c r="N310" s="44">
        <f t="shared" si="347"/>
        <v>1</v>
      </c>
      <c r="O310" s="64" t="str">
        <f t="shared" si="348"/>
        <v/>
      </c>
      <c r="P310" s="32"/>
      <c r="Q310" s="65" t="str">
        <f t="shared" si="349"/>
        <v/>
      </c>
    </row>
    <row r="311" spans="1:17" ht="15" hidden="1" x14ac:dyDescent="0.25">
      <c r="A311" s="73"/>
      <c r="B311" s="27"/>
      <c r="C311" s="27"/>
      <c r="D311" s="28">
        <f t="shared" si="337"/>
        <v>45</v>
      </c>
      <c r="E311" s="29">
        <f t="shared" si="338"/>
        <v>45</v>
      </c>
      <c r="F311" s="51">
        <f t="shared" si="339"/>
        <v>0</v>
      </c>
      <c r="G311" s="51">
        <f t="shared" si="340"/>
        <v>0</v>
      </c>
      <c r="H311" s="31">
        <f t="shared" si="341"/>
        <v>0</v>
      </c>
      <c r="I311" s="18" t="str">
        <f t="shared" si="342"/>
        <v/>
      </c>
      <c r="J311" s="18" t="e">
        <f t="shared" si="343"/>
        <v>#DIV/0!</v>
      </c>
      <c r="K311" s="18" t="str">
        <f t="shared" si="344"/>
        <v/>
      </c>
      <c r="L311" s="18" t="str">
        <f t="shared" si="345"/>
        <v/>
      </c>
      <c r="M311" s="18" t="str">
        <f t="shared" si="346"/>
        <v/>
      </c>
      <c r="N311" s="44">
        <f t="shared" si="347"/>
        <v>1</v>
      </c>
      <c r="O311" s="64" t="str">
        <f t="shared" si="348"/>
        <v/>
      </c>
      <c r="P311" s="32"/>
      <c r="Q311" s="65" t="str">
        <f t="shared" si="349"/>
        <v/>
      </c>
    </row>
    <row r="312" spans="1:17" ht="15" hidden="1" x14ac:dyDescent="0.25">
      <c r="A312" s="73"/>
      <c r="B312" s="27"/>
      <c r="C312" s="27"/>
      <c r="D312" s="28">
        <f t="shared" si="337"/>
        <v>45</v>
      </c>
      <c r="E312" s="29">
        <f t="shared" si="338"/>
        <v>45</v>
      </c>
      <c r="F312" s="51">
        <f t="shared" si="339"/>
        <v>0</v>
      </c>
      <c r="G312" s="51">
        <f t="shared" si="340"/>
        <v>0</v>
      </c>
      <c r="H312" s="31">
        <f t="shared" si="341"/>
        <v>0</v>
      </c>
      <c r="I312" s="18" t="str">
        <f t="shared" si="342"/>
        <v/>
      </c>
      <c r="J312" s="18" t="e">
        <f t="shared" si="343"/>
        <v>#DIV/0!</v>
      </c>
      <c r="K312" s="18" t="str">
        <f t="shared" si="344"/>
        <v/>
      </c>
      <c r="L312" s="18" t="str">
        <f t="shared" si="345"/>
        <v/>
      </c>
      <c r="M312" s="18" t="str">
        <f t="shared" si="346"/>
        <v/>
      </c>
      <c r="N312" s="44">
        <f t="shared" si="347"/>
        <v>1</v>
      </c>
      <c r="O312" s="64" t="str">
        <f t="shared" si="348"/>
        <v/>
      </c>
      <c r="P312" s="32"/>
      <c r="Q312" s="65" t="str">
        <f t="shared" si="349"/>
        <v/>
      </c>
    </row>
    <row r="313" spans="1:17" ht="15" hidden="1" x14ac:dyDescent="0.25">
      <c r="A313" s="73"/>
      <c r="B313" s="27"/>
      <c r="C313" s="27"/>
      <c r="D313" s="28">
        <f t="shared" si="337"/>
        <v>45</v>
      </c>
      <c r="E313" s="29">
        <f t="shared" si="338"/>
        <v>45</v>
      </c>
      <c r="F313" s="51">
        <f t="shared" si="339"/>
        <v>0</v>
      </c>
      <c r="G313" s="51">
        <f t="shared" si="340"/>
        <v>0</v>
      </c>
      <c r="H313" s="31">
        <f t="shared" si="341"/>
        <v>0</v>
      </c>
      <c r="I313" s="18" t="str">
        <f t="shared" si="342"/>
        <v/>
      </c>
      <c r="J313" s="18" t="e">
        <f t="shared" si="343"/>
        <v>#DIV/0!</v>
      </c>
      <c r="K313" s="18" t="str">
        <f t="shared" si="344"/>
        <v/>
      </c>
      <c r="L313" s="18" t="str">
        <f t="shared" si="345"/>
        <v/>
      </c>
      <c r="M313" s="18" t="str">
        <f t="shared" si="346"/>
        <v/>
      </c>
      <c r="N313" s="44">
        <f t="shared" si="347"/>
        <v>1</v>
      </c>
      <c r="O313" s="64" t="str">
        <f t="shared" si="348"/>
        <v/>
      </c>
      <c r="P313" s="32"/>
      <c r="Q313" s="65" t="str">
        <f t="shared" si="349"/>
        <v/>
      </c>
    </row>
    <row r="314" spans="1:17" ht="15" hidden="1" x14ac:dyDescent="0.25">
      <c r="A314" s="73"/>
      <c r="B314" s="27"/>
      <c r="C314" s="27"/>
      <c r="D314" s="28">
        <f t="shared" si="337"/>
        <v>45</v>
      </c>
      <c r="E314" s="29">
        <f t="shared" si="338"/>
        <v>45</v>
      </c>
      <c r="F314" s="51">
        <f t="shared" si="339"/>
        <v>0</v>
      </c>
      <c r="G314" s="51">
        <f t="shared" si="340"/>
        <v>0</v>
      </c>
      <c r="H314" s="31">
        <f t="shared" si="341"/>
        <v>0</v>
      </c>
      <c r="I314" s="18" t="str">
        <f t="shared" si="342"/>
        <v/>
      </c>
      <c r="J314" s="18" t="e">
        <f t="shared" si="343"/>
        <v>#DIV/0!</v>
      </c>
      <c r="K314" s="18" t="str">
        <f t="shared" si="344"/>
        <v/>
      </c>
      <c r="L314" s="18" t="str">
        <f t="shared" si="345"/>
        <v/>
      </c>
      <c r="M314" s="18" t="str">
        <f t="shared" si="346"/>
        <v/>
      </c>
      <c r="N314" s="44">
        <f t="shared" si="347"/>
        <v>1</v>
      </c>
      <c r="O314" s="64" t="str">
        <f t="shared" si="348"/>
        <v/>
      </c>
      <c r="P314" s="32"/>
      <c r="Q314" s="65" t="str">
        <f t="shared" si="349"/>
        <v/>
      </c>
    </row>
    <row r="315" spans="1:17" ht="15" hidden="1" x14ac:dyDescent="0.25">
      <c r="A315" s="73"/>
      <c r="B315" s="27"/>
      <c r="C315" s="27"/>
      <c r="D315" s="28">
        <f t="shared" si="337"/>
        <v>45</v>
      </c>
      <c r="E315" s="29">
        <f t="shared" si="338"/>
        <v>45</v>
      </c>
      <c r="F315" s="51">
        <f t="shared" si="339"/>
        <v>0</v>
      </c>
      <c r="G315" s="51">
        <f t="shared" si="340"/>
        <v>0</v>
      </c>
      <c r="H315" s="31">
        <f t="shared" si="341"/>
        <v>0</v>
      </c>
      <c r="I315" s="18" t="str">
        <f t="shared" si="342"/>
        <v/>
      </c>
      <c r="J315" s="18" t="e">
        <f t="shared" si="343"/>
        <v>#DIV/0!</v>
      </c>
      <c r="K315" s="18" t="str">
        <f t="shared" si="344"/>
        <v/>
      </c>
      <c r="L315" s="18" t="str">
        <f t="shared" si="345"/>
        <v/>
      </c>
      <c r="M315" s="18" t="str">
        <f t="shared" si="346"/>
        <v/>
      </c>
      <c r="N315" s="44">
        <f t="shared" si="347"/>
        <v>1</v>
      </c>
      <c r="O315" s="64" t="str">
        <f t="shared" si="348"/>
        <v/>
      </c>
      <c r="P315" s="32"/>
      <c r="Q315" s="65" t="str">
        <f t="shared" si="349"/>
        <v/>
      </c>
    </row>
    <row r="316" spans="1:17" ht="15" hidden="1" x14ac:dyDescent="0.25">
      <c r="A316" s="73"/>
      <c r="B316" s="27"/>
      <c r="C316" s="27"/>
      <c r="D316" s="28">
        <f t="shared" si="337"/>
        <v>45</v>
      </c>
      <c r="E316" s="29">
        <f t="shared" si="338"/>
        <v>45</v>
      </c>
      <c r="F316" s="51">
        <f t="shared" si="339"/>
        <v>0</v>
      </c>
      <c r="G316" s="51">
        <f t="shared" si="340"/>
        <v>0</v>
      </c>
      <c r="H316" s="31">
        <f t="shared" si="341"/>
        <v>0</v>
      </c>
      <c r="I316" s="18" t="str">
        <f t="shared" si="342"/>
        <v/>
      </c>
      <c r="J316" s="18" t="e">
        <f t="shared" si="343"/>
        <v>#DIV/0!</v>
      </c>
      <c r="K316" s="18" t="str">
        <f t="shared" si="344"/>
        <v/>
      </c>
      <c r="L316" s="18" t="str">
        <f t="shared" si="345"/>
        <v/>
      </c>
      <c r="M316" s="18" t="str">
        <f t="shared" si="346"/>
        <v/>
      </c>
      <c r="N316" s="44">
        <f t="shared" si="347"/>
        <v>1</v>
      </c>
      <c r="O316" s="64" t="str">
        <f t="shared" si="348"/>
        <v/>
      </c>
      <c r="P316" s="32"/>
      <c r="Q316" s="65" t="str">
        <f t="shared" si="349"/>
        <v/>
      </c>
    </row>
    <row r="317" spans="1:17" ht="15" hidden="1" x14ac:dyDescent="0.25">
      <c r="A317" s="73"/>
      <c r="B317" s="27"/>
      <c r="C317" s="27"/>
      <c r="D317" s="28">
        <f t="shared" si="337"/>
        <v>45</v>
      </c>
      <c r="E317" s="29">
        <f t="shared" si="338"/>
        <v>45</v>
      </c>
      <c r="F317" s="51">
        <f t="shared" si="339"/>
        <v>0</v>
      </c>
      <c r="G317" s="51">
        <f t="shared" si="340"/>
        <v>0</v>
      </c>
      <c r="H317" s="31">
        <f t="shared" si="341"/>
        <v>0</v>
      </c>
      <c r="I317" s="18" t="str">
        <f t="shared" si="342"/>
        <v/>
      </c>
      <c r="J317" s="18" t="e">
        <f t="shared" si="343"/>
        <v>#DIV/0!</v>
      </c>
      <c r="K317" s="18" t="str">
        <f t="shared" si="344"/>
        <v/>
      </c>
      <c r="L317" s="18" t="str">
        <f t="shared" si="345"/>
        <v/>
      </c>
      <c r="M317" s="18" t="str">
        <f t="shared" si="346"/>
        <v/>
      </c>
      <c r="N317" s="44">
        <f t="shared" si="347"/>
        <v>1</v>
      </c>
      <c r="O317" s="64" t="str">
        <f t="shared" si="348"/>
        <v/>
      </c>
      <c r="P317" s="32"/>
      <c r="Q317" s="65" t="str">
        <f t="shared" si="349"/>
        <v/>
      </c>
    </row>
    <row r="318" spans="1:17" ht="15" hidden="1" x14ac:dyDescent="0.25">
      <c r="A318" s="73"/>
      <c r="B318" s="27"/>
      <c r="C318" s="27"/>
      <c r="D318" s="28">
        <f t="shared" si="337"/>
        <v>45</v>
      </c>
      <c r="E318" s="29">
        <f t="shared" si="338"/>
        <v>45</v>
      </c>
      <c r="F318" s="51">
        <f t="shared" si="339"/>
        <v>0</v>
      </c>
      <c r="G318" s="51">
        <f t="shared" si="340"/>
        <v>0</v>
      </c>
      <c r="H318" s="31">
        <f t="shared" si="341"/>
        <v>0</v>
      </c>
      <c r="I318" s="18" t="str">
        <f t="shared" si="342"/>
        <v/>
      </c>
      <c r="J318" s="18" t="e">
        <f t="shared" si="343"/>
        <v>#DIV/0!</v>
      </c>
      <c r="K318" s="18" t="str">
        <f t="shared" si="344"/>
        <v/>
      </c>
      <c r="L318" s="18" t="str">
        <f t="shared" si="345"/>
        <v/>
      </c>
      <c r="M318" s="18" t="str">
        <f t="shared" si="346"/>
        <v/>
      </c>
      <c r="N318" s="44">
        <f t="shared" si="347"/>
        <v>1</v>
      </c>
      <c r="O318" s="64" t="str">
        <f t="shared" si="348"/>
        <v/>
      </c>
      <c r="P318" s="32"/>
      <c r="Q318" s="65" t="str">
        <f t="shared" si="349"/>
        <v/>
      </c>
    </row>
    <row r="319" spans="1:17" ht="15" hidden="1" x14ac:dyDescent="0.25">
      <c r="A319" s="73"/>
      <c r="B319" s="27"/>
      <c r="C319" s="27"/>
      <c r="D319" s="28">
        <f t="shared" si="337"/>
        <v>45</v>
      </c>
      <c r="E319" s="29">
        <f t="shared" si="338"/>
        <v>45</v>
      </c>
      <c r="F319" s="51">
        <f t="shared" si="339"/>
        <v>0</v>
      </c>
      <c r="G319" s="51">
        <f t="shared" si="340"/>
        <v>0</v>
      </c>
      <c r="H319" s="31">
        <f t="shared" si="341"/>
        <v>0</v>
      </c>
      <c r="I319" s="18" t="str">
        <f t="shared" si="342"/>
        <v/>
      </c>
      <c r="J319" s="18" t="e">
        <f t="shared" si="343"/>
        <v>#DIV/0!</v>
      </c>
      <c r="K319" s="18" t="str">
        <f t="shared" si="344"/>
        <v/>
      </c>
      <c r="L319" s="18" t="str">
        <f t="shared" si="345"/>
        <v/>
      </c>
      <c r="M319" s="18" t="str">
        <f t="shared" si="346"/>
        <v/>
      </c>
      <c r="N319" s="44">
        <f t="shared" si="347"/>
        <v>1</v>
      </c>
      <c r="O319" s="64" t="str">
        <f t="shared" si="348"/>
        <v/>
      </c>
      <c r="P319" s="32"/>
      <c r="Q319" s="65" t="str">
        <f t="shared" si="349"/>
        <v/>
      </c>
    </row>
    <row r="320" spans="1:17" ht="15" hidden="1" x14ac:dyDescent="0.25">
      <c r="A320" s="73"/>
      <c r="B320" s="27"/>
      <c r="C320" s="27"/>
      <c r="D320" s="28">
        <f t="shared" si="337"/>
        <v>45</v>
      </c>
      <c r="E320" s="29">
        <f t="shared" si="338"/>
        <v>45</v>
      </c>
      <c r="F320" s="51">
        <f t="shared" si="339"/>
        <v>0</v>
      </c>
      <c r="G320" s="51">
        <f t="shared" si="340"/>
        <v>0</v>
      </c>
      <c r="H320" s="31">
        <f t="shared" si="341"/>
        <v>0</v>
      </c>
      <c r="I320" s="18" t="str">
        <f t="shared" si="342"/>
        <v/>
      </c>
      <c r="J320" s="18" t="e">
        <f t="shared" si="343"/>
        <v>#DIV/0!</v>
      </c>
      <c r="K320" s="18" t="str">
        <f t="shared" si="344"/>
        <v/>
      </c>
      <c r="L320" s="18" t="str">
        <f t="shared" si="345"/>
        <v/>
      </c>
      <c r="M320" s="18" t="str">
        <f t="shared" si="346"/>
        <v/>
      </c>
      <c r="N320" s="44">
        <f t="shared" si="347"/>
        <v>1</v>
      </c>
      <c r="O320" s="64" t="str">
        <f t="shared" si="348"/>
        <v/>
      </c>
      <c r="P320" s="32"/>
      <c r="Q320" s="65" t="str">
        <f t="shared" si="349"/>
        <v/>
      </c>
    </row>
    <row r="321" spans="1:17" ht="15" hidden="1" x14ac:dyDescent="0.25">
      <c r="A321" s="73"/>
      <c r="B321" s="27"/>
      <c r="C321" s="27"/>
      <c r="D321" s="28">
        <f t="shared" si="337"/>
        <v>45</v>
      </c>
      <c r="E321" s="29">
        <f t="shared" si="338"/>
        <v>45</v>
      </c>
      <c r="F321" s="51">
        <f t="shared" si="339"/>
        <v>0</v>
      </c>
      <c r="G321" s="51">
        <f t="shared" si="340"/>
        <v>0</v>
      </c>
      <c r="H321" s="31">
        <f t="shared" si="341"/>
        <v>0</v>
      </c>
      <c r="I321" s="18" t="str">
        <f t="shared" si="342"/>
        <v/>
      </c>
      <c r="J321" s="18" t="e">
        <f t="shared" si="343"/>
        <v>#DIV/0!</v>
      </c>
      <c r="K321" s="18" t="str">
        <f t="shared" si="344"/>
        <v/>
      </c>
      <c r="L321" s="18" t="str">
        <f t="shared" si="345"/>
        <v/>
      </c>
      <c r="M321" s="18" t="str">
        <f t="shared" si="346"/>
        <v/>
      </c>
      <c r="N321" s="44">
        <f t="shared" si="347"/>
        <v>1</v>
      </c>
      <c r="O321" s="64" t="str">
        <f t="shared" si="348"/>
        <v/>
      </c>
      <c r="P321" s="32"/>
      <c r="Q321" s="65" t="str">
        <f t="shared" si="349"/>
        <v/>
      </c>
    </row>
    <row r="322" spans="1:17" ht="15" hidden="1" x14ac:dyDescent="0.25">
      <c r="A322" s="73"/>
      <c r="B322" s="27"/>
      <c r="C322" s="27"/>
      <c r="D322" s="28">
        <f t="shared" si="337"/>
        <v>45</v>
      </c>
      <c r="E322" s="29">
        <f t="shared" si="338"/>
        <v>45</v>
      </c>
      <c r="F322" s="51">
        <f t="shared" si="339"/>
        <v>0</v>
      </c>
      <c r="G322" s="51">
        <f t="shared" si="340"/>
        <v>0</v>
      </c>
      <c r="H322" s="31">
        <f t="shared" si="341"/>
        <v>0</v>
      </c>
      <c r="I322" s="18" t="str">
        <f t="shared" si="342"/>
        <v/>
      </c>
      <c r="J322" s="18" t="e">
        <f t="shared" si="343"/>
        <v>#DIV/0!</v>
      </c>
      <c r="K322" s="18" t="str">
        <f t="shared" si="344"/>
        <v/>
      </c>
      <c r="L322" s="18" t="str">
        <f t="shared" si="345"/>
        <v/>
      </c>
      <c r="M322" s="18" t="str">
        <f t="shared" si="346"/>
        <v/>
      </c>
      <c r="N322" s="44">
        <f t="shared" si="347"/>
        <v>1</v>
      </c>
      <c r="O322" s="64" t="str">
        <f t="shared" si="348"/>
        <v/>
      </c>
      <c r="P322" s="32"/>
      <c r="Q322" s="65" t="str">
        <f t="shared" si="349"/>
        <v/>
      </c>
    </row>
    <row r="323" spans="1:17" ht="15" hidden="1" x14ac:dyDescent="0.25">
      <c r="A323" s="73"/>
      <c r="B323" s="27"/>
      <c r="C323" s="27"/>
      <c r="D323" s="28">
        <f t="shared" si="337"/>
        <v>45</v>
      </c>
      <c r="E323" s="29">
        <f t="shared" si="338"/>
        <v>45</v>
      </c>
      <c r="F323" s="51">
        <f t="shared" si="339"/>
        <v>0</v>
      </c>
      <c r="G323" s="51">
        <f t="shared" si="340"/>
        <v>0</v>
      </c>
      <c r="H323" s="31">
        <f t="shared" si="341"/>
        <v>0</v>
      </c>
      <c r="I323" s="18" t="str">
        <f t="shared" si="342"/>
        <v/>
      </c>
      <c r="J323" s="18" t="e">
        <f t="shared" si="343"/>
        <v>#DIV/0!</v>
      </c>
      <c r="K323" s="18" t="str">
        <f t="shared" si="344"/>
        <v/>
      </c>
      <c r="L323" s="18" t="str">
        <f t="shared" si="345"/>
        <v/>
      </c>
      <c r="M323" s="18" t="str">
        <f t="shared" si="346"/>
        <v/>
      </c>
      <c r="N323" s="44">
        <f t="shared" si="347"/>
        <v>1</v>
      </c>
      <c r="O323" s="64" t="str">
        <f t="shared" si="348"/>
        <v/>
      </c>
      <c r="P323" s="32"/>
      <c r="Q323" s="65" t="str">
        <f t="shared" si="349"/>
        <v/>
      </c>
    </row>
    <row r="324" spans="1:17" ht="15" hidden="1" x14ac:dyDescent="0.25">
      <c r="A324" s="73"/>
      <c r="B324" s="27"/>
      <c r="C324" s="27"/>
      <c r="D324" s="28">
        <f t="shared" si="337"/>
        <v>45</v>
      </c>
      <c r="E324" s="29">
        <f t="shared" si="338"/>
        <v>45</v>
      </c>
      <c r="F324" s="51">
        <f t="shared" si="339"/>
        <v>0</v>
      </c>
      <c r="G324" s="51">
        <f t="shared" si="340"/>
        <v>0</v>
      </c>
      <c r="H324" s="31">
        <f t="shared" si="341"/>
        <v>0</v>
      </c>
      <c r="I324" s="18" t="str">
        <f t="shared" si="342"/>
        <v/>
      </c>
      <c r="J324" s="18" t="e">
        <f t="shared" si="343"/>
        <v>#DIV/0!</v>
      </c>
      <c r="K324" s="18" t="str">
        <f t="shared" si="344"/>
        <v/>
      </c>
      <c r="L324" s="18" t="str">
        <f t="shared" si="345"/>
        <v/>
      </c>
      <c r="M324" s="18" t="str">
        <f t="shared" si="346"/>
        <v/>
      </c>
      <c r="N324" s="44">
        <f t="shared" si="347"/>
        <v>1</v>
      </c>
      <c r="O324" s="64" t="str">
        <f t="shared" si="348"/>
        <v/>
      </c>
      <c r="P324" s="32"/>
      <c r="Q324" s="65" t="str">
        <f t="shared" si="349"/>
        <v/>
      </c>
    </row>
    <row r="325" spans="1:17" ht="15" hidden="1" x14ac:dyDescent="0.25">
      <c r="A325" s="73"/>
      <c r="B325" s="27"/>
      <c r="C325" s="27"/>
      <c r="D325" s="28">
        <f t="shared" si="337"/>
        <v>45</v>
      </c>
      <c r="E325" s="29">
        <f t="shared" si="338"/>
        <v>45</v>
      </c>
      <c r="F325" s="51">
        <f t="shared" si="339"/>
        <v>0</v>
      </c>
      <c r="G325" s="51">
        <f t="shared" si="340"/>
        <v>0</v>
      </c>
      <c r="H325" s="31">
        <f t="shared" si="341"/>
        <v>0</v>
      </c>
      <c r="I325" s="18" t="str">
        <f t="shared" si="342"/>
        <v/>
      </c>
      <c r="J325" s="18" t="e">
        <f t="shared" si="343"/>
        <v>#DIV/0!</v>
      </c>
      <c r="K325" s="18" t="str">
        <f t="shared" si="344"/>
        <v/>
      </c>
      <c r="L325" s="18" t="str">
        <f t="shared" si="345"/>
        <v/>
      </c>
      <c r="M325" s="18" t="str">
        <f t="shared" si="346"/>
        <v/>
      </c>
      <c r="N325" s="44">
        <f t="shared" si="347"/>
        <v>1</v>
      </c>
      <c r="O325" s="64" t="str">
        <f t="shared" si="348"/>
        <v/>
      </c>
      <c r="P325" s="32"/>
      <c r="Q325" s="65" t="str">
        <f t="shared" si="349"/>
        <v/>
      </c>
    </row>
    <row r="326" spans="1:17" ht="15" hidden="1" x14ac:dyDescent="0.25">
      <c r="A326" s="73"/>
      <c r="B326" s="27"/>
      <c r="C326" s="27"/>
      <c r="D326" s="28">
        <f t="shared" si="337"/>
        <v>45</v>
      </c>
      <c r="E326" s="29">
        <f t="shared" si="338"/>
        <v>45</v>
      </c>
      <c r="F326" s="51">
        <f t="shared" si="339"/>
        <v>0</v>
      </c>
      <c r="G326" s="51">
        <f t="shared" si="340"/>
        <v>0</v>
      </c>
      <c r="H326" s="31">
        <f t="shared" si="341"/>
        <v>0</v>
      </c>
      <c r="I326" s="18" t="str">
        <f t="shared" si="342"/>
        <v/>
      </c>
      <c r="J326" s="18" t="e">
        <f t="shared" si="343"/>
        <v>#DIV/0!</v>
      </c>
      <c r="K326" s="18" t="str">
        <f t="shared" si="344"/>
        <v/>
      </c>
      <c r="L326" s="18" t="str">
        <f t="shared" si="345"/>
        <v/>
      </c>
      <c r="M326" s="18" t="str">
        <f t="shared" si="346"/>
        <v/>
      </c>
      <c r="N326" s="44">
        <f t="shared" si="347"/>
        <v>1</v>
      </c>
      <c r="O326" s="64" t="str">
        <f t="shared" si="348"/>
        <v/>
      </c>
      <c r="P326" s="32"/>
      <c r="Q326" s="65" t="str">
        <f t="shared" si="349"/>
        <v/>
      </c>
    </row>
    <row r="327" spans="1:17" ht="15" hidden="1" x14ac:dyDescent="0.25">
      <c r="A327" s="73"/>
      <c r="B327" s="27"/>
      <c r="C327" s="27"/>
      <c r="D327" s="28">
        <f t="shared" si="337"/>
        <v>45</v>
      </c>
      <c r="E327" s="29">
        <f t="shared" si="338"/>
        <v>45</v>
      </c>
      <c r="F327" s="51">
        <f t="shared" si="339"/>
        <v>0</v>
      </c>
      <c r="G327" s="51">
        <f t="shared" si="340"/>
        <v>0</v>
      </c>
      <c r="H327" s="31">
        <f t="shared" si="341"/>
        <v>0</v>
      </c>
      <c r="I327" s="18" t="str">
        <f t="shared" si="342"/>
        <v/>
      </c>
      <c r="J327" s="18" t="e">
        <f t="shared" si="343"/>
        <v>#DIV/0!</v>
      </c>
      <c r="K327" s="18" t="str">
        <f t="shared" si="344"/>
        <v/>
      </c>
      <c r="L327" s="18" t="str">
        <f t="shared" si="345"/>
        <v/>
      </c>
      <c r="M327" s="18" t="str">
        <f t="shared" si="346"/>
        <v/>
      </c>
      <c r="N327" s="44">
        <f t="shared" si="347"/>
        <v>1</v>
      </c>
      <c r="O327" s="64" t="str">
        <f t="shared" si="348"/>
        <v/>
      </c>
      <c r="P327" s="32"/>
      <c r="Q327" s="65" t="str">
        <f t="shared" si="349"/>
        <v/>
      </c>
    </row>
    <row r="328" spans="1:17" ht="15" hidden="1" x14ac:dyDescent="0.25">
      <c r="A328" s="73"/>
      <c r="B328" s="27"/>
      <c r="C328" s="27"/>
      <c r="D328" s="28">
        <f t="shared" si="337"/>
        <v>45</v>
      </c>
      <c r="E328" s="29">
        <f t="shared" si="338"/>
        <v>45</v>
      </c>
      <c r="F328" s="51">
        <f t="shared" si="339"/>
        <v>0</v>
      </c>
      <c r="G328" s="51">
        <f t="shared" si="340"/>
        <v>0</v>
      </c>
      <c r="H328" s="31">
        <f t="shared" si="341"/>
        <v>0</v>
      </c>
      <c r="I328" s="18" t="str">
        <f t="shared" si="342"/>
        <v/>
      </c>
      <c r="J328" s="18" t="e">
        <f t="shared" si="343"/>
        <v>#DIV/0!</v>
      </c>
      <c r="K328" s="18" t="str">
        <f t="shared" si="344"/>
        <v/>
      </c>
      <c r="L328" s="18" t="str">
        <f t="shared" si="345"/>
        <v/>
      </c>
      <c r="M328" s="18" t="str">
        <f t="shared" si="346"/>
        <v/>
      </c>
      <c r="N328" s="44">
        <f t="shared" si="347"/>
        <v>1</v>
      </c>
      <c r="O328" s="64" t="str">
        <f t="shared" si="348"/>
        <v/>
      </c>
      <c r="P328" s="32"/>
      <c r="Q328" s="65" t="str">
        <f t="shared" si="349"/>
        <v/>
      </c>
    </row>
    <row r="329" spans="1:17" ht="15" hidden="1" x14ac:dyDescent="0.25">
      <c r="A329" s="73"/>
      <c r="B329" s="27"/>
      <c r="C329" s="27"/>
      <c r="D329" s="28">
        <f t="shared" si="337"/>
        <v>45</v>
      </c>
      <c r="E329" s="29">
        <f t="shared" si="338"/>
        <v>45</v>
      </c>
      <c r="F329" s="51">
        <f t="shared" si="339"/>
        <v>0</v>
      </c>
      <c r="G329" s="51">
        <f t="shared" si="340"/>
        <v>0</v>
      </c>
      <c r="H329" s="31">
        <f t="shared" si="341"/>
        <v>0</v>
      </c>
      <c r="I329" s="18" t="str">
        <f t="shared" si="342"/>
        <v/>
      </c>
      <c r="J329" s="18" t="e">
        <f t="shared" si="343"/>
        <v>#DIV/0!</v>
      </c>
      <c r="K329" s="18" t="str">
        <f t="shared" si="344"/>
        <v/>
      </c>
      <c r="L329" s="18" t="str">
        <f t="shared" si="345"/>
        <v/>
      </c>
      <c r="M329" s="18" t="str">
        <f t="shared" si="346"/>
        <v/>
      </c>
      <c r="N329" s="44">
        <f t="shared" si="347"/>
        <v>1</v>
      </c>
      <c r="O329" s="64" t="str">
        <f t="shared" si="348"/>
        <v/>
      </c>
      <c r="P329" s="32"/>
      <c r="Q329" s="65" t="str">
        <f t="shared" si="349"/>
        <v/>
      </c>
    </row>
    <row r="330" spans="1:17" ht="15" hidden="1" x14ac:dyDescent="0.25">
      <c r="A330" s="73"/>
      <c r="B330" s="27"/>
      <c r="C330" s="27"/>
      <c r="D330" s="28">
        <f t="shared" ref="D330:D365" si="350">SUM($B$4-B330)</f>
        <v>45</v>
      </c>
      <c r="E330" s="29">
        <f t="shared" ref="E330:E365" si="351">SUM($B$5-C330)</f>
        <v>45</v>
      </c>
      <c r="F330" s="51">
        <f t="shared" ref="F330:F365" si="352">IF(ISERROR(B330/$B$4),"",(B330/$B$4))</f>
        <v>0</v>
      </c>
      <c r="G330" s="51">
        <f t="shared" ref="G330:G365" si="353">IF(ISERROR(C330/$B$5),"",(C330/$B$5))</f>
        <v>0</v>
      </c>
      <c r="H330" s="31">
        <f t="shared" ref="H330:H365" si="354">IF(ISERROR(F330-G330),"",(F330-G330))</f>
        <v>0</v>
      </c>
      <c r="I330" s="18" t="str">
        <f t="shared" ref="I330:I365" si="355">IF(ISERROR((B330*E330)/(C330*D330)),"",(B330*E330/(C330*D330)))</f>
        <v/>
      </c>
      <c r="J330" s="18" t="e">
        <f t="shared" ref="J330:J365" si="356">POWER(1/B330+1/C330+1/D330+1/E330,1/2)</f>
        <v>#DIV/0!</v>
      </c>
      <c r="K330" s="18" t="str">
        <f t="shared" ref="K330:K365" si="357">IF(ISERROR(EXP(LN(I330)-1.96 *J330)),"",(EXP(LN(I330)-1.96*J330)))</f>
        <v/>
      </c>
      <c r="L330" s="18" t="str">
        <f t="shared" ref="L330:L365" si="358">IF(ISERROR(EXP(LN(I330)+1.96 *J330)),"",EXP(LN(I330)+1.96*J330))</f>
        <v/>
      </c>
      <c r="M330" s="18" t="str">
        <f t="shared" ref="M330:M365" si="359">IF(ISERROR(($B$7*B330/(B330+D330)/(($B$7*B330/(B330+D330)+(1-$B$7)*C330/(C330+E330))))/($B$7*D330/(B330+D330)/(($B$7*D330/(B330+D330)+(1-$B$7)*E330/(C330+E330))))),"",($B$7*B330/(B330+D330)/(($B$7*B330/(B330+D330)+(1-$B$7)*C330/(C330+E330))))/($B$7*D330/(B330+D330)/(($B$7*D330/(B330+D330)+(1-$B$7)*E330/(C330+E330)))))</f>
        <v/>
      </c>
      <c r="N330" s="44">
        <f t="shared" ref="N330:N365" si="360">MIN(_xlfn.HYPGEOM.DIST(C330,B330+C330,C330+E330,B330+D330+C330+E330,TRUE),_xlfn.HYPGEOM.DIST(B330,B330+C330,B330+D330,B330+D330+C330+E330,TRUE))</f>
        <v>1</v>
      </c>
      <c r="O330" s="64" t="str">
        <f t="shared" ref="O330:O365" si="361">IF(AND(N330&lt;0.05,M330&gt;1), "Doers are " &amp; ROUND(M330,1) &amp; " times more likely to give this response than Non-doers.", "")</f>
        <v/>
      </c>
      <c r="P330" s="32"/>
      <c r="Q330" s="65" t="str">
        <f t="shared" si="349"/>
        <v/>
      </c>
    </row>
    <row r="331" spans="1:17" ht="15" hidden="1" x14ac:dyDescent="0.25">
      <c r="A331" s="73"/>
      <c r="B331" s="27"/>
      <c r="C331" s="27"/>
      <c r="D331" s="28">
        <f t="shared" si="350"/>
        <v>45</v>
      </c>
      <c r="E331" s="29">
        <f t="shared" si="351"/>
        <v>45</v>
      </c>
      <c r="F331" s="51">
        <f t="shared" si="352"/>
        <v>0</v>
      </c>
      <c r="G331" s="51">
        <f t="shared" si="353"/>
        <v>0</v>
      </c>
      <c r="H331" s="31">
        <f t="shared" si="354"/>
        <v>0</v>
      </c>
      <c r="I331" s="18" t="str">
        <f t="shared" si="355"/>
        <v/>
      </c>
      <c r="J331" s="18" t="e">
        <f t="shared" si="356"/>
        <v>#DIV/0!</v>
      </c>
      <c r="K331" s="18" t="str">
        <f t="shared" si="357"/>
        <v/>
      </c>
      <c r="L331" s="18" t="str">
        <f t="shared" si="358"/>
        <v/>
      </c>
      <c r="M331" s="18" t="str">
        <f t="shared" si="359"/>
        <v/>
      </c>
      <c r="N331" s="44">
        <f t="shared" si="360"/>
        <v>1</v>
      </c>
      <c r="O331" s="64" t="str">
        <f t="shared" si="361"/>
        <v/>
      </c>
      <c r="P331" s="32"/>
      <c r="Q331" s="65" t="str">
        <f t="shared" si="349"/>
        <v/>
      </c>
    </row>
    <row r="332" spans="1:17" ht="15" hidden="1" x14ac:dyDescent="0.25">
      <c r="A332" s="73"/>
      <c r="B332" s="27"/>
      <c r="C332" s="27"/>
      <c r="D332" s="28">
        <f t="shared" si="350"/>
        <v>45</v>
      </c>
      <c r="E332" s="29">
        <f t="shared" si="351"/>
        <v>45</v>
      </c>
      <c r="F332" s="51">
        <f t="shared" si="352"/>
        <v>0</v>
      </c>
      <c r="G332" s="51">
        <f t="shared" si="353"/>
        <v>0</v>
      </c>
      <c r="H332" s="31">
        <f t="shared" si="354"/>
        <v>0</v>
      </c>
      <c r="I332" s="18" t="str">
        <f t="shared" si="355"/>
        <v/>
      </c>
      <c r="J332" s="18" t="e">
        <f t="shared" si="356"/>
        <v>#DIV/0!</v>
      </c>
      <c r="K332" s="18" t="str">
        <f t="shared" si="357"/>
        <v/>
      </c>
      <c r="L332" s="18" t="str">
        <f t="shared" si="358"/>
        <v/>
      </c>
      <c r="M332" s="18" t="str">
        <f t="shared" si="359"/>
        <v/>
      </c>
      <c r="N332" s="44">
        <f t="shared" si="360"/>
        <v>1</v>
      </c>
      <c r="O332" s="64" t="str">
        <f t="shared" si="361"/>
        <v/>
      </c>
      <c r="P332" s="32"/>
      <c r="Q332" s="65" t="str">
        <f t="shared" si="349"/>
        <v/>
      </c>
    </row>
    <row r="333" spans="1:17" ht="15" hidden="1" x14ac:dyDescent="0.25">
      <c r="A333" s="73"/>
      <c r="B333" s="27"/>
      <c r="C333" s="27"/>
      <c r="D333" s="28">
        <f t="shared" si="350"/>
        <v>45</v>
      </c>
      <c r="E333" s="29">
        <f t="shared" si="351"/>
        <v>45</v>
      </c>
      <c r="F333" s="51">
        <f t="shared" si="352"/>
        <v>0</v>
      </c>
      <c r="G333" s="51">
        <f t="shared" si="353"/>
        <v>0</v>
      </c>
      <c r="H333" s="31">
        <f t="shared" si="354"/>
        <v>0</v>
      </c>
      <c r="I333" s="18" t="str">
        <f t="shared" si="355"/>
        <v/>
      </c>
      <c r="J333" s="18" t="e">
        <f t="shared" si="356"/>
        <v>#DIV/0!</v>
      </c>
      <c r="K333" s="18" t="str">
        <f t="shared" si="357"/>
        <v/>
      </c>
      <c r="L333" s="18" t="str">
        <f t="shared" si="358"/>
        <v/>
      </c>
      <c r="M333" s="18" t="str">
        <f t="shared" si="359"/>
        <v/>
      </c>
      <c r="N333" s="44">
        <f t="shared" si="360"/>
        <v>1</v>
      </c>
      <c r="O333" s="64" t="str">
        <f t="shared" si="361"/>
        <v/>
      </c>
      <c r="P333" s="32"/>
      <c r="Q333" s="65" t="str">
        <f t="shared" si="349"/>
        <v/>
      </c>
    </row>
    <row r="334" spans="1:17" ht="15" hidden="1" x14ac:dyDescent="0.25">
      <c r="A334" s="73"/>
      <c r="B334" s="27"/>
      <c r="C334" s="27"/>
      <c r="D334" s="28">
        <f t="shared" si="350"/>
        <v>45</v>
      </c>
      <c r="E334" s="29">
        <f t="shared" si="351"/>
        <v>45</v>
      </c>
      <c r="F334" s="51">
        <f t="shared" si="352"/>
        <v>0</v>
      </c>
      <c r="G334" s="51">
        <f t="shared" si="353"/>
        <v>0</v>
      </c>
      <c r="H334" s="31">
        <f t="shared" si="354"/>
        <v>0</v>
      </c>
      <c r="I334" s="18" t="str">
        <f t="shared" si="355"/>
        <v/>
      </c>
      <c r="J334" s="18" t="e">
        <f t="shared" si="356"/>
        <v>#DIV/0!</v>
      </c>
      <c r="K334" s="18" t="str">
        <f t="shared" si="357"/>
        <v/>
      </c>
      <c r="L334" s="18" t="str">
        <f t="shared" si="358"/>
        <v/>
      </c>
      <c r="M334" s="18" t="str">
        <f t="shared" si="359"/>
        <v/>
      </c>
      <c r="N334" s="44">
        <f t="shared" si="360"/>
        <v>1</v>
      </c>
      <c r="O334" s="64" t="str">
        <f t="shared" si="361"/>
        <v/>
      </c>
      <c r="P334" s="32"/>
      <c r="Q334" s="65" t="str">
        <f t="shared" si="349"/>
        <v/>
      </c>
    </row>
    <row r="335" spans="1:17" ht="15" hidden="1" x14ac:dyDescent="0.25">
      <c r="A335" s="73"/>
      <c r="B335" s="27"/>
      <c r="C335" s="27"/>
      <c r="D335" s="28">
        <f t="shared" si="350"/>
        <v>45</v>
      </c>
      <c r="E335" s="29">
        <f t="shared" si="351"/>
        <v>45</v>
      </c>
      <c r="F335" s="51">
        <f t="shared" si="352"/>
        <v>0</v>
      </c>
      <c r="G335" s="51">
        <f t="shared" si="353"/>
        <v>0</v>
      </c>
      <c r="H335" s="31">
        <f t="shared" si="354"/>
        <v>0</v>
      </c>
      <c r="I335" s="18" t="str">
        <f t="shared" si="355"/>
        <v/>
      </c>
      <c r="J335" s="18" t="e">
        <f t="shared" si="356"/>
        <v>#DIV/0!</v>
      </c>
      <c r="K335" s="18" t="str">
        <f t="shared" si="357"/>
        <v/>
      </c>
      <c r="L335" s="18" t="str">
        <f t="shared" si="358"/>
        <v/>
      </c>
      <c r="M335" s="18" t="str">
        <f t="shared" si="359"/>
        <v/>
      </c>
      <c r="N335" s="44">
        <f t="shared" si="360"/>
        <v>1</v>
      </c>
      <c r="O335" s="64" t="str">
        <f t="shared" si="361"/>
        <v/>
      </c>
      <c r="P335" s="32"/>
      <c r="Q335" s="65" t="str">
        <f t="shared" ref="Q335:Q365" si="362">IF(AND(N335&lt;0.05,M335&lt;1), "Non-doers are " &amp; ROUND(1/M335,1) &amp; " times more likely to give this response than Doers.", "")</f>
        <v/>
      </c>
    </row>
    <row r="336" spans="1:17" ht="15" hidden="1" x14ac:dyDescent="0.25">
      <c r="A336" s="73"/>
      <c r="B336" s="27"/>
      <c r="C336" s="27"/>
      <c r="D336" s="28">
        <f t="shared" si="350"/>
        <v>45</v>
      </c>
      <c r="E336" s="29">
        <f t="shared" si="351"/>
        <v>45</v>
      </c>
      <c r="F336" s="51">
        <f t="shared" si="352"/>
        <v>0</v>
      </c>
      <c r="G336" s="51">
        <f t="shared" si="353"/>
        <v>0</v>
      </c>
      <c r="H336" s="31">
        <f t="shared" si="354"/>
        <v>0</v>
      </c>
      <c r="I336" s="18" t="str">
        <f t="shared" si="355"/>
        <v/>
      </c>
      <c r="J336" s="18" t="e">
        <f t="shared" si="356"/>
        <v>#DIV/0!</v>
      </c>
      <c r="K336" s="18" t="str">
        <f t="shared" si="357"/>
        <v/>
      </c>
      <c r="L336" s="18" t="str">
        <f t="shared" si="358"/>
        <v/>
      </c>
      <c r="M336" s="18" t="str">
        <f t="shared" si="359"/>
        <v/>
      </c>
      <c r="N336" s="44">
        <f t="shared" si="360"/>
        <v>1</v>
      </c>
      <c r="O336" s="64" t="str">
        <f t="shared" si="361"/>
        <v/>
      </c>
      <c r="P336" s="32"/>
      <c r="Q336" s="65" t="str">
        <f t="shared" si="362"/>
        <v/>
      </c>
    </row>
    <row r="337" spans="1:17" ht="15" hidden="1" x14ac:dyDescent="0.25">
      <c r="A337" s="73"/>
      <c r="B337" s="27"/>
      <c r="C337" s="27"/>
      <c r="D337" s="28">
        <f t="shared" si="350"/>
        <v>45</v>
      </c>
      <c r="E337" s="29">
        <f t="shared" si="351"/>
        <v>45</v>
      </c>
      <c r="F337" s="51">
        <f t="shared" si="352"/>
        <v>0</v>
      </c>
      <c r="G337" s="51">
        <f t="shared" si="353"/>
        <v>0</v>
      </c>
      <c r="H337" s="31">
        <f t="shared" si="354"/>
        <v>0</v>
      </c>
      <c r="I337" s="18" t="str">
        <f t="shared" si="355"/>
        <v/>
      </c>
      <c r="J337" s="18" t="e">
        <f t="shared" si="356"/>
        <v>#DIV/0!</v>
      </c>
      <c r="K337" s="18" t="str">
        <f t="shared" si="357"/>
        <v/>
      </c>
      <c r="L337" s="18" t="str">
        <f t="shared" si="358"/>
        <v/>
      </c>
      <c r="M337" s="18" t="str">
        <f t="shared" si="359"/>
        <v/>
      </c>
      <c r="N337" s="44">
        <f t="shared" si="360"/>
        <v>1</v>
      </c>
      <c r="O337" s="64" t="str">
        <f t="shared" si="361"/>
        <v/>
      </c>
      <c r="P337" s="32"/>
      <c r="Q337" s="65" t="str">
        <f t="shared" si="362"/>
        <v/>
      </c>
    </row>
    <row r="338" spans="1:17" ht="15" hidden="1" x14ac:dyDescent="0.25">
      <c r="A338" s="73"/>
      <c r="B338" s="27"/>
      <c r="C338" s="27"/>
      <c r="D338" s="28">
        <f t="shared" si="350"/>
        <v>45</v>
      </c>
      <c r="E338" s="29">
        <f t="shared" si="351"/>
        <v>45</v>
      </c>
      <c r="F338" s="51">
        <f t="shared" si="352"/>
        <v>0</v>
      </c>
      <c r="G338" s="51">
        <f t="shared" si="353"/>
        <v>0</v>
      </c>
      <c r="H338" s="31">
        <f t="shared" si="354"/>
        <v>0</v>
      </c>
      <c r="I338" s="18" t="str">
        <f t="shared" si="355"/>
        <v/>
      </c>
      <c r="J338" s="18" t="e">
        <f t="shared" si="356"/>
        <v>#DIV/0!</v>
      </c>
      <c r="K338" s="18" t="str">
        <f t="shared" si="357"/>
        <v/>
      </c>
      <c r="L338" s="18" t="str">
        <f t="shared" si="358"/>
        <v/>
      </c>
      <c r="M338" s="18" t="str">
        <f t="shared" si="359"/>
        <v/>
      </c>
      <c r="N338" s="44">
        <f t="shared" si="360"/>
        <v>1</v>
      </c>
      <c r="O338" s="64" t="str">
        <f t="shared" si="361"/>
        <v/>
      </c>
      <c r="P338" s="32"/>
      <c r="Q338" s="65" t="str">
        <f t="shared" si="362"/>
        <v/>
      </c>
    </row>
    <row r="339" spans="1:17" ht="15" hidden="1" x14ac:dyDescent="0.25">
      <c r="A339" s="73"/>
      <c r="B339" s="27"/>
      <c r="C339" s="27"/>
      <c r="D339" s="28">
        <f t="shared" si="350"/>
        <v>45</v>
      </c>
      <c r="E339" s="29">
        <f t="shared" si="351"/>
        <v>45</v>
      </c>
      <c r="F339" s="51">
        <f t="shared" si="352"/>
        <v>0</v>
      </c>
      <c r="G339" s="51">
        <f t="shared" si="353"/>
        <v>0</v>
      </c>
      <c r="H339" s="31">
        <f t="shared" si="354"/>
        <v>0</v>
      </c>
      <c r="I339" s="18" t="str">
        <f t="shared" si="355"/>
        <v/>
      </c>
      <c r="J339" s="18" t="e">
        <f t="shared" si="356"/>
        <v>#DIV/0!</v>
      </c>
      <c r="K339" s="18" t="str">
        <f t="shared" si="357"/>
        <v/>
      </c>
      <c r="L339" s="18" t="str">
        <f t="shared" si="358"/>
        <v/>
      </c>
      <c r="M339" s="18" t="str">
        <f t="shared" si="359"/>
        <v/>
      </c>
      <c r="N339" s="44">
        <f t="shared" si="360"/>
        <v>1</v>
      </c>
      <c r="O339" s="64" t="str">
        <f t="shared" si="361"/>
        <v/>
      </c>
      <c r="P339" s="32"/>
      <c r="Q339" s="65" t="str">
        <f t="shared" si="362"/>
        <v/>
      </c>
    </row>
    <row r="340" spans="1:17" ht="15" hidden="1" x14ac:dyDescent="0.25">
      <c r="A340" s="73"/>
      <c r="B340" s="27"/>
      <c r="C340" s="27"/>
      <c r="D340" s="28">
        <f t="shared" si="350"/>
        <v>45</v>
      </c>
      <c r="E340" s="29">
        <f t="shared" si="351"/>
        <v>45</v>
      </c>
      <c r="F340" s="51">
        <f t="shared" si="352"/>
        <v>0</v>
      </c>
      <c r="G340" s="51">
        <f t="shared" si="353"/>
        <v>0</v>
      </c>
      <c r="H340" s="31">
        <f t="shared" si="354"/>
        <v>0</v>
      </c>
      <c r="I340" s="18" t="str">
        <f t="shared" si="355"/>
        <v/>
      </c>
      <c r="J340" s="18" t="e">
        <f t="shared" si="356"/>
        <v>#DIV/0!</v>
      </c>
      <c r="K340" s="18" t="str">
        <f t="shared" si="357"/>
        <v/>
      </c>
      <c r="L340" s="18" t="str">
        <f t="shared" si="358"/>
        <v/>
      </c>
      <c r="M340" s="18" t="str">
        <f t="shared" si="359"/>
        <v/>
      </c>
      <c r="N340" s="44">
        <f t="shared" si="360"/>
        <v>1</v>
      </c>
      <c r="O340" s="64" t="str">
        <f t="shared" si="361"/>
        <v/>
      </c>
      <c r="P340" s="32"/>
      <c r="Q340" s="65" t="str">
        <f t="shared" si="362"/>
        <v/>
      </c>
    </row>
    <row r="341" spans="1:17" ht="15" hidden="1" x14ac:dyDescent="0.25">
      <c r="A341" s="73"/>
      <c r="B341" s="27"/>
      <c r="C341" s="27"/>
      <c r="D341" s="28">
        <f t="shared" si="350"/>
        <v>45</v>
      </c>
      <c r="E341" s="29">
        <f t="shared" si="351"/>
        <v>45</v>
      </c>
      <c r="F341" s="51">
        <f t="shared" si="352"/>
        <v>0</v>
      </c>
      <c r="G341" s="51">
        <f t="shared" si="353"/>
        <v>0</v>
      </c>
      <c r="H341" s="31">
        <f t="shared" si="354"/>
        <v>0</v>
      </c>
      <c r="I341" s="18" t="str">
        <f t="shared" si="355"/>
        <v/>
      </c>
      <c r="J341" s="18" t="e">
        <f t="shared" si="356"/>
        <v>#DIV/0!</v>
      </c>
      <c r="K341" s="18" t="str">
        <f t="shared" si="357"/>
        <v/>
      </c>
      <c r="L341" s="18" t="str">
        <f t="shared" si="358"/>
        <v/>
      </c>
      <c r="M341" s="18" t="str">
        <f t="shared" si="359"/>
        <v/>
      </c>
      <c r="N341" s="44">
        <f t="shared" si="360"/>
        <v>1</v>
      </c>
      <c r="O341" s="64" t="str">
        <f t="shared" si="361"/>
        <v/>
      </c>
      <c r="P341" s="32"/>
      <c r="Q341" s="65" t="str">
        <f t="shared" si="362"/>
        <v/>
      </c>
    </row>
    <row r="342" spans="1:17" ht="15" hidden="1" x14ac:dyDescent="0.25">
      <c r="A342" s="73"/>
      <c r="B342" s="27"/>
      <c r="C342" s="27"/>
      <c r="D342" s="28">
        <f t="shared" si="350"/>
        <v>45</v>
      </c>
      <c r="E342" s="29">
        <f t="shared" si="351"/>
        <v>45</v>
      </c>
      <c r="F342" s="51">
        <f t="shared" si="352"/>
        <v>0</v>
      </c>
      <c r="G342" s="51">
        <f t="shared" si="353"/>
        <v>0</v>
      </c>
      <c r="H342" s="31">
        <f t="shared" si="354"/>
        <v>0</v>
      </c>
      <c r="I342" s="18" t="str">
        <f t="shared" si="355"/>
        <v/>
      </c>
      <c r="J342" s="18" t="e">
        <f t="shared" si="356"/>
        <v>#DIV/0!</v>
      </c>
      <c r="K342" s="18" t="str">
        <f t="shared" si="357"/>
        <v/>
      </c>
      <c r="L342" s="18" t="str">
        <f t="shared" si="358"/>
        <v/>
      </c>
      <c r="M342" s="18" t="str">
        <f t="shared" si="359"/>
        <v/>
      </c>
      <c r="N342" s="44">
        <f t="shared" si="360"/>
        <v>1</v>
      </c>
      <c r="O342" s="64" t="str">
        <f t="shared" si="361"/>
        <v/>
      </c>
      <c r="P342" s="32"/>
      <c r="Q342" s="65" t="str">
        <f t="shared" si="362"/>
        <v/>
      </c>
    </row>
    <row r="343" spans="1:17" ht="15" hidden="1" x14ac:dyDescent="0.25">
      <c r="A343" s="73"/>
      <c r="B343" s="27"/>
      <c r="C343" s="27"/>
      <c r="D343" s="28">
        <f t="shared" si="350"/>
        <v>45</v>
      </c>
      <c r="E343" s="29">
        <f t="shared" si="351"/>
        <v>45</v>
      </c>
      <c r="F343" s="51">
        <f t="shared" si="352"/>
        <v>0</v>
      </c>
      <c r="G343" s="51">
        <f t="shared" si="353"/>
        <v>0</v>
      </c>
      <c r="H343" s="31">
        <f t="shared" si="354"/>
        <v>0</v>
      </c>
      <c r="I343" s="18" t="str">
        <f t="shared" si="355"/>
        <v/>
      </c>
      <c r="J343" s="18" t="e">
        <f t="shared" si="356"/>
        <v>#DIV/0!</v>
      </c>
      <c r="K343" s="18" t="str">
        <f t="shared" si="357"/>
        <v/>
      </c>
      <c r="L343" s="18" t="str">
        <f t="shared" si="358"/>
        <v/>
      </c>
      <c r="M343" s="18" t="str">
        <f t="shared" si="359"/>
        <v/>
      </c>
      <c r="N343" s="44">
        <f t="shared" si="360"/>
        <v>1</v>
      </c>
      <c r="O343" s="64" t="str">
        <f t="shared" si="361"/>
        <v/>
      </c>
      <c r="P343" s="32"/>
      <c r="Q343" s="65" t="str">
        <f t="shared" si="362"/>
        <v/>
      </c>
    </row>
    <row r="344" spans="1:17" ht="15" hidden="1" x14ac:dyDescent="0.25">
      <c r="A344" s="73"/>
      <c r="B344" s="27"/>
      <c r="C344" s="27"/>
      <c r="D344" s="28">
        <f t="shared" si="350"/>
        <v>45</v>
      </c>
      <c r="E344" s="29">
        <f t="shared" si="351"/>
        <v>45</v>
      </c>
      <c r="F344" s="51">
        <f t="shared" si="352"/>
        <v>0</v>
      </c>
      <c r="G344" s="51">
        <f t="shared" si="353"/>
        <v>0</v>
      </c>
      <c r="H344" s="31">
        <f t="shared" si="354"/>
        <v>0</v>
      </c>
      <c r="I344" s="18" t="str">
        <f t="shared" si="355"/>
        <v/>
      </c>
      <c r="J344" s="18" t="e">
        <f t="shared" si="356"/>
        <v>#DIV/0!</v>
      </c>
      <c r="K344" s="18" t="str">
        <f t="shared" si="357"/>
        <v/>
      </c>
      <c r="L344" s="18" t="str">
        <f t="shared" si="358"/>
        <v/>
      </c>
      <c r="M344" s="18" t="str">
        <f t="shared" si="359"/>
        <v/>
      </c>
      <c r="N344" s="44">
        <f t="shared" si="360"/>
        <v>1</v>
      </c>
      <c r="O344" s="64" t="str">
        <f t="shared" si="361"/>
        <v/>
      </c>
      <c r="P344" s="32"/>
      <c r="Q344" s="65" t="str">
        <f t="shared" si="362"/>
        <v/>
      </c>
    </row>
    <row r="345" spans="1:17" ht="15" hidden="1" x14ac:dyDescent="0.25">
      <c r="A345" s="73"/>
      <c r="B345" s="27"/>
      <c r="C345" s="27"/>
      <c r="D345" s="28">
        <f t="shared" si="350"/>
        <v>45</v>
      </c>
      <c r="E345" s="29">
        <f t="shared" si="351"/>
        <v>45</v>
      </c>
      <c r="F345" s="51">
        <f t="shared" si="352"/>
        <v>0</v>
      </c>
      <c r="G345" s="51">
        <f t="shared" si="353"/>
        <v>0</v>
      </c>
      <c r="H345" s="31">
        <f t="shared" si="354"/>
        <v>0</v>
      </c>
      <c r="I345" s="18" t="str">
        <f t="shared" si="355"/>
        <v/>
      </c>
      <c r="J345" s="18" t="e">
        <f t="shared" si="356"/>
        <v>#DIV/0!</v>
      </c>
      <c r="K345" s="18" t="str">
        <f t="shared" si="357"/>
        <v/>
      </c>
      <c r="L345" s="18" t="str">
        <f t="shared" si="358"/>
        <v/>
      </c>
      <c r="M345" s="18" t="str">
        <f t="shared" si="359"/>
        <v/>
      </c>
      <c r="N345" s="44">
        <f t="shared" si="360"/>
        <v>1</v>
      </c>
      <c r="O345" s="64" t="str">
        <f t="shared" si="361"/>
        <v/>
      </c>
      <c r="P345" s="32"/>
      <c r="Q345" s="65" t="str">
        <f t="shared" si="362"/>
        <v/>
      </c>
    </row>
    <row r="346" spans="1:17" ht="15" hidden="1" x14ac:dyDescent="0.25">
      <c r="A346" s="73"/>
      <c r="B346" s="27"/>
      <c r="C346" s="27"/>
      <c r="D346" s="28">
        <f t="shared" si="350"/>
        <v>45</v>
      </c>
      <c r="E346" s="29">
        <f t="shared" si="351"/>
        <v>45</v>
      </c>
      <c r="F346" s="51">
        <f t="shared" si="352"/>
        <v>0</v>
      </c>
      <c r="G346" s="51">
        <f t="shared" si="353"/>
        <v>0</v>
      </c>
      <c r="H346" s="31">
        <f t="shared" si="354"/>
        <v>0</v>
      </c>
      <c r="I346" s="18" t="str">
        <f t="shared" si="355"/>
        <v/>
      </c>
      <c r="J346" s="18" t="e">
        <f t="shared" si="356"/>
        <v>#DIV/0!</v>
      </c>
      <c r="K346" s="18" t="str">
        <f t="shared" si="357"/>
        <v/>
      </c>
      <c r="L346" s="18" t="str">
        <f t="shared" si="358"/>
        <v/>
      </c>
      <c r="M346" s="18" t="str">
        <f t="shared" si="359"/>
        <v/>
      </c>
      <c r="N346" s="44">
        <f t="shared" si="360"/>
        <v>1</v>
      </c>
      <c r="O346" s="64" t="str">
        <f t="shared" si="361"/>
        <v/>
      </c>
      <c r="P346" s="32"/>
      <c r="Q346" s="65" t="str">
        <f t="shared" si="362"/>
        <v/>
      </c>
    </row>
    <row r="347" spans="1:17" ht="15" hidden="1" x14ac:dyDescent="0.25">
      <c r="A347" s="73"/>
      <c r="B347" s="27"/>
      <c r="C347" s="27"/>
      <c r="D347" s="28">
        <f t="shared" si="350"/>
        <v>45</v>
      </c>
      <c r="E347" s="29">
        <f t="shared" si="351"/>
        <v>45</v>
      </c>
      <c r="F347" s="51">
        <f t="shared" si="352"/>
        <v>0</v>
      </c>
      <c r="G347" s="51">
        <f t="shared" si="353"/>
        <v>0</v>
      </c>
      <c r="H347" s="31">
        <f t="shared" si="354"/>
        <v>0</v>
      </c>
      <c r="I347" s="18" t="str">
        <f t="shared" si="355"/>
        <v/>
      </c>
      <c r="J347" s="18" t="e">
        <f t="shared" si="356"/>
        <v>#DIV/0!</v>
      </c>
      <c r="K347" s="18" t="str">
        <f t="shared" si="357"/>
        <v/>
      </c>
      <c r="L347" s="18" t="str">
        <f t="shared" si="358"/>
        <v/>
      </c>
      <c r="M347" s="18" t="str">
        <f t="shared" si="359"/>
        <v/>
      </c>
      <c r="N347" s="44">
        <f t="shared" si="360"/>
        <v>1</v>
      </c>
      <c r="O347" s="64" t="str">
        <f t="shared" si="361"/>
        <v/>
      </c>
      <c r="P347" s="32"/>
      <c r="Q347" s="65" t="str">
        <f t="shared" si="362"/>
        <v/>
      </c>
    </row>
    <row r="348" spans="1:17" ht="15" hidden="1" x14ac:dyDescent="0.25">
      <c r="A348" s="73"/>
      <c r="B348" s="27"/>
      <c r="C348" s="27"/>
      <c r="D348" s="28">
        <f t="shared" si="350"/>
        <v>45</v>
      </c>
      <c r="E348" s="29">
        <f t="shared" si="351"/>
        <v>45</v>
      </c>
      <c r="F348" s="51">
        <f t="shared" si="352"/>
        <v>0</v>
      </c>
      <c r="G348" s="51">
        <f t="shared" si="353"/>
        <v>0</v>
      </c>
      <c r="H348" s="31">
        <f t="shared" si="354"/>
        <v>0</v>
      </c>
      <c r="I348" s="18" t="str">
        <f t="shared" si="355"/>
        <v/>
      </c>
      <c r="J348" s="18" t="e">
        <f t="shared" si="356"/>
        <v>#DIV/0!</v>
      </c>
      <c r="K348" s="18" t="str">
        <f t="shared" si="357"/>
        <v/>
      </c>
      <c r="L348" s="18" t="str">
        <f t="shared" si="358"/>
        <v/>
      </c>
      <c r="M348" s="18" t="str">
        <f t="shared" si="359"/>
        <v/>
      </c>
      <c r="N348" s="44">
        <f t="shared" si="360"/>
        <v>1</v>
      </c>
      <c r="O348" s="64" t="str">
        <f t="shared" si="361"/>
        <v/>
      </c>
      <c r="P348" s="32"/>
      <c r="Q348" s="65" t="str">
        <f t="shared" si="362"/>
        <v/>
      </c>
    </row>
    <row r="349" spans="1:17" ht="15" hidden="1" x14ac:dyDescent="0.25">
      <c r="A349" s="73"/>
      <c r="B349" s="27"/>
      <c r="C349" s="27"/>
      <c r="D349" s="28">
        <f t="shared" si="350"/>
        <v>45</v>
      </c>
      <c r="E349" s="29">
        <f t="shared" si="351"/>
        <v>45</v>
      </c>
      <c r="F349" s="51">
        <f t="shared" si="352"/>
        <v>0</v>
      </c>
      <c r="G349" s="51">
        <f t="shared" si="353"/>
        <v>0</v>
      </c>
      <c r="H349" s="31">
        <f t="shared" si="354"/>
        <v>0</v>
      </c>
      <c r="I349" s="18" t="str">
        <f t="shared" si="355"/>
        <v/>
      </c>
      <c r="J349" s="18" t="e">
        <f t="shared" si="356"/>
        <v>#DIV/0!</v>
      </c>
      <c r="K349" s="18" t="str">
        <f t="shared" si="357"/>
        <v/>
      </c>
      <c r="L349" s="18" t="str">
        <f t="shared" si="358"/>
        <v/>
      </c>
      <c r="M349" s="18" t="str">
        <f t="shared" si="359"/>
        <v/>
      </c>
      <c r="N349" s="44">
        <f t="shared" si="360"/>
        <v>1</v>
      </c>
      <c r="O349" s="64" t="str">
        <f t="shared" si="361"/>
        <v/>
      </c>
      <c r="P349" s="32"/>
      <c r="Q349" s="65" t="str">
        <f t="shared" si="362"/>
        <v/>
      </c>
    </row>
    <row r="350" spans="1:17" ht="15" hidden="1" x14ac:dyDescent="0.25">
      <c r="A350" s="73"/>
      <c r="B350" s="27"/>
      <c r="C350" s="27"/>
      <c r="D350" s="28">
        <f t="shared" si="350"/>
        <v>45</v>
      </c>
      <c r="E350" s="29">
        <f t="shared" si="351"/>
        <v>45</v>
      </c>
      <c r="F350" s="51">
        <f t="shared" si="352"/>
        <v>0</v>
      </c>
      <c r="G350" s="51">
        <f t="shared" si="353"/>
        <v>0</v>
      </c>
      <c r="H350" s="31">
        <f t="shared" si="354"/>
        <v>0</v>
      </c>
      <c r="I350" s="18" t="str">
        <f t="shared" si="355"/>
        <v/>
      </c>
      <c r="J350" s="18" t="e">
        <f t="shared" si="356"/>
        <v>#DIV/0!</v>
      </c>
      <c r="K350" s="18" t="str">
        <f t="shared" si="357"/>
        <v/>
      </c>
      <c r="L350" s="18" t="str">
        <f t="shared" si="358"/>
        <v/>
      </c>
      <c r="M350" s="18" t="str">
        <f t="shared" si="359"/>
        <v/>
      </c>
      <c r="N350" s="44">
        <f t="shared" si="360"/>
        <v>1</v>
      </c>
      <c r="O350" s="64" t="str">
        <f t="shared" si="361"/>
        <v/>
      </c>
      <c r="P350" s="32"/>
      <c r="Q350" s="65" t="str">
        <f t="shared" si="362"/>
        <v/>
      </c>
    </row>
    <row r="351" spans="1:17" ht="15" hidden="1" x14ac:dyDescent="0.25">
      <c r="A351" s="73"/>
      <c r="B351" s="27"/>
      <c r="C351" s="27"/>
      <c r="D351" s="28">
        <f t="shared" si="350"/>
        <v>45</v>
      </c>
      <c r="E351" s="29">
        <f t="shared" si="351"/>
        <v>45</v>
      </c>
      <c r="F351" s="51">
        <f t="shared" si="352"/>
        <v>0</v>
      </c>
      <c r="G351" s="51">
        <f t="shared" si="353"/>
        <v>0</v>
      </c>
      <c r="H351" s="31">
        <f t="shared" si="354"/>
        <v>0</v>
      </c>
      <c r="I351" s="18" t="str">
        <f t="shared" si="355"/>
        <v/>
      </c>
      <c r="J351" s="18" t="e">
        <f t="shared" si="356"/>
        <v>#DIV/0!</v>
      </c>
      <c r="K351" s="18" t="str">
        <f t="shared" si="357"/>
        <v/>
      </c>
      <c r="L351" s="18" t="str">
        <f t="shared" si="358"/>
        <v/>
      </c>
      <c r="M351" s="18" t="str">
        <f t="shared" si="359"/>
        <v/>
      </c>
      <c r="N351" s="44">
        <f t="shared" si="360"/>
        <v>1</v>
      </c>
      <c r="O351" s="64" t="str">
        <f t="shared" si="361"/>
        <v/>
      </c>
      <c r="P351" s="32"/>
      <c r="Q351" s="65" t="str">
        <f t="shared" si="362"/>
        <v/>
      </c>
    </row>
    <row r="352" spans="1:17" ht="15" hidden="1" x14ac:dyDescent="0.25">
      <c r="A352" s="73"/>
      <c r="B352" s="27"/>
      <c r="C352" s="27"/>
      <c r="D352" s="28">
        <f t="shared" si="350"/>
        <v>45</v>
      </c>
      <c r="E352" s="29">
        <f t="shared" si="351"/>
        <v>45</v>
      </c>
      <c r="F352" s="51">
        <f t="shared" si="352"/>
        <v>0</v>
      </c>
      <c r="G352" s="51">
        <f t="shared" si="353"/>
        <v>0</v>
      </c>
      <c r="H352" s="31">
        <f t="shared" si="354"/>
        <v>0</v>
      </c>
      <c r="I352" s="18" t="str">
        <f t="shared" si="355"/>
        <v/>
      </c>
      <c r="J352" s="18" t="e">
        <f t="shared" si="356"/>
        <v>#DIV/0!</v>
      </c>
      <c r="K352" s="18" t="str">
        <f t="shared" si="357"/>
        <v/>
      </c>
      <c r="L352" s="18" t="str">
        <f t="shared" si="358"/>
        <v/>
      </c>
      <c r="M352" s="18" t="str">
        <f t="shared" si="359"/>
        <v/>
      </c>
      <c r="N352" s="44">
        <f t="shared" si="360"/>
        <v>1</v>
      </c>
      <c r="O352" s="64" t="str">
        <f t="shared" si="361"/>
        <v/>
      </c>
      <c r="P352" s="32"/>
      <c r="Q352" s="65" t="str">
        <f t="shared" si="362"/>
        <v/>
      </c>
    </row>
    <row r="353" spans="1:17" ht="15" hidden="1" x14ac:dyDescent="0.25">
      <c r="A353" s="73"/>
      <c r="B353" s="27"/>
      <c r="C353" s="27"/>
      <c r="D353" s="28">
        <f t="shared" si="350"/>
        <v>45</v>
      </c>
      <c r="E353" s="29">
        <f t="shared" si="351"/>
        <v>45</v>
      </c>
      <c r="F353" s="51">
        <f t="shared" si="352"/>
        <v>0</v>
      </c>
      <c r="G353" s="51">
        <f t="shared" si="353"/>
        <v>0</v>
      </c>
      <c r="H353" s="31">
        <f t="shared" si="354"/>
        <v>0</v>
      </c>
      <c r="I353" s="18" t="str">
        <f t="shared" si="355"/>
        <v/>
      </c>
      <c r="J353" s="18" t="e">
        <f t="shared" si="356"/>
        <v>#DIV/0!</v>
      </c>
      <c r="K353" s="18" t="str">
        <f t="shared" si="357"/>
        <v/>
      </c>
      <c r="L353" s="18" t="str">
        <f t="shared" si="358"/>
        <v/>
      </c>
      <c r="M353" s="18" t="str">
        <f t="shared" si="359"/>
        <v/>
      </c>
      <c r="N353" s="44">
        <f t="shared" si="360"/>
        <v>1</v>
      </c>
      <c r="O353" s="64" t="str">
        <f t="shared" si="361"/>
        <v/>
      </c>
      <c r="P353" s="32"/>
      <c r="Q353" s="65" t="str">
        <f t="shared" si="362"/>
        <v/>
      </c>
    </row>
    <row r="354" spans="1:17" ht="15" hidden="1" x14ac:dyDescent="0.25">
      <c r="A354" s="73"/>
      <c r="B354" s="27"/>
      <c r="C354" s="27"/>
      <c r="D354" s="28">
        <f t="shared" si="350"/>
        <v>45</v>
      </c>
      <c r="E354" s="29">
        <f t="shared" si="351"/>
        <v>45</v>
      </c>
      <c r="F354" s="51">
        <f t="shared" si="352"/>
        <v>0</v>
      </c>
      <c r="G354" s="51">
        <f t="shared" si="353"/>
        <v>0</v>
      </c>
      <c r="H354" s="31">
        <f t="shared" si="354"/>
        <v>0</v>
      </c>
      <c r="I354" s="18" t="str">
        <f t="shared" si="355"/>
        <v/>
      </c>
      <c r="J354" s="18" t="e">
        <f t="shared" si="356"/>
        <v>#DIV/0!</v>
      </c>
      <c r="K354" s="18" t="str">
        <f t="shared" si="357"/>
        <v/>
      </c>
      <c r="L354" s="18" t="str">
        <f t="shared" si="358"/>
        <v/>
      </c>
      <c r="M354" s="18" t="str">
        <f t="shared" si="359"/>
        <v/>
      </c>
      <c r="N354" s="44">
        <f t="shared" si="360"/>
        <v>1</v>
      </c>
      <c r="O354" s="64" t="str">
        <f t="shared" si="361"/>
        <v/>
      </c>
      <c r="P354" s="32"/>
      <c r="Q354" s="65" t="str">
        <f t="shared" si="362"/>
        <v/>
      </c>
    </row>
    <row r="355" spans="1:17" ht="15" hidden="1" x14ac:dyDescent="0.25">
      <c r="A355" s="73"/>
      <c r="B355" s="27"/>
      <c r="C355" s="27"/>
      <c r="D355" s="28">
        <f t="shared" si="350"/>
        <v>45</v>
      </c>
      <c r="E355" s="29">
        <f t="shared" si="351"/>
        <v>45</v>
      </c>
      <c r="F355" s="51">
        <f t="shared" si="352"/>
        <v>0</v>
      </c>
      <c r="G355" s="51">
        <f t="shared" si="353"/>
        <v>0</v>
      </c>
      <c r="H355" s="31">
        <f t="shared" si="354"/>
        <v>0</v>
      </c>
      <c r="I355" s="18" t="str">
        <f t="shared" si="355"/>
        <v/>
      </c>
      <c r="J355" s="18" t="e">
        <f t="shared" si="356"/>
        <v>#DIV/0!</v>
      </c>
      <c r="K355" s="18" t="str">
        <f t="shared" si="357"/>
        <v/>
      </c>
      <c r="L355" s="18" t="str">
        <f t="shared" si="358"/>
        <v/>
      </c>
      <c r="M355" s="18" t="str">
        <f t="shared" si="359"/>
        <v/>
      </c>
      <c r="N355" s="44">
        <f t="shared" si="360"/>
        <v>1</v>
      </c>
      <c r="O355" s="64" t="str">
        <f t="shared" si="361"/>
        <v/>
      </c>
      <c r="P355" s="32"/>
      <c r="Q355" s="65" t="str">
        <f t="shared" si="362"/>
        <v/>
      </c>
    </row>
    <row r="356" spans="1:17" ht="15" hidden="1" x14ac:dyDescent="0.25">
      <c r="A356" s="73"/>
      <c r="B356" s="27"/>
      <c r="C356" s="27"/>
      <c r="D356" s="28">
        <f t="shared" si="350"/>
        <v>45</v>
      </c>
      <c r="E356" s="29">
        <f t="shared" si="351"/>
        <v>45</v>
      </c>
      <c r="F356" s="51">
        <f t="shared" si="352"/>
        <v>0</v>
      </c>
      <c r="G356" s="51">
        <f t="shared" si="353"/>
        <v>0</v>
      </c>
      <c r="H356" s="31">
        <f t="shared" si="354"/>
        <v>0</v>
      </c>
      <c r="I356" s="18" t="str">
        <f t="shared" si="355"/>
        <v/>
      </c>
      <c r="J356" s="18" t="e">
        <f t="shared" si="356"/>
        <v>#DIV/0!</v>
      </c>
      <c r="K356" s="18" t="str">
        <f t="shared" si="357"/>
        <v/>
      </c>
      <c r="L356" s="18" t="str">
        <f t="shared" si="358"/>
        <v/>
      </c>
      <c r="M356" s="18" t="str">
        <f t="shared" si="359"/>
        <v/>
      </c>
      <c r="N356" s="44">
        <f t="shared" si="360"/>
        <v>1</v>
      </c>
      <c r="O356" s="64" t="str">
        <f t="shared" si="361"/>
        <v/>
      </c>
      <c r="P356" s="32"/>
      <c r="Q356" s="65" t="str">
        <f t="shared" si="362"/>
        <v/>
      </c>
    </row>
    <row r="357" spans="1:17" ht="15" hidden="1" x14ac:dyDescent="0.25">
      <c r="A357" s="73"/>
      <c r="B357" s="27"/>
      <c r="C357" s="27"/>
      <c r="D357" s="28">
        <f t="shared" si="350"/>
        <v>45</v>
      </c>
      <c r="E357" s="29">
        <f t="shared" si="351"/>
        <v>45</v>
      </c>
      <c r="F357" s="51">
        <f t="shared" si="352"/>
        <v>0</v>
      </c>
      <c r="G357" s="51">
        <f t="shared" si="353"/>
        <v>0</v>
      </c>
      <c r="H357" s="31">
        <f t="shared" si="354"/>
        <v>0</v>
      </c>
      <c r="I357" s="18" t="str">
        <f t="shared" si="355"/>
        <v/>
      </c>
      <c r="J357" s="18" t="e">
        <f t="shared" si="356"/>
        <v>#DIV/0!</v>
      </c>
      <c r="K357" s="18" t="str">
        <f t="shared" si="357"/>
        <v/>
      </c>
      <c r="L357" s="18" t="str">
        <f t="shared" si="358"/>
        <v/>
      </c>
      <c r="M357" s="18" t="str">
        <f t="shared" si="359"/>
        <v/>
      </c>
      <c r="N357" s="44">
        <f t="shared" si="360"/>
        <v>1</v>
      </c>
      <c r="O357" s="64" t="str">
        <f t="shared" si="361"/>
        <v/>
      </c>
      <c r="P357" s="32"/>
      <c r="Q357" s="65" t="str">
        <f t="shared" si="362"/>
        <v/>
      </c>
    </row>
    <row r="358" spans="1:17" ht="15" hidden="1" x14ac:dyDescent="0.25">
      <c r="A358" s="73"/>
      <c r="B358" s="27"/>
      <c r="C358" s="27"/>
      <c r="D358" s="28">
        <f t="shared" si="350"/>
        <v>45</v>
      </c>
      <c r="E358" s="29">
        <f t="shared" si="351"/>
        <v>45</v>
      </c>
      <c r="F358" s="51">
        <f t="shared" si="352"/>
        <v>0</v>
      </c>
      <c r="G358" s="51">
        <f t="shared" si="353"/>
        <v>0</v>
      </c>
      <c r="H358" s="31">
        <f t="shared" si="354"/>
        <v>0</v>
      </c>
      <c r="I358" s="18" t="str">
        <f t="shared" si="355"/>
        <v/>
      </c>
      <c r="J358" s="18" t="e">
        <f t="shared" si="356"/>
        <v>#DIV/0!</v>
      </c>
      <c r="K358" s="18" t="str">
        <f t="shared" si="357"/>
        <v/>
      </c>
      <c r="L358" s="18" t="str">
        <f t="shared" si="358"/>
        <v/>
      </c>
      <c r="M358" s="18" t="str">
        <f t="shared" si="359"/>
        <v/>
      </c>
      <c r="N358" s="44">
        <f t="shared" si="360"/>
        <v>1</v>
      </c>
      <c r="O358" s="64" t="str">
        <f t="shared" si="361"/>
        <v/>
      </c>
      <c r="P358" s="32"/>
      <c r="Q358" s="65" t="str">
        <f t="shared" si="362"/>
        <v/>
      </c>
    </row>
    <row r="359" spans="1:17" ht="15" hidden="1" x14ac:dyDescent="0.25">
      <c r="A359" s="73"/>
      <c r="B359" s="27"/>
      <c r="C359" s="27"/>
      <c r="D359" s="28">
        <f t="shared" si="350"/>
        <v>45</v>
      </c>
      <c r="E359" s="29">
        <f t="shared" si="351"/>
        <v>45</v>
      </c>
      <c r="F359" s="51">
        <f t="shared" si="352"/>
        <v>0</v>
      </c>
      <c r="G359" s="51">
        <f t="shared" si="353"/>
        <v>0</v>
      </c>
      <c r="H359" s="31">
        <f t="shared" si="354"/>
        <v>0</v>
      </c>
      <c r="I359" s="18" t="str">
        <f t="shared" si="355"/>
        <v/>
      </c>
      <c r="J359" s="18" t="e">
        <f t="shared" si="356"/>
        <v>#DIV/0!</v>
      </c>
      <c r="K359" s="18" t="str">
        <f t="shared" si="357"/>
        <v/>
      </c>
      <c r="L359" s="18" t="str">
        <f t="shared" si="358"/>
        <v/>
      </c>
      <c r="M359" s="18" t="str">
        <f t="shared" si="359"/>
        <v/>
      </c>
      <c r="N359" s="44">
        <f t="shared" si="360"/>
        <v>1</v>
      </c>
      <c r="O359" s="64" t="str">
        <f t="shared" si="361"/>
        <v/>
      </c>
      <c r="P359" s="32"/>
      <c r="Q359" s="65" t="str">
        <f t="shared" si="362"/>
        <v/>
      </c>
    </row>
    <row r="360" spans="1:17" ht="15" hidden="1" x14ac:dyDescent="0.25">
      <c r="A360" s="73"/>
      <c r="B360" s="27"/>
      <c r="C360" s="27"/>
      <c r="D360" s="28">
        <f t="shared" si="350"/>
        <v>45</v>
      </c>
      <c r="E360" s="29">
        <f t="shared" si="351"/>
        <v>45</v>
      </c>
      <c r="F360" s="51">
        <f t="shared" si="352"/>
        <v>0</v>
      </c>
      <c r="G360" s="51">
        <f t="shared" si="353"/>
        <v>0</v>
      </c>
      <c r="H360" s="31">
        <f t="shared" si="354"/>
        <v>0</v>
      </c>
      <c r="I360" s="18" t="str">
        <f t="shared" si="355"/>
        <v/>
      </c>
      <c r="J360" s="18" t="e">
        <f t="shared" si="356"/>
        <v>#DIV/0!</v>
      </c>
      <c r="K360" s="18" t="str">
        <f t="shared" si="357"/>
        <v/>
      </c>
      <c r="L360" s="18" t="str">
        <f t="shared" si="358"/>
        <v/>
      </c>
      <c r="M360" s="18" t="str">
        <f t="shared" si="359"/>
        <v/>
      </c>
      <c r="N360" s="44">
        <f t="shared" si="360"/>
        <v>1</v>
      </c>
      <c r="O360" s="64" t="str">
        <f t="shared" si="361"/>
        <v/>
      </c>
      <c r="P360" s="32"/>
      <c r="Q360" s="65" t="str">
        <f t="shared" si="362"/>
        <v/>
      </c>
    </row>
    <row r="361" spans="1:17" ht="15" hidden="1" x14ac:dyDescent="0.25">
      <c r="A361" s="73"/>
      <c r="B361" s="27"/>
      <c r="C361" s="27"/>
      <c r="D361" s="28">
        <f t="shared" si="350"/>
        <v>45</v>
      </c>
      <c r="E361" s="29">
        <f t="shared" si="351"/>
        <v>45</v>
      </c>
      <c r="F361" s="51">
        <f t="shared" si="352"/>
        <v>0</v>
      </c>
      <c r="G361" s="51">
        <f t="shared" si="353"/>
        <v>0</v>
      </c>
      <c r="H361" s="31">
        <f t="shared" si="354"/>
        <v>0</v>
      </c>
      <c r="I361" s="18" t="str">
        <f t="shared" si="355"/>
        <v/>
      </c>
      <c r="J361" s="18" t="e">
        <f t="shared" si="356"/>
        <v>#DIV/0!</v>
      </c>
      <c r="K361" s="18" t="str">
        <f t="shared" si="357"/>
        <v/>
      </c>
      <c r="L361" s="18" t="str">
        <f t="shared" si="358"/>
        <v/>
      </c>
      <c r="M361" s="18" t="str">
        <f t="shared" si="359"/>
        <v/>
      </c>
      <c r="N361" s="44">
        <f t="shared" si="360"/>
        <v>1</v>
      </c>
      <c r="O361" s="64" t="str">
        <f t="shared" si="361"/>
        <v/>
      </c>
      <c r="P361" s="32"/>
      <c r="Q361" s="65" t="str">
        <f t="shared" si="362"/>
        <v/>
      </c>
    </row>
    <row r="362" spans="1:17" ht="15" hidden="1" x14ac:dyDescent="0.25">
      <c r="A362" s="73"/>
      <c r="B362" s="27"/>
      <c r="C362" s="27"/>
      <c r="D362" s="28">
        <f t="shared" si="350"/>
        <v>45</v>
      </c>
      <c r="E362" s="29">
        <f t="shared" si="351"/>
        <v>45</v>
      </c>
      <c r="F362" s="51">
        <f t="shared" si="352"/>
        <v>0</v>
      </c>
      <c r="G362" s="51">
        <f t="shared" si="353"/>
        <v>0</v>
      </c>
      <c r="H362" s="31">
        <f t="shared" si="354"/>
        <v>0</v>
      </c>
      <c r="I362" s="18" t="str">
        <f t="shared" si="355"/>
        <v/>
      </c>
      <c r="J362" s="18" t="e">
        <f t="shared" si="356"/>
        <v>#DIV/0!</v>
      </c>
      <c r="K362" s="18" t="str">
        <f t="shared" si="357"/>
        <v/>
      </c>
      <c r="L362" s="18" t="str">
        <f t="shared" si="358"/>
        <v/>
      </c>
      <c r="M362" s="18" t="str">
        <f t="shared" si="359"/>
        <v/>
      </c>
      <c r="N362" s="44">
        <f t="shared" si="360"/>
        <v>1</v>
      </c>
      <c r="O362" s="64" t="str">
        <f t="shared" si="361"/>
        <v/>
      </c>
      <c r="P362" s="32"/>
      <c r="Q362" s="65" t="str">
        <f t="shared" si="362"/>
        <v/>
      </c>
    </row>
    <row r="363" spans="1:17" ht="15" hidden="1" x14ac:dyDescent="0.25">
      <c r="A363" s="73"/>
      <c r="B363" s="27"/>
      <c r="C363" s="27"/>
      <c r="D363" s="28">
        <f t="shared" si="350"/>
        <v>45</v>
      </c>
      <c r="E363" s="29">
        <f t="shared" si="351"/>
        <v>45</v>
      </c>
      <c r="F363" s="51">
        <f t="shared" si="352"/>
        <v>0</v>
      </c>
      <c r="G363" s="51">
        <f t="shared" si="353"/>
        <v>0</v>
      </c>
      <c r="H363" s="31">
        <f t="shared" si="354"/>
        <v>0</v>
      </c>
      <c r="I363" s="18" t="str">
        <f t="shared" si="355"/>
        <v/>
      </c>
      <c r="J363" s="18" t="e">
        <f t="shared" si="356"/>
        <v>#DIV/0!</v>
      </c>
      <c r="K363" s="18" t="str">
        <f t="shared" si="357"/>
        <v/>
      </c>
      <c r="L363" s="18" t="str">
        <f t="shared" si="358"/>
        <v/>
      </c>
      <c r="M363" s="18" t="str">
        <f t="shared" si="359"/>
        <v/>
      </c>
      <c r="N363" s="44">
        <f t="shared" si="360"/>
        <v>1</v>
      </c>
      <c r="O363" s="64" t="str">
        <f t="shared" si="361"/>
        <v/>
      </c>
      <c r="P363" s="32"/>
      <c r="Q363" s="65" t="str">
        <f t="shared" si="362"/>
        <v/>
      </c>
    </row>
    <row r="364" spans="1:17" ht="15" hidden="1" x14ac:dyDescent="0.25">
      <c r="A364" s="73"/>
      <c r="B364" s="27"/>
      <c r="C364" s="27"/>
      <c r="D364" s="28">
        <f t="shared" si="350"/>
        <v>45</v>
      </c>
      <c r="E364" s="29">
        <f t="shared" si="351"/>
        <v>45</v>
      </c>
      <c r="F364" s="51">
        <f t="shared" si="352"/>
        <v>0</v>
      </c>
      <c r="G364" s="51">
        <f t="shared" si="353"/>
        <v>0</v>
      </c>
      <c r="H364" s="31">
        <f t="shared" si="354"/>
        <v>0</v>
      </c>
      <c r="I364" s="18" t="str">
        <f t="shared" si="355"/>
        <v/>
      </c>
      <c r="J364" s="18" t="e">
        <f t="shared" si="356"/>
        <v>#DIV/0!</v>
      </c>
      <c r="K364" s="18" t="str">
        <f t="shared" si="357"/>
        <v/>
      </c>
      <c r="L364" s="18" t="str">
        <f t="shared" si="358"/>
        <v/>
      </c>
      <c r="M364" s="18" t="str">
        <f t="shared" si="359"/>
        <v/>
      </c>
      <c r="N364" s="44">
        <f t="shared" si="360"/>
        <v>1</v>
      </c>
      <c r="O364" s="64" t="str">
        <f t="shared" si="361"/>
        <v/>
      </c>
      <c r="P364" s="32"/>
      <c r="Q364" s="65" t="str">
        <f t="shared" si="362"/>
        <v/>
      </c>
    </row>
    <row r="365" spans="1:17" ht="15" hidden="1" x14ac:dyDescent="0.25">
      <c r="A365" s="73"/>
      <c r="B365" s="27"/>
      <c r="C365" s="27"/>
      <c r="D365" s="28">
        <f t="shared" si="350"/>
        <v>45</v>
      </c>
      <c r="E365" s="29">
        <f t="shared" si="351"/>
        <v>45</v>
      </c>
      <c r="F365" s="51">
        <f t="shared" si="352"/>
        <v>0</v>
      </c>
      <c r="G365" s="51">
        <f t="shared" si="353"/>
        <v>0</v>
      </c>
      <c r="H365" s="31">
        <f t="shared" si="354"/>
        <v>0</v>
      </c>
      <c r="I365" s="18" t="str">
        <f t="shared" si="355"/>
        <v/>
      </c>
      <c r="J365" s="18" t="e">
        <f t="shared" si="356"/>
        <v>#DIV/0!</v>
      </c>
      <c r="K365" s="18" t="str">
        <f t="shared" si="357"/>
        <v/>
      </c>
      <c r="L365" s="18" t="str">
        <f t="shared" si="358"/>
        <v/>
      </c>
      <c r="M365" s="18" t="str">
        <f t="shared" si="359"/>
        <v/>
      </c>
      <c r="N365" s="44">
        <f t="shared" si="360"/>
        <v>1</v>
      </c>
      <c r="O365" s="64" t="str">
        <f t="shared" si="361"/>
        <v/>
      </c>
      <c r="P365" s="32"/>
      <c r="Q365" s="65" t="str">
        <f t="shared" si="362"/>
        <v/>
      </c>
    </row>
    <row r="366" spans="1:17" x14ac:dyDescent="0.25">
      <c r="D366" s="10"/>
      <c r="E366" s="10"/>
      <c r="F366" s="9"/>
      <c r="G366" s="10"/>
      <c r="H366" s="10"/>
      <c r="I366" s="11"/>
      <c r="J366" s="11"/>
      <c r="K366" s="11"/>
      <c r="L366" s="12"/>
      <c r="M366" s="12"/>
      <c r="N366" s="14"/>
    </row>
    <row r="367" spans="1:17" x14ac:dyDescent="0.25">
      <c r="D367" s="10"/>
      <c r="E367" s="10"/>
      <c r="F367" s="9"/>
      <c r="G367" s="10"/>
      <c r="H367" s="10"/>
      <c r="I367" s="11"/>
      <c r="J367" s="11"/>
      <c r="K367" s="11"/>
      <c r="L367" s="12"/>
      <c r="M367" s="12"/>
      <c r="N367" s="14"/>
    </row>
    <row r="368" spans="1:17" x14ac:dyDescent="0.25">
      <c r="D368" s="10"/>
      <c r="E368" s="10"/>
      <c r="F368" s="9"/>
      <c r="G368" s="10"/>
      <c r="H368" s="10"/>
      <c r="I368" s="11"/>
      <c r="J368" s="11"/>
      <c r="K368" s="11"/>
      <c r="L368" s="12"/>
      <c r="M368" s="12"/>
      <c r="N368" s="14"/>
    </row>
    <row r="369" spans="4:14" x14ac:dyDescent="0.25">
      <c r="D369" s="10"/>
      <c r="E369" s="10"/>
      <c r="F369" s="9"/>
      <c r="G369" s="10"/>
      <c r="H369" s="10"/>
      <c r="I369" s="11"/>
      <c r="J369" s="11"/>
      <c r="K369" s="11"/>
      <c r="L369" s="12"/>
      <c r="M369" s="12"/>
      <c r="N369" s="14"/>
    </row>
    <row r="370" spans="4:14" x14ac:dyDescent="0.25">
      <c r="D370" s="10"/>
      <c r="E370" s="10"/>
      <c r="F370" s="9"/>
      <c r="G370" s="10"/>
      <c r="H370" s="10"/>
      <c r="I370" s="11"/>
      <c r="J370" s="11"/>
      <c r="K370" s="11"/>
      <c r="L370" s="12"/>
      <c r="M370" s="12"/>
      <c r="N370" s="14"/>
    </row>
    <row r="371" spans="4:14" x14ac:dyDescent="0.25">
      <c r="D371" s="10"/>
      <c r="E371" s="10"/>
      <c r="F371" s="9"/>
      <c r="G371" s="10"/>
      <c r="H371" s="10"/>
      <c r="I371" s="11"/>
      <c r="J371" s="11"/>
      <c r="K371" s="11"/>
      <c r="L371" s="12"/>
      <c r="M371" s="12"/>
      <c r="N371" s="14"/>
    </row>
    <row r="372" spans="4:14" x14ac:dyDescent="0.25">
      <c r="D372" s="10"/>
      <c r="E372" s="10"/>
      <c r="F372" s="9"/>
      <c r="G372" s="10"/>
      <c r="H372" s="10"/>
      <c r="I372" s="11"/>
      <c r="J372" s="11"/>
      <c r="K372" s="11"/>
      <c r="L372" s="12"/>
      <c r="M372" s="12"/>
      <c r="N372" s="14"/>
    </row>
    <row r="373" spans="4:14" x14ac:dyDescent="0.25">
      <c r="D373" s="10"/>
      <c r="E373" s="10"/>
      <c r="F373" s="9"/>
      <c r="G373" s="10"/>
      <c r="H373" s="10"/>
      <c r="I373" s="11"/>
      <c r="J373" s="11"/>
      <c r="K373" s="11"/>
      <c r="L373" s="12"/>
      <c r="M373" s="12"/>
      <c r="N373" s="14"/>
    </row>
    <row r="374" spans="4:14" x14ac:dyDescent="0.25">
      <c r="D374" s="10"/>
      <c r="E374" s="10"/>
      <c r="F374" s="9"/>
      <c r="G374" s="10"/>
      <c r="H374" s="10"/>
      <c r="I374" s="11"/>
      <c r="J374" s="11"/>
      <c r="K374" s="11"/>
      <c r="L374" s="12"/>
      <c r="M374" s="12"/>
      <c r="N374" s="14"/>
    </row>
    <row r="375" spans="4:14" x14ac:dyDescent="0.25">
      <c r="D375" s="10"/>
      <c r="E375" s="10"/>
      <c r="F375" s="9"/>
      <c r="G375" s="10"/>
      <c r="H375" s="10"/>
      <c r="I375" s="11"/>
      <c r="J375" s="11"/>
      <c r="K375" s="11"/>
      <c r="L375" s="12"/>
      <c r="M375" s="12"/>
      <c r="N375" s="14"/>
    </row>
    <row r="376" spans="4:14" x14ac:dyDescent="0.25">
      <c r="D376" s="10"/>
      <c r="E376" s="10"/>
      <c r="F376" s="9"/>
      <c r="G376" s="10"/>
      <c r="H376" s="10"/>
      <c r="I376" s="11"/>
      <c r="J376" s="11"/>
      <c r="K376" s="11"/>
      <c r="L376" s="12"/>
      <c r="M376" s="12"/>
      <c r="N376" s="14"/>
    </row>
    <row r="377" spans="4:14" x14ac:dyDescent="0.25">
      <c r="D377" s="10"/>
      <c r="E377" s="10"/>
      <c r="F377" s="9"/>
      <c r="G377" s="10"/>
      <c r="H377" s="10"/>
      <c r="I377" s="11"/>
      <c r="J377" s="11"/>
      <c r="K377" s="11"/>
      <c r="L377" s="12"/>
      <c r="M377" s="12"/>
      <c r="N377" s="14"/>
    </row>
    <row r="378" spans="4:14" x14ac:dyDescent="0.25">
      <c r="D378" s="10"/>
      <c r="E378" s="10"/>
      <c r="F378" s="9"/>
      <c r="G378" s="10"/>
      <c r="H378" s="10"/>
      <c r="I378" s="11"/>
      <c r="J378" s="11"/>
      <c r="K378" s="11"/>
      <c r="L378" s="12"/>
      <c r="M378" s="12"/>
      <c r="N378" s="14"/>
    </row>
    <row r="379" spans="4:14" x14ac:dyDescent="0.25">
      <c r="D379" s="10"/>
      <c r="E379" s="10"/>
      <c r="F379" s="9"/>
      <c r="G379" s="10"/>
      <c r="H379" s="10"/>
      <c r="I379" s="11"/>
      <c r="J379" s="11"/>
      <c r="K379" s="11"/>
      <c r="L379" s="12"/>
      <c r="M379" s="12"/>
      <c r="N379" s="14"/>
    </row>
    <row r="380" spans="4:14" x14ac:dyDescent="0.25">
      <c r="D380" s="10"/>
      <c r="E380" s="10"/>
      <c r="F380" s="9"/>
      <c r="G380" s="10"/>
      <c r="H380" s="10"/>
      <c r="I380" s="11"/>
      <c r="J380" s="11"/>
      <c r="K380" s="11"/>
      <c r="L380" s="12"/>
      <c r="M380" s="12"/>
      <c r="N380" s="14"/>
    </row>
    <row r="381" spans="4:14" x14ac:dyDescent="0.25">
      <c r="D381" s="10"/>
      <c r="E381" s="10"/>
      <c r="F381" s="9"/>
      <c r="G381" s="10"/>
      <c r="H381" s="10"/>
      <c r="I381" s="11"/>
      <c r="J381" s="11"/>
      <c r="K381" s="11"/>
      <c r="L381" s="12"/>
      <c r="M381" s="12"/>
      <c r="N381" s="14"/>
    </row>
    <row r="382" spans="4:14" x14ac:dyDescent="0.25">
      <c r="D382" s="10"/>
      <c r="E382" s="10"/>
      <c r="F382" s="9"/>
      <c r="G382" s="10"/>
      <c r="H382" s="10"/>
      <c r="I382" s="11"/>
      <c r="J382" s="11"/>
      <c r="K382" s="11"/>
      <c r="L382" s="12"/>
      <c r="M382" s="12"/>
      <c r="N382" s="14"/>
    </row>
    <row r="383" spans="4:14" x14ac:dyDescent="0.25">
      <c r="D383" s="10"/>
      <c r="E383" s="10"/>
      <c r="F383" s="9"/>
      <c r="G383" s="10"/>
      <c r="H383" s="10"/>
      <c r="I383" s="11"/>
      <c r="J383" s="11"/>
      <c r="K383" s="11"/>
      <c r="L383" s="12"/>
      <c r="M383" s="12"/>
      <c r="N383" s="14"/>
    </row>
    <row r="384" spans="4:14" x14ac:dyDescent="0.25">
      <c r="D384" s="10"/>
      <c r="E384" s="10"/>
      <c r="F384" s="9"/>
      <c r="G384" s="10"/>
      <c r="H384" s="10"/>
      <c r="I384" s="11"/>
      <c r="J384" s="11"/>
      <c r="K384" s="11"/>
      <c r="L384" s="12"/>
      <c r="M384" s="12"/>
      <c r="N384" s="14"/>
    </row>
    <row r="385" spans="4:14" x14ac:dyDescent="0.25">
      <c r="D385" s="10"/>
      <c r="E385" s="10"/>
      <c r="F385" s="9"/>
      <c r="G385" s="10"/>
      <c r="H385" s="10"/>
      <c r="I385" s="11"/>
      <c r="J385" s="11"/>
      <c r="K385" s="11"/>
      <c r="L385" s="12"/>
      <c r="M385" s="12"/>
      <c r="N385" s="14"/>
    </row>
    <row r="386" spans="4:14" x14ac:dyDescent="0.25">
      <c r="D386" s="10"/>
      <c r="E386" s="10"/>
      <c r="F386" s="9"/>
      <c r="G386" s="10"/>
      <c r="H386" s="10"/>
      <c r="I386" s="11"/>
      <c r="J386" s="11"/>
      <c r="K386" s="11"/>
      <c r="L386" s="12"/>
      <c r="M386" s="12"/>
      <c r="N386" s="14"/>
    </row>
    <row r="387" spans="4:14" x14ac:dyDescent="0.25">
      <c r="D387" s="10"/>
      <c r="E387" s="10"/>
      <c r="F387" s="9"/>
      <c r="G387" s="10"/>
      <c r="H387" s="10"/>
      <c r="I387" s="11"/>
      <c r="J387" s="11"/>
      <c r="K387" s="11"/>
      <c r="L387" s="12"/>
      <c r="M387" s="12"/>
      <c r="N387" s="14"/>
    </row>
    <row r="388" spans="4:14" x14ac:dyDescent="0.25">
      <c r="D388" s="10"/>
      <c r="E388" s="10"/>
      <c r="F388" s="9"/>
      <c r="G388" s="10"/>
      <c r="H388" s="10"/>
      <c r="I388" s="11"/>
      <c r="J388" s="11"/>
      <c r="K388" s="11"/>
      <c r="L388" s="12"/>
      <c r="M388" s="12"/>
      <c r="N388" s="14"/>
    </row>
    <row r="389" spans="4:14" x14ac:dyDescent="0.25">
      <c r="D389" s="10"/>
      <c r="E389" s="10"/>
      <c r="F389" s="9"/>
      <c r="G389" s="10"/>
      <c r="H389" s="10"/>
      <c r="I389" s="11"/>
      <c r="J389" s="11"/>
      <c r="K389" s="11"/>
      <c r="L389" s="12"/>
      <c r="M389" s="12"/>
      <c r="N389" s="14"/>
    </row>
    <row r="390" spans="4:14" x14ac:dyDescent="0.25">
      <c r="D390" s="10"/>
      <c r="E390" s="10"/>
      <c r="F390" s="9"/>
      <c r="G390" s="10"/>
      <c r="H390" s="10"/>
      <c r="I390" s="11"/>
      <c r="J390" s="11"/>
      <c r="K390" s="11"/>
      <c r="L390" s="12"/>
      <c r="M390" s="12"/>
      <c r="N390" s="14"/>
    </row>
    <row r="391" spans="4:14" x14ac:dyDescent="0.25">
      <c r="D391" s="10"/>
      <c r="E391" s="10"/>
      <c r="F391" s="9"/>
      <c r="G391" s="10"/>
      <c r="H391" s="10"/>
      <c r="I391" s="11"/>
      <c r="J391" s="11"/>
      <c r="K391" s="11"/>
      <c r="L391" s="12"/>
      <c r="M391" s="12"/>
      <c r="N391" s="14"/>
    </row>
    <row r="392" spans="4:14" x14ac:dyDescent="0.25">
      <c r="D392" s="10"/>
      <c r="E392" s="10"/>
      <c r="F392" s="9"/>
      <c r="G392" s="10"/>
      <c r="H392" s="10"/>
      <c r="I392" s="11"/>
      <c r="J392" s="11"/>
      <c r="K392" s="11"/>
      <c r="L392" s="12"/>
      <c r="M392" s="12"/>
      <c r="N392" s="14"/>
    </row>
    <row r="393" spans="4:14" x14ac:dyDescent="0.25">
      <c r="D393" s="10"/>
      <c r="E393" s="10"/>
      <c r="F393" s="9"/>
      <c r="G393" s="10"/>
      <c r="H393" s="10"/>
      <c r="I393" s="11"/>
      <c r="J393" s="11"/>
      <c r="K393" s="11"/>
      <c r="L393" s="12"/>
      <c r="M393" s="12"/>
      <c r="N393" s="14"/>
    </row>
    <row r="394" spans="4:14" x14ac:dyDescent="0.25">
      <c r="D394" s="10"/>
      <c r="E394" s="10"/>
      <c r="F394" s="9"/>
      <c r="G394" s="10"/>
      <c r="H394" s="10"/>
      <c r="I394" s="11"/>
      <c r="J394" s="11"/>
      <c r="K394" s="11"/>
      <c r="L394" s="12"/>
      <c r="M394" s="12"/>
      <c r="N394" s="14"/>
    </row>
    <row r="395" spans="4:14" x14ac:dyDescent="0.25">
      <c r="D395" s="10"/>
      <c r="E395" s="10"/>
      <c r="F395" s="9"/>
      <c r="G395" s="10"/>
      <c r="H395" s="10"/>
      <c r="I395" s="11"/>
      <c r="J395" s="11"/>
      <c r="K395" s="11"/>
      <c r="L395" s="12"/>
      <c r="M395" s="12"/>
      <c r="N395" s="14"/>
    </row>
    <row r="396" spans="4:14" x14ac:dyDescent="0.25">
      <c r="D396" s="10"/>
      <c r="E396" s="10"/>
      <c r="F396" s="9"/>
      <c r="G396" s="10"/>
      <c r="H396" s="10"/>
      <c r="I396" s="11"/>
      <c r="J396" s="11"/>
      <c r="K396" s="11"/>
      <c r="L396" s="12"/>
      <c r="M396" s="12"/>
      <c r="N396" s="14"/>
    </row>
    <row r="397" spans="4:14" x14ac:dyDescent="0.25">
      <c r="D397" s="10"/>
      <c r="E397" s="10"/>
      <c r="F397" s="9"/>
      <c r="G397" s="10"/>
      <c r="H397" s="10"/>
      <c r="I397" s="11"/>
      <c r="J397" s="11"/>
      <c r="K397" s="11"/>
      <c r="L397" s="12"/>
      <c r="M397" s="12"/>
      <c r="N397" s="14"/>
    </row>
    <row r="398" spans="4:14" x14ac:dyDescent="0.25">
      <c r="D398" s="10"/>
      <c r="E398" s="10"/>
      <c r="F398" s="9"/>
      <c r="G398" s="10"/>
      <c r="H398" s="10"/>
      <c r="I398" s="11"/>
      <c r="J398" s="11"/>
      <c r="K398" s="11"/>
      <c r="L398" s="12"/>
      <c r="M398" s="12"/>
      <c r="N398" s="14"/>
    </row>
    <row r="399" spans="4:14" x14ac:dyDescent="0.25">
      <c r="D399" s="10"/>
      <c r="E399" s="10"/>
      <c r="F399" s="9"/>
      <c r="G399" s="10"/>
      <c r="H399" s="10"/>
      <c r="I399" s="11"/>
      <c r="J399" s="11"/>
      <c r="K399" s="11"/>
      <c r="L399" s="12"/>
      <c r="M399" s="12"/>
      <c r="N399" s="14"/>
    </row>
    <row r="400" spans="4:14" x14ac:dyDescent="0.25">
      <c r="D400" s="10"/>
      <c r="E400" s="10"/>
      <c r="F400" s="9"/>
      <c r="G400" s="10"/>
      <c r="H400" s="10"/>
      <c r="I400" s="11"/>
      <c r="J400" s="11"/>
      <c r="K400" s="11"/>
      <c r="L400" s="12"/>
      <c r="M400" s="12"/>
      <c r="N400" s="14"/>
    </row>
    <row r="401" spans="4:14" x14ac:dyDescent="0.25">
      <c r="D401" s="10"/>
      <c r="E401" s="10"/>
      <c r="F401" s="9"/>
      <c r="G401" s="10"/>
      <c r="H401" s="10"/>
      <c r="I401" s="11"/>
      <c r="J401" s="11"/>
      <c r="K401" s="11"/>
      <c r="L401" s="12"/>
      <c r="M401" s="12"/>
      <c r="N401" s="14"/>
    </row>
    <row r="402" spans="4:14" x14ac:dyDescent="0.25">
      <c r="D402" s="10"/>
      <c r="E402" s="10"/>
      <c r="F402" s="9"/>
      <c r="G402" s="10"/>
      <c r="H402" s="10"/>
      <c r="I402" s="11"/>
      <c r="J402" s="11"/>
      <c r="K402" s="11"/>
      <c r="L402" s="12"/>
      <c r="M402" s="12"/>
      <c r="N402" s="14"/>
    </row>
    <row r="403" spans="4:14" x14ac:dyDescent="0.25">
      <c r="D403" s="10"/>
      <c r="E403" s="10"/>
      <c r="F403" s="9"/>
      <c r="G403" s="10"/>
      <c r="H403" s="10"/>
      <c r="I403" s="11"/>
      <c r="J403" s="11"/>
      <c r="K403" s="11"/>
      <c r="L403" s="12"/>
      <c r="M403" s="12"/>
      <c r="N403" s="14"/>
    </row>
    <row r="404" spans="4:14" x14ac:dyDescent="0.25">
      <c r="D404" s="10"/>
      <c r="E404" s="10"/>
      <c r="F404" s="9"/>
      <c r="G404" s="10"/>
      <c r="H404" s="10"/>
      <c r="I404" s="11"/>
      <c r="J404" s="11"/>
      <c r="K404" s="11"/>
      <c r="L404" s="12"/>
      <c r="M404" s="12"/>
      <c r="N404" s="14"/>
    </row>
    <row r="405" spans="4:14" x14ac:dyDescent="0.25">
      <c r="D405" s="10"/>
      <c r="E405" s="10"/>
      <c r="F405" s="9"/>
      <c r="G405" s="10"/>
      <c r="H405" s="10"/>
      <c r="I405" s="11"/>
      <c r="J405" s="11"/>
      <c r="K405" s="11"/>
      <c r="L405" s="12"/>
      <c r="M405" s="12"/>
      <c r="N405" s="14"/>
    </row>
    <row r="406" spans="4:14" x14ac:dyDescent="0.25">
      <c r="D406" s="10"/>
      <c r="E406" s="10"/>
      <c r="F406" s="9"/>
      <c r="G406" s="10"/>
      <c r="H406" s="10"/>
      <c r="I406" s="11"/>
      <c r="J406" s="11"/>
      <c r="K406" s="11"/>
      <c r="L406" s="12"/>
      <c r="M406" s="12"/>
      <c r="N406" s="14"/>
    </row>
    <row r="407" spans="4:14" x14ac:dyDescent="0.25">
      <c r="D407" s="10"/>
      <c r="E407" s="10"/>
      <c r="F407" s="9"/>
      <c r="G407" s="10"/>
      <c r="H407" s="10"/>
      <c r="I407" s="11"/>
      <c r="J407" s="11"/>
      <c r="K407" s="11"/>
      <c r="L407" s="12"/>
      <c r="M407" s="12"/>
      <c r="N407" s="14"/>
    </row>
    <row r="408" spans="4:14" x14ac:dyDescent="0.25">
      <c r="D408" s="10"/>
      <c r="E408" s="10"/>
      <c r="F408" s="9"/>
      <c r="G408" s="10"/>
      <c r="H408" s="10"/>
      <c r="I408" s="11"/>
      <c r="J408" s="11"/>
      <c r="K408" s="11"/>
      <c r="L408" s="12"/>
      <c r="M408" s="12"/>
      <c r="N408" s="14"/>
    </row>
    <row r="409" spans="4:14" x14ac:dyDescent="0.25">
      <c r="D409" s="10"/>
      <c r="E409" s="10"/>
      <c r="F409" s="9"/>
      <c r="G409" s="10"/>
      <c r="H409" s="10"/>
      <c r="I409" s="11"/>
      <c r="J409" s="11"/>
      <c r="K409" s="11"/>
      <c r="L409" s="12"/>
      <c r="M409" s="12"/>
      <c r="N409" s="14"/>
    </row>
    <row r="410" spans="4:14" x14ac:dyDescent="0.25">
      <c r="D410" s="10"/>
      <c r="E410" s="10"/>
      <c r="F410" s="9"/>
      <c r="G410" s="10"/>
      <c r="H410" s="10"/>
      <c r="I410" s="11"/>
      <c r="J410" s="11"/>
      <c r="K410" s="11"/>
      <c r="L410" s="12"/>
      <c r="M410" s="12"/>
      <c r="N410" s="14"/>
    </row>
    <row r="411" spans="4:14" x14ac:dyDescent="0.25">
      <c r="D411" s="10"/>
      <c r="E411" s="10"/>
      <c r="F411" s="9"/>
      <c r="G411" s="10"/>
      <c r="H411" s="10"/>
      <c r="I411" s="11"/>
      <c r="J411" s="11"/>
      <c r="K411" s="11"/>
      <c r="L411" s="12"/>
      <c r="M411" s="12"/>
      <c r="N411" s="14"/>
    </row>
    <row r="412" spans="4:14" x14ac:dyDescent="0.25">
      <c r="D412" s="10"/>
      <c r="E412" s="10"/>
      <c r="F412" s="9"/>
      <c r="G412" s="10"/>
      <c r="H412" s="10"/>
      <c r="I412" s="11"/>
      <c r="J412" s="11"/>
      <c r="K412" s="11"/>
      <c r="L412" s="12"/>
      <c r="M412" s="12"/>
      <c r="N412" s="14"/>
    </row>
    <row r="413" spans="4:14" x14ac:dyDescent="0.25">
      <c r="D413" s="10"/>
      <c r="E413" s="10"/>
      <c r="F413" s="9"/>
      <c r="G413" s="10"/>
      <c r="H413" s="10"/>
      <c r="I413" s="11"/>
      <c r="J413" s="11"/>
      <c r="K413" s="11"/>
      <c r="L413" s="12"/>
      <c r="M413" s="12"/>
      <c r="N413" s="14"/>
    </row>
    <row r="414" spans="4:14" x14ac:dyDescent="0.25">
      <c r="D414" s="10"/>
      <c r="E414" s="10"/>
      <c r="F414" s="9"/>
      <c r="G414" s="10"/>
      <c r="H414" s="10"/>
      <c r="I414" s="11"/>
      <c r="J414" s="11"/>
      <c r="K414" s="11"/>
      <c r="L414" s="12"/>
      <c r="M414" s="12"/>
      <c r="N414" s="14"/>
    </row>
    <row r="415" spans="4:14" x14ac:dyDescent="0.25">
      <c r="D415" s="10"/>
      <c r="E415" s="10"/>
      <c r="F415" s="9"/>
      <c r="G415" s="10"/>
      <c r="H415" s="10"/>
      <c r="I415" s="11"/>
      <c r="J415" s="11"/>
      <c r="K415" s="11"/>
      <c r="L415" s="12"/>
      <c r="M415" s="12"/>
      <c r="N415" s="14"/>
    </row>
    <row r="416" spans="4:14" x14ac:dyDescent="0.25">
      <c r="D416" s="10"/>
      <c r="E416" s="10"/>
      <c r="F416" s="9"/>
      <c r="G416" s="10"/>
      <c r="H416" s="10"/>
      <c r="I416" s="11"/>
      <c r="J416" s="11"/>
      <c r="K416" s="11"/>
      <c r="L416" s="12"/>
      <c r="M416" s="12"/>
      <c r="N416" s="14"/>
    </row>
    <row r="417" spans="4:14" x14ac:dyDescent="0.25">
      <c r="D417" s="10"/>
      <c r="E417" s="10"/>
      <c r="F417" s="9"/>
      <c r="G417" s="10"/>
      <c r="H417" s="10"/>
      <c r="I417" s="11"/>
      <c r="J417" s="11"/>
      <c r="K417" s="11"/>
      <c r="L417" s="12"/>
      <c r="M417" s="12"/>
      <c r="N417" s="14"/>
    </row>
    <row r="418" spans="4:14" x14ac:dyDescent="0.25">
      <c r="D418" s="10"/>
      <c r="E418" s="10"/>
      <c r="F418" s="9"/>
      <c r="G418" s="10"/>
      <c r="H418" s="10"/>
      <c r="I418" s="11"/>
      <c r="J418" s="11"/>
      <c r="K418" s="11"/>
      <c r="L418" s="12"/>
      <c r="M418" s="12"/>
      <c r="N418" s="14"/>
    </row>
    <row r="419" spans="4:14" x14ac:dyDescent="0.25">
      <c r="D419" s="10"/>
      <c r="E419" s="10"/>
      <c r="F419" s="9"/>
      <c r="G419" s="10"/>
      <c r="H419" s="10"/>
      <c r="I419" s="11"/>
      <c r="J419" s="11"/>
      <c r="K419" s="11"/>
      <c r="L419" s="12"/>
      <c r="M419" s="12"/>
      <c r="N419" s="14"/>
    </row>
    <row r="420" spans="4:14" x14ac:dyDescent="0.25">
      <c r="D420" s="10"/>
      <c r="E420" s="10"/>
      <c r="F420" s="9"/>
      <c r="G420" s="10"/>
      <c r="H420" s="10"/>
      <c r="I420" s="11"/>
      <c r="J420" s="11"/>
      <c r="K420" s="11"/>
      <c r="L420" s="12"/>
      <c r="M420" s="12"/>
      <c r="N420" s="14"/>
    </row>
    <row r="421" spans="4:14" x14ac:dyDescent="0.25">
      <c r="D421" s="10"/>
      <c r="E421" s="10"/>
      <c r="F421" s="9"/>
      <c r="G421" s="10"/>
      <c r="H421" s="10"/>
      <c r="I421" s="11"/>
      <c r="J421" s="11"/>
      <c r="K421" s="11"/>
      <c r="L421" s="12"/>
      <c r="M421" s="12"/>
      <c r="N421" s="14"/>
    </row>
    <row r="422" spans="4:14" x14ac:dyDescent="0.25">
      <c r="D422" s="10"/>
      <c r="E422" s="10"/>
      <c r="F422" s="9"/>
      <c r="G422" s="10"/>
      <c r="H422" s="10"/>
      <c r="I422" s="11"/>
      <c r="J422" s="11"/>
      <c r="K422" s="11"/>
      <c r="L422" s="12"/>
      <c r="M422" s="12"/>
      <c r="N422" s="14"/>
    </row>
    <row r="423" spans="4:14" x14ac:dyDescent="0.25">
      <c r="D423" s="10"/>
      <c r="E423" s="10"/>
      <c r="F423" s="9"/>
      <c r="G423" s="10"/>
      <c r="H423" s="10"/>
      <c r="I423" s="11"/>
      <c r="J423" s="11"/>
      <c r="K423" s="11"/>
      <c r="L423" s="12"/>
      <c r="M423" s="12"/>
      <c r="N423" s="14"/>
    </row>
    <row r="424" spans="4:14" x14ac:dyDescent="0.25">
      <c r="D424" s="10"/>
      <c r="E424" s="10"/>
      <c r="F424" s="9"/>
      <c r="G424" s="10"/>
      <c r="H424" s="10"/>
      <c r="I424" s="11"/>
      <c r="J424" s="11"/>
      <c r="K424" s="11"/>
      <c r="L424" s="12"/>
      <c r="M424" s="12"/>
      <c r="N424" s="14"/>
    </row>
    <row r="425" spans="4:14" x14ac:dyDescent="0.25">
      <c r="D425" s="10"/>
      <c r="E425" s="10"/>
      <c r="F425" s="9"/>
      <c r="G425" s="10"/>
      <c r="H425" s="10"/>
      <c r="I425" s="11"/>
      <c r="J425" s="11"/>
      <c r="K425" s="11"/>
      <c r="L425" s="12"/>
      <c r="M425" s="12"/>
      <c r="N425" s="14"/>
    </row>
    <row r="426" spans="4:14" x14ac:dyDescent="0.25">
      <c r="D426" s="10"/>
      <c r="E426" s="10"/>
      <c r="F426" s="9"/>
      <c r="G426" s="10"/>
      <c r="H426" s="10"/>
      <c r="I426" s="11"/>
      <c r="J426" s="11"/>
      <c r="K426" s="11"/>
      <c r="L426" s="12"/>
      <c r="M426" s="12"/>
      <c r="N426" s="14"/>
    </row>
    <row r="427" spans="4:14" x14ac:dyDescent="0.25">
      <c r="D427" s="10"/>
      <c r="E427" s="10"/>
      <c r="F427" s="9"/>
      <c r="G427" s="10"/>
      <c r="H427" s="10"/>
      <c r="I427" s="11"/>
      <c r="J427" s="11"/>
      <c r="K427" s="11"/>
      <c r="L427" s="12"/>
      <c r="M427" s="12"/>
      <c r="N427" s="14"/>
    </row>
    <row r="428" spans="4:14" x14ac:dyDescent="0.25">
      <c r="D428" s="10"/>
      <c r="E428" s="10"/>
      <c r="F428" s="9"/>
      <c r="G428" s="10"/>
      <c r="H428" s="10"/>
      <c r="I428" s="11"/>
      <c r="J428" s="11"/>
      <c r="K428" s="11"/>
      <c r="L428" s="12"/>
      <c r="M428" s="12"/>
      <c r="N428" s="14"/>
    </row>
    <row r="429" spans="4:14" x14ac:dyDescent="0.25">
      <c r="D429" s="10"/>
      <c r="E429" s="10"/>
      <c r="F429" s="9"/>
      <c r="G429" s="10"/>
      <c r="H429" s="10"/>
      <c r="I429" s="11"/>
      <c r="J429" s="11"/>
      <c r="K429" s="11"/>
      <c r="L429" s="12"/>
      <c r="M429" s="12"/>
      <c r="N429" s="14"/>
    </row>
    <row r="430" spans="4:14" x14ac:dyDescent="0.25">
      <c r="D430" s="10"/>
      <c r="E430" s="10"/>
      <c r="F430" s="9"/>
      <c r="G430" s="10"/>
      <c r="H430" s="10"/>
      <c r="I430" s="11"/>
      <c r="J430" s="11"/>
      <c r="K430" s="11"/>
      <c r="L430" s="12"/>
      <c r="M430" s="12"/>
      <c r="N430" s="14"/>
    </row>
    <row r="431" spans="4:14" x14ac:dyDescent="0.25">
      <c r="D431" s="10"/>
      <c r="E431" s="10"/>
      <c r="F431" s="9"/>
      <c r="G431" s="10"/>
      <c r="H431" s="10"/>
      <c r="I431" s="11"/>
      <c r="J431" s="11"/>
      <c r="K431" s="11"/>
      <c r="L431" s="12"/>
      <c r="M431" s="12"/>
      <c r="N431" s="14"/>
    </row>
    <row r="432" spans="4:14" x14ac:dyDescent="0.25">
      <c r="D432" s="10"/>
      <c r="E432" s="10"/>
      <c r="F432" s="9"/>
      <c r="G432" s="10"/>
      <c r="H432" s="10"/>
      <c r="I432" s="11"/>
      <c r="J432" s="11"/>
      <c r="K432" s="11"/>
      <c r="L432" s="12"/>
      <c r="M432" s="12"/>
      <c r="N432" s="14"/>
    </row>
    <row r="433" spans="4:14" x14ac:dyDescent="0.25">
      <c r="D433" s="10"/>
      <c r="E433" s="10"/>
      <c r="F433" s="9"/>
      <c r="G433" s="10"/>
      <c r="H433" s="10"/>
      <c r="I433" s="11"/>
      <c r="J433" s="11"/>
      <c r="K433" s="11"/>
      <c r="L433" s="12"/>
      <c r="M433" s="12"/>
      <c r="N433" s="14"/>
    </row>
    <row r="434" spans="4:14" x14ac:dyDescent="0.25">
      <c r="D434" s="10"/>
      <c r="E434" s="10"/>
      <c r="F434" s="9"/>
      <c r="G434" s="10"/>
      <c r="H434" s="10"/>
      <c r="I434" s="11"/>
      <c r="J434" s="11"/>
      <c r="K434" s="11"/>
      <c r="L434" s="12"/>
      <c r="M434" s="12"/>
      <c r="N434" s="14"/>
    </row>
    <row r="435" spans="4:14" x14ac:dyDescent="0.25">
      <c r="D435" s="10"/>
      <c r="E435" s="10"/>
      <c r="F435" s="9"/>
      <c r="G435" s="10"/>
      <c r="H435" s="10"/>
      <c r="I435" s="11"/>
      <c r="J435" s="11"/>
      <c r="K435" s="11"/>
      <c r="L435" s="12"/>
      <c r="M435" s="12"/>
      <c r="N435" s="14"/>
    </row>
    <row r="436" spans="4:14" x14ac:dyDescent="0.25">
      <c r="D436" s="10"/>
      <c r="E436" s="10"/>
      <c r="F436" s="9"/>
      <c r="G436" s="10"/>
      <c r="H436" s="10"/>
      <c r="I436" s="11"/>
      <c r="J436" s="11"/>
      <c r="K436" s="11"/>
      <c r="L436" s="12"/>
      <c r="M436" s="12"/>
      <c r="N436" s="14"/>
    </row>
    <row r="437" spans="4:14" x14ac:dyDescent="0.25">
      <c r="D437" s="10"/>
      <c r="E437" s="10"/>
      <c r="F437" s="9"/>
      <c r="G437" s="10"/>
      <c r="H437" s="10"/>
      <c r="I437" s="11"/>
      <c r="J437" s="11"/>
      <c r="K437" s="11"/>
      <c r="L437" s="12"/>
      <c r="M437" s="12"/>
      <c r="N437" s="14"/>
    </row>
    <row r="438" spans="4:14" x14ac:dyDescent="0.25">
      <c r="D438" s="10"/>
      <c r="E438" s="10"/>
      <c r="F438" s="9"/>
      <c r="G438" s="10"/>
      <c r="H438" s="10"/>
      <c r="I438" s="11"/>
      <c r="J438" s="11"/>
      <c r="K438" s="11"/>
      <c r="L438" s="12"/>
      <c r="M438" s="12"/>
      <c r="N438" s="14"/>
    </row>
    <row r="439" spans="4:14" x14ac:dyDescent="0.25">
      <c r="D439" s="10"/>
      <c r="E439" s="10"/>
      <c r="F439" s="9"/>
      <c r="G439" s="10"/>
      <c r="H439" s="10"/>
      <c r="I439" s="11"/>
      <c r="J439" s="11"/>
      <c r="K439" s="11"/>
      <c r="L439" s="12"/>
      <c r="M439" s="12"/>
      <c r="N439" s="14"/>
    </row>
    <row r="440" spans="4:14" x14ac:dyDescent="0.25">
      <c r="D440" s="10"/>
      <c r="E440" s="10"/>
      <c r="F440" s="9"/>
      <c r="G440" s="10"/>
      <c r="H440" s="10"/>
      <c r="I440" s="11"/>
      <c r="J440" s="11"/>
      <c r="K440" s="11"/>
      <c r="L440" s="12"/>
      <c r="M440" s="12"/>
      <c r="N440" s="14"/>
    </row>
    <row r="441" spans="4:14" x14ac:dyDescent="0.25">
      <c r="D441" s="10"/>
      <c r="E441" s="10"/>
      <c r="F441" s="9"/>
      <c r="G441" s="10"/>
      <c r="H441" s="10"/>
      <c r="I441" s="11"/>
      <c r="J441" s="11"/>
      <c r="K441" s="11"/>
      <c r="L441" s="12"/>
      <c r="M441" s="12"/>
      <c r="N441" s="14"/>
    </row>
    <row r="442" spans="4:14" x14ac:dyDescent="0.25">
      <c r="D442" s="10"/>
      <c r="E442" s="10"/>
      <c r="F442" s="9"/>
      <c r="G442" s="10"/>
      <c r="H442" s="10"/>
      <c r="I442" s="11"/>
      <c r="J442" s="11"/>
      <c r="K442" s="11"/>
      <c r="L442" s="12"/>
      <c r="M442" s="12"/>
      <c r="N442" s="14"/>
    </row>
    <row r="443" spans="4:14" x14ac:dyDescent="0.25">
      <c r="D443" s="10"/>
      <c r="E443" s="10"/>
      <c r="F443" s="9"/>
      <c r="G443" s="10"/>
      <c r="H443" s="10"/>
      <c r="I443" s="11"/>
      <c r="J443" s="11"/>
      <c r="K443" s="11"/>
      <c r="L443" s="12"/>
      <c r="M443" s="12"/>
      <c r="N443" s="14"/>
    </row>
    <row r="444" spans="4:14" x14ac:dyDescent="0.25">
      <c r="D444" s="10"/>
      <c r="E444" s="10"/>
      <c r="F444" s="9"/>
      <c r="G444" s="10"/>
      <c r="H444" s="10"/>
      <c r="I444" s="11"/>
      <c r="J444" s="11"/>
      <c r="K444" s="11"/>
      <c r="L444" s="12"/>
      <c r="M444" s="12"/>
      <c r="N444" s="14"/>
    </row>
    <row r="445" spans="4:14" x14ac:dyDescent="0.25">
      <c r="D445" s="10"/>
      <c r="E445" s="10"/>
      <c r="F445" s="9"/>
      <c r="G445" s="10"/>
      <c r="H445" s="10"/>
      <c r="I445" s="11"/>
      <c r="J445" s="11"/>
      <c r="K445" s="11"/>
      <c r="L445" s="12"/>
      <c r="M445" s="12"/>
      <c r="N445" s="14"/>
    </row>
    <row r="446" spans="4:14" x14ac:dyDescent="0.25">
      <c r="D446" s="10"/>
      <c r="E446" s="10"/>
      <c r="F446" s="9"/>
      <c r="G446" s="10"/>
      <c r="H446" s="10"/>
      <c r="I446" s="11"/>
      <c r="J446" s="11"/>
      <c r="K446" s="11"/>
      <c r="L446" s="12"/>
      <c r="M446" s="12"/>
      <c r="N446" s="14"/>
    </row>
    <row r="447" spans="4:14" x14ac:dyDescent="0.25">
      <c r="D447" s="10"/>
      <c r="E447" s="10"/>
      <c r="F447" s="9"/>
      <c r="G447" s="10"/>
      <c r="H447" s="10"/>
      <c r="I447" s="11"/>
      <c r="J447" s="11"/>
      <c r="K447" s="11"/>
      <c r="L447" s="12"/>
      <c r="M447" s="12"/>
      <c r="N447" s="14"/>
    </row>
    <row r="448" spans="4:14" x14ac:dyDescent="0.25">
      <c r="D448" s="10"/>
      <c r="E448" s="10"/>
      <c r="F448" s="9"/>
      <c r="G448" s="10"/>
      <c r="H448" s="10"/>
      <c r="I448" s="11"/>
      <c r="J448" s="11"/>
      <c r="K448" s="11"/>
      <c r="L448" s="12"/>
      <c r="M448" s="12"/>
      <c r="N448" s="14"/>
    </row>
    <row r="449" spans="4:14" x14ac:dyDescent="0.25">
      <c r="D449" s="10"/>
      <c r="E449" s="10"/>
      <c r="F449" s="9"/>
      <c r="G449" s="10"/>
      <c r="H449" s="10"/>
      <c r="I449" s="11"/>
      <c r="J449" s="11"/>
      <c r="K449" s="11"/>
      <c r="L449" s="12"/>
      <c r="M449" s="12"/>
      <c r="N449" s="14"/>
    </row>
    <row r="450" spans="4:14" x14ac:dyDescent="0.25">
      <c r="D450" s="10"/>
      <c r="E450" s="10"/>
      <c r="F450" s="9"/>
      <c r="G450" s="10"/>
      <c r="H450" s="10"/>
      <c r="I450" s="11"/>
      <c r="J450" s="11"/>
      <c r="K450" s="11"/>
      <c r="L450" s="12"/>
      <c r="M450" s="12"/>
      <c r="N450" s="14"/>
    </row>
    <row r="451" spans="4:14" x14ac:dyDescent="0.25">
      <c r="D451" s="10"/>
      <c r="E451" s="10"/>
      <c r="F451" s="9"/>
      <c r="G451" s="10"/>
      <c r="H451" s="10"/>
      <c r="I451" s="11"/>
      <c r="J451" s="11"/>
      <c r="K451" s="11"/>
      <c r="L451" s="12"/>
      <c r="M451" s="12"/>
      <c r="N451" s="14"/>
    </row>
    <row r="452" spans="4:14" x14ac:dyDescent="0.25">
      <c r="D452" s="10"/>
      <c r="E452" s="10"/>
      <c r="F452" s="9"/>
      <c r="G452" s="10"/>
      <c r="H452" s="10"/>
      <c r="I452" s="11"/>
      <c r="J452" s="11"/>
      <c r="K452" s="11"/>
      <c r="L452" s="12"/>
      <c r="M452" s="12"/>
      <c r="N452" s="14"/>
    </row>
    <row r="453" spans="4:14" x14ac:dyDescent="0.25">
      <c r="D453" s="10"/>
      <c r="E453" s="10"/>
      <c r="F453" s="9"/>
      <c r="G453" s="10"/>
      <c r="H453" s="10"/>
      <c r="I453" s="11"/>
      <c r="J453" s="11"/>
      <c r="K453" s="11"/>
      <c r="L453" s="12"/>
      <c r="M453" s="12"/>
      <c r="N453" s="14"/>
    </row>
    <row r="454" spans="4:14" x14ac:dyDescent="0.25">
      <c r="D454" s="10"/>
      <c r="E454" s="10"/>
      <c r="F454" s="9"/>
      <c r="G454" s="10"/>
      <c r="H454" s="10"/>
      <c r="I454" s="11"/>
      <c r="J454" s="11"/>
      <c r="K454" s="11"/>
      <c r="L454" s="12"/>
      <c r="M454" s="12"/>
      <c r="N454" s="14"/>
    </row>
    <row r="455" spans="4:14" x14ac:dyDescent="0.25">
      <c r="D455" s="10"/>
      <c r="E455" s="10"/>
      <c r="F455" s="9"/>
      <c r="G455" s="10"/>
      <c r="H455" s="10"/>
      <c r="I455" s="11"/>
      <c r="J455" s="11"/>
      <c r="K455" s="11"/>
      <c r="L455" s="12"/>
      <c r="M455" s="12"/>
      <c r="N455" s="14"/>
    </row>
    <row r="456" spans="4:14" x14ac:dyDescent="0.25">
      <c r="D456" s="10"/>
      <c r="E456" s="10"/>
      <c r="F456" s="9"/>
      <c r="G456" s="10"/>
      <c r="H456" s="10"/>
      <c r="I456" s="11"/>
      <c r="J456" s="11"/>
      <c r="K456" s="11"/>
      <c r="L456" s="12"/>
      <c r="M456" s="12"/>
      <c r="N456" s="14"/>
    </row>
    <row r="457" spans="4:14" x14ac:dyDescent="0.25">
      <c r="D457" s="10"/>
      <c r="E457" s="10"/>
      <c r="F457" s="9"/>
      <c r="G457" s="10"/>
      <c r="H457" s="10"/>
      <c r="I457" s="11"/>
      <c r="J457" s="11"/>
      <c r="K457" s="11"/>
      <c r="L457" s="12"/>
      <c r="M457" s="12"/>
      <c r="N457" s="14"/>
    </row>
    <row r="458" spans="4:14" x14ac:dyDescent="0.25">
      <c r="D458" s="10"/>
      <c r="E458" s="10"/>
      <c r="F458" s="9"/>
      <c r="G458" s="10"/>
      <c r="H458" s="10"/>
      <c r="I458" s="11"/>
      <c r="J458" s="11"/>
      <c r="K458" s="11"/>
      <c r="L458" s="12"/>
      <c r="M458" s="12"/>
      <c r="N458" s="14"/>
    </row>
    <row r="459" spans="4:14" x14ac:dyDescent="0.25">
      <c r="D459" s="10"/>
      <c r="E459" s="10"/>
      <c r="F459" s="9"/>
      <c r="G459" s="10"/>
      <c r="H459" s="10"/>
      <c r="I459" s="11"/>
      <c r="J459" s="11"/>
      <c r="K459" s="11"/>
      <c r="L459" s="12"/>
      <c r="M459" s="12"/>
      <c r="N459" s="14"/>
    </row>
    <row r="460" spans="4:14" x14ac:dyDescent="0.25">
      <c r="D460" s="10"/>
      <c r="E460" s="10"/>
      <c r="F460" s="9"/>
      <c r="G460" s="10"/>
      <c r="H460" s="10"/>
      <c r="I460" s="11"/>
      <c r="J460" s="11"/>
      <c r="K460" s="11"/>
      <c r="L460" s="12"/>
      <c r="M460" s="12"/>
      <c r="N460" s="14"/>
    </row>
    <row r="461" spans="4:14" x14ac:dyDescent="0.25">
      <c r="D461" s="10"/>
      <c r="E461" s="10"/>
      <c r="F461" s="9"/>
      <c r="G461" s="10"/>
      <c r="H461" s="10"/>
      <c r="I461" s="11"/>
      <c r="J461" s="11"/>
      <c r="K461" s="11"/>
      <c r="L461" s="12"/>
      <c r="M461" s="12"/>
      <c r="N461" s="14"/>
    </row>
    <row r="462" spans="4:14" x14ac:dyDescent="0.25">
      <c r="D462" s="10"/>
      <c r="E462" s="10"/>
      <c r="F462" s="9"/>
      <c r="G462" s="10"/>
      <c r="H462" s="10"/>
      <c r="I462" s="11"/>
      <c r="J462" s="11"/>
      <c r="K462" s="11"/>
      <c r="L462" s="12"/>
      <c r="M462" s="12"/>
      <c r="N462" s="14"/>
    </row>
    <row r="463" spans="4:14" x14ac:dyDescent="0.25">
      <c r="D463" s="10"/>
      <c r="E463" s="10"/>
      <c r="F463" s="9"/>
      <c r="G463" s="10"/>
      <c r="H463" s="10"/>
      <c r="I463" s="11"/>
      <c r="J463" s="11"/>
      <c r="K463" s="11"/>
      <c r="L463" s="12"/>
      <c r="M463" s="12"/>
      <c r="N463" s="14"/>
    </row>
    <row r="464" spans="4:14" x14ac:dyDescent="0.25">
      <c r="D464" s="10"/>
      <c r="E464" s="10"/>
      <c r="F464" s="9"/>
      <c r="G464" s="10"/>
      <c r="H464" s="10"/>
      <c r="I464" s="11"/>
      <c r="J464" s="11"/>
      <c r="K464" s="11"/>
      <c r="L464" s="12"/>
      <c r="M464" s="12"/>
      <c r="N464" s="14"/>
    </row>
    <row r="465" spans="4:14" x14ac:dyDescent="0.25">
      <c r="D465" s="10"/>
      <c r="E465" s="10"/>
      <c r="F465" s="9"/>
      <c r="G465" s="10"/>
      <c r="H465" s="10"/>
      <c r="I465" s="11"/>
      <c r="J465" s="11"/>
      <c r="K465" s="11"/>
      <c r="L465" s="12"/>
      <c r="M465" s="12"/>
      <c r="N465" s="14"/>
    </row>
    <row r="466" spans="4:14" x14ac:dyDescent="0.25">
      <c r="D466" s="10"/>
      <c r="E466" s="10"/>
      <c r="F466" s="9"/>
      <c r="G466" s="10"/>
      <c r="H466" s="10"/>
      <c r="I466" s="11"/>
      <c r="J466" s="11"/>
      <c r="K466" s="11"/>
      <c r="L466" s="12"/>
      <c r="M466" s="12"/>
      <c r="N466" s="14"/>
    </row>
    <row r="467" spans="4:14" x14ac:dyDescent="0.25">
      <c r="D467" s="10"/>
      <c r="E467" s="10"/>
      <c r="F467" s="9"/>
      <c r="G467" s="10"/>
      <c r="H467" s="10"/>
      <c r="I467" s="11"/>
      <c r="J467" s="11"/>
      <c r="K467" s="11"/>
      <c r="L467" s="12"/>
      <c r="M467" s="12"/>
      <c r="N467" s="14"/>
    </row>
    <row r="468" spans="4:14" x14ac:dyDescent="0.25">
      <c r="D468" s="10"/>
      <c r="E468" s="10"/>
      <c r="F468" s="9"/>
      <c r="G468" s="10"/>
      <c r="H468" s="10"/>
      <c r="I468" s="11"/>
      <c r="J468" s="11"/>
      <c r="K468" s="11"/>
      <c r="L468" s="12"/>
      <c r="M468" s="12"/>
      <c r="N468" s="14"/>
    </row>
    <row r="469" spans="4:14" x14ac:dyDescent="0.25">
      <c r="D469" s="10"/>
      <c r="E469" s="10"/>
      <c r="F469" s="9"/>
      <c r="G469" s="10"/>
      <c r="H469" s="10"/>
      <c r="I469" s="11"/>
      <c r="J469" s="11"/>
      <c r="K469" s="11"/>
      <c r="L469" s="12"/>
      <c r="M469" s="12"/>
      <c r="N469" s="14"/>
    </row>
    <row r="470" spans="4:14" x14ac:dyDescent="0.25">
      <c r="D470" s="10"/>
      <c r="E470" s="10"/>
      <c r="F470" s="9"/>
      <c r="G470" s="10"/>
      <c r="H470" s="10"/>
      <c r="I470" s="11"/>
      <c r="J470" s="11"/>
      <c r="K470" s="11"/>
      <c r="L470" s="12"/>
      <c r="M470" s="12"/>
      <c r="N470" s="14"/>
    </row>
    <row r="471" spans="4:14" x14ac:dyDescent="0.25">
      <c r="D471" s="10"/>
      <c r="E471" s="10"/>
      <c r="F471" s="9"/>
      <c r="G471" s="10"/>
      <c r="H471" s="10"/>
      <c r="I471" s="11"/>
      <c r="J471" s="11"/>
      <c r="K471" s="11"/>
      <c r="L471" s="12"/>
      <c r="M471" s="12"/>
      <c r="N471" s="14"/>
    </row>
    <row r="472" spans="4:14" x14ac:dyDescent="0.25">
      <c r="D472" s="10"/>
      <c r="E472" s="10"/>
      <c r="F472" s="9"/>
      <c r="G472" s="10"/>
      <c r="H472" s="10"/>
      <c r="I472" s="11"/>
      <c r="J472" s="11"/>
      <c r="K472" s="11"/>
      <c r="L472" s="12"/>
      <c r="M472" s="12"/>
      <c r="N472" s="14"/>
    </row>
    <row r="473" spans="4:14" x14ac:dyDescent="0.25">
      <c r="D473" s="10"/>
      <c r="E473" s="10"/>
      <c r="F473" s="9"/>
      <c r="G473" s="10"/>
      <c r="H473" s="10"/>
      <c r="I473" s="11"/>
      <c r="J473" s="11"/>
      <c r="K473" s="11"/>
      <c r="L473" s="12"/>
      <c r="M473" s="12"/>
      <c r="N473" s="14"/>
    </row>
    <row r="474" spans="4:14" x14ac:dyDescent="0.25">
      <c r="D474" s="10"/>
      <c r="E474" s="10"/>
      <c r="F474" s="9"/>
      <c r="G474" s="10"/>
      <c r="H474" s="10"/>
      <c r="I474" s="11"/>
      <c r="J474" s="11"/>
      <c r="K474" s="11"/>
      <c r="L474" s="12"/>
      <c r="M474" s="12"/>
      <c r="N474" s="14"/>
    </row>
    <row r="475" spans="4:14" x14ac:dyDescent="0.25">
      <c r="D475" s="10"/>
      <c r="E475" s="10"/>
      <c r="F475" s="9"/>
      <c r="G475" s="10"/>
      <c r="H475" s="10"/>
      <c r="I475" s="11"/>
      <c r="J475" s="11"/>
      <c r="K475" s="11"/>
      <c r="L475" s="12"/>
      <c r="M475" s="12"/>
      <c r="N475" s="14"/>
    </row>
    <row r="476" spans="4:14" x14ac:dyDescent="0.25">
      <c r="D476" s="10"/>
      <c r="E476" s="10"/>
      <c r="F476" s="9"/>
      <c r="G476" s="10"/>
      <c r="H476" s="10"/>
      <c r="I476" s="11"/>
      <c r="J476" s="11"/>
      <c r="K476" s="11"/>
      <c r="L476" s="12"/>
      <c r="M476" s="12"/>
      <c r="N476" s="14"/>
    </row>
    <row r="477" spans="4:14" x14ac:dyDescent="0.25">
      <c r="D477" s="10"/>
      <c r="E477" s="10"/>
      <c r="F477" s="9"/>
      <c r="G477" s="10"/>
      <c r="H477" s="10"/>
      <c r="I477" s="11"/>
      <c r="J477" s="11"/>
      <c r="K477" s="11"/>
      <c r="L477" s="12"/>
      <c r="M477" s="12"/>
      <c r="N477" s="14"/>
    </row>
    <row r="478" spans="4:14" x14ac:dyDescent="0.25">
      <c r="D478" s="10"/>
      <c r="E478" s="10"/>
      <c r="F478" s="9"/>
      <c r="G478" s="10"/>
      <c r="H478" s="10"/>
      <c r="I478" s="11"/>
      <c r="J478" s="11"/>
      <c r="K478" s="11"/>
      <c r="L478" s="12"/>
      <c r="M478" s="12"/>
      <c r="N478" s="14"/>
    </row>
    <row r="479" spans="4:14" x14ac:dyDescent="0.25">
      <c r="D479" s="10"/>
      <c r="E479" s="10"/>
      <c r="F479" s="9"/>
      <c r="G479" s="10"/>
      <c r="H479" s="10"/>
      <c r="I479" s="11"/>
      <c r="J479" s="11"/>
      <c r="K479" s="11"/>
      <c r="L479" s="12"/>
      <c r="M479" s="12"/>
      <c r="N479" s="14"/>
    </row>
    <row r="480" spans="4:14" x14ac:dyDescent="0.25">
      <c r="D480" s="10"/>
      <c r="E480" s="10"/>
      <c r="F480" s="9"/>
      <c r="G480" s="10"/>
      <c r="H480" s="10"/>
      <c r="I480" s="11"/>
      <c r="J480" s="11"/>
      <c r="K480" s="11"/>
      <c r="L480" s="12"/>
      <c r="M480" s="12"/>
      <c r="N480" s="14"/>
    </row>
    <row r="481" spans="4:14" x14ac:dyDescent="0.25">
      <c r="D481" s="10"/>
      <c r="E481" s="10"/>
      <c r="F481" s="9"/>
      <c r="G481" s="10"/>
      <c r="H481" s="10"/>
      <c r="I481" s="11"/>
      <c r="J481" s="11"/>
      <c r="K481" s="11"/>
      <c r="L481" s="12"/>
      <c r="M481" s="12"/>
      <c r="N481" s="14"/>
    </row>
    <row r="482" spans="4:14" x14ac:dyDescent="0.25">
      <c r="D482" s="10"/>
      <c r="E482" s="10"/>
      <c r="F482" s="9"/>
      <c r="G482" s="10"/>
      <c r="H482" s="10"/>
      <c r="I482" s="11"/>
      <c r="J482" s="11"/>
      <c r="K482" s="11"/>
      <c r="L482" s="12"/>
      <c r="M482" s="12"/>
      <c r="N482" s="14"/>
    </row>
    <row r="483" spans="4:14" x14ac:dyDescent="0.25">
      <c r="D483" s="10"/>
      <c r="E483" s="10"/>
      <c r="F483" s="9"/>
      <c r="G483" s="10"/>
      <c r="H483" s="10"/>
      <c r="I483" s="11"/>
      <c r="J483" s="11"/>
      <c r="K483" s="11"/>
      <c r="L483" s="12"/>
      <c r="M483" s="12"/>
      <c r="N483" s="14"/>
    </row>
    <row r="484" spans="4:14" x14ac:dyDescent="0.25">
      <c r="D484" s="10"/>
      <c r="E484" s="10"/>
      <c r="F484" s="9"/>
      <c r="G484" s="10"/>
      <c r="H484" s="10"/>
      <c r="I484" s="11"/>
      <c r="J484" s="11"/>
      <c r="K484" s="11"/>
      <c r="L484" s="12"/>
      <c r="M484" s="12"/>
      <c r="N484" s="14"/>
    </row>
    <row r="485" spans="4:14" x14ac:dyDescent="0.25">
      <c r="D485" s="10"/>
      <c r="E485" s="10"/>
      <c r="F485" s="9"/>
      <c r="G485" s="10"/>
      <c r="H485" s="10"/>
      <c r="I485" s="11"/>
      <c r="J485" s="11"/>
      <c r="K485" s="11"/>
      <c r="L485" s="12"/>
      <c r="M485" s="12"/>
      <c r="N485" s="14"/>
    </row>
    <row r="486" spans="4:14" x14ac:dyDescent="0.25">
      <c r="D486" s="10"/>
      <c r="E486" s="10"/>
      <c r="F486" s="9"/>
      <c r="G486" s="10"/>
      <c r="H486" s="10"/>
      <c r="I486" s="11"/>
      <c r="J486" s="11"/>
      <c r="K486" s="11"/>
      <c r="L486" s="12"/>
      <c r="M486" s="12"/>
      <c r="N486" s="14"/>
    </row>
    <row r="487" spans="4:14" x14ac:dyDescent="0.25">
      <c r="D487" s="10"/>
      <c r="E487" s="10"/>
      <c r="F487" s="9"/>
      <c r="G487" s="10"/>
      <c r="H487" s="10"/>
      <c r="I487" s="11"/>
      <c r="J487" s="11"/>
      <c r="K487" s="11"/>
      <c r="L487" s="12"/>
      <c r="M487" s="12"/>
      <c r="N487" s="14"/>
    </row>
    <row r="488" spans="4:14" x14ac:dyDescent="0.25">
      <c r="D488" s="10"/>
      <c r="E488" s="10"/>
      <c r="F488" s="9"/>
      <c r="G488" s="10"/>
      <c r="H488" s="10"/>
      <c r="I488" s="11"/>
      <c r="J488" s="11"/>
      <c r="K488" s="11"/>
      <c r="L488" s="12"/>
      <c r="M488" s="12"/>
      <c r="N488" s="14"/>
    </row>
    <row r="489" spans="4:14" x14ac:dyDescent="0.25">
      <c r="D489" s="10"/>
      <c r="E489" s="10"/>
      <c r="F489" s="9"/>
      <c r="G489" s="10"/>
      <c r="H489" s="10"/>
      <c r="I489" s="11"/>
      <c r="J489" s="11"/>
      <c r="K489" s="11"/>
      <c r="L489" s="12"/>
      <c r="M489" s="12"/>
      <c r="N489" s="14"/>
    </row>
    <row r="490" spans="4:14" x14ac:dyDescent="0.25">
      <c r="D490" s="10"/>
      <c r="E490" s="10"/>
      <c r="F490" s="9"/>
      <c r="G490" s="10"/>
      <c r="H490" s="10"/>
      <c r="I490" s="11"/>
      <c r="J490" s="11"/>
      <c r="K490" s="11"/>
      <c r="L490" s="12"/>
      <c r="M490" s="12"/>
      <c r="N490" s="14"/>
    </row>
    <row r="491" spans="4:14" x14ac:dyDescent="0.25">
      <c r="D491" s="10"/>
      <c r="E491" s="10"/>
      <c r="F491" s="9"/>
      <c r="G491" s="10"/>
      <c r="H491" s="10"/>
      <c r="I491" s="11"/>
      <c r="J491" s="11"/>
      <c r="K491" s="11"/>
      <c r="L491" s="12"/>
      <c r="M491" s="12"/>
      <c r="N491" s="14"/>
    </row>
    <row r="492" spans="4:14" x14ac:dyDescent="0.25">
      <c r="D492" s="10"/>
      <c r="E492" s="10"/>
      <c r="F492" s="9"/>
      <c r="G492" s="10"/>
      <c r="H492" s="10"/>
      <c r="I492" s="11"/>
      <c r="J492" s="11"/>
      <c r="K492" s="11"/>
      <c r="L492" s="12"/>
      <c r="M492" s="12"/>
      <c r="N492" s="14"/>
    </row>
    <row r="493" spans="4:14" x14ac:dyDescent="0.25">
      <c r="D493" s="10"/>
      <c r="E493" s="10"/>
      <c r="F493" s="9"/>
      <c r="G493" s="10"/>
      <c r="H493" s="10"/>
      <c r="I493" s="11"/>
      <c r="J493" s="11"/>
      <c r="K493" s="11"/>
      <c r="L493" s="12"/>
      <c r="M493" s="12"/>
      <c r="N493" s="14"/>
    </row>
    <row r="494" spans="4:14" x14ac:dyDescent="0.25">
      <c r="D494" s="10"/>
      <c r="E494" s="10"/>
      <c r="F494" s="9"/>
      <c r="G494" s="10"/>
      <c r="H494" s="10"/>
      <c r="I494" s="11"/>
      <c r="J494" s="11"/>
      <c r="K494" s="11"/>
      <c r="L494" s="12"/>
      <c r="M494" s="12"/>
      <c r="N494" s="14"/>
    </row>
    <row r="495" spans="4:14" x14ac:dyDescent="0.25">
      <c r="D495" s="10"/>
      <c r="E495" s="10"/>
      <c r="F495" s="9"/>
      <c r="G495" s="10"/>
      <c r="H495" s="10"/>
      <c r="I495" s="11"/>
      <c r="J495" s="11"/>
      <c r="K495" s="11"/>
      <c r="L495" s="12"/>
      <c r="M495" s="12"/>
      <c r="N495" s="14"/>
    </row>
    <row r="496" spans="4:14" x14ac:dyDescent="0.25">
      <c r="D496" s="10"/>
      <c r="E496" s="10"/>
      <c r="F496" s="9"/>
      <c r="G496" s="10"/>
      <c r="H496" s="10"/>
      <c r="I496" s="11"/>
      <c r="J496" s="11"/>
      <c r="K496" s="11"/>
      <c r="L496" s="12"/>
      <c r="M496" s="12"/>
      <c r="N496" s="14"/>
    </row>
    <row r="497" spans="4:14" x14ac:dyDescent="0.25">
      <c r="D497" s="10"/>
      <c r="E497" s="10"/>
      <c r="F497" s="9"/>
      <c r="G497" s="10"/>
      <c r="H497" s="10"/>
      <c r="I497" s="11"/>
      <c r="J497" s="11"/>
      <c r="K497" s="11"/>
      <c r="L497" s="12"/>
      <c r="M497" s="12"/>
      <c r="N497" s="14"/>
    </row>
    <row r="498" spans="4:14" x14ac:dyDescent="0.25">
      <c r="D498" s="10"/>
      <c r="E498" s="10"/>
      <c r="F498" s="9"/>
      <c r="G498" s="10"/>
      <c r="H498" s="10"/>
      <c r="I498" s="11"/>
      <c r="J498" s="11"/>
      <c r="K498" s="11"/>
      <c r="L498" s="12"/>
      <c r="M498" s="12"/>
      <c r="N498" s="14"/>
    </row>
    <row r="499" spans="4:14" x14ac:dyDescent="0.25">
      <c r="D499" s="10"/>
      <c r="E499" s="10"/>
      <c r="F499" s="9"/>
      <c r="G499" s="10"/>
      <c r="H499" s="10"/>
      <c r="I499" s="11"/>
      <c r="J499" s="11"/>
      <c r="K499" s="11"/>
      <c r="L499" s="12"/>
      <c r="M499" s="12"/>
      <c r="N499" s="14"/>
    </row>
    <row r="500" spans="4:14" x14ac:dyDescent="0.25">
      <c r="D500" s="10"/>
      <c r="E500" s="10"/>
      <c r="F500" s="9"/>
      <c r="G500" s="10"/>
      <c r="H500" s="10"/>
      <c r="I500" s="11"/>
      <c r="J500" s="11"/>
      <c r="K500" s="11"/>
      <c r="L500" s="12"/>
      <c r="M500" s="12"/>
      <c r="N500" s="14"/>
    </row>
    <row r="501" spans="4:14" x14ac:dyDescent="0.25">
      <c r="D501" s="10"/>
      <c r="E501" s="10"/>
      <c r="F501" s="9"/>
      <c r="G501" s="10"/>
      <c r="H501" s="10"/>
      <c r="I501" s="11"/>
      <c r="J501" s="11"/>
      <c r="K501" s="11"/>
      <c r="L501" s="12"/>
      <c r="M501" s="12"/>
      <c r="N501" s="14"/>
    </row>
    <row r="502" spans="4:14" x14ac:dyDescent="0.25">
      <c r="D502" s="10"/>
      <c r="E502" s="10"/>
      <c r="F502" s="9"/>
      <c r="G502" s="10"/>
      <c r="H502" s="10"/>
      <c r="I502" s="11"/>
      <c r="J502" s="11"/>
      <c r="K502" s="11"/>
      <c r="L502" s="12"/>
      <c r="M502" s="12"/>
      <c r="N502" s="14"/>
    </row>
    <row r="503" spans="4:14" x14ac:dyDescent="0.25">
      <c r="D503" s="10"/>
      <c r="E503" s="10"/>
      <c r="F503" s="9"/>
      <c r="G503" s="10"/>
      <c r="H503" s="10"/>
      <c r="I503" s="11"/>
      <c r="J503" s="11"/>
      <c r="K503" s="11"/>
      <c r="L503" s="12"/>
      <c r="M503" s="12"/>
      <c r="N503" s="14"/>
    </row>
    <row r="504" spans="4:14" x14ac:dyDescent="0.25">
      <c r="D504" s="10"/>
      <c r="E504" s="10"/>
      <c r="F504" s="9"/>
      <c r="G504" s="10"/>
      <c r="H504" s="10"/>
      <c r="I504" s="11"/>
      <c r="J504" s="11"/>
      <c r="K504" s="11"/>
      <c r="L504" s="12"/>
      <c r="M504" s="12"/>
      <c r="N504" s="14"/>
    </row>
    <row r="505" spans="4:14" x14ac:dyDescent="0.25">
      <c r="D505" s="10"/>
      <c r="E505" s="10"/>
      <c r="F505" s="9"/>
      <c r="G505" s="10"/>
      <c r="H505" s="10"/>
      <c r="I505" s="11"/>
      <c r="J505" s="11"/>
      <c r="K505" s="11"/>
      <c r="L505" s="12"/>
      <c r="M505" s="12"/>
      <c r="N505" s="14"/>
    </row>
    <row r="506" spans="4:14" x14ac:dyDescent="0.25">
      <c r="D506" s="10"/>
      <c r="E506" s="10"/>
      <c r="F506" s="9"/>
      <c r="G506" s="10"/>
      <c r="H506" s="10"/>
      <c r="I506" s="11"/>
      <c r="J506" s="11"/>
      <c r="K506" s="11"/>
      <c r="L506" s="12"/>
      <c r="M506" s="12"/>
      <c r="N506" s="14"/>
    </row>
    <row r="507" spans="4:14" x14ac:dyDescent="0.25">
      <c r="D507" s="10"/>
      <c r="E507" s="10"/>
      <c r="F507" s="9"/>
      <c r="G507" s="10"/>
      <c r="H507" s="10"/>
      <c r="I507" s="11"/>
      <c r="J507" s="11"/>
      <c r="K507" s="11"/>
      <c r="L507" s="12"/>
      <c r="M507" s="12"/>
      <c r="N507" s="14"/>
    </row>
    <row r="508" spans="4:14" x14ac:dyDescent="0.25">
      <c r="D508" s="10"/>
      <c r="E508" s="10"/>
      <c r="F508" s="9"/>
      <c r="G508" s="10"/>
      <c r="H508" s="10"/>
      <c r="I508" s="11"/>
      <c r="J508" s="11"/>
      <c r="K508" s="11"/>
      <c r="L508" s="12"/>
      <c r="M508" s="12"/>
      <c r="N508" s="14"/>
    </row>
    <row r="509" spans="4:14" x14ac:dyDescent="0.25">
      <c r="D509" s="10"/>
      <c r="E509" s="10"/>
      <c r="F509" s="9"/>
      <c r="G509" s="10"/>
      <c r="H509" s="10"/>
      <c r="I509" s="11"/>
      <c r="J509" s="11"/>
      <c r="K509" s="11"/>
      <c r="L509" s="12"/>
      <c r="M509" s="12"/>
      <c r="N509" s="14"/>
    </row>
    <row r="510" spans="4:14" x14ac:dyDescent="0.25">
      <c r="D510" s="10"/>
      <c r="E510" s="10"/>
      <c r="F510" s="9"/>
      <c r="G510" s="10"/>
      <c r="H510" s="10"/>
      <c r="I510" s="11"/>
      <c r="J510" s="11"/>
      <c r="K510" s="11"/>
      <c r="L510" s="12"/>
      <c r="M510" s="12"/>
      <c r="N510" s="14"/>
    </row>
    <row r="511" spans="4:14" x14ac:dyDescent="0.25">
      <c r="D511" s="10"/>
      <c r="E511" s="10"/>
      <c r="F511" s="9"/>
      <c r="G511" s="10"/>
      <c r="H511" s="10"/>
      <c r="I511" s="11"/>
      <c r="J511" s="11"/>
      <c r="K511" s="11"/>
      <c r="L511" s="12"/>
      <c r="M511" s="12"/>
      <c r="N511" s="14"/>
    </row>
    <row r="512" spans="4:14" x14ac:dyDescent="0.25">
      <c r="D512" s="10"/>
      <c r="E512" s="10"/>
      <c r="F512" s="9"/>
      <c r="G512" s="10"/>
      <c r="H512" s="10"/>
      <c r="I512" s="11"/>
      <c r="J512" s="11"/>
      <c r="K512" s="11"/>
      <c r="L512" s="12"/>
      <c r="M512" s="12"/>
      <c r="N512" s="14"/>
    </row>
    <row r="513" spans="4:14" x14ac:dyDescent="0.25">
      <c r="D513" s="10"/>
      <c r="E513" s="10"/>
      <c r="F513" s="9"/>
      <c r="G513" s="10"/>
      <c r="H513" s="10"/>
      <c r="I513" s="11"/>
      <c r="J513" s="11"/>
      <c r="K513" s="11"/>
      <c r="L513" s="12"/>
      <c r="M513" s="12"/>
      <c r="N513" s="14"/>
    </row>
    <row r="514" spans="4:14" x14ac:dyDescent="0.25">
      <c r="D514" s="10"/>
      <c r="E514" s="10"/>
      <c r="F514" s="9"/>
      <c r="G514" s="10"/>
      <c r="H514" s="10"/>
      <c r="I514" s="11"/>
      <c r="J514" s="11"/>
      <c r="K514" s="11"/>
      <c r="L514" s="12"/>
      <c r="M514" s="12"/>
      <c r="N514" s="14"/>
    </row>
    <row r="515" spans="4:14" x14ac:dyDescent="0.25">
      <c r="D515" s="10"/>
      <c r="E515" s="10"/>
      <c r="F515" s="9"/>
      <c r="G515" s="10"/>
      <c r="H515" s="10"/>
      <c r="I515" s="11"/>
      <c r="J515" s="11"/>
      <c r="K515" s="11"/>
      <c r="L515" s="12"/>
      <c r="M515" s="12"/>
      <c r="N515" s="14"/>
    </row>
    <row r="516" spans="4:14" x14ac:dyDescent="0.25">
      <c r="D516" s="10"/>
      <c r="E516" s="10"/>
      <c r="F516" s="9"/>
      <c r="G516" s="10"/>
      <c r="H516" s="10"/>
      <c r="I516" s="11"/>
      <c r="J516" s="11"/>
      <c r="K516" s="11"/>
      <c r="L516" s="12"/>
      <c r="M516" s="12"/>
      <c r="N516" s="14"/>
    </row>
    <row r="517" spans="4:14" x14ac:dyDescent="0.25">
      <c r="D517" s="10"/>
      <c r="E517" s="10"/>
      <c r="F517" s="9"/>
      <c r="G517" s="10"/>
      <c r="H517" s="10"/>
      <c r="I517" s="11"/>
      <c r="J517" s="11"/>
      <c r="K517" s="11"/>
      <c r="L517" s="12"/>
      <c r="M517" s="12"/>
      <c r="N517" s="14"/>
    </row>
    <row r="518" spans="4:14" x14ac:dyDescent="0.25">
      <c r="D518" s="10"/>
      <c r="E518" s="10"/>
      <c r="F518" s="9"/>
      <c r="G518" s="10"/>
      <c r="H518" s="10"/>
      <c r="I518" s="11"/>
      <c r="J518" s="11"/>
      <c r="K518" s="11"/>
      <c r="L518" s="12"/>
      <c r="M518" s="12"/>
      <c r="N518" s="14"/>
    </row>
    <row r="519" spans="4:14" x14ac:dyDescent="0.25">
      <c r="D519" s="10"/>
      <c r="E519" s="10"/>
      <c r="F519" s="9"/>
      <c r="G519" s="10"/>
      <c r="H519" s="10"/>
      <c r="I519" s="11"/>
      <c r="J519" s="11"/>
      <c r="K519" s="11"/>
      <c r="L519" s="12"/>
      <c r="M519" s="12"/>
      <c r="N519" s="14"/>
    </row>
    <row r="520" spans="4:14" x14ac:dyDescent="0.25">
      <c r="D520" s="10"/>
      <c r="E520" s="10"/>
      <c r="F520" s="9"/>
      <c r="G520" s="10"/>
      <c r="H520" s="10"/>
      <c r="I520" s="11"/>
      <c r="J520" s="11"/>
      <c r="K520" s="11"/>
      <c r="L520" s="12"/>
      <c r="M520" s="12"/>
      <c r="N520" s="14"/>
    </row>
    <row r="521" spans="4:14" x14ac:dyDescent="0.25">
      <c r="D521" s="10"/>
      <c r="E521" s="10"/>
      <c r="F521" s="9"/>
      <c r="G521" s="10"/>
      <c r="H521" s="10"/>
      <c r="I521" s="11"/>
      <c r="J521" s="11"/>
      <c r="K521" s="11"/>
      <c r="L521" s="12"/>
      <c r="M521" s="12"/>
      <c r="N521" s="14"/>
    </row>
    <row r="522" spans="4:14" x14ac:dyDescent="0.25">
      <c r="D522" s="10"/>
      <c r="E522" s="10"/>
      <c r="F522" s="9"/>
      <c r="G522" s="10"/>
      <c r="H522" s="10"/>
      <c r="I522" s="11"/>
      <c r="J522" s="11"/>
      <c r="K522" s="11"/>
      <c r="L522" s="12"/>
      <c r="M522" s="12"/>
      <c r="N522" s="14"/>
    </row>
    <row r="523" spans="4:14" x14ac:dyDescent="0.25">
      <c r="D523" s="10"/>
      <c r="E523" s="10"/>
      <c r="F523" s="9"/>
      <c r="G523" s="10"/>
      <c r="H523" s="10"/>
      <c r="I523" s="11"/>
      <c r="J523" s="11"/>
      <c r="K523" s="11"/>
      <c r="L523" s="12"/>
      <c r="M523" s="12"/>
      <c r="N523" s="14"/>
    </row>
    <row r="524" spans="4:14" x14ac:dyDescent="0.25">
      <c r="D524" s="10"/>
      <c r="E524" s="10"/>
      <c r="F524" s="9"/>
      <c r="G524" s="10"/>
      <c r="H524" s="10"/>
      <c r="I524" s="11"/>
      <c r="J524" s="11"/>
      <c r="K524" s="11"/>
      <c r="L524" s="12"/>
      <c r="M524" s="12"/>
      <c r="N524" s="14"/>
    </row>
    <row r="525" spans="4:14" x14ac:dyDescent="0.25">
      <c r="D525" s="10"/>
      <c r="E525" s="10"/>
      <c r="F525" s="9"/>
      <c r="G525" s="10"/>
      <c r="H525" s="10"/>
      <c r="I525" s="11"/>
      <c r="J525" s="11"/>
      <c r="K525" s="11"/>
      <c r="L525" s="12"/>
      <c r="M525" s="12"/>
      <c r="N525" s="14"/>
    </row>
    <row r="526" spans="4:14" x14ac:dyDescent="0.25">
      <c r="D526" s="10"/>
      <c r="E526" s="10"/>
      <c r="F526" s="9"/>
      <c r="G526" s="10"/>
      <c r="H526" s="10"/>
      <c r="I526" s="11"/>
      <c r="J526" s="11"/>
      <c r="K526" s="11"/>
      <c r="L526" s="12"/>
      <c r="M526" s="12"/>
      <c r="N526" s="14"/>
    </row>
    <row r="527" spans="4:14" x14ac:dyDescent="0.25">
      <c r="D527" s="10"/>
      <c r="E527" s="10"/>
      <c r="F527" s="9"/>
      <c r="G527" s="10"/>
      <c r="H527" s="10"/>
      <c r="I527" s="11"/>
      <c r="J527" s="11"/>
      <c r="K527" s="11"/>
      <c r="L527" s="12"/>
      <c r="M527" s="12"/>
      <c r="N527" s="14"/>
    </row>
    <row r="528" spans="4:14" x14ac:dyDescent="0.25">
      <c r="D528" s="10"/>
      <c r="E528" s="10"/>
      <c r="F528" s="9"/>
      <c r="G528" s="10"/>
      <c r="H528" s="10"/>
      <c r="I528" s="11"/>
      <c r="J528" s="11"/>
      <c r="K528" s="11"/>
      <c r="L528" s="12"/>
      <c r="M528" s="12"/>
      <c r="N528" s="14"/>
    </row>
    <row r="529" spans="4:14" x14ac:dyDescent="0.25">
      <c r="D529" s="10"/>
      <c r="E529" s="10"/>
      <c r="F529" s="9"/>
      <c r="G529" s="10"/>
      <c r="H529" s="10"/>
      <c r="I529" s="11"/>
      <c r="J529" s="11"/>
      <c r="K529" s="11"/>
      <c r="L529" s="12"/>
      <c r="M529" s="12"/>
      <c r="N529" s="14"/>
    </row>
    <row r="530" spans="4:14" x14ac:dyDescent="0.25">
      <c r="D530" s="10"/>
      <c r="E530" s="10"/>
      <c r="F530" s="9"/>
      <c r="G530" s="10"/>
      <c r="H530" s="10"/>
      <c r="I530" s="11"/>
      <c r="J530" s="11"/>
      <c r="K530" s="11"/>
      <c r="L530" s="12"/>
      <c r="M530" s="12"/>
      <c r="N530" s="14"/>
    </row>
    <row r="531" spans="4:14" x14ac:dyDescent="0.25">
      <c r="D531" s="10"/>
      <c r="E531" s="10"/>
      <c r="F531" s="9"/>
      <c r="G531" s="10"/>
      <c r="H531" s="10"/>
      <c r="I531" s="11"/>
      <c r="J531" s="11"/>
      <c r="K531" s="11"/>
      <c r="L531" s="12"/>
      <c r="M531" s="12"/>
      <c r="N531" s="14"/>
    </row>
    <row r="532" spans="4:14" x14ac:dyDescent="0.25">
      <c r="D532" s="10"/>
      <c r="E532" s="10"/>
      <c r="F532" s="9"/>
      <c r="G532" s="10"/>
      <c r="H532" s="10"/>
      <c r="I532" s="11"/>
      <c r="J532" s="11"/>
      <c r="K532" s="11"/>
      <c r="L532" s="12"/>
      <c r="M532" s="12"/>
      <c r="N532" s="14"/>
    </row>
    <row r="533" spans="4:14" x14ac:dyDescent="0.25">
      <c r="D533" s="10"/>
      <c r="E533" s="10"/>
      <c r="F533" s="9"/>
      <c r="G533" s="10"/>
      <c r="H533" s="10"/>
      <c r="I533" s="11"/>
      <c r="J533" s="11"/>
      <c r="K533" s="11"/>
      <c r="L533" s="12"/>
      <c r="M533" s="12"/>
      <c r="N533" s="14"/>
    </row>
    <row r="534" spans="4:14" x14ac:dyDescent="0.25">
      <c r="D534" s="10"/>
      <c r="E534" s="10"/>
      <c r="F534" s="9"/>
      <c r="G534" s="10"/>
      <c r="H534" s="10"/>
      <c r="I534" s="11"/>
      <c r="J534" s="11"/>
      <c r="K534" s="11"/>
      <c r="L534" s="12"/>
      <c r="M534" s="12"/>
      <c r="N534" s="14"/>
    </row>
    <row r="535" spans="4:14" x14ac:dyDescent="0.25">
      <c r="D535" s="10"/>
      <c r="E535" s="10"/>
      <c r="F535" s="9"/>
      <c r="G535" s="10"/>
      <c r="H535" s="10"/>
      <c r="I535" s="11"/>
      <c r="J535" s="11"/>
      <c r="K535" s="11"/>
      <c r="L535" s="12"/>
      <c r="M535" s="12"/>
      <c r="N535" s="14"/>
    </row>
    <row r="536" spans="4:14" x14ac:dyDescent="0.25">
      <c r="D536" s="10"/>
      <c r="E536" s="10"/>
      <c r="F536" s="9"/>
      <c r="G536" s="10"/>
      <c r="H536" s="10"/>
      <c r="I536" s="11"/>
      <c r="J536" s="11"/>
      <c r="K536" s="11"/>
      <c r="L536" s="12"/>
      <c r="M536" s="12"/>
      <c r="N536" s="14"/>
    </row>
    <row r="537" spans="4:14" x14ac:dyDescent="0.25">
      <c r="D537" s="10"/>
      <c r="E537" s="10"/>
      <c r="F537" s="9"/>
      <c r="G537" s="10"/>
      <c r="H537" s="10"/>
      <c r="I537" s="11"/>
      <c r="J537" s="11"/>
      <c r="K537" s="11"/>
      <c r="L537" s="12"/>
      <c r="M537" s="12"/>
      <c r="N537" s="14"/>
    </row>
    <row r="538" spans="4:14" x14ac:dyDescent="0.25">
      <c r="D538" s="10"/>
      <c r="E538" s="10"/>
      <c r="F538" s="9"/>
      <c r="G538" s="10"/>
      <c r="H538" s="10"/>
      <c r="I538" s="11"/>
      <c r="J538" s="11"/>
      <c r="K538" s="11"/>
      <c r="L538" s="12"/>
      <c r="M538" s="12"/>
      <c r="N538" s="14"/>
    </row>
    <row r="539" spans="4:14" x14ac:dyDescent="0.25">
      <c r="D539" s="10"/>
      <c r="E539" s="10"/>
      <c r="F539" s="9"/>
      <c r="G539" s="10"/>
      <c r="H539" s="10"/>
      <c r="I539" s="11"/>
      <c r="J539" s="11"/>
      <c r="K539" s="11"/>
      <c r="L539" s="12"/>
      <c r="M539" s="12"/>
      <c r="N539" s="14"/>
    </row>
    <row r="540" spans="4:14" x14ac:dyDescent="0.25">
      <c r="D540" s="10"/>
      <c r="E540" s="10"/>
      <c r="F540" s="9"/>
      <c r="G540" s="10"/>
      <c r="H540" s="10"/>
      <c r="I540" s="11"/>
      <c r="J540" s="11"/>
      <c r="K540" s="11"/>
      <c r="L540" s="12"/>
      <c r="M540" s="12"/>
      <c r="N540" s="14"/>
    </row>
    <row r="541" spans="4:14" x14ac:dyDescent="0.25">
      <c r="D541" s="10"/>
      <c r="E541" s="10"/>
      <c r="F541" s="9"/>
      <c r="G541" s="10"/>
      <c r="H541" s="10"/>
      <c r="I541" s="11"/>
      <c r="J541" s="11"/>
      <c r="K541" s="11"/>
      <c r="L541" s="12"/>
      <c r="M541" s="12"/>
      <c r="N541" s="14"/>
    </row>
    <row r="542" spans="4:14" x14ac:dyDescent="0.25">
      <c r="D542" s="10"/>
      <c r="E542" s="10"/>
      <c r="F542" s="9"/>
      <c r="G542" s="10"/>
      <c r="H542" s="10"/>
      <c r="I542" s="11"/>
      <c r="J542" s="11"/>
      <c r="K542" s="11"/>
      <c r="L542" s="12"/>
      <c r="M542" s="12"/>
      <c r="N542" s="14"/>
    </row>
    <row r="543" spans="4:14" x14ac:dyDescent="0.25">
      <c r="D543" s="10"/>
      <c r="E543" s="10"/>
      <c r="F543" s="9"/>
      <c r="G543" s="10"/>
      <c r="H543" s="10"/>
      <c r="I543" s="11"/>
      <c r="J543" s="11"/>
      <c r="K543" s="11"/>
      <c r="L543" s="12"/>
      <c r="M543" s="12"/>
      <c r="N543" s="14"/>
    </row>
    <row r="544" spans="4:14" x14ac:dyDescent="0.25">
      <c r="D544" s="10"/>
      <c r="E544" s="10"/>
      <c r="F544" s="9"/>
      <c r="G544" s="10"/>
      <c r="H544" s="10"/>
      <c r="I544" s="11"/>
      <c r="J544" s="11"/>
      <c r="K544" s="11"/>
      <c r="L544" s="12"/>
      <c r="M544" s="12"/>
      <c r="N544" s="14"/>
    </row>
    <row r="545" spans="4:14" x14ac:dyDescent="0.25">
      <c r="D545" s="10"/>
      <c r="E545" s="10"/>
      <c r="F545" s="9"/>
      <c r="G545" s="10"/>
      <c r="H545" s="10"/>
      <c r="I545" s="11"/>
      <c r="J545" s="11"/>
      <c r="K545" s="11"/>
      <c r="L545" s="12"/>
      <c r="M545" s="12"/>
      <c r="N545" s="14"/>
    </row>
    <row r="546" spans="4:14" x14ac:dyDescent="0.25">
      <c r="D546" s="10"/>
      <c r="E546" s="10"/>
      <c r="F546" s="9"/>
      <c r="G546" s="10"/>
      <c r="H546" s="10"/>
      <c r="I546" s="11"/>
      <c r="J546" s="11"/>
      <c r="K546" s="11"/>
      <c r="L546" s="12"/>
      <c r="M546" s="12"/>
      <c r="N546" s="14"/>
    </row>
    <row r="547" spans="4:14" x14ac:dyDescent="0.25">
      <c r="D547" s="10"/>
      <c r="E547" s="10"/>
      <c r="F547" s="9"/>
      <c r="G547" s="10"/>
      <c r="H547" s="10"/>
      <c r="I547" s="11"/>
      <c r="J547" s="11"/>
      <c r="K547" s="11"/>
      <c r="L547" s="12"/>
      <c r="M547" s="12"/>
      <c r="N547" s="14"/>
    </row>
    <row r="548" spans="4:14" x14ac:dyDescent="0.25">
      <c r="D548" s="10"/>
      <c r="E548" s="10"/>
      <c r="F548" s="9"/>
      <c r="G548" s="10"/>
      <c r="H548" s="10"/>
      <c r="I548" s="11"/>
      <c r="J548" s="11"/>
      <c r="K548" s="11"/>
      <c r="L548" s="12"/>
      <c r="M548" s="12"/>
      <c r="N548" s="14"/>
    </row>
    <row r="549" spans="4:14" x14ac:dyDescent="0.25">
      <c r="D549" s="10"/>
      <c r="E549" s="10"/>
      <c r="F549" s="9"/>
      <c r="G549" s="10"/>
      <c r="H549" s="10"/>
      <c r="I549" s="11"/>
      <c r="J549" s="11"/>
      <c r="K549" s="11"/>
      <c r="L549" s="12"/>
      <c r="M549" s="12"/>
      <c r="N549" s="14"/>
    </row>
    <row r="550" spans="4:14" x14ac:dyDescent="0.25">
      <c r="D550" s="10"/>
      <c r="E550" s="10"/>
      <c r="F550" s="9"/>
      <c r="G550" s="10"/>
      <c r="H550" s="10"/>
      <c r="I550" s="11"/>
      <c r="J550" s="11"/>
      <c r="K550" s="11"/>
      <c r="L550" s="12"/>
      <c r="M550" s="12"/>
      <c r="N550" s="14"/>
    </row>
    <row r="551" spans="4:14" x14ac:dyDescent="0.25">
      <c r="D551" s="10"/>
      <c r="E551" s="10"/>
      <c r="F551" s="9"/>
      <c r="G551" s="10"/>
      <c r="H551" s="10"/>
      <c r="I551" s="11"/>
      <c r="J551" s="11"/>
      <c r="K551" s="11"/>
      <c r="L551" s="12"/>
      <c r="M551" s="12"/>
      <c r="N551" s="14"/>
    </row>
    <row r="552" spans="4:14" x14ac:dyDescent="0.25">
      <c r="D552" s="10"/>
      <c r="E552" s="10"/>
      <c r="F552" s="9"/>
      <c r="G552" s="10"/>
      <c r="H552" s="10"/>
      <c r="I552" s="11"/>
      <c r="J552" s="11"/>
      <c r="K552" s="11"/>
      <c r="L552" s="12"/>
      <c r="M552" s="12"/>
      <c r="N552" s="14"/>
    </row>
    <row r="553" spans="4:14" x14ac:dyDescent="0.25">
      <c r="D553" s="10"/>
      <c r="E553" s="10"/>
      <c r="F553" s="9"/>
      <c r="G553" s="10"/>
      <c r="H553" s="10"/>
      <c r="I553" s="11"/>
      <c r="J553" s="11"/>
      <c r="K553" s="11"/>
      <c r="L553" s="12"/>
      <c r="M553" s="12"/>
      <c r="N553" s="14"/>
    </row>
    <row r="554" spans="4:14" x14ac:dyDescent="0.25">
      <c r="D554" s="10"/>
      <c r="E554" s="10"/>
      <c r="F554" s="9"/>
      <c r="G554" s="10"/>
      <c r="H554" s="10"/>
      <c r="I554" s="11"/>
      <c r="J554" s="11"/>
      <c r="K554" s="11"/>
      <c r="L554" s="12"/>
      <c r="M554" s="12"/>
      <c r="N554" s="14"/>
    </row>
    <row r="555" spans="4:14" x14ac:dyDescent="0.25">
      <c r="D555" s="10"/>
      <c r="E555" s="10"/>
      <c r="F555" s="9"/>
      <c r="G555" s="10"/>
      <c r="H555" s="10"/>
      <c r="I555" s="11"/>
      <c r="J555" s="11"/>
      <c r="K555" s="11"/>
      <c r="L555" s="12"/>
      <c r="M555" s="12"/>
      <c r="N555" s="14"/>
    </row>
    <row r="556" spans="4:14" x14ac:dyDescent="0.25">
      <c r="D556" s="10"/>
      <c r="E556" s="10"/>
      <c r="F556" s="9"/>
      <c r="G556" s="10"/>
      <c r="H556" s="10"/>
      <c r="I556" s="11"/>
      <c r="J556" s="11"/>
      <c r="K556" s="11"/>
      <c r="L556" s="12"/>
      <c r="M556" s="12"/>
      <c r="N556" s="14"/>
    </row>
    <row r="557" spans="4:14" x14ac:dyDescent="0.25">
      <c r="D557" s="10"/>
      <c r="E557" s="10"/>
      <c r="F557" s="9"/>
      <c r="G557" s="10"/>
      <c r="H557" s="10"/>
      <c r="I557" s="11"/>
      <c r="J557" s="11"/>
      <c r="K557" s="11"/>
      <c r="L557" s="12"/>
      <c r="M557" s="12"/>
      <c r="N557" s="14"/>
    </row>
    <row r="558" spans="4:14" x14ac:dyDescent="0.25">
      <c r="D558" s="10"/>
      <c r="E558" s="10"/>
      <c r="F558" s="9"/>
      <c r="G558" s="10"/>
      <c r="H558" s="10"/>
      <c r="I558" s="11"/>
      <c r="J558" s="11"/>
      <c r="K558" s="11"/>
      <c r="L558" s="12"/>
      <c r="M558" s="12"/>
      <c r="N558" s="14"/>
    </row>
    <row r="559" spans="4:14" x14ac:dyDescent="0.25">
      <c r="D559" s="10"/>
      <c r="E559" s="10"/>
      <c r="F559" s="9"/>
      <c r="G559" s="10"/>
      <c r="H559" s="10"/>
      <c r="I559" s="11"/>
      <c r="J559" s="11"/>
      <c r="K559" s="11"/>
      <c r="L559" s="12"/>
      <c r="M559" s="12"/>
      <c r="N559" s="14"/>
    </row>
    <row r="560" spans="4:14" x14ac:dyDescent="0.25">
      <c r="D560" s="10"/>
      <c r="E560" s="10"/>
      <c r="F560" s="9"/>
      <c r="G560" s="10"/>
      <c r="H560" s="10"/>
      <c r="I560" s="11"/>
      <c r="J560" s="11"/>
      <c r="K560" s="11"/>
      <c r="L560" s="12"/>
      <c r="M560" s="12"/>
      <c r="N560" s="14"/>
    </row>
    <row r="561" spans="4:14" x14ac:dyDescent="0.25">
      <c r="D561" s="10"/>
      <c r="E561" s="10"/>
      <c r="F561" s="9"/>
      <c r="G561" s="10"/>
      <c r="H561" s="10"/>
      <c r="I561" s="11"/>
      <c r="J561" s="11"/>
      <c r="K561" s="11"/>
      <c r="L561" s="12"/>
      <c r="M561" s="12"/>
      <c r="N561" s="14"/>
    </row>
    <row r="562" spans="4:14" x14ac:dyDescent="0.25">
      <c r="D562" s="10"/>
      <c r="E562" s="10"/>
      <c r="F562" s="9"/>
      <c r="G562" s="10"/>
      <c r="H562" s="10"/>
      <c r="I562" s="11"/>
      <c r="J562" s="11"/>
      <c r="K562" s="11"/>
      <c r="L562" s="12"/>
      <c r="M562" s="12"/>
      <c r="N562" s="14"/>
    </row>
    <row r="563" spans="4:14" x14ac:dyDescent="0.25">
      <c r="D563" s="10"/>
      <c r="E563" s="10"/>
      <c r="F563" s="9"/>
      <c r="G563" s="10"/>
      <c r="H563" s="10"/>
      <c r="I563" s="11"/>
      <c r="J563" s="11"/>
      <c r="K563" s="11"/>
      <c r="L563" s="12"/>
      <c r="M563" s="12"/>
      <c r="N563" s="14"/>
    </row>
    <row r="564" spans="4:14" x14ac:dyDescent="0.25">
      <c r="D564" s="10"/>
      <c r="E564" s="10"/>
      <c r="F564" s="9"/>
      <c r="G564" s="10"/>
      <c r="H564" s="10"/>
      <c r="I564" s="11"/>
      <c r="J564" s="11"/>
      <c r="K564" s="11"/>
      <c r="L564" s="12"/>
      <c r="M564" s="12"/>
      <c r="N564" s="14"/>
    </row>
    <row r="565" spans="4:14" x14ac:dyDescent="0.25">
      <c r="D565" s="10"/>
      <c r="E565" s="10"/>
      <c r="F565" s="9"/>
      <c r="G565" s="10"/>
      <c r="H565" s="10"/>
      <c r="I565" s="11"/>
      <c r="J565" s="11"/>
      <c r="K565" s="11"/>
      <c r="L565" s="12"/>
      <c r="M565" s="12"/>
      <c r="N565" s="14"/>
    </row>
    <row r="566" spans="4:14" x14ac:dyDescent="0.25">
      <c r="D566" s="10"/>
      <c r="E566" s="10"/>
      <c r="F566" s="9"/>
      <c r="G566" s="10"/>
      <c r="H566" s="10"/>
      <c r="I566" s="11"/>
      <c r="J566" s="11"/>
      <c r="K566" s="11"/>
      <c r="L566" s="12"/>
      <c r="M566" s="12"/>
      <c r="N566" s="14"/>
    </row>
    <row r="567" spans="4:14" x14ac:dyDescent="0.25">
      <c r="D567" s="10"/>
      <c r="E567" s="10"/>
      <c r="F567" s="9"/>
      <c r="G567" s="10"/>
      <c r="H567" s="10"/>
      <c r="I567" s="11"/>
      <c r="J567" s="11"/>
      <c r="K567" s="11"/>
      <c r="L567" s="12"/>
      <c r="M567" s="12"/>
      <c r="N567" s="14"/>
    </row>
    <row r="568" spans="4:14" x14ac:dyDescent="0.25">
      <c r="D568" s="10"/>
      <c r="E568" s="10"/>
      <c r="F568" s="9"/>
      <c r="G568" s="10"/>
      <c r="H568" s="10"/>
      <c r="I568" s="11"/>
      <c r="J568" s="11"/>
      <c r="K568" s="11"/>
      <c r="L568" s="12"/>
      <c r="M568" s="12"/>
      <c r="N568" s="14"/>
    </row>
    <row r="569" spans="4:14" x14ac:dyDescent="0.25">
      <c r="D569" s="10"/>
      <c r="E569" s="10"/>
      <c r="F569" s="9"/>
      <c r="G569" s="10"/>
      <c r="H569" s="10"/>
      <c r="I569" s="11"/>
      <c r="J569" s="11"/>
      <c r="K569" s="11"/>
      <c r="L569" s="12"/>
      <c r="M569" s="12"/>
      <c r="N569" s="14"/>
    </row>
    <row r="570" spans="4:14" x14ac:dyDescent="0.25">
      <c r="D570" s="10"/>
      <c r="E570" s="10"/>
      <c r="F570" s="9"/>
      <c r="G570" s="10"/>
      <c r="H570" s="10"/>
      <c r="I570" s="11"/>
      <c r="J570" s="11"/>
      <c r="K570" s="11"/>
      <c r="L570" s="12"/>
      <c r="M570" s="12"/>
      <c r="N570" s="14"/>
    </row>
    <row r="571" spans="4:14" x14ac:dyDescent="0.25">
      <c r="D571" s="10"/>
      <c r="E571" s="10"/>
      <c r="F571" s="9"/>
      <c r="G571" s="10"/>
      <c r="H571" s="10"/>
      <c r="I571" s="11"/>
      <c r="J571" s="11"/>
      <c r="K571" s="11"/>
      <c r="L571" s="12"/>
      <c r="M571" s="12"/>
      <c r="N571" s="14"/>
    </row>
    <row r="572" spans="4:14" x14ac:dyDescent="0.25">
      <c r="D572" s="10"/>
      <c r="E572" s="10"/>
      <c r="F572" s="9"/>
      <c r="G572" s="10"/>
      <c r="H572" s="10"/>
      <c r="I572" s="11"/>
      <c r="J572" s="11"/>
      <c r="K572" s="11"/>
      <c r="L572" s="12"/>
      <c r="M572" s="12"/>
      <c r="N572" s="14"/>
    </row>
    <row r="573" spans="4:14" x14ac:dyDescent="0.25">
      <c r="D573" s="10"/>
      <c r="E573" s="10"/>
      <c r="F573" s="9"/>
      <c r="G573" s="10"/>
      <c r="H573" s="10"/>
      <c r="I573" s="11"/>
      <c r="J573" s="11"/>
      <c r="K573" s="11"/>
      <c r="L573" s="12"/>
      <c r="M573" s="12"/>
      <c r="N573" s="14"/>
    </row>
    <row r="574" spans="4:14" x14ac:dyDescent="0.25">
      <c r="D574" s="10"/>
      <c r="E574" s="10"/>
      <c r="F574" s="9"/>
      <c r="G574" s="10"/>
      <c r="H574" s="10"/>
      <c r="I574" s="11"/>
      <c r="J574" s="11"/>
      <c r="K574" s="11"/>
      <c r="L574" s="12"/>
      <c r="M574" s="12"/>
      <c r="N574" s="14"/>
    </row>
    <row r="575" spans="4:14" x14ac:dyDescent="0.25">
      <c r="D575" s="10"/>
      <c r="E575" s="10"/>
      <c r="F575" s="9"/>
      <c r="G575" s="10"/>
      <c r="H575" s="10"/>
      <c r="I575" s="11"/>
      <c r="J575" s="11"/>
      <c r="K575" s="11"/>
      <c r="L575" s="12"/>
      <c r="M575" s="12"/>
      <c r="N575" s="14"/>
    </row>
    <row r="576" spans="4:14" x14ac:dyDescent="0.25">
      <c r="D576" s="10"/>
      <c r="E576" s="10"/>
      <c r="F576" s="9"/>
      <c r="G576" s="10"/>
      <c r="H576" s="10"/>
      <c r="I576" s="11"/>
      <c r="J576" s="11"/>
      <c r="K576" s="11"/>
      <c r="L576" s="12"/>
      <c r="M576" s="12"/>
      <c r="N576" s="14"/>
    </row>
    <row r="577" spans="4:14" x14ac:dyDescent="0.25">
      <c r="D577" s="10"/>
      <c r="E577" s="10"/>
      <c r="F577" s="9"/>
      <c r="G577" s="10"/>
      <c r="H577" s="10"/>
      <c r="I577" s="11"/>
      <c r="J577" s="11"/>
      <c r="K577" s="11"/>
      <c r="L577" s="12"/>
      <c r="M577" s="12"/>
      <c r="N577" s="14"/>
    </row>
    <row r="578" spans="4:14" x14ac:dyDescent="0.25">
      <c r="D578" s="10"/>
      <c r="E578" s="10"/>
      <c r="F578" s="9"/>
      <c r="G578" s="10"/>
      <c r="H578" s="10"/>
      <c r="I578" s="11"/>
      <c r="J578" s="11"/>
      <c r="K578" s="11"/>
      <c r="L578" s="12"/>
      <c r="M578" s="12"/>
      <c r="N578" s="14"/>
    </row>
    <row r="579" spans="4:14" x14ac:dyDescent="0.25">
      <c r="D579" s="10"/>
      <c r="E579" s="10"/>
      <c r="F579" s="9"/>
      <c r="G579" s="10"/>
      <c r="H579" s="10"/>
      <c r="I579" s="11"/>
      <c r="J579" s="11"/>
      <c r="K579" s="11"/>
      <c r="L579" s="12"/>
      <c r="M579" s="12"/>
      <c r="N579" s="14"/>
    </row>
    <row r="580" spans="4:14" x14ac:dyDescent="0.25">
      <c r="D580" s="10"/>
      <c r="E580" s="10"/>
      <c r="F580" s="9"/>
      <c r="G580" s="10"/>
      <c r="H580" s="10"/>
      <c r="I580" s="11"/>
      <c r="J580" s="11"/>
      <c r="K580" s="11"/>
      <c r="L580" s="12"/>
      <c r="M580" s="12"/>
      <c r="N580" s="14"/>
    </row>
    <row r="581" spans="4:14" x14ac:dyDescent="0.25">
      <c r="D581" s="10"/>
      <c r="E581" s="10"/>
      <c r="F581" s="9"/>
      <c r="G581" s="10"/>
      <c r="H581" s="10"/>
      <c r="I581" s="11"/>
      <c r="J581" s="11"/>
      <c r="K581" s="11"/>
      <c r="L581" s="12"/>
      <c r="M581" s="12"/>
      <c r="N581" s="14"/>
    </row>
    <row r="582" spans="4:14" x14ac:dyDescent="0.25">
      <c r="D582" s="10"/>
      <c r="E582" s="10"/>
      <c r="F582" s="9"/>
      <c r="G582" s="10"/>
      <c r="H582" s="10"/>
      <c r="I582" s="11"/>
      <c r="J582" s="11"/>
      <c r="K582" s="11"/>
      <c r="L582" s="12"/>
      <c r="M582" s="12"/>
      <c r="N582" s="14"/>
    </row>
    <row r="583" spans="4:14" x14ac:dyDescent="0.25">
      <c r="D583" s="10"/>
      <c r="E583" s="10"/>
      <c r="F583" s="9"/>
      <c r="G583" s="10"/>
      <c r="H583" s="10"/>
      <c r="I583" s="11"/>
      <c r="J583" s="11"/>
      <c r="K583" s="11"/>
      <c r="L583" s="12"/>
      <c r="M583" s="12"/>
      <c r="N583" s="14"/>
    </row>
    <row r="584" spans="4:14" x14ac:dyDescent="0.25">
      <c r="D584" s="10"/>
      <c r="E584" s="10"/>
      <c r="F584" s="9"/>
      <c r="G584" s="10"/>
      <c r="H584" s="10"/>
      <c r="I584" s="11"/>
      <c r="J584" s="11"/>
      <c r="K584" s="11"/>
      <c r="L584" s="12"/>
      <c r="M584" s="12"/>
      <c r="N584" s="14"/>
    </row>
    <row r="585" spans="4:14" x14ac:dyDescent="0.25">
      <c r="D585" s="10"/>
      <c r="E585" s="10"/>
      <c r="F585" s="9"/>
      <c r="G585" s="10"/>
      <c r="H585" s="10"/>
      <c r="I585" s="11"/>
      <c r="J585" s="11"/>
      <c r="K585" s="11"/>
      <c r="L585" s="12"/>
      <c r="M585" s="12"/>
      <c r="N585" s="14"/>
    </row>
    <row r="586" spans="4:14" x14ac:dyDescent="0.25">
      <c r="D586" s="10"/>
      <c r="E586" s="10"/>
      <c r="F586" s="9"/>
      <c r="G586" s="10"/>
      <c r="H586" s="10"/>
      <c r="I586" s="11"/>
      <c r="J586" s="11"/>
      <c r="K586" s="11"/>
      <c r="L586" s="12"/>
      <c r="M586" s="12"/>
      <c r="N586" s="14"/>
    </row>
    <row r="587" spans="4:14" x14ac:dyDescent="0.25">
      <c r="D587" s="10"/>
      <c r="E587" s="10"/>
      <c r="F587" s="9"/>
      <c r="G587" s="10"/>
      <c r="H587" s="10"/>
      <c r="I587" s="11"/>
      <c r="J587" s="11"/>
      <c r="K587" s="11"/>
      <c r="L587" s="12"/>
      <c r="M587" s="12"/>
      <c r="N587" s="14"/>
    </row>
    <row r="588" spans="4:14" x14ac:dyDescent="0.25">
      <c r="D588" s="10"/>
      <c r="E588" s="10"/>
      <c r="F588" s="9"/>
      <c r="G588" s="10"/>
      <c r="H588" s="10"/>
      <c r="I588" s="11"/>
      <c r="J588" s="11"/>
      <c r="K588" s="11"/>
      <c r="L588" s="12"/>
      <c r="M588" s="12"/>
      <c r="N588" s="14"/>
    </row>
    <row r="589" spans="4:14" x14ac:dyDescent="0.25">
      <c r="D589" s="10"/>
      <c r="E589" s="10"/>
      <c r="F589" s="9"/>
      <c r="G589" s="10"/>
      <c r="H589" s="10"/>
      <c r="I589" s="11"/>
      <c r="J589" s="11"/>
      <c r="K589" s="11"/>
      <c r="L589" s="12"/>
      <c r="M589" s="12"/>
      <c r="N589" s="14"/>
    </row>
    <row r="590" spans="4:14" x14ac:dyDescent="0.25">
      <c r="D590" s="10"/>
      <c r="E590" s="10"/>
      <c r="F590" s="9"/>
      <c r="G590" s="10"/>
      <c r="H590" s="10"/>
      <c r="I590" s="11"/>
      <c r="J590" s="11"/>
      <c r="K590" s="11"/>
      <c r="L590" s="12"/>
      <c r="M590" s="12"/>
      <c r="N590" s="14"/>
    </row>
    <row r="591" spans="4:14" x14ac:dyDescent="0.25">
      <c r="D591" s="10"/>
      <c r="E591" s="10"/>
      <c r="F591" s="9"/>
      <c r="G591" s="10"/>
      <c r="H591" s="10"/>
      <c r="I591" s="11"/>
      <c r="J591" s="11"/>
      <c r="K591" s="11"/>
      <c r="L591" s="12"/>
      <c r="M591" s="12"/>
      <c r="N591" s="14"/>
    </row>
    <row r="592" spans="4:14" x14ac:dyDescent="0.25">
      <c r="D592" s="10"/>
      <c r="E592" s="10"/>
      <c r="F592" s="9"/>
      <c r="G592" s="10"/>
      <c r="H592" s="10"/>
      <c r="I592" s="11"/>
      <c r="J592" s="11"/>
      <c r="K592" s="11"/>
      <c r="L592" s="12"/>
      <c r="M592" s="12"/>
      <c r="N592" s="14"/>
    </row>
    <row r="593" spans="4:14" x14ac:dyDescent="0.25">
      <c r="D593" s="10"/>
      <c r="E593" s="10"/>
      <c r="F593" s="9"/>
      <c r="G593" s="10"/>
      <c r="H593" s="10"/>
      <c r="I593" s="11"/>
      <c r="J593" s="11"/>
      <c r="K593" s="11"/>
      <c r="L593" s="12"/>
      <c r="M593" s="12"/>
      <c r="N593" s="14"/>
    </row>
    <row r="594" spans="4:14" x14ac:dyDescent="0.25">
      <c r="D594" s="10"/>
      <c r="E594" s="10"/>
      <c r="F594" s="9"/>
      <c r="G594" s="10"/>
      <c r="H594" s="10"/>
      <c r="I594" s="11"/>
      <c r="J594" s="11"/>
      <c r="K594" s="11"/>
      <c r="L594" s="12"/>
      <c r="M594" s="12"/>
      <c r="N594" s="14"/>
    </row>
    <row r="595" spans="4:14" x14ac:dyDescent="0.25">
      <c r="D595" s="10"/>
      <c r="E595" s="10"/>
      <c r="F595" s="9"/>
      <c r="G595" s="10"/>
      <c r="H595" s="10"/>
      <c r="I595" s="11"/>
      <c r="J595" s="11"/>
      <c r="K595" s="11"/>
      <c r="L595" s="12"/>
      <c r="M595" s="12"/>
      <c r="N595" s="14"/>
    </row>
    <row r="596" spans="4:14" x14ac:dyDescent="0.25">
      <c r="D596" s="10"/>
      <c r="E596" s="10"/>
      <c r="F596" s="9"/>
      <c r="G596" s="10"/>
      <c r="H596" s="10"/>
      <c r="I596" s="11"/>
      <c r="J596" s="11"/>
      <c r="K596" s="11"/>
      <c r="L596" s="12"/>
      <c r="M596" s="12"/>
      <c r="N596" s="14"/>
    </row>
    <row r="597" spans="4:14" x14ac:dyDescent="0.25">
      <c r="D597" s="10"/>
      <c r="E597" s="10"/>
      <c r="F597" s="9"/>
      <c r="G597" s="10"/>
      <c r="H597" s="10"/>
      <c r="I597" s="11"/>
      <c r="J597" s="11"/>
      <c r="K597" s="11"/>
      <c r="L597" s="12"/>
      <c r="M597" s="12"/>
      <c r="N597" s="14"/>
    </row>
    <row r="598" spans="4:14" x14ac:dyDescent="0.25">
      <c r="D598" s="10"/>
      <c r="E598" s="10"/>
      <c r="F598" s="9"/>
      <c r="G598" s="10"/>
      <c r="H598" s="10"/>
      <c r="I598" s="11"/>
      <c r="J598" s="11"/>
      <c r="K598" s="11"/>
      <c r="L598" s="12"/>
      <c r="M598" s="12"/>
      <c r="N598" s="14"/>
    </row>
    <row r="599" spans="4:14" x14ac:dyDescent="0.25">
      <c r="D599" s="10"/>
      <c r="E599" s="10"/>
      <c r="F599" s="9"/>
      <c r="G599" s="10"/>
      <c r="H599" s="10"/>
      <c r="I599" s="11"/>
      <c r="J599" s="11"/>
      <c r="K599" s="11"/>
      <c r="L599" s="12"/>
      <c r="M599" s="12"/>
      <c r="N599" s="14"/>
    </row>
    <row r="600" spans="4:14" x14ac:dyDescent="0.25">
      <c r="D600" s="10"/>
      <c r="E600" s="10"/>
      <c r="F600" s="9"/>
      <c r="G600" s="10"/>
      <c r="H600" s="10"/>
      <c r="I600" s="11"/>
      <c r="J600" s="11"/>
      <c r="K600" s="11"/>
      <c r="L600" s="12"/>
      <c r="M600" s="12"/>
      <c r="N600" s="14"/>
    </row>
    <row r="601" spans="4:14" x14ac:dyDescent="0.25">
      <c r="D601" s="10"/>
      <c r="E601" s="10"/>
      <c r="F601" s="9"/>
      <c r="G601" s="10"/>
      <c r="H601" s="10"/>
      <c r="I601" s="11"/>
      <c r="J601" s="11"/>
      <c r="K601" s="11"/>
      <c r="L601" s="12"/>
      <c r="M601" s="12"/>
      <c r="N601" s="14"/>
    </row>
    <row r="602" spans="4:14" x14ac:dyDescent="0.25">
      <c r="D602" s="10"/>
      <c r="E602" s="10"/>
      <c r="F602" s="9"/>
      <c r="G602" s="10"/>
      <c r="H602" s="10"/>
      <c r="I602" s="11"/>
      <c r="J602" s="11"/>
      <c r="K602" s="11"/>
      <c r="L602" s="12"/>
      <c r="M602" s="12"/>
      <c r="N602" s="14"/>
    </row>
    <row r="603" spans="4:14" x14ac:dyDescent="0.25">
      <c r="D603" s="10"/>
      <c r="E603" s="10"/>
      <c r="F603" s="9"/>
      <c r="G603" s="10"/>
      <c r="H603" s="10"/>
      <c r="I603" s="11"/>
      <c r="J603" s="11"/>
      <c r="K603" s="11"/>
      <c r="L603" s="12"/>
      <c r="M603" s="12"/>
      <c r="N603" s="14"/>
    </row>
    <row r="604" spans="4:14" x14ac:dyDescent="0.25">
      <c r="D604" s="10"/>
      <c r="E604" s="10"/>
      <c r="F604" s="9"/>
      <c r="G604" s="10"/>
      <c r="H604" s="10"/>
      <c r="I604" s="11"/>
      <c r="J604" s="11"/>
      <c r="K604" s="11"/>
      <c r="L604" s="12"/>
      <c r="M604" s="12"/>
      <c r="N604" s="14"/>
    </row>
    <row r="605" spans="4:14" x14ac:dyDescent="0.25">
      <c r="D605" s="10"/>
      <c r="E605" s="10"/>
      <c r="F605" s="9"/>
      <c r="G605" s="10"/>
      <c r="H605" s="10"/>
      <c r="I605" s="11"/>
      <c r="J605" s="11"/>
      <c r="K605" s="11"/>
      <c r="L605" s="12"/>
      <c r="M605" s="12"/>
      <c r="N605" s="14"/>
    </row>
    <row r="606" spans="4:14" x14ac:dyDescent="0.25">
      <c r="D606" s="10"/>
      <c r="E606" s="10"/>
      <c r="F606" s="9"/>
      <c r="G606" s="10"/>
      <c r="H606" s="10"/>
      <c r="I606" s="11"/>
      <c r="J606" s="11"/>
      <c r="K606" s="11"/>
      <c r="L606" s="12"/>
      <c r="M606" s="12"/>
      <c r="N606" s="14"/>
    </row>
    <row r="607" spans="4:14" x14ac:dyDescent="0.25">
      <c r="D607" s="10"/>
      <c r="E607" s="10"/>
      <c r="F607" s="9"/>
      <c r="G607" s="10"/>
      <c r="H607" s="10"/>
      <c r="I607" s="11"/>
      <c r="J607" s="11"/>
      <c r="K607" s="11"/>
      <c r="L607" s="12"/>
      <c r="M607" s="12"/>
      <c r="N607" s="14"/>
    </row>
    <row r="608" spans="4:14" x14ac:dyDescent="0.25">
      <c r="D608" s="10"/>
      <c r="E608" s="10"/>
      <c r="F608" s="9"/>
      <c r="G608" s="10"/>
      <c r="H608" s="10"/>
      <c r="I608" s="11"/>
      <c r="J608" s="11"/>
      <c r="K608" s="11"/>
      <c r="L608" s="12"/>
      <c r="M608" s="12"/>
      <c r="N608" s="14"/>
    </row>
    <row r="609" spans="4:14" x14ac:dyDescent="0.25">
      <c r="D609" s="10"/>
      <c r="E609" s="10"/>
      <c r="F609" s="9"/>
      <c r="G609" s="10"/>
      <c r="H609" s="10"/>
      <c r="I609" s="11"/>
      <c r="J609" s="11"/>
      <c r="K609" s="11"/>
      <c r="L609" s="12"/>
      <c r="M609" s="12"/>
      <c r="N609" s="14"/>
    </row>
    <row r="610" spans="4:14" x14ac:dyDescent="0.25">
      <c r="D610" s="10"/>
      <c r="E610" s="10"/>
      <c r="F610" s="9"/>
      <c r="G610" s="10"/>
      <c r="H610" s="10"/>
      <c r="I610" s="11"/>
      <c r="J610" s="11"/>
      <c r="K610" s="11"/>
      <c r="L610" s="12"/>
      <c r="M610" s="12"/>
      <c r="N610" s="14"/>
    </row>
    <row r="611" spans="4:14" x14ac:dyDescent="0.25">
      <c r="D611" s="10"/>
      <c r="E611" s="10"/>
      <c r="F611" s="9"/>
      <c r="G611" s="10"/>
      <c r="H611" s="10"/>
      <c r="I611" s="11"/>
      <c r="J611" s="11"/>
      <c r="K611" s="11"/>
      <c r="L611" s="12"/>
      <c r="M611" s="12"/>
      <c r="N611" s="14"/>
    </row>
    <row r="612" spans="4:14" x14ac:dyDescent="0.25">
      <c r="D612" s="10"/>
      <c r="E612" s="10"/>
      <c r="F612" s="9"/>
      <c r="G612" s="10"/>
      <c r="H612" s="10"/>
      <c r="I612" s="11"/>
      <c r="J612" s="11"/>
      <c r="K612" s="11"/>
      <c r="L612" s="12"/>
      <c r="M612" s="12"/>
      <c r="N612" s="14"/>
    </row>
    <row r="613" spans="4:14" x14ac:dyDescent="0.25">
      <c r="D613" s="10"/>
      <c r="E613" s="10"/>
      <c r="F613" s="9"/>
      <c r="G613" s="10"/>
      <c r="H613" s="10"/>
      <c r="I613" s="11"/>
      <c r="J613" s="11"/>
      <c r="K613" s="11"/>
      <c r="L613" s="12"/>
      <c r="M613" s="12"/>
      <c r="N613" s="14"/>
    </row>
    <row r="614" spans="4:14" x14ac:dyDescent="0.25">
      <c r="D614" s="10"/>
      <c r="E614" s="10"/>
      <c r="F614" s="9"/>
      <c r="G614" s="10"/>
      <c r="H614" s="10"/>
      <c r="I614" s="11"/>
      <c r="J614" s="11"/>
      <c r="K614" s="11"/>
      <c r="L614" s="12"/>
      <c r="M614" s="12"/>
      <c r="N614" s="14"/>
    </row>
    <row r="615" spans="4:14" x14ac:dyDescent="0.25">
      <c r="D615" s="10"/>
      <c r="E615" s="10"/>
      <c r="F615" s="9"/>
      <c r="G615" s="10"/>
      <c r="H615" s="10"/>
      <c r="I615" s="11"/>
      <c r="J615" s="11"/>
      <c r="K615" s="11"/>
      <c r="L615" s="12"/>
      <c r="M615" s="12"/>
      <c r="N615" s="14"/>
    </row>
    <row r="616" spans="4:14" x14ac:dyDescent="0.25">
      <c r="D616" s="10"/>
      <c r="E616" s="10"/>
      <c r="F616" s="9"/>
      <c r="G616" s="10"/>
      <c r="H616" s="10"/>
      <c r="I616" s="11"/>
      <c r="J616" s="11"/>
      <c r="K616" s="11"/>
      <c r="L616" s="12"/>
      <c r="M616" s="12"/>
      <c r="N616" s="14"/>
    </row>
    <row r="617" spans="4:14" x14ac:dyDescent="0.25">
      <c r="D617" s="10"/>
      <c r="E617" s="10"/>
      <c r="F617" s="9"/>
      <c r="G617" s="10"/>
      <c r="H617" s="10"/>
      <c r="I617" s="11"/>
      <c r="J617" s="11"/>
      <c r="K617" s="11"/>
      <c r="L617" s="12"/>
      <c r="M617" s="12"/>
      <c r="N617" s="14"/>
    </row>
    <row r="618" spans="4:14" x14ac:dyDescent="0.25">
      <c r="D618" s="10"/>
      <c r="E618" s="10"/>
      <c r="F618" s="9"/>
      <c r="G618" s="10"/>
      <c r="H618" s="10"/>
      <c r="I618" s="11"/>
      <c r="J618" s="11"/>
      <c r="K618" s="11"/>
      <c r="L618" s="12"/>
      <c r="M618" s="12"/>
      <c r="N618" s="14"/>
    </row>
    <row r="619" spans="4:14" x14ac:dyDescent="0.25">
      <c r="D619" s="10"/>
      <c r="E619" s="10"/>
      <c r="F619" s="9"/>
      <c r="G619" s="10"/>
      <c r="H619" s="10"/>
      <c r="I619" s="11"/>
      <c r="J619" s="11"/>
      <c r="K619" s="11"/>
      <c r="L619" s="12"/>
      <c r="M619" s="12"/>
      <c r="N619" s="14"/>
    </row>
    <row r="620" spans="4:14" x14ac:dyDescent="0.25">
      <c r="D620" s="10"/>
      <c r="E620" s="10"/>
      <c r="F620" s="9"/>
      <c r="G620" s="10"/>
      <c r="H620" s="10"/>
      <c r="I620" s="11"/>
      <c r="J620" s="11"/>
      <c r="K620" s="11"/>
      <c r="L620" s="12"/>
      <c r="M620" s="12"/>
      <c r="N620" s="14"/>
    </row>
    <row r="621" spans="4:14" x14ac:dyDescent="0.25">
      <c r="D621" s="10"/>
      <c r="E621" s="10"/>
      <c r="F621" s="9"/>
      <c r="G621" s="10"/>
      <c r="H621" s="10"/>
      <c r="I621" s="11"/>
      <c r="J621" s="11"/>
      <c r="K621" s="11"/>
      <c r="L621" s="12"/>
      <c r="M621" s="12"/>
      <c r="N621" s="14"/>
    </row>
    <row r="622" spans="4:14" x14ac:dyDescent="0.25">
      <c r="D622" s="10"/>
      <c r="E622" s="10"/>
      <c r="F622" s="9"/>
      <c r="G622" s="10"/>
      <c r="H622" s="10"/>
      <c r="I622" s="11"/>
      <c r="J622" s="11"/>
      <c r="K622" s="11"/>
      <c r="L622" s="12"/>
      <c r="M622" s="12"/>
      <c r="N622" s="14"/>
    </row>
    <row r="623" spans="4:14" x14ac:dyDescent="0.25">
      <c r="D623" s="10"/>
      <c r="E623" s="10"/>
      <c r="F623" s="9"/>
      <c r="G623" s="10"/>
      <c r="H623" s="10"/>
      <c r="I623" s="11"/>
      <c r="J623" s="11"/>
      <c r="K623" s="11"/>
      <c r="L623" s="12"/>
      <c r="M623" s="12"/>
      <c r="N623" s="14"/>
    </row>
    <row r="624" spans="4:14" x14ac:dyDescent="0.25">
      <c r="D624" s="10"/>
      <c r="E624" s="10"/>
      <c r="F624" s="9"/>
      <c r="G624" s="10"/>
      <c r="H624" s="10"/>
      <c r="I624" s="11"/>
      <c r="J624" s="11"/>
      <c r="K624" s="11"/>
      <c r="L624" s="12"/>
      <c r="M624" s="12"/>
      <c r="N624" s="14"/>
    </row>
    <row r="625" spans="4:14" x14ac:dyDescent="0.25">
      <c r="D625" s="10"/>
      <c r="E625" s="10"/>
      <c r="F625" s="9"/>
      <c r="G625" s="10"/>
      <c r="H625" s="10"/>
      <c r="I625" s="11"/>
      <c r="J625" s="11"/>
      <c r="K625" s="11"/>
      <c r="L625" s="12"/>
      <c r="M625" s="12"/>
      <c r="N625" s="14"/>
    </row>
    <row r="626" spans="4:14" x14ac:dyDescent="0.25">
      <c r="D626" s="10"/>
      <c r="E626" s="10"/>
      <c r="F626" s="9"/>
      <c r="G626" s="10"/>
      <c r="H626" s="10"/>
      <c r="I626" s="11"/>
      <c r="J626" s="11"/>
      <c r="K626" s="11"/>
      <c r="L626" s="12"/>
      <c r="M626" s="12"/>
      <c r="N626" s="14"/>
    </row>
    <row r="627" spans="4:14" x14ac:dyDescent="0.25">
      <c r="D627" s="10"/>
      <c r="E627" s="10"/>
      <c r="F627" s="9"/>
      <c r="G627" s="10"/>
      <c r="H627" s="10"/>
      <c r="I627" s="11"/>
      <c r="J627" s="11"/>
      <c r="K627" s="11"/>
      <c r="L627" s="12"/>
      <c r="M627" s="12"/>
      <c r="N627" s="14"/>
    </row>
    <row r="628" spans="4:14" x14ac:dyDescent="0.25">
      <c r="D628" s="10"/>
      <c r="E628" s="10"/>
      <c r="F628" s="9"/>
      <c r="G628" s="10"/>
      <c r="H628" s="10"/>
      <c r="I628" s="11"/>
      <c r="J628" s="11"/>
      <c r="K628" s="11"/>
      <c r="L628" s="12"/>
      <c r="M628" s="12"/>
      <c r="N628" s="14"/>
    </row>
    <row r="629" spans="4:14" x14ac:dyDescent="0.25">
      <c r="D629" s="10"/>
      <c r="E629" s="10"/>
      <c r="F629" s="9"/>
      <c r="G629" s="10"/>
      <c r="H629" s="10"/>
      <c r="I629" s="11"/>
      <c r="J629" s="11"/>
      <c r="K629" s="11"/>
      <c r="L629" s="12"/>
      <c r="M629" s="12"/>
      <c r="N629" s="14"/>
    </row>
    <row r="630" spans="4:14" x14ac:dyDescent="0.25">
      <c r="D630" s="10"/>
      <c r="E630" s="10"/>
      <c r="F630" s="9"/>
      <c r="G630" s="10"/>
      <c r="H630" s="10"/>
      <c r="I630" s="11"/>
      <c r="J630" s="11"/>
      <c r="K630" s="11"/>
      <c r="L630" s="12"/>
      <c r="M630" s="12"/>
      <c r="N630" s="14"/>
    </row>
    <row r="631" spans="4:14" x14ac:dyDescent="0.25">
      <c r="D631" s="10"/>
      <c r="E631" s="10"/>
      <c r="F631" s="9"/>
      <c r="G631" s="10"/>
      <c r="H631" s="10"/>
      <c r="I631" s="11"/>
      <c r="J631" s="11"/>
      <c r="K631" s="11"/>
      <c r="L631" s="12"/>
      <c r="M631" s="12"/>
      <c r="N631" s="14"/>
    </row>
    <row r="632" spans="4:14" x14ac:dyDescent="0.25">
      <c r="D632" s="10"/>
      <c r="E632" s="10"/>
      <c r="F632" s="9"/>
      <c r="G632" s="10"/>
      <c r="H632" s="10"/>
      <c r="I632" s="11"/>
      <c r="J632" s="11"/>
      <c r="K632" s="11"/>
      <c r="L632" s="12"/>
      <c r="M632" s="12"/>
      <c r="N632" s="14"/>
    </row>
    <row r="633" spans="4:14" x14ac:dyDescent="0.25">
      <c r="D633" s="10"/>
      <c r="E633" s="10"/>
      <c r="F633" s="9"/>
      <c r="G633" s="10"/>
      <c r="H633" s="10"/>
      <c r="I633" s="11"/>
      <c r="J633" s="11"/>
      <c r="K633" s="11"/>
      <c r="L633" s="12"/>
      <c r="M633" s="12"/>
      <c r="N633" s="14"/>
    </row>
    <row r="634" spans="4:14" x14ac:dyDescent="0.25">
      <c r="D634" s="10"/>
      <c r="E634" s="10"/>
      <c r="F634" s="9"/>
      <c r="G634" s="10"/>
      <c r="H634" s="10"/>
      <c r="I634" s="11"/>
      <c r="J634" s="11"/>
      <c r="K634" s="11"/>
      <c r="L634" s="12"/>
      <c r="M634" s="12"/>
      <c r="N634" s="14"/>
    </row>
    <row r="635" spans="4:14" x14ac:dyDescent="0.25">
      <c r="D635" s="10"/>
      <c r="E635" s="10"/>
      <c r="F635" s="9"/>
      <c r="G635" s="10"/>
      <c r="H635" s="10"/>
      <c r="I635" s="11"/>
      <c r="J635" s="11"/>
      <c r="K635" s="11"/>
      <c r="L635" s="12"/>
      <c r="M635" s="12"/>
      <c r="N635" s="14"/>
    </row>
    <row r="636" spans="4:14" x14ac:dyDescent="0.25">
      <c r="D636" s="10"/>
      <c r="E636" s="10"/>
      <c r="F636" s="9"/>
      <c r="G636" s="10"/>
      <c r="H636" s="10"/>
      <c r="I636" s="11"/>
      <c r="J636" s="11"/>
      <c r="K636" s="11"/>
      <c r="L636" s="12"/>
      <c r="M636" s="12"/>
      <c r="N636" s="14"/>
    </row>
    <row r="637" spans="4:14" x14ac:dyDescent="0.25">
      <c r="D637" s="10"/>
      <c r="E637" s="10"/>
      <c r="F637" s="9"/>
      <c r="G637" s="10"/>
      <c r="H637" s="10"/>
      <c r="I637" s="11"/>
      <c r="J637" s="11"/>
      <c r="K637" s="11"/>
      <c r="L637" s="12"/>
      <c r="M637" s="12"/>
      <c r="N637" s="14"/>
    </row>
    <row r="638" spans="4:14" x14ac:dyDescent="0.25">
      <c r="D638" s="10"/>
      <c r="E638" s="10"/>
      <c r="F638" s="9"/>
      <c r="G638" s="10"/>
      <c r="H638" s="10"/>
      <c r="I638" s="11"/>
      <c r="J638" s="11"/>
      <c r="K638" s="11"/>
      <c r="L638" s="12"/>
      <c r="M638" s="12"/>
      <c r="N638" s="14"/>
    </row>
    <row r="639" spans="4:14" x14ac:dyDescent="0.25">
      <c r="D639" s="10"/>
      <c r="E639" s="10"/>
      <c r="F639" s="9"/>
      <c r="G639" s="10"/>
      <c r="H639" s="10"/>
      <c r="I639" s="11"/>
      <c r="J639" s="11"/>
      <c r="K639" s="11"/>
      <c r="L639" s="12"/>
      <c r="M639" s="12"/>
      <c r="N639" s="14"/>
    </row>
    <row r="640" spans="4:14" x14ac:dyDescent="0.25">
      <c r="D640" s="10"/>
      <c r="E640" s="10"/>
      <c r="F640" s="9"/>
      <c r="G640" s="10"/>
      <c r="H640" s="10"/>
      <c r="I640" s="11"/>
      <c r="J640" s="11"/>
      <c r="K640" s="11"/>
      <c r="L640" s="12"/>
      <c r="M640" s="12"/>
      <c r="N640" s="14"/>
    </row>
    <row r="641" spans="4:14" x14ac:dyDescent="0.25">
      <c r="D641" s="10"/>
      <c r="E641" s="10"/>
      <c r="F641" s="9"/>
      <c r="G641" s="10"/>
      <c r="H641" s="10"/>
      <c r="I641" s="11"/>
      <c r="J641" s="11"/>
      <c r="K641" s="11"/>
      <c r="L641" s="12"/>
      <c r="M641" s="12"/>
      <c r="N641" s="14"/>
    </row>
    <row r="642" spans="4:14" x14ac:dyDescent="0.25">
      <c r="D642" s="10"/>
      <c r="E642" s="10"/>
      <c r="F642" s="9"/>
      <c r="G642" s="10"/>
      <c r="H642" s="10"/>
      <c r="I642" s="11"/>
      <c r="J642" s="11"/>
      <c r="K642" s="11"/>
      <c r="L642" s="12"/>
      <c r="M642" s="12"/>
      <c r="N642" s="14"/>
    </row>
    <row r="643" spans="4:14" x14ac:dyDescent="0.25">
      <c r="D643" s="10"/>
      <c r="E643" s="10"/>
      <c r="F643" s="9"/>
      <c r="G643" s="10"/>
      <c r="H643" s="10"/>
      <c r="I643" s="11"/>
      <c r="J643" s="11"/>
      <c r="K643" s="11"/>
      <c r="L643" s="12"/>
      <c r="M643" s="12"/>
      <c r="N643" s="14"/>
    </row>
    <row r="644" spans="4:14" x14ac:dyDescent="0.25">
      <c r="D644" s="10"/>
      <c r="E644" s="10"/>
      <c r="F644" s="9"/>
      <c r="G644" s="10"/>
      <c r="H644" s="10"/>
      <c r="I644" s="11"/>
      <c r="J644" s="11"/>
      <c r="K644" s="11"/>
      <c r="L644" s="12"/>
      <c r="M644" s="12"/>
      <c r="N644" s="14"/>
    </row>
    <row r="645" spans="4:14" x14ac:dyDescent="0.25">
      <c r="D645" s="10"/>
      <c r="E645" s="10"/>
      <c r="F645" s="9"/>
      <c r="G645" s="10"/>
      <c r="H645" s="10"/>
      <c r="I645" s="11"/>
      <c r="J645" s="11"/>
      <c r="K645" s="11"/>
      <c r="L645" s="12"/>
      <c r="M645" s="12"/>
      <c r="N645" s="14"/>
    </row>
    <row r="646" spans="4:14" x14ac:dyDescent="0.25">
      <c r="D646" s="10"/>
      <c r="E646" s="10"/>
      <c r="F646" s="9"/>
      <c r="G646" s="10"/>
      <c r="H646" s="10"/>
      <c r="I646" s="11"/>
      <c r="J646" s="11"/>
      <c r="K646" s="11"/>
      <c r="L646" s="12"/>
      <c r="M646" s="12"/>
      <c r="N646" s="14"/>
    </row>
    <row r="647" spans="4:14" x14ac:dyDescent="0.25">
      <c r="D647" s="10"/>
      <c r="E647" s="10"/>
      <c r="F647" s="9"/>
      <c r="G647" s="10"/>
      <c r="H647" s="10"/>
      <c r="I647" s="11"/>
      <c r="J647" s="11"/>
      <c r="K647" s="11"/>
      <c r="L647" s="12"/>
      <c r="M647" s="12"/>
      <c r="N647" s="14"/>
    </row>
    <row r="648" spans="4:14" x14ac:dyDescent="0.25">
      <c r="D648" s="10"/>
      <c r="E648" s="10"/>
      <c r="F648" s="9"/>
      <c r="G648" s="10"/>
      <c r="H648" s="10"/>
      <c r="I648" s="11"/>
      <c r="J648" s="11"/>
      <c r="K648" s="11"/>
      <c r="L648" s="12"/>
      <c r="M648" s="12"/>
      <c r="N648" s="14"/>
    </row>
    <row r="649" spans="4:14" x14ac:dyDescent="0.25">
      <c r="D649" s="10"/>
      <c r="E649" s="10"/>
      <c r="F649" s="9"/>
      <c r="G649" s="10"/>
      <c r="H649" s="10"/>
      <c r="I649" s="11"/>
      <c r="J649" s="11"/>
      <c r="K649" s="11"/>
      <c r="L649" s="12"/>
      <c r="M649" s="12"/>
      <c r="N649" s="14"/>
    </row>
    <row r="650" spans="4:14" x14ac:dyDescent="0.25">
      <c r="D650" s="10"/>
      <c r="E650" s="10"/>
      <c r="F650" s="9"/>
      <c r="G650" s="10"/>
      <c r="H650" s="10"/>
      <c r="I650" s="11"/>
      <c r="J650" s="11"/>
      <c r="K650" s="11"/>
      <c r="L650" s="12"/>
      <c r="M650" s="12"/>
      <c r="N650" s="14"/>
    </row>
    <row r="651" spans="4:14" x14ac:dyDescent="0.25">
      <c r="D651" s="10"/>
      <c r="E651" s="10"/>
      <c r="F651" s="9"/>
      <c r="G651" s="10"/>
      <c r="H651" s="10"/>
      <c r="I651" s="11"/>
      <c r="J651" s="11"/>
      <c r="K651" s="11"/>
      <c r="L651" s="12"/>
      <c r="M651" s="12"/>
      <c r="N651" s="14"/>
    </row>
    <row r="652" spans="4:14" x14ac:dyDescent="0.25">
      <c r="D652" s="10"/>
      <c r="E652" s="10"/>
      <c r="F652" s="9"/>
      <c r="G652" s="10"/>
      <c r="H652" s="10"/>
      <c r="I652" s="11"/>
      <c r="J652" s="11"/>
      <c r="K652" s="11"/>
      <c r="L652" s="12"/>
      <c r="M652" s="12"/>
      <c r="N652" s="14"/>
    </row>
    <row r="653" spans="4:14" x14ac:dyDescent="0.25">
      <c r="D653" s="10"/>
      <c r="E653" s="10"/>
      <c r="F653" s="9"/>
      <c r="G653" s="10"/>
      <c r="H653" s="10"/>
      <c r="I653" s="11"/>
      <c r="J653" s="11"/>
      <c r="K653" s="11"/>
      <c r="L653" s="12"/>
      <c r="M653" s="12"/>
      <c r="N653" s="14"/>
    </row>
    <row r="654" spans="4:14" x14ac:dyDescent="0.25">
      <c r="D654" s="10"/>
      <c r="E654" s="10"/>
      <c r="F654" s="9"/>
      <c r="G654" s="10"/>
      <c r="H654" s="10"/>
      <c r="I654" s="11"/>
      <c r="J654" s="11"/>
      <c r="K654" s="11"/>
      <c r="L654" s="12"/>
      <c r="M654" s="12"/>
      <c r="N654" s="14"/>
    </row>
    <row r="655" spans="4:14" x14ac:dyDescent="0.25">
      <c r="D655" s="10"/>
      <c r="E655" s="10"/>
      <c r="F655" s="9"/>
      <c r="G655" s="10"/>
      <c r="H655" s="10"/>
      <c r="I655" s="11"/>
      <c r="J655" s="11"/>
      <c r="K655" s="11"/>
      <c r="L655" s="12"/>
      <c r="M655" s="12"/>
      <c r="N655" s="14"/>
    </row>
    <row r="656" spans="4:14" x14ac:dyDescent="0.25">
      <c r="D656" s="10"/>
      <c r="E656" s="10"/>
      <c r="F656" s="9"/>
      <c r="G656" s="10"/>
      <c r="H656" s="10"/>
      <c r="I656" s="11"/>
      <c r="J656" s="11"/>
      <c r="K656" s="11"/>
      <c r="L656" s="12"/>
      <c r="M656" s="12"/>
      <c r="N656" s="14"/>
    </row>
    <row r="657" spans="4:14" x14ac:dyDescent="0.25">
      <c r="D657" s="10"/>
      <c r="E657" s="10"/>
      <c r="F657" s="9"/>
      <c r="G657" s="10"/>
      <c r="H657" s="10"/>
      <c r="I657" s="11"/>
      <c r="J657" s="11"/>
      <c r="K657" s="11"/>
      <c r="L657" s="12"/>
      <c r="M657" s="12"/>
      <c r="N657" s="14"/>
    </row>
    <row r="658" spans="4:14" x14ac:dyDescent="0.25">
      <c r="D658" s="10"/>
      <c r="E658" s="10"/>
      <c r="F658" s="9"/>
      <c r="G658" s="10"/>
      <c r="H658" s="10"/>
      <c r="I658" s="11"/>
      <c r="J658" s="11"/>
      <c r="K658" s="11"/>
      <c r="L658" s="12"/>
      <c r="M658" s="12"/>
      <c r="N658" s="14"/>
    </row>
    <row r="659" spans="4:14" x14ac:dyDescent="0.25">
      <c r="D659" s="10"/>
      <c r="E659" s="10"/>
      <c r="F659" s="9"/>
      <c r="G659" s="10"/>
      <c r="H659" s="10"/>
      <c r="I659" s="11"/>
      <c r="J659" s="11"/>
      <c r="K659" s="11"/>
      <c r="L659" s="12"/>
      <c r="M659" s="12"/>
      <c r="N659" s="14"/>
    </row>
    <row r="660" spans="4:14" x14ac:dyDescent="0.25">
      <c r="D660" s="10"/>
      <c r="E660" s="10"/>
      <c r="F660" s="9"/>
      <c r="G660" s="10"/>
      <c r="H660" s="10"/>
      <c r="I660" s="11"/>
      <c r="J660" s="11"/>
      <c r="K660" s="11"/>
      <c r="L660" s="12"/>
      <c r="M660" s="12"/>
      <c r="N660" s="14"/>
    </row>
    <row r="661" spans="4:14" x14ac:dyDescent="0.25">
      <c r="D661" s="10"/>
      <c r="E661" s="10"/>
      <c r="F661" s="9"/>
      <c r="G661" s="10"/>
      <c r="H661" s="10"/>
      <c r="I661" s="11"/>
      <c r="J661" s="11"/>
      <c r="K661" s="11"/>
      <c r="L661" s="12"/>
      <c r="M661" s="12"/>
      <c r="N661" s="14"/>
    </row>
    <row r="662" spans="4:14" x14ac:dyDescent="0.25">
      <c r="D662" s="10"/>
      <c r="E662" s="10"/>
      <c r="F662" s="9"/>
      <c r="G662" s="10"/>
      <c r="H662" s="10"/>
      <c r="I662" s="11"/>
      <c r="J662" s="11"/>
      <c r="K662" s="11"/>
      <c r="L662" s="12"/>
      <c r="M662" s="12"/>
      <c r="N662" s="14"/>
    </row>
    <row r="663" spans="4:14" x14ac:dyDescent="0.25">
      <c r="D663" s="10"/>
      <c r="E663" s="10"/>
      <c r="F663" s="9"/>
      <c r="G663" s="10"/>
      <c r="H663" s="10"/>
      <c r="I663" s="11"/>
      <c r="J663" s="11"/>
      <c r="K663" s="11"/>
      <c r="L663" s="12"/>
      <c r="M663" s="12"/>
      <c r="N663" s="14"/>
    </row>
    <row r="664" spans="4:14" x14ac:dyDescent="0.25">
      <c r="D664" s="10"/>
      <c r="E664" s="10"/>
      <c r="F664" s="9"/>
      <c r="G664" s="10"/>
      <c r="H664" s="10"/>
      <c r="I664" s="11"/>
      <c r="J664" s="11"/>
      <c r="K664" s="11"/>
      <c r="L664" s="12"/>
      <c r="M664" s="12"/>
      <c r="N664" s="14"/>
    </row>
    <row r="665" spans="4:14" x14ac:dyDescent="0.25">
      <c r="D665" s="10"/>
      <c r="E665" s="10"/>
      <c r="F665" s="9"/>
      <c r="G665" s="10"/>
      <c r="H665" s="10"/>
      <c r="I665" s="11"/>
      <c r="J665" s="11"/>
      <c r="K665" s="11"/>
      <c r="L665" s="12"/>
      <c r="M665" s="12"/>
      <c r="N665" s="14"/>
    </row>
    <row r="666" spans="4:14" x14ac:dyDescent="0.25">
      <c r="D666" s="10"/>
      <c r="E666" s="10"/>
      <c r="F666" s="9"/>
      <c r="G666" s="10"/>
      <c r="H666" s="10"/>
      <c r="I666" s="11"/>
      <c r="J666" s="11"/>
      <c r="K666" s="11"/>
      <c r="L666" s="12"/>
      <c r="M666" s="12"/>
      <c r="N666" s="14"/>
    </row>
    <row r="667" spans="4:14" x14ac:dyDescent="0.25">
      <c r="D667" s="10"/>
      <c r="E667" s="10"/>
      <c r="F667" s="9"/>
      <c r="G667" s="10"/>
      <c r="H667" s="10"/>
      <c r="I667" s="11"/>
      <c r="J667" s="11"/>
      <c r="K667" s="11"/>
      <c r="L667" s="12"/>
      <c r="M667" s="12"/>
      <c r="N667" s="14"/>
    </row>
    <row r="668" spans="4:14" x14ac:dyDescent="0.25">
      <c r="D668" s="10"/>
      <c r="E668" s="10"/>
      <c r="F668" s="9"/>
      <c r="G668" s="10"/>
      <c r="H668" s="10"/>
      <c r="I668" s="11"/>
      <c r="J668" s="11"/>
      <c r="K668" s="11"/>
      <c r="L668" s="12"/>
      <c r="M668" s="12"/>
      <c r="N668" s="14"/>
    </row>
    <row r="669" spans="4:14" x14ac:dyDescent="0.25">
      <c r="D669" s="10"/>
      <c r="E669" s="10"/>
      <c r="F669" s="9"/>
      <c r="G669" s="10"/>
      <c r="H669" s="10"/>
      <c r="I669" s="11"/>
      <c r="J669" s="11"/>
      <c r="K669" s="11"/>
      <c r="L669" s="12"/>
      <c r="M669" s="12"/>
      <c r="N669" s="14"/>
    </row>
    <row r="670" spans="4:14" x14ac:dyDescent="0.25">
      <c r="D670" s="10"/>
      <c r="E670" s="10"/>
      <c r="F670" s="9"/>
      <c r="G670" s="10"/>
      <c r="H670" s="10"/>
      <c r="I670" s="11"/>
      <c r="J670" s="11"/>
      <c r="K670" s="11"/>
      <c r="L670" s="12"/>
      <c r="M670" s="12"/>
      <c r="N670" s="14"/>
    </row>
    <row r="671" spans="4:14" x14ac:dyDescent="0.25">
      <c r="D671" s="10"/>
      <c r="E671" s="10"/>
      <c r="F671" s="9"/>
      <c r="G671" s="10"/>
      <c r="H671" s="10"/>
      <c r="I671" s="11"/>
      <c r="J671" s="11"/>
      <c r="K671" s="11"/>
      <c r="L671" s="12"/>
      <c r="M671" s="12"/>
      <c r="N671" s="14"/>
    </row>
    <row r="672" spans="4:14" x14ac:dyDescent="0.25">
      <c r="D672" s="10"/>
      <c r="E672" s="10"/>
      <c r="F672" s="9"/>
      <c r="G672" s="10"/>
      <c r="H672" s="10"/>
      <c r="I672" s="11"/>
      <c r="J672" s="11"/>
      <c r="K672" s="11"/>
      <c r="L672" s="12"/>
      <c r="M672" s="12"/>
      <c r="N672" s="14"/>
    </row>
    <row r="673" spans="4:14" x14ac:dyDescent="0.25">
      <c r="D673" s="10"/>
      <c r="E673" s="10"/>
      <c r="F673" s="9"/>
      <c r="G673" s="10"/>
      <c r="H673" s="10"/>
      <c r="I673" s="11"/>
      <c r="J673" s="11"/>
      <c r="K673" s="11"/>
      <c r="L673" s="12"/>
      <c r="M673" s="12"/>
      <c r="N673" s="14"/>
    </row>
    <row r="674" spans="4:14" x14ac:dyDescent="0.25">
      <c r="D674" s="10"/>
      <c r="E674" s="10"/>
      <c r="F674" s="9"/>
      <c r="G674" s="10"/>
      <c r="H674" s="10"/>
      <c r="I674" s="11"/>
      <c r="J674" s="11"/>
      <c r="K674" s="11"/>
      <c r="L674" s="12"/>
      <c r="M674" s="12"/>
      <c r="N674" s="14"/>
    </row>
    <row r="675" spans="4:14" x14ac:dyDescent="0.25">
      <c r="D675" s="10"/>
      <c r="E675" s="10"/>
      <c r="F675" s="9"/>
      <c r="G675" s="10"/>
      <c r="H675" s="10"/>
      <c r="I675" s="11"/>
      <c r="J675" s="11"/>
      <c r="K675" s="11"/>
      <c r="L675" s="12"/>
      <c r="M675" s="12"/>
      <c r="N675" s="14"/>
    </row>
    <row r="676" spans="4:14" x14ac:dyDescent="0.25">
      <c r="D676" s="10"/>
      <c r="E676" s="10"/>
      <c r="F676" s="9"/>
      <c r="G676" s="10"/>
      <c r="H676" s="10"/>
      <c r="I676" s="11"/>
      <c r="J676" s="11"/>
      <c r="K676" s="11"/>
      <c r="L676" s="12"/>
      <c r="M676" s="12"/>
      <c r="N676" s="14"/>
    </row>
    <row r="677" spans="4:14" x14ac:dyDescent="0.25">
      <c r="D677" s="10"/>
      <c r="E677" s="10"/>
      <c r="F677" s="9"/>
      <c r="G677" s="10"/>
      <c r="H677" s="10"/>
      <c r="I677" s="11"/>
      <c r="J677" s="11"/>
      <c r="K677" s="11"/>
      <c r="L677" s="12"/>
      <c r="M677" s="12"/>
      <c r="N677" s="14"/>
    </row>
    <row r="678" spans="4:14" x14ac:dyDescent="0.25">
      <c r="D678" s="10"/>
      <c r="E678" s="10"/>
      <c r="F678" s="9"/>
      <c r="G678" s="10"/>
      <c r="H678" s="10"/>
      <c r="I678" s="11"/>
      <c r="J678" s="11"/>
      <c r="K678" s="11"/>
      <c r="L678" s="12"/>
      <c r="M678" s="12"/>
      <c r="N678" s="14"/>
    </row>
    <row r="679" spans="4:14" x14ac:dyDescent="0.25">
      <c r="D679" s="10"/>
      <c r="E679" s="10"/>
      <c r="F679" s="9"/>
      <c r="G679" s="10"/>
      <c r="H679" s="10"/>
      <c r="I679" s="11"/>
      <c r="J679" s="11"/>
      <c r="K679" s="11"/>
      <c r="L679" s="12"/>
      <c r="M679" s="12"/>
      <c r="N679" s="14"/>
    </row>
    <row r="680" spans="4:14" x14ac:dyDescent="0.25">
      <c r="D680" s="10"/>
      <c r="E680" s="10"/>
      <c r="F680" s="9"/>
      <c r="G680" s="10"/>
      <c r="H680" s="10"/>
      <c r="I680" s="11"/>
      <c r="J680" s="11"/>
      <c r="K680" s="11"/>
      <c r="L680" s="12"/>
      <c r="M680" s="12"/>
      <c r="N680" s="14"/>
    </row>
    <row r="681" spans="4:14" x14ac:dyDescent="0.25">
      <c r="D681" s="10"/>
      <c r="E681" s="10"/>
      <c r="F681" s="9"/>
      <c r="G681" s="10"/>
      <c r="H681" s="10"/>
      <c r="I681" s="11"/>
      <c r="J681" s="11"/>
      <c r="K681" s="11"/>
      <c r="L681" s="12"/>
      <c r="M681" s="12"/>
      <c r="N681" s="14"/>
    </row>
    <row r="682" spans="4:14" x14ac:dyDescent="0.25">
      <c r="D682" s="10"/>
      <c r="E682" s="10"/>
      <c r="F682" s="9"/>
      <c r="G682" s="10"/>
      <c r="H682" s="10"/>
      <c r="I682" s="11"/>
      <c r="J682" s="11"/>
      <c r="K682" s="11"/>
      <c r="L682" s="12"/>
      <c r="M682" s="12"/>
      <c r="N682" s="14"/>
    </row>
    <row r="683" spans="4:14" x14ac:dyDescent="0.25">
      <c r="D683" s="10"/>
      <c r="E683" s="10"/>
      <c r="F683" s="9"/>
      <c r="G683" s="10"/>
      <c r="H683" s="10"/>
      <c r="I683" s="11"/>
      <c r="J683" s="11"/>
      <c r="K683" s="11"/>
      <c r="L683" s="12"/>
      <c r="M683" s="12"/>
      <c r="N683" s="14"/>
    </row>
    <row r="684" spans="4:14" x14ac:dyDescent="0.25">
      <c r="D684" s="10"/>
      <c r="E684" s="10"/>
      <c r="F684" s="9"/>
      <c r="G684" s="10"/>
      <c r="H684" s="10"/>
      <c r="I684" s="11"/>
      <c r="J684" s="11"/>
      <c r="K684" s="11"/>
      <c r="L684" s="12"/>
      <c r="M684" s="12"/>
      <c r="N684" s="14"/>
    </row>
    <row r="685" spans="4:14" x14ac:dyDescent="0.25">
      <c r="D685" s="10"/>
      <c r="E685" s="10"/>
      <c r="F685" s="9"/>
      <c r="G685" s="10"/>
      <c r="H685" s="10"/>
      <c r="I685" s="11"/>
      <c r="J685" s="11"/>
      <c r="K685" s="11"/>
      <c r="L685" s="12"/>
      <c r="M685" s="12"/>
      <c r="N685" s="14"/>
    </row>
    <row r="686" spans="4:14" x14ac:dyDescent="0.25">
      <c r="D686" s="10"/>
      <c r="E686" s="10"/>
      <c r="F686" s="9"/>
      <c r="G686" s="10"/>
      <c r="H686" s="10"/>
      <c r="I686" s="11"/>
      <c r="J686" s="11"/>
      <c r="K686" s="11"/>
      <c r="L686" s="12"/>
      <c r="M686" s="12"/>
      <c r="N686" s="14"/>
    </row>
    <row r="687" spans="4:14" x14ac:dyDescent="0.25">
      <c r="D687" s="10"/>
      <c r="E687" s="10"/>
      <c r="F687" s="9"/>
      <c r="G687" s="10"/>
      <c r="H687" s="10"/>
      <c r="I687" s="11"/>
      <c r="J687" s="11"/>
      <c r="K687" s="11"/>
      <c r="L687" s="12"/>
      <c r="M687" s="12"/>
      <c r="N687" s="14"/>
    </row>
    <row r="688" spans="4:14" x14ac:dyDescent="0.25">
      <c r="D688" s="10"/>
      <c r="E688" s="10"/>
      <c r="F688" s="9"/>
      <c r="G688" s="10"/>
      <c r="H688" s="10"/>
      <c r="I688" s="11"/>
      <c r="J688" s="11"/>
      <c r="K688" s="11"/>
      <c r="L688" s="12"/>
      <c r="M688" s="12"/>
      <c r="N688" s="14"/>
    </row>
    <row r="689" spans="4:14" x14ac:dyDescent="0.25">
      <c r="D689" s="10"/>
      <c r="E689" s="10"/>
      <c r="F689" s="9"/>
      <c r="G689" s="10"/>
      <c r="H689" s="10"/>
      <c r="I689" s="11"/>
      <c r="J689" s="11"/>
      <c r="K689" s="11"/>
      <c r="L689" s="12"/>
      <c r="M689" s="12"/>
      <c r="N689" s="14"/>
    </row>
    <row r="690" spans="4:14" x14ac:dyDescent="0.25">
      <c r="D690" s="10"/>
      <c r="E690" s="10"/>
      <c r="F690" s="9"/>
      <c r="G690" s="10"/>
      <c r="H690" s="10"/>
      <c r="I690" s="11"/>
      <c r="J690" s="11"/>
      <c r="K690" s="11"/>
      <c r="L690" s="12"/>
      <c r="M690" s="12"/>
      <c r="N690" s="14"/>
    </row>
    <row r="691" spans="4:14" x14ac:dyDescent="0.25">
      <c r="D691" s="10"/>
      <c r="E691" s="10"/>
      <c r="F691" s="9"/>
      <c r="G691" s="10"/>
      <c r="H691" s="10"/>
      <c r="I691" s="11"/>
      <c r="J691" s="11"/>
      <c r="K691" s="11"/>
      <c r="L691" s="12"/>
      <c r="M691" s="12"/>
      <c r="N691" s="14"/>
    </row>
    <row r="692" spans="4:14" x14ac:dyDescent="0.25">
      <c r="D692" s="10"/>
      <c r="E692" s="10"/>
      <c r="F692" s="9"/>
      <c r="G692" s="10"/>
      <c r="H692" s="10"/>
      <c r="I692" s="11"/>
      <c r="J692" s="11"/>
      <c r="K692" s="11"/>
      <c r="L692" s="12"/>
      <c r="M692" s="12"/>
      <c r="N692" s="14"/>
    </row>
    <row r="693" spans="4:14" x14ac:dyDescent="0.25">
      <c r="D693" s="10"/>
      <c r="E693" s="10"/>
      <c r="F693" s="9"/>
      <c r="G693" s="10"/>
      <c r="H693" s="10"/>
      <c r="I693" s="11"/>
      <c r="J693" s="11"/>
      <c r="K693" s="11"/>
      <c r="L693" s="12"/>
      <c r="M693" s="12"/>
      <c r="N693" s="14"/>
    </row>
    <row r="694" spans="4:14" x14ac:dyDescent="0.25">
      <c r="D694" s="10"/>
      <c r="E694" s="10"/>
      <c r="F694" s="9"/>
      <c r="G694" s="10"/>
      <c r="H694" s="10"/>
      <c r="I694" s="11"/>
      <c r="J694" s="11"/>
      <c r="K694" s="11"/>
      <c r="L694" s="12"/>
      <c r="M694" s="12"/>
      <c r="N694" s="14"/>
    </row>
    <row r="695" spans="4:14" x14ac:dyDescent="0.25">
      <c r="D695" s="10"/>
      <c r="E695" s="10"/>
      <c r="F695" s="9"/>
      <c r="G695" s="10"/>
      <c r="H695" s="10"/>
      <c r="I695" s="11"/>
      <c r="J695" s="11"/>
      <c r="K695" s="11"/>
      <c r="L695" s="12"/>
      <c r="M695" s="12"/>
      <c r="N695" s="14"/>
    </row>
    <row r="696" spans="4:14" x14ac:dyDescent="0.25">
      <c r="D696" s="10"/>
      <c r="E696" s="10"/>
      <c r="F696" s="9"/>
      <c r="G696" s="10"/>
      <c r="H696" s="10"/>
      <c r="I696" s="11"/>
      <c r="J696" s="11"/>
      <c r="K696" s="11"/>
      <c r="L696" s="12"/>
      <c r="M696" s="12"/>
      <c r="N696" s="14"/>
    </row>
    <row r="697" spans="4:14" x14ac:dyDescent="0.25">
      <c r="D697" s="10"/>
      <c r="E697" s="10"/>
      <c r="F697" s="9"/>
      <c r="G697" s="10"/>
      <c r="H697" s="10"/>
      <c r="I697" s="11"/>
      <c r="J697" s="11"/>
      <c r="K697" s="11"/>
      <c r="L697" s="12"/>
      <c r="M697" s="12"/>
      <c r="N697" s="14"/>
    </row>
    <row r="698" spans="4:14" x14ac:dyDescent="0.25">
      <c r="D698" s="10"/>
      <c r="E698" s="10"/>
      <c r="F698" s="9"/>
      <c r="G698" s="10"/>
      <c r="H698" s="10"/>
      <c r="I698" s="11"/>
      <c r="J698" s="11"/>
      <c r="K698" s="11"/>
      <c r="L698" s="12"/>
      <c r="M698" s="12"/>
      <c r="N698" s="14"/>
    </row>
    <row r="699" spans="4:14" x14ac:dyDescent="0.25">
      <c r="D699" s="10"/>
      <c r="E699" s="10"/>
      <c r="F699" s="9"/>
      <c r="G699" s="10"/>
      <c r="H699" s="10"/>
      <c r="I699" s="11"/>
      <c r="J699" s="11"/>
      <c r="K699" s="11"/>
      <c r="L699" s="12"/>
      <c r="M699" s="12"/>
      <c r="N699" s="14"/>
    </row>
    <row r="700" spans="4:14" x14ac:dyDescent="0.25">
      <c r="D700" s="10"/>
      <c r="E700" s="10"/>
      <c r="F700" s="9"/>
      <c r="G700" s="10"/>
      <c r="H700" s="10"/>
      <c r="I700" s="11"/>
      <c r="J700" s="11"/>
      <c r="K700" s="11"/>
      <c r="L700" s="12"/>
      <c r="M700" s="12"/>
      <c r="N700" s="14"/>
    </row>
    <row r="701" spans="4:14" x14ac:dyDescent="0.25">
      <c r="D701" s="10"/>
      <c r="E701" s="10"/>
      <c r="F701" s="9"/>
      <c r="G701" s="10"/>
      <c r="H701" s="10"/>
      <c r="I701" s="11"/>
      <c r="J701" s="11"/>
      <c r="K701" s="11"/>
      <c r="L701" s="12"/>
      <c r="M701" s="12"/>
      <c r="N701" s="14"/>
    </row>
    <row r="702" spans="4:14" x14ac:dyDescent="0.25">
      <c r="D702" s="10"/>
      <c r="E702" s="10"/>
      <c r="F702" s="9"/>
      <c r="G702" s="10"/>
      <c r="H702" s="10"/>
      <c r="I702" s="11"/>
      <c r="J702" s="11"/>
      <c r="K702" s="11"/>
      <c r="L702" s="12"/>
      <c r="M702" s="12"/>
      <c r="N702" s="14"/>
    </row>
    <row r="703" spans="4:14" x14ac:dyDescent="0.25">
      <c r="D703" s="10"/>
      <c r="E703" s="10"/>
      <c r="F703" s="9"/>
      <c r="G703" s="10"/>
      <c r="H703" s="10"/>
      <c r="I703" s="11"/>
      <c r="J703" s="11"/>
      <c r="K703" s="11"/>
      <c r="L703" s="12"/>
      <c r="M703" s="12"/>
      <c r="N703" s="14"/>
    </row>
    <row r="704" spans="4:14" x14ac:dyDescent="0.25">
      <c r="D704" s="10"/>
      <c r="E704" s="10"/>
      <c r="F704" s="9"/>
      <c r="G704" s="10"/>
      <c r="H704" s="10"/>
      <c r="I704" s="11"/>
      <c r="J704" s="11"/>
      <c r="K704" s="11"/>
      <c r="L704" s="12"/>
      <c r="M704" s="12"/>
      <c r="N704" s="14"/>
    </row>
    <row r="705" spans="4:14" x14ac:dyDescent="0.25">
      <c r="D705" s="10"/>
      <c r="E705" s="10"/>
      <c r="F705" s="9"/>
      <c r="G705" s="10"/>
      <c r="H705" s="10"/>
      <c r="I705" s="11"/>
      <c r="J705" s="11"/>
      <c r="K705" s="11"/>
      <c r="L705" s="12"/>
      <c r="M705" s="12"/>
      <c r="N705" s="14"/>
    </row>
    <row r="706" spans="4:14" x14ac:dyDescent="0.25">
      <c r="D706" s="10"/>
      <c r="E706" s="10"/>
      <c r="F706" s="9"/>
      <c r="G706" s="10"/>
      <c r="H706" s="10"/>
      <c r="I706" s="11"/>
      <c r="J706" s="11"/>
      <c r="K706" s="11"/>
      <c r="L706" s="12"/>
      <c r="M706" s="12"/>
      <c r="N706" s="14"/>
    </row>
    <row r="707" spans="4:14" x14ac:dyDescent="0.25">
      <c r="D707" s="10"/>
      <c r="E707" s="10"/>
      <c r="F707" s="9"/>
      <c r="G707" s="10"/>
      <c r="H707" s="10"/>
      <c r="I707" s="11"/>
      <c r="J707" s="11"/>
      <c r="K707" s="11"/>
      <c r="L707" s="12"/>
      <c r="M707" s="12"/>
      <c r="N707" s="14"/>
    </row>
    <row r="708" spans="4:14" x14ac:dyDescent="0.25">
      <c r="D708" s="10"/>
      <c r="E708" s="10"/>
      <c r="F708" s="9"/>
      <c r="G708" s="10"/>
      <c r="H708" s="10"/>
      <c r="I708" s="11"/>
      <c r="J708" s="11"/>
      <c r="K708" s="11"/>
      <c r="L708" s="12"/>
      <c r="M708" s="12"/>
      <c r="N708" s="14"/>
    </row>
    <row r="709" spans="4:14" x14ac:dyDescent="0.25">
      <c r="D709" s="10"/>
      <c r="E709" s="10"/>
      <c r="F709" s="9"/>
      <c r="G709" s="10"/>
      <c r="H709" s="10"/>
      <c r="I709" s="11"/>
      <c r="J709" s="11"/>
      <c r="K709" s="11"/>
      <c r="L709" s="12"/>
      <c r="M709" s="12"/>
      <c r="N709" s="14"/>
    </row>
    <row r="710" spans="4:14" x14ac:dyDescent="0.25">
      <c r="D710" s="10"/>
      <c r="E710" s="10"/>
      <c r="F710" s="9"/>
      <c r="G710" s="10"/>
      <c r="H710" s="10"/>
      <c r="I710" s="11"/>
      <c r="J710" s="11"/>
      <c r="K710" s="11"/>
      <c r="L710" s="12"/>
      <c r="M710" s="12"/>
      <c r="N710" s="14"/>
    </row>
    <row r="711" spans="4:14" x14ac:dyDescent="0.25">
      <c r="D711" s="10"/>
      <c r="E711" s="10"/>
      <c r="F711" s="9"/>
      <c r="G711" s="10"/>
      <c r="H711" s="10"/>
      <c r="I711" s="11"/>
      <c r="J711" s="11"/>
      <c r="K711" s="11"/>
      <c r="L711" s="12"/>
      <c r="M711" s="12"/>
      <c r="N711" s="14"/>
    </row>
    <row r="712" spans="4:14" x14ac:dyDescent="0.25">
      <c r="D712" s="10"/>
      <c r="E712" s="10"/>
      <c r="F712" s="9"/>
      <c r="G712" s="10"/>
      <c r="H712" s="10"/>
      <c r="I712" s="11"/>
      <c r="J712" s="11"/>
      <c r="K712" s="11"/>
      <c r="L712" s="12"/>
      <c r="M712" s="12"/>
      <c r="N712" s="14"/>
    </row>
    <row r="713" spans="4:14" x14ac:dyDescent="0.25">
      <c r="D713" s="10"/>
      <c r="E713" s="10"/>
      <c r="F713" s="9"/>
      <c r="G713" s="10"/>
      <c r="H713" s="10"/>
      <c r="I713" s="11"/>
      <c r="J713" s="11"/>
      <c r="K713" s="11"/>
      <c r="L713" s="12"/>
      <c r="M713" s="12"/>
      <c r="N713" s="14"/>
    </row>
    <row r="714" spans="4:14" x14ac:dyDescent="0.25">
      <c r="D714" s="10"/>
      <c r="E714" s="10"/>
      <c r="F714" s="9"/>
      <c r="G714" s="10"/>
      <c r="H714" s="10"/>
      <c r="I714" s="11"/>
      <c r="J714" s="11"/>
      <c r="K714" s="11"/>
      <c r="L714" s="12"/>
      <c r="M714" s="12"/>
      <c r="N714" s="14"/>
    </row>
    <row r="715" spans="4:14" x14ac:dyDescent="0.25">
      <c r="D715" s="10"/>
      <c r="E715" s="10"/>
      <c r="F715" s="9"/>
      <c r="G715" s="10"/>
      <c r="H715" s="10"/>
      <c r="I715" s="11"/>
      <c r="J715" s="11"/>
      <c r="K715" s="11"/>
      <c r="L715" s="12"/>
      <c r="M715" s="12"/>
      <c r="N715" s="14"/>
    </row>
    <row r="716" spans="4:14" x14ac:dyDescent="0.25">
      <c r="D716" s="10"/>
      <c r="E716" s="10"/>
      <c r="F716" s="9"/>
      <c r="G716" s="10"/>
      <c r="H716" s="10"/>
      <c r="I716" s="11"/>
      <c r="J716" s="11"/>
      <c r="K716" s="11"/>
      <c r="L716" s="12"/>
      <c r="M716" s="12"/>
      <c r="N716" s="14"/>
    </row>
    <row r="717" spans="4:14" x14ac:dyDescent="0.25">
      <c r="D717" s="10"/>
      <c r="E717" s="10"/>
      <c r="F717" s="9"/>
      <c r="G717" s="10"/>
      <c r="H717" s="10"/>
      <c r="I717" s="11"/>
      <c r="J717" s="11"/>
      <c r="K717" s="11"/>
      <c r="L717" s="12"/>
      <c r="M717" s="12"/>
      <c r="N717" s="14"/>
    </row>
    <row r="718" spans="4:14" x14ac:dyDescent="0.25">
      <c r="D718" s="10"/>
      <c r="E718" s="10"/>
      <c r="F718" s="9"/>
      <c r="G718" s="10"/>
      <c r="H718" s="10"/>
      <c r="I718" s="11"/>
      <c r="J718" s="11"/>
      <c r="K718" s="11"/>
      <c r="L718" s="12"/>
      <c r="M718" s="12"/>
      <c r="N718" s="14"/>
    </row>
    <row r="719" spans="4:14" x14ac:dyDescent="0.25">
      <c r="D719" s="10"/>
      <c r="E719" s="10"/>
      <c r="F719" s="9"/>
      <c r="G719" s="10"/>
      <c r="H719" s="10"/>
      <c r="I719" s="11"/>
      <c r="J719" s="11"/>
      <c r="K719" s="11"/>
      <c r="L719" s="12"/>
      <c r="M719" s="12"/>
      <c r="N719" s="14"/>
    </row>
    <row r="720" spans="4:14" x14ac:dyDescent="0.25">
      <c r="D720" s="10"/>
      <c r="E720" s="10"/>
      <c r="F720" s="9"/>
      <c r="G720" s="10"/>
      <c r="H720" s="10"/>
      <c r="I720" s="11"/>
      <c r="J720" s="11"/>
      <c r="K720" s="11"/>
      <c r="L720" s="12"/>
      <c r="M720" s="12"/>
      <c r="N720" s="14"/>
    </row>
    <row r="721" spans="4:14" x14ac:dyDescent="0.25">
      <c r="D721" s="10"/>
      <c r="E721" s="10"/>
      <c r="F721" s="9"/>
      <c r="G721" s="10"/>
      <c r="H721" s="10"/>
      <c r="I721" s="11"/>
      <c r="J721" s="11"/>
      <c r="K721" s="11"/>
      <c r="L721" s="12"/>
      <c r="M721" s="12"/>
      <c r="N721" s="14"/>
    </row>
    <row r="722" spans="4:14" x14ac:dyDescent="0.25">
      <c r="D722" s="10"/>
      <c r="E722" s="10"/>
      <c r="F722" s="9"/>
      <c r="G722" s="10"/>
      <c r="H722" s="10"/>
      <c r="I722" s="11"/>
      <c r="J722" s="11"/>
      <c r="K722" s="11"/>
      <c r="L722" s="12"/>
      <c r="M722" s="12"/>
      <c r="N722" s="14"/>
    </row>
    <row r="723" spans="4:14" x14ac:dyDescent="0.25">
      <c r="D723" s="10"/>
      <c r="E723" s="10"/>
      <c r="F723" s="9"/>
      <c r="G723" s="10"/>
      <c r="H723" s="10"/>
      <c r="I723" s="11"/>
      <c r="J723" s="11"/>
      <c r="K723" s="11"/>
      <c r="L723" s="12"/>
      <c r="M723" s="12"/>
      <c r="N723" s="14"/>
    </row>
    <row r="724" spans="4:14" x14ac:dyDescent="0.25">
      <c r="D724" s="10"/>
      <c r="E724" s="10"/>
      <c r="F724" s="9"/>
      <c r="G724" s="10"/>
      <c r="H724" s="10"/>
      <c r="I724" s="11"/>
      <c r="J724" s="11"/>
      <c r="K724" s="11"/>
      <c r="L724" s="12"/>
      <c r="M724" s="12"/>
      <c r="N724" s="14"/>
    </row>
    <row r="725" spans="4:14" x14ac:dyDescent="0.25">
      <c r="D725" s="10"/>
      <c r="E725" s="10"/>
      <c r="F725" s="9"/>
      <c r="G725" s="10"/>
      <c r="H725" s="10"/>
      <c r="I725" s="11"/>
      <c r="J725" s="11"/>
      <c r="K725" s="11"/>
      <c r="L725" s="12"/>
      <c r="M725" s="12"/>
      <c r="N725" s="14"/>
    </row>
    <row r="726" spans="4:14" x14ac:dyDescent="0.25">
      <c r="D726" s="10"/>
      <c r="E726" s="10"/>
      <c r="F726" s="9"/>
      <c r="G726" s="10"/>
      <c r="H726" s="10"/>
      <c r="I726" s="11"/>
      <c r="J726" s="11"/>
      <c r="K726" s="11"/>
      <c r="L726" s="12"/>
      <c r="M726" s="12"/>
      <c r="N726" s="14"/>
    </row>
    <row r="727" spans="4:14" x14ac:dyDescent="0.25">
      <c r="D727" s="10"/>
      <c r="E727" s="10"/>
      <c r="F727" s="9"/>
      <c r="G727" s="10"/>
      <c r="H727" s="10"/>
      <c r="I727" s="11"/>
      <c r="J727" s="11"/>
      <c r="K727" s="11"/>
      <c r="L727" s="12"/>
      <c r="M727" s="12"/>
      <c r="N727" s="14"/>
    </row>
    <row r="728" spans="4:14" x14ac:dyDescent="0.25">
      <c r="D728" s="10"/>
      <c r="E728" s="10"/>
      <c r="F728" s="9"/>
      <c r="G728" s="10"/>
      <c r="H728" s="10"/>
      <c r="I728" s="11"/>
      <c r="J728" s="11"/>
      <c r="K728" s="11"/>
      <c r="L728" s="12"/>
      <c r="M728" s="12"/>
      <c r="N728" s="14"/>
    </row>
    <row r="729" spans="4:14" x14ac:dyDescent="0.25">
      <c r="D729" s="10"/>
      <c r="E729" s="10"/>
      <c r="F729" s="9"/>
      <c r="G729" s="10"/>
      <c r="H729" s="10"/>
      <c r="I729" s="11"/>
      <c r="J729" s="11"/>
      <c r="K729" s="11"/>
      <c r="L729" s="12"/>
      <c r="M729" s="12"/>
      <c r="N729" s="14"/>
    </row>
    <row r="730" spans="4:14" x14ac:dyDescent="0.25">
      <c r="D730" s="10"/>
      <c r="E730" s="10"/>
      <c r="F730" s="9"/>
      <c r="G730" s="10"/>
      <c r="H730" s="10"/>
      <c r="I730" s="11"/>
      <c r="J730" s="11"/>
      <c r="K730" s="11"/>
      <c r="L730" s="12"/>
      <c r="M730" s="12"/>
      <c r="N730" s="14"/>
    </row>
    <row r="731" spans="4:14" x14ac:dyDescent="0.25">
      <c r="D731" s="10"/>
      <c r="E731" s="10"/>
      <c r="F731" s="9"/>
      <c r="G731" s="10"/>
      <c r="H731" s="10"/>
      <c r="I731" s="11"/>
      <c r="J731" s="11"/>
      <c r="K731" s="11"/>
      <c r="L731" s="12"/>
      <c r="M731" s="12"/>
      <c r="N731" s="14"/>
    </row>
    <row r="732" spans="4:14" x14ac:dyDescent="0.25">
      <c r="D732" s="10"/>
      <c r="E732" s="10"/>
      <c r="F732" s="9"/>
      <c r="G732" s="10"/>
      <c r="H732" s="10"/>
      <c r="I732" s="11"/>
      <c r="J732" s="11"/>
      <c r="K732" s="11"/>
      <c r="L732" s="12"/>
      <c r="M732" s="12"/>
      <c r="N732" s="14"/>
    </row>
    <row r="733" spans="4:14" x14ac:dyDescent="0.25">
      <c r="D733" s="10"/>
      <c r="E733" s="10"/>
      <c r="F733" s="9"/>
      <c r="G733" s="10"/>
      <c r="H733" s="10"/>
      <c r="I733" s="11"/>
      <c r="J733" s="11"/>
      <c r="K733" s="11"/>
      <c r="L733" s="12"/>
      <c r="M733" s="12"/>
      <c r="N733" s="14"/>
    </row>
    <row r="734" spans="4:14" x14ac:dyDescent="0.25">
      <c r="D734" s="10"/>
      <c r="E734" s="10"/>
      <c r="F734" s="9"/>
      <c r="G734" s="10"/>
      <c r="H734" s="10"/>
      <c r="I734" s="11"/>
      <c r="J734" s="11"/>
      <c r="K734" s="11"/>
      <c r="L734" s="12"/>
      <c r="M734" s="12"/>
      <c r="N734" s="14"/>
    </row>
    <row r="735" spans="4:14" x14ac:dyDescent="0.25">
      <c r="D735" s="10"/>
      <c r="E735" s="10"/>
      <c r="F735" s="9"/>
      <c r="G735" s="10"/>
      <c r="H735" s="10"/>
      <c r="I735" s="11"/>
      <c r="J735" s="11"/>
      <c r="K735" s="11"/>
      <c r="L735" s="12"/>
      <c r="M735" s="12"/>
      <c r="N735" s="14"/>
    </row>
    <row r="736" spans="4:14" x14ac:dyDescent="0.25">
      <c r="D736" s="10"/>
      <c r="E736" s="10"/>
      <c r="F736" s="9"/>
      <c r="G736" s="10"/>
      <c r="H736" s="10"/>
      <c r="I736" s="11"/>
      <c r="J736" s="11"/>
      <c r="K736" s="11"/>
      <c r="L736" s="12"/>
      <c r="M736" s="12"/>
      <c r="N736" s="14"/>
    </row>
    <row r="737" spans="4:14" x14ac:dyDescent="0.25">
      <c r="D737" s="10"/>
      <c r="E737" s="10"/>
      <c r="F737" s="9"/>
      <c r="G737" s="10"/>
      <c r="H737" s="10"/>
      <c r="I737" s="11"/>
      <c r="J737" s="11"/>
      <c r="K737" s="11"/>
      <c r="L737" s="12"/>
      <c r="M737" s="12"/>
      <c r="N737" s="14"/>
    </row>
    <row r="738" spans="4:14" x14ac:dyDescent="0.25">
      <c r="D738" s="10"/>
      <c r="E738" s="10"/>
      <c r="F738" s="9"/>
      <c r="G738" s="10"/>
      <c r="H738" s="10"/>
      <c r="I738" s="11"/>
      <c r="J738" s="11"/>
      <c r="K738" s="11"/>
      <c r="L738" s="12"/>
      <c r="M738" s="12"/>
      <c r="N738" s="14"/>
    </row>
    <row r="739" spans="4:14" x14ac:dyDescent="0.25">
      <c r="D739" s="10"/>
      <c r="E739" s="10"/>
      <c r="F739" s="9"/>
      <c r="G739" s="10"/>
      <c r="H739" s="10"/>
      <c r="I739" s="11"/>
      <c r="J739" s="11"/>
      <c r="K739" s="11"/>
      <c r="L739" s="12"/>
      <c r="M739" s="12"/>
      <c r="N739" s="14"/>
    </row>
    <row r="740" spans="4:14" x14ac:dyDescent="0.25">
      <c r="D740" s="10"/>
      <c r="E740" s="10"/>
      <c r="F740" s="9"/>
      <c r="G740" s="10"/>
      <c r="H740" s="10"/>
      <c r="I740" s="11"/>
      <c r="J740" s="11"/>
      <c r="K740" s="11"/>
      <c r="L740" s="12"/>
      <c r="M740" s="12"/>
      <c r="N740" s="14"/>
    </row>
    <row r="741" spans="4:14" x14ac:dyDescent="0.25">
      <c r="D741" s="10"/>
      <c r="E741" s="10"/>
      <c r="F741" s="9"/>
      <c r="G741" s="10"/>
      <c r="H741" s="10"/>
      <c r="I741" s="11"/>
      <c r="J741" s="11"/>
      <c r="K741" s="11"/>
      <c r="L741" s="12"/>
      <c r="M741" s="12"/>
      <c r="N741" s="14"/>
    </row>
    <row r="742" spans="4:14" x14ac:dyDescent="0.25">
      <c r="D742" s="10"/>
      <c r="E742" s="10"/>
      <c r="F742" s="9"/>
      <c r="G742" s="10"/>
      <c r="H742" s="10"/>
      <c r="I742" s="11"/>
      <c r="J742" s="11"/>
      <c r="K742" s="11"/>
      <c r="L742" s="12"/>
      <c r="M742" s="12"/>
      <c r="N742" s="14"/>
    </row>
    <row r="743" spans="4:14" x14ac:dyDescent="0.25">
      <c r="D743" s="10"/>
      <c r="E743" s="10"/>
      <c r="F743" s="9"/>
      <c r="G743" s="10"/>
      <c r="H743" s="10"/>
      <c r="I743" s="11"/>
      <c r="J743" s="11"/>
      <c r="K743" s="11"/>
      <c r="L743" s="12"/>
      <c r="M743" s="12"/>
      <c r="N743" s="14"/>
    </row>
    <row r="744" spans="4:14" x14ac:dyDescent="0.25">
      <c r="D744" s="10"/>
      <c r="E744" s="10"/>
      <c r="F744" s="9"/>
      <c r="G744" s="10"/>
      <c r="H744" s="10"/>
      <c r="I744" s="11"/>
      <c r="J744" s="11"/>
      <c r="K744" s="11"/>
      <c r="L744" s="12"/>
      <c r="M744" s="12"/>
      <c r="N744" s="14"/>
    </row>
    <row r="745" spans="4:14" x14ac:dyDescent="0.25">
      <c r="D745" s="10"/>
      <c r="E745" s="10"/>
      <c r="F745" s="9"/>
      <c r="G745" s="10"/>
      <c r="H745" s="10"/>
      <c r="I745" s="11"/>
      <c r="J745" s="11"/>
      <c r="K745" s="11"/>
      <c r="L745" s="12"/>
      <c r="M745" s="12"/>
      <c r="N745" s="14"/>
    </row>
    <row r="746" spans="4:14" x14ac:dyDescent="0.25">
      <c r="D746" s="10"/>
      <c r="E746" s="10"/>
      <c r="F746" s="9"/>
      <c r="G746" s="10"/>
      <c r="H746" s="10"/>
      <c r="I746" s="11"/>
      <c r="J746" s="11"/>
      <c r="K746" s="11"/>
      <c r="L746" s="12"/>
      <c r="M746" s="12"/>
      <c r="N746" s="14"/>
    </row>
    <row r="747" spans="4:14" x14ac:dyDescent="0.25">
      <c r="D747" s="10"/>
      <c r="E747" s="10"/>
      <c r="F747" s="9"/>
      <c r="G747" s="10"/>
      <c r="H747" s="10"/>
      <c r="I747" s="11"/>
      <c r="J747" s="11"/>
      <c r="K747" s="11"/>
      <c r="L747" s="12"/>
      <c r="M747" s="12"/>
      <c r="N747" s="14"/>
    </row>
    <row r="748" spans="4:14" x14ac:dyDescent="0.25">
      <c r="D748" s="10"/>
      <c r="E748" s="10"/>
      <c r="F748" s="9"/>
      <c r="G748" s="10"/>
      <c r="H748" s="10"/>
      <c r="I748" s="11"/>
      <c r="J748" s="11"/>
      <c r="K748" s="11"/>
      <c r="L748" s="12"/>
      <c r="M748" s="12"/>
      <c r="N748" s="14"/>
    </row>
    <row r="749" spans="4:14" x14ac:dyDescent="0.25">
      <c r="D749" s="10"/>
      <c r="E749" s="10"/>
      <c r="F749" s="9"/>
      <c r="G749" s="10"/>
      <c r="H749" s="10"/>
      <c r="I749" s="11"/>
      <c r="J749" s="11"/>
      <c r="K749" s="11"/>
      <c r="L749" s="12"/>
      <c r="M749" s="12"/>
      <c r="N749" s="14"/>
    </row>
    <row r="750" spans="4:14" x14ac:dyDescent="0.25">
      <c r="D750" s="10"/>
      <c r="E750" s="10"/>
      <c r="F750" s="9"/>
      <c r="G750" s="10"/>
      <c r="H750" s="10"/>
      <c r="I750" s="11"/>
      <c r="J750" s="11"/>
      <c r="K750" s="11"/>
      <c r="L750" s="12"/>
      <c r="M750" s="12"/>
      <c r="N750" s="14"/>
    </row>
    <row r="751" spans="4:14" x14ac:dyDescent="0.25">
      <c r="D751" s="10"/>
      <c r="E751" s="10"/>
      <c r="F751" s="9"/>
      <c r="G751" s="10"/>
      <c r="H751" s="10"/>
      <c r="I751" s="11"/>
      <c r="J751" s="11"/>
      <c r="K751" s="11"/>
      <c r="L751" s="12"/>
      <c r="M751" s="12"/>
      <c r="N751" s="14"/>
    </row>
    <row r="752" spans="4:14" x14ac:dyDescent="0.25">
      <c r="D752" s="10"/>
      <c r="E752" s="10"/>
      <c r="F752" s="9"/>
      <c r="G752" s="10"/>
      <c r="H752" s="10"/>
      <c r="I752" s="11"/>
      <c r="J752" s="11"/>
      <c r="K752" s="11"/>
      <c r="L752" s="12"/>
      <c r="M752" s="12"/>
      <c r="N752" s="14"/>
    </row>
    <row r="753" spans="4:14" x14ac:dyDescent="0.25">
      <c r="D753" s="10"/>
      <c r="E753" s="10"/>
      <c r="F753" s="9"/>
      <c r="G753" s="10"/>
      <c r="H753" s="10"/>
      <c r="I753" s="11"/>
      <c r="J753" s="11"/>
      <c r="K753" s="11"/>
      <c r="L753" s="12"/>
      <c r="M753" s="12"/>
      <c r="N753" s="14"/>
    </row>
    <row r="754" spans="4:14" x14ac:dyDescent="0.25">
      <c r="D754" s="10"/>
      <c r="E754" s="10"/>
      <c r="F754" s="9"/>
      <c r="G754" s="10"/>
      <c r="H754" s="10"/>
      <c r="I754" s="11"/>
      <c r="J754" s="11"/>
      <c r="K754" s="11"/>
      <c r="L754" s="12"/>
      <c r="M754" s="12"/>
      <c r="N754" s="14"/>
    </row>
    <row r="755" spans="4:14" x14ac:dyDescent="0.25">
      <c r="D755" s="10"/>
      <c r="E755" s="10"/>
      <c r="F755" s="9"/>
      <c r="G755" s="10"/>
      <c r="H755" s="10"/>
      <c r="I755" s="11"/>
      <c r="J755" s="11"/>
      <c r="K755" s="11"/>
      <c r="L755" s="12"/>
      <c r="M755" s="12"/>
      <c r="N755" s="14"/>
    </row>
    <row r="756" spans="4:14" x14ac:dyDescent="0.25">
      <c r="D756" s="10"/>
      <c r="E756" s="10"/>
      <c r="F756" s="9"/>
      <c r="G756" s="10"/>
      <c r="H756" s="10"/>
      <c r="I756" s="11"/>
      <c r="J756" s="11"/>
      <c r="K756" s="11"/>
      <c r="L756" s="12"/>
      <c r="M756" s="12"/>
      <c r="N756" s="14"/>
    </row>
    <row r="757" spans="4:14" x14ac:dyDescent="0.25">
      <c r="D757" s="10"/>
      <c r="E757" s="10"/>
      <c r="F757" s="9"/>
      <c r="G757" s="10"/>
      <c r="H757" s="10"/>
      <c r="I757" s="11"/>
      <c r="J757" s="11"/>
      <c r="K757" s="11"/>
      <c r="L757" s="12"/>
      <c r="M757" s="12"/>
      <c r="N757" s="14"/>
    </row>
    <row r="758" spans="4:14" x14ac:dyDescent="0.25">
      <c r="D758" s="10"/>
      <c r="E758" s="10"/>
      <c r="F758" s="9"/>
      <c r="G758" s="10"/>
      <c r="H758" s="10"/>
      <c r="I758" s="11"/>
      <c r="J758" s="11"/>
      <c r="K758" s="11"/>
      <c r="L758" s="12"/>
      <c r="M758" s="12"/>
      <c r="N758" s="14"/>
    </row>
    <row r="759" spans="4:14" x14ac:dyDescent="0.25">
      <c r="D759" s="10"/>
      <c r="E759" s="10"/>
      <c r="F759" s="9"/>
      <c r="G759" s="10"/>
      <c r="H759" s="10"/>
      <c r="I759" s="11"/>
      <c r="J759" s="11"/>
      <c r="K759" s="11"/>
      <c r="L759" s="12"/>
      <c r="M759" s="12"/>
      <c r="N759" s="14"/>
    </row>
    <row r="760" spans="4:14" x14ac:dyDescent="0.25">
      <c r="D760" s="10"/>
      <c r="E760" s="10"/>
      <c r="F760" s="9"/>
      <c r="G760" s="10"/>
      <c r="H760" s="10"/>
      <c r="I760" s="11"/>
      <c r="J760" s="11"/>
      <c r="K760" s="11"/>
      <c r="L760" s="12"/>
      <c r="M760" s="12"/>
      <c r="N760" s="14"/>
    </row>
    <row r="761" spans="4:14" x14ac:dyDescent="0.25">
      <c r="D761" s="10"/>
      <c r="E761" s="10"/>
      <c r="F761" s="9"/>
      <c r="G761" s="10"/>
      <c r="H761" s="10"/>
      <c r="I761" s="11"/>
      <c r="J761" s="11"/>
      <c r="K761" s="11"/>
      <c r="L761" s="12"/>
      <c r="M761" s="12"/>
      <c r="N761" s="14"/>
    </row>
    <row r="762" spans="4:14" x14ac:dyDescent="0.25">
      <c r="D762" s="10"/>
      <c r="E762" s="10"/>
      <c r="F762" s="9"/>
      <c r="G762" s="10"/>
      <c r="H762" s="10"/>
      <c r="I762" s="11"/>
      <c r="J762" s="11"/>
      <c r="K762" s="11"/>
      <c r="L762" s="12"/>
      <c r="M762" s="12"/>
      <c r="N762" s="14"/>
    </row>
    <row r="763" spans="4:14" x14ac:dyDescent="0.25">
      <c r="D763" s="10"/>
      <c r="E763" s="10"/>
      <c r="F763" s="9"/>
      <c r="G763" s="10"/>
      <c r="H763" s="10"/>
      <c r="I763" s="11"/>
      <c r="J763" s="11"/>
      <c r="K763" s="11"/>
      <c r="L763" s="12"/>
      <c r="M763" s="12"/>
      <c r="N763" s="14"/>
    </row>
    <row r="764" spans="4:14" x14ac:dyDescent="0.25">
      <c r="D764" s="10"/>
      <c r="E764" s="10"/>
      <c r="F764" s="9"/>
      <c r="G764" s="10"/>
      <c r="H764" s="10"/>
      <c r="I764" s="11"/>
      <c r="J764" s="11"/>
      <c r="K764" s="11"/>
      <c r="L764" s="12"/>
      <c r="M764" s="12"/>
      <c r="N764" s="14"/>
    </row>
    <row r="765" spans="4:14" x14ac:dyDescent="0.25">
      <c r="D765" s="10"/>
      <c r="E765" s="10"/>
      <c r="F765" s="9"/>
      <c r="G765" s="10"/>
      <c r="H765" s="10"/>
      <c r="I765" s="11"/>
      <c r="J765" s="11"/>
      <c r="K765" s="11"/>
      <c r="L765" s="12"/>
      <c r="M765" s="12"/>
      <c r="N765" s="14"/>
    </row>
    <row r="766" spans="4:14" x14ac:dyDescent="0.25">
      <c r="D766" s="10"/>
      <c r="E766" s="10"/>
      <c r="F766" s="9"/>
      <c r="G766" s="10"/>
      <c r="H766" s="10"/>
      <c r="I766" s="11"/>
      <c r="J766" s="11"/>
      <c r="K766" s="11"/>
      <c r="L766" s="12"/>
      <c r="M766" s="12"/>
      <c r="N766" s="14"/>
    </row>
    <row r="767" spans="4:14" x14ac:dyDescent="0.25">
      <c r="D767" s="10"/>
      <c r="E767" s="10"/>
      <c r="F767" s="9"/>
      <c r="G767" s="10"/>
      <c r="H767" s="10"/>
      <c r="I767" s="11"/>
      <c r="J767" s="11"/>
      <c r="K767" s="11"/>
      <c r="L767" s="12"/>
      <c r="M767" s="12"/>
      <c r="N767" s="14"/>
    </row>
    <row r="768" spans="4:14" x14ac:dyDescent="0.25">
      <c r="D768" s="10"/>
      <c r="E768" s="10"/>
      <c r="F768" s="9"/>
      <c r="G768" s="10"/>
      <c r="H768" s="10"/>
      <c r="I768" s="11"/>
      <c r="J768" s="11"/>
      <c r="K768" s="11"/>
      <c r="L768" s="12"/>
      <c r="M768" s="12"/>
      <c r="N768" s="14"/>
    </row>
    <row r="769" spans="4:14" x14ac:dyDescent="0.25">
      <c r="D769" s="10"/>
      <c r="E769" s="10"/>
      <c r="F769" s="9"/>
      <c r="G769" s="10"/>
      <c r="H769" s="10"/>
      <c r="I769" s="11"/>
      <c r="J769" s="11"/>
      <c r="K769" s="11"/>
      <c r="L769" s="12"/>
      <c r="M769" s="12"/>
      <c r="N769" s="14"/>
    </row>
    <row r="770" spans="4:14" x14ac:dyDescent="0.25">
      <c r="D770" s="10"/>
      <c r="E770" s="10"/>
      <c r="F770" s="9"/>
      <c r="G770" s="10"/>
      <c r="H770" s="10"/>
      <c r="I770" s="11"/>
      <c r="J770" s="11"/>
      <c r="K770" s="11"/>
      <c r="L770" s="12"/>
      <c r="M770" s="12"/>
      <c r="N770" s="14"/>
    </row>
    <row r="771" spans="4:14" x14ac:dyDescent="0.25">
      <c r="D771" s="10"/>
      <c r="E771" s="10"/>
      <c r="F771" s="9"/>
      <c r="G771" s="10"/>
      <c r="H771" s="10"/>
      <c r="I771" s="11"/>
      <c r="J771" s="11"/>
      <c r="K771" s="11"/>
      <c r="L771" s="12"/>
      <c r="M771" s="12"/>
      <c r="N771" s="14"/>
    </row>
    <row r="772" spans="4:14" x14ac:dyDescent="0.25">
      <c r="D772" s="10"/>
      <c r="E772" s="10"/>
      <c r="F772" s="9"/>
      <c r="G772" s="10"/>
      <c r="H772" s="10"/>
      <c r="I772" s="11"/>
      <c r="J772" s="11"/>
      <c r="K772" s="11"/>
      <c r="L772" s="12"/>
      <c r="M772" s="12"/>
      <c r="N772" s="14"/>
    </row>
    <row r="773" spans="4:14" x14ac:dyDescent="0.25">
      <c r="D773" s="10"/>
      <c r="E773" s="10"/>
      <c r="F773" s="9"/>
      <c r="G773" s="10"/>
      <c r="H773" s="10"/>
      <c r="I773" s="11"/>
      <c r="J773" s="11"/>
      <c r="K773" s="11"/>
      <c r="L773" s="12"/>
      <c r="M773" s="12"/>
      <c r="N773" s="14"/>
    </row>
    <row r="774" spans="4:14" x14ac:dyDescent="0.25">
      <c r="D774" s="10"/>
      <c r="E774" s="10"/>
      <c r="F774" s="9"/>
      <c r="G774" s="10"/>
      <c r="H774" s="10"/>
      <c r="I774" s="11"/>
      <c r="J774" s="11"/>
      <c r="K774" s="11"/>
      <c r="L774" s="12"/>
      <c r="M774" s="12"/>
      <c r="N774" s="14"/>
    </row>
    <row r="775" spans="4:14" x14ac:dyDescent="0.25">
      <c r="D775" s="10"/>
      <c r="E775" s="10"/>
      <c r="F775" s="9"/>
      <c r="G775" s="10"/>
      <c r="H775" s="10"/>
      <c r="I775" s="11"/>
      <c r="J775" s="11"/>
      <c r="K775" s="11"/>
      <c r="L775" s="12"/>
      <c r="M775" s="12"/>
      <c r="N775" s="14"/>
    </row>
    <row r="776" spans="4:14" x14ac:dyDescent="0.25">
      <c r="D776" s="10"/>
      <c r="E776" s="10"/>
      <c r="F776" s="9"/>
      <c r="G776" s="10"/>
      <c r="H776" s="10"/>
      <c r="I776" s="11"/>
      <c r="J776" s="11"/>
      <c r="K776" s="11"/>
      <c r="L776" s="12"/>
      <c r="M776" s="12"/>
      <c r="N776" s="14"/>
    </row>
    <row r="777" spans="4:14" x14ac:dyDescent="0.25">
      <c r="D777" s="10"/>
      <c r="E777" s="10"/>
      <c r="F777" s="9"/>
      <c r="G777" s="10"/>
      <c r="H777" s="10"/>
      <c r="I777" s="11"/>
      <c r="J777" s="11"/>
      <c r="K777" s="11"/>
      <c r="L777" s="12"/>
      <c r="M777" s="12"/>
      <c r="N777" s="14"/>
    </row>
    <row r="778" spans="4:14" x14ac:dyDescent="0.25">
      <c r="D778" s="10"/>
      <c r="E778" s="10"/>
      <c r="F778" s="9"/>
      <c r="G778" s="10"/>
      <c r="H778" s="10"/>
      <c r="I778" s="11"/>
      <c r="J778" s="11"/>
      <c r="K778" s="11"/>
      <c r="L778" s="12"/>
      <c r="M778" s="12"/>
      <c r="N778" s="14"/>
    </row>
    <row r="779" spans="4:14" x14ac:dyDescent="0.25">
      <c r="D779" s="10"/>
      <c r="E779" s="10"/>
      <c r="F779" s="9"/>
      <c r="G779" s="10"/>
      <c r="H779" s="10"/>
      <c r="I779" s="11"/>
      <c r="J779" s="11"/>
      <c r="K779" s="11"/>
      <c r="L779" s="12"/>
      <c r="M779" s="12"/>
      <c r="N779" s="14"/>
    </row>
    <row r="780" spans="4:14" x14ac:dyDescent="0.25">
      <c r="D780" s="10"/>
      <c r="E780" s="10"/>
      <c r="F780" s="9"/>
      <c r="G780" s="10"/>
      <c r="H780" s="10"/>
      <c r="I780" s="11"/>
      <c r="J780" s="11"/>
      <c r="K780" s="11"/>
      <c r="L780" s="12"/>
      <c r="M780" s="12"/>
      <c r="N780" s="14"/>
    </row>
    <row r="781" spans="4:14" x14ac:dyDescent="0.25">
      <c r="D781" s="10"/>
      <c r="E781" s="10"/>
      <c r="F781" s="9"/>
      <c r="G781" s="10"/>
      <c r="H781" s="10"/>
      <c r="I781" s="11"/>
      <c r="J781" s="11"/>
      <c r="K781" s="11"/>
      <c r="L781" s="12"/>
      <c r="M781" s="12"/>
      <c r="N781" s="14"/>
    </row>
    <row r="782" spans="4:14" x14ac:dyDescent="0.25">
      <c r="D782" s="10"/>
      <c r="E782" s="10"/>
      <c r="F782" s="9"/>
      <c r="G782" s="10"/>
      <c r="H782" s="10"/>
      <c r="I782" s="11"/>
      <c r="J782" s="11"/>
      <c r="K782" s="11"/>
      <c r="L782" s="12"/>
      <c r="M782" s="12"/>
      <c r="N782" s="14"/>
    </row>
    <row r="783" spans="4:14" x14ac:dyDescent="0.25">
      <c r="D783" s="10"/>
      <c r="E783" s="10"/>
      <c r="F783" s="9"/>
      <c r="G783" s="10"/>
      <c r="H783" s="10"/>
      <c r="I783" s="11"/>
      <c r="J783" s="11"/>
      <c r="K783" s="11"/>
      <c r="L783" s="12"/>
      <c r="M783" s="12"/>
      <c r="N783" s="14"/>
    </row>
    <row r="784" spans="4:14" x14ac:dyDescent="0.25">
      <c r="D784" s="10"/>
      <c r="E784" s="10"/>
      <c r="F784" s="9"/>
      <c r="G784" s="10"/>
      <c r="H784" s="10"/>
      <c r="I784" s="11"/>
      <c r="J784" s="11"/>
      <c r="K784" s="11"/>
      <c r="L784" s="12"/>
      <c r="M784" s="12"/>
      <c r="N784" s="14"/>
    </row>
    <row r="785" spans="4:14" x14ac:dyDescent="0.25">
      <c r="D785" s="10"/>
      <c r="E785" s="10"/>
      <c r="F785" s="9"/>
      <c r="G785" s="10"/>
      <c r="H785" s="10"/>
      <c r="I785" s="11"/>
      <c r="J785" s="11"/>
      <c r="K785" s="11"/>
      <c r="L785" s="12"/>
      <c r="M785" s="12"/>
      <c r="N785" s="14"/>
    </row>
    <row r="786" spans="4:14" x14ac:dyDescent="0.25">
      <c r="D786" s="10"/>
      <c r="E786" s="10"/>
      <c r="F786" s="9"/>
      <c r="G786" s="10"/>
      <c r="H786" s="10"/>
      <c r="I786" s="11"/>
      <c r="J786" s="11"/>
      <c r="K786" s="11"/>
      <c r="L786" s="12"/>
      <c r="M786" s="12"/>
      <c r="N786" s="14"/>
    </row>
    <row r="787" spans="4:14" x14ac:dyDescent="0.25">
      <c r="D787" s="10"/>
      <c r="E787" s="10"/>
      <c r="F787" s="9"/>
      <c r="G787" s="10"/>
      <c r="H787" s="10"/>
      <c r="I787" s="11"/>
      <c r="J787" s="11"/>
      <c r="K787" s="11"/>
      <c r="L787" s="12"/>
      <c r="M787" s="12"/>
      <c r="N787" s="14"/>
    </row>
    <row r="788" spans="4:14" x14ac:dyDescent="0.25">
      <c r="D788" s="10"/>
      <c r="E788" s="10"/>
      <c r="F788" s="9"/>
      <c r="G788" s="10"/>
      <c r="H788" s="10"/>
      <c r="I788" s="11"/>
      <c r="J788" s="11"/>
      <c r="K788" s="11"/>
      <c r="L788" s="12"/>
      <c r="M788" s="12"/>
      <c r="N788" s="14"/>
    </row>
    <row r="789" spans="4:14" x14ac:dyDescent="0.25">
      <c r="D789" s="10"/>
      <c r="E789" s="10"/>
      <c r="F789" s="9"/>
      <c r="G789" s="10"/>
      <c r="H789" s="10"/>
      <c r="I789" s="11"/>
      <c r="J789" s="11"/>
      <c r="K789" s="11"/>
      <c r="L789" s="12"/>
      <c r="M789" s="12"/>
      <c r="N789" s="14"/>
    </row>
    <row r="790" spans="4:14" x14ac:dyDescent="0.25">
      <c r="D790" s="10"/>
      <c r="E790" s="10"/>
      <c r="F790" s="9"/>
      <c r="G790" s="10"/>
      <c r="H790" s="10"/>
      <c r="I790" s="11"/>
      <c r="J790" s="11"/>
      <c r="K790" s="11"/>
      <c r="L790" s="12"/>
      <c r="M790" s="12"/>
      <c r="N790" s="14"/>
    </row>
    <row r="791" spans="4:14" x14ac:dyDescent="0.25">
      <c r="D791" s="10"/>
      <c r="E791" s="10"/>
      <c r="F791" s="9"/>
      <c r="G791" s="10"/>
      <c r="H791" s="10"/>
      <c r="I791" s="11"/>
      <c r="J791" s="11"/>
      <c r="K791" s="11"/>
      <c r="L791" s="12"/>
      <c r="M791" s="12"/>
      <c r="N791" s="14"/>
    </row>
    <row r="792" spans="4:14" x14ac:dyDescent="0.25">
      <c r="D792" s="10"/>
      <c r="E792" s="10"/>
      <c r="F792" s="9"/>
      <c r="G792" s="10"/>
      <c r="H792" s="10"/>
      <c r="I792" s="11"/>
      <c r="J792" s="11"/>
      <c r="K792" s="11"/>
      <c r="L792" s="12"/>
      <c r="M792" s="12"/>
      <c r="N792" s="14"/>
    </row>
    <row r="793" spans="4:14" x14ac:dyDescent="0.25">
      <c r="D793" s="10"/>
      <c r="E793" s="10"/>
      <c r="F793" s="9"/>
      <c r="G793" s="10"/>
      <c r="H793" s="10"/>
      <c r="I793" s="11"/>
      <c r="J793" s="11"/>
      <c r="K793" s="11"/>
      <c r="L793" s="12"/>
      <c r="M793" s="12"/>
      <c r="N793" s="14"/>
    </row>
    <row r="794" spans="4:14" x14ac:dyDescent="0.25">
      <c r="D794" s="10"/>
      <c r="E794" s="10"/>
      <c r="F794" s="9"/>
      <c r="G794" s="10"/>
      <c r="H794" s="10"/>
      <c r="I794" s="11"/>
      <c r="J794" s="11"/>
      <c r="K794" s="11"/>
      <c r="L794" s="12"/>
      <c r="M794" s="12"/>
      <c r="N794" s="14"/>
    </row>
    <row r="795" spans="4:14" x14ac:dyDescent="0.25">
      <c r="D795" s="10"/>
      <c r="E795" s="10"/>
      <c r="F795" s="9"/>
      <c r="G795" s="10"/>
      <c r="H795" s="10"/>
      <c r="I795" s="11"/>
      <c r="J795" s="11"/>
      <c r="K795" s="11"/>
      <c r="L795" s="12"/>
      <c r="M795" s="12"/>
      <c r="N795" s="14"/>
    </row>
    <row r="796" spans="4:14" x14ac:dyDescent="0.25">
      <c r="D796" s="10"/>
      <c r="E796" s="10"/>
      <c r="F796" s="9"/>
      <c r="G796" s="10"/>
      <c r="H796" s="10"/>
      <c r="I796" s="11"/>
      <c r="J796" s="11"/>
      <c r="K796" s="11"/>
      <c r="L796" s="12"/>
      <c r="M796" s="12"/>
      <c r="N796" s="14"/>
    </row>
    <row r="797" spans="4:14" x14ac:dyDescent="0.25">
      <c r="D797" s="10"/>
      <c r="E797" s="10"/>
      <c r="F797" s="9"/>
      <c r="G797" s="10"/>
      <c r="H797" s="10"/>
      <c r="I797" s="11"/>
      <c r="J797" s="11"/>
      <c r="K797" s="11"/>
      <c r="L797" s="12"/>
      <c r="M797" s="12"/>
      <c r="N797" s="14"/>
    </row>
    <row r="798" spans="4:14" x14ac:dyDescent="0.25">
      <c r="D798" s="10"/>
      <c r="E798" s="10"/>
      <c r="F798" s="9"/>
      <c r="G798" s="10"/>
      <c r="H798" s="10"/>
      <c r="I798" s="11"/>
      <c r="J798" s="11"/>
      <c r="K798" s="11"/>
      <c r="L798" s="12"/>
      <c r="M798" s="12"/>
      <c r="N798" s="14"/>
    </row>
    <row r="799" spans="4:14" x14ac:dyDescent="0.25">
      <c r="D799" s="10"/>
      <c r="E799" s="10"/>
      <c r="F799" s="9"/>
      <c r="G799" s="10"/>
      <c r="H799" s="10"/>
      <c r="I799" s="11"/>
      <c r="J799" s="11"/>
      <c r="K799" s="11"/>
      <c r="L799" s="12"/>
      <c r="M799" s="12"/>
      <c r="N799" s="14"/>
    </row>
    <row r="800" spans="4:14" x14ac:dyDescent="0.25">
      <c r="D800" s="10"/>
      <c r="E800" s="10"/>
      <c r="F800" s="9"/>
      <c r="G800" s="10"/>
      <c r="H800" s="10"/>
      <c r="I800" s="11"/>
      <c r="J800" s="11"/>
      <c r="K800" s="11"/>
      <c r="L800" s="12"/>
      <c r="M800" s="12"/>
      <c r="N800" s="14"/>
    </row>
    <row r="801" spans="4:14" x14ac:dyDescent="0.25">
      <c r="D801" s="10"/>
      <c r="E801" s="10"/>
      <c r="F801" s="9"/>
      <c r="G801" s="10"/>
      <c r="H801" s="10"/>
      <c r="I801" s="11"/>
      <c r="J801" s="11"/>
      <c r="K801" s="11"/>
      <c r="L801" s="12"/>
      <c r="M801" s="12"/>
      <c r="N801" s="14"/>
    </row>
    <row r="802" spans="4:14" x14ac:dyDescent="0.25">
      <c r="D802" s="10"/>
      <c r="E802" s="10"/>
      <c r="F802" s="9"/>
      <c r="G802" s="10"/>
      <c r="H802" s="10"/>
      <c r="I802" s="11"/>
      <c r="J802" s="11"/>
      <c r="K802" s="11"/>
      <c r="L802" s="12"/>
      <c r="M802" s="12"/>
      <c r="N802" s="14"/>
    </row>
    <row r="803" spans="4:14" x14ac:dyDescent="0.25">
      <c r="D803" s="10"/>
      <c r="E803" s="10"/>
      <c r="F803" s="9"/>
      <c r="G803" s="10"/>
      <c r="H803" s="10"/>
      <c r="I803" s="11"/>
      <c r="J803" s="11"/>
      <c r="K803" s="11"/>
      <c r="L803" s="12"/>
      <c r="M803" s="12"/>
      <c r="N803" s="14"/>
    </row>
    <row r="804" spans="4:14" x14ac:dyDescent="0.25">
      <c r="D804" s="10"/>
      <c r="E804" s="10"/>
      <c r="F804" s="9"/>
      <c r="G804" s="10"/>
      <c r="H804" s="10"/>
      <c r="I804" s="11"/>
      <c r="J804" s="11"/>
      <c r="K804" s="11"/>
      <c r="L804" s="12"/>
      <c r="M804" s="12"/>
      <c r="N804" s="14"/>
    </row>
    <row r="805" spans="4:14" x14ac:dyDescent="0.25">
      <c r="D805" s="10"/>
      <c r="E805" s="10"/>
      <c r="F805" s="9"/>
      <c r="G805" s="10"/>
      <c r="H805" s="10"/>
      <c r="I805" s="11"/>
      <c r="J805" s="11"/>
      <c r="K805" s="11"/>
      <c r="L805" s="12"/>
      <c r="M805" s="12"/>
      <c r="N805" s="14"/>
    </row>
    <row r="806" spans="4:14" x14ac:dyDescent="0.25">
      <c r="D806" s="10"/>
      <c r="E806" s="10"/>
      <c r="F806" s="9"/>
      <c r="G806" s="10"/>
      <c r="H806" s="10"/>
      <c r="I806" s="11"/>
      <c r="J806" s="11"/>
      <c r="K806" s="11"/>
      <c r="L806" s="12"/>
      <c r="M806" s="12"/>
      <c r="N806" s="14"/>
    </row>
    <row r="807" spans="4:14" x14ac:dyDescent="0.25">
      <c r="D807" s="10"/>
      <c r="E807" s="10"/>
      <c r="F807" s="9"/>
      <c r="G807" s="10"/>
      <c r="H807" s="10"/>
      <c r="I807" s="11"/>
      <c r="J807" s="11"/>
      <c r="K807" s="11"/>
      <c r="L807" s="12"/>
      <c r="M807" s="12"/>
      <c r="N807" s="14"/>
    </row>
    <row r="808" spans="4:14" x14ac:dyDescent="0.25">
      <c r="D808" s="10"/>
      <c r="E808" s="10"/>
      <c r="F808" s="9"/>
      <c r="G808" s="10"/>
      <c r="H808" s="10"/>
      <c r="I808" s="11"/>
      <c r="J808" s="11"/>
      <c r="K808" s="11"/>
      <c r="L808" s="12"/>
      <c r="M808" s="12"/>
      <c r="N808" s="14"/>
    </row>
    <row r="809" spans="4:14" x14ac:dyDescent="0.25">
      <c r="D809" s="10"/>
      <c r="E809" s="10"/>
      <c r="F809" s="9"/>
      <c r="G809" s="10"/>
      <c r="H809" s="10"/>
      <c r="I809" s="11"/>
      <c r="J809" s="11"/>
      <c r="K809" s="11"/>
      <c r="L809" s="12"/>
      <c r="M809" s="12"/>
      <c r="N809" s="14"/>
    </row>
    <row r="810" spans="4:14" x14ac:dyDescent="0.25">
      <c r="D810" s="10"/>
      <c r="E810" s="10"/>
      <c r="F810" s="9"/>
      <c r="G810" s="10"/>
      <c r="H810" s="10"/>
      <c r="I810" s="11"/>
      <c r="J810" s="11"/>
      <c r="K810" s="11"/>
      <c r="L810" s="12"/>
      <c r="M810" s="12"/>
      <c r="N810" s="14"/>
    </row>
    <row r="811" spans="4:14" x14ac:dyDescent="0.25">
      <c r="D811" s="10"/>
      <c r="E811" s="10"/>
      <c r="F811" s="9"/>
      <c r="G811" s="10"/>
      <c r="H811" s="10"/>
      <c r="I811" s="11"/>
      <c r="J811" s="11"/>
      <c r="K811" s="11"/>
      <c r="L811" s="12"/>
      <c r="M811" s="12"/>
      <c r="N811" s="14"/>
    </row>
    <row r="812" spans="4:14" x14ac:dyDescent="0.25">
      <c r="D812" s="10"/>
      <c r="E812" s="10"/>
      <c r="F812" s="9"/>
      <c r="G812" s="10"/>
      <c r="H812" s="10"/>
      <c r="I812" s="11"/>
      <c r="J812" s="11"/>
      <c r="K812" s="11"/>
      <c r="L812" s="12"/>
      <c r="M812" s="12"/>
      <c r="N812" s="14"/>
    </row>
    <row r="813" spans="4:14" x14ac:dyDescent="0.25">
      <c r="D813" s="10"/>
      <c r="E813" s="10"/>
      <c r="F813" s="9"/>
      <c r="G813" s="10"/>
      <c r="H813" s="10"/>
      <c r="I813" s="11"/>
      <c r="J813" s="11"/>
      <c r="K813" s="11"/>
      <c r="L813" s="12"/>
      <c r="M813" s="12"/>
      <c r="N813" s="14"/>
    </row>
    <row r="814" spans="4:14" x14ac:dyDescent="0.25">
      <c r="D814" s="10"/>
      <c r="E814" s="10"/>
      <c r="F814" s="9"/>
      <c r="G814" s="10"/>
      <c r="H814" s="10"/>
      <c r="I814" s="11"/>
      <c r="J814" s="11"/>
      <c r="K814" s="11"/>
      <c r="L814" s="12"/>
      <c r="M814" s="12"/>
      <c r="N814" s="14"/>
    </row>
    <row r="815" spans="4:14" x14ac:dyDescent="0.25">
      <c r="D815" s="10"/>
      <c r="E815" s="10"/>
      <c r="F815" s="9"/>
      <c r="G815" s="10"/>
      <c r="H815" s="10"/>
      <c r="I815" s="11"/>
      <c r="J815" s="11"/>
      <c r="K815" s="11"/>
      <c r="L815" s="12"/>
      <c r="M815" s="12"/>
      <c r="N815" s="14"/>
    </row>
    <row r="816" spans="4:14" x14ac:dyDescent="0.25">
      <c r="D816" s="10"/>
      <c r="E816" s="10"/>
      <c r="F816" s="9"/>
      <c r="G816" s="10"/>
      <c r="H816" s="10"/>
      <c r="I816" s="11"/>
      <c r="J816" s="11"/>
      <c r="K816" s="11"/>
      <c r="L816" s="12"/>
      <c r="M816" s="12"/>
      <c r="N816" s="14"/>
    </row>
    <row r="817" spans="4:14" x14ac:dyDescent="0.25">
      <c r="D817" s="10"/>
      <c r="E817" s="10"/>
      <c r="F817" s="9"/>
      <c r="G817" s="10"/>
      <c r="H817" s="10"/>
      <c r="I817" s="11"/>
      <c r="J817" s="11"/>
      <c r="K817" s="11"/>
      <c r="L817" s="12"/>
      <c r="M817" s="12"/>
      <c r="N817" s="14"/>
    </row>
    <row r="818" spans="4:14" x14ac:dyDescent="0.25">
      <c r="D818" s="10"/>
      <c r="E818" s="10"/>
      <c r="F818" s="9"/>
      <c r="G818" s="10"/>
      <c r="H818" s="10"/>
      <c r="I818" s="11"/>
      <c r="J818" s="11"/>
      <c r="K818" s="11"/>
      <c r="L818" s="12"/>
      <c r="M818" s="12"/>
      <c r="N818" s="14"/>
    </row>
    <row r="819" spans="4:14" x14ac:dyDescent="0.25">
      <c r="D819" s="10"/>
      <c r="E819" s="10"/>
      <c r="F819" s="9"/>
      <c r="G819" s="10"/>
      <c r="H819" s="10"/>
      <c r="I819" s="11"/>
      <c r="J819" s="11"/>
      <c r="K819" s="11"/>
      <c r="L819" s="12"/>
      <c r="M819" s="12"/>
      <c r="N819" s="14"/>
    </row>
    <row r="820" spans="4:14" x14ac:dyDescent="0.25">
      <c r="D820" s="10"/>
      <c r="E820" s="10"/>
      <c r="F820" s="9"/>
      <c r="G820" s="10"/>
      <c r="H820" s="10"/>
      <c r="I820" s="11"/>
      <c r="J820" s="11"/>
      <c r="K820" s="11"/>
      <c r="L820" s="12"/>
      <c r="M820" s="12"/>
      <c r="N820" s="14"/>
    </row>
    <row r="821" spans="4:14" x14ac:dyDescent="0.25">
      <c r="D821" s="10"/>
      <c r="E821" s="10"/>
      <c r="F821" s="9"/>
      <c r="G821" s="10"/>
      <c r="H821" s="10"/>
      <c r="I821" s="11"/>
      <c r="J821" s="11"/>
      <c r="K821" s="11"/>
      <c r="L821" s="12"/>
      <c r="M821" s="12"/>
      <c r="N821" s="14"/>
    </row>
    <row r="822" spans="4:14" x14ac:dyDescent="0.25">
      <c r="D822" s="10"/>
      <c r="E822" s="10"/>
      <c r="F822" s="9"/>
      <c r="G822" s="10"/>
      <c r="H822" s="10"/>
      <c r="I822" s="11"/>
      <c r="J822" s="11"/>
      <c r="K822" s="11"/>
      <c r="L822" s="12"/>
      <c r="M822" s="12"/>
      <c r="N822" s="14"/>
    </row>
    <row r="823" spans="4:14" x14ac:dyDescent="0.25">
      <c r="D823" s="10"/>
      <c r="E823" s="10"/>
      <c r="F823" s="9"/>
      <c r="G823" s="10"/>
      <c r="H823" s="10"/>
      <c r="I823" s="11"/>
      <c r="J823" s="11"/>
      <c r="K823" s="11"/>
      <c r="L823" s="12"/>
      <c r="M823" s="12"/>
      <c r="N823" s="14"/>
    </row>
    <row r="824" spans="4:14" x14ac:dyDescent="0.25">
      <c r="D824" s="10"/>
      <c r="E824" s="10"/>
      <c r="F824" s="9"/>
      <c r="G824" s="10"/>
      <c r="H824" s="10"/>
      <c r="I824" s="11"/>
      <c r="J824" s="11"/>
      <c r="K824" s="11"/>
      <c r="L824" s="12"/>
      <c r="M824" s="12"/>
      <c r="N824" s="14"/>
    </row>
    <row r="825" spans="4:14" x14ac:dyDescent="0.25">
      <c r="D825" s="10"/>
      <c r="E825" s="10"/>
      <c r="F825" s="9"/>
      <c r="G825" s="10"/>
      <c r="H825" s="10"/>
      <c r="I825" s="11"/>
      <c r="J825" s="11"/>
      <c r="K825" s="11"/>
      <c r="L825" s="12"/>
      <c r="M825" s="12"/>
      <c r="N825" s="14"/>
    </row>
    <row r="826" spans="4:14" x14ac:dyDescent="0.25">
      <c r="D826" s="10"/>
      <c r="E826" s="10"/>
      <c r="F826" s="9"/>
      <c r="G826" s="10"/>
      <c r="H826" s="10"/>
      <c r="I826" s="11"/>
      <c r="J826" s="11"/>
      <c r="K826" s="11"/>
      <c r="L826" s="12"/>
      <c r="M826" s="12"/>
      <c r="N826" s="14"/>
    </row>
    <row r="827" spans="4:14" x14ac:dyDescent="0.25">
      <c r="D827" s="10"/>
      <c r="E827" s="10"/>
      <c r="F827" s="9"/>
      <c r="G827" s="10"/>
      <c r="H827" s="10"/>
      <c r="I827" s="11"/>
      <c r="J827" s="11"/>
      <c r="K827" s="11"/>
      <c r="L827" s="12"/>
      <c r="M827" s="12"/>
      <c r="N827" s="14"/>
    </row>
    <row r="828" spans="4:14" x14ac:dyDescent="0.25">
      <c r="D828" s="10"/>
      <c r="E828" s="10"/>
      <c r="F828" s="9"/>
      <c r="G828" s="10"/>
      <c r="H828" s="10"/>
      <c r="I828" s="11"/>
      <c r="J828" s="11"/>
      <c r="K828" s="11"/>
      <c r="L828" s="12"/>
      <c r="M828" s="12"/>
      <c r="N828" s="14"/>
    </row>
    <row r="829" spans="4:14" x14ac:dyDescent="0.25">
      <c r="D829" s="10"/>
      <c r="E829" s="10"/>
      <c r="F829" s="9"/>
      <c r="G829" s="10"/>
      <c r="H829" s="10"/>
      <c r="I829" s="11"/>
      <c r="J829" s="11"/>
      <c r="K829" s="11"/>
      <c r="L829" s="12"/>
      <c r="M829" s="12"/>
      <c r="N829" s="14"/>
    </row>
    <row r="830" spans="4:14" x14ac:dyDescent="0.25">
      <c r="D830" s="10"/>
      <c r="E830" s="10"/>
      <c r="F830" s="9"/>
      <c r="G830" s="10"/>
      <c r="H830" s="10"/>
      <c r="I830" s="11"/>
      <c r="J830" s="11"/>
      <c r="K830" s="11"/>
      <c r="L830" s="12"/>
      <c r="M830" s="12"/>
      <c r="N830" s="14"/>
    </row>
    <row r="831" spans="4:14" x14ac:dyDescent="0.25">
      <c r="D831" s="10"/>
      <c r="E831" s="10"/>
      <c r="F831" s="9"/>
      <c r="G831" s="10"/>
      <c r="H831" s="10"/>
      <c r="I831" s="11"/>
      <c r="J831" s="11"/>
      <c r="K831" s="11"/>
      <c r="L831" s="12"/>
      <c r="M831" s="12"/>
      <c r="N831" s="14"/>
    </row>
    <row r="832" spans="4:14" x14ac:dyDescent="0.25">
      <c r="D832" s="10"/>
      <c r="E832" s="10"/>
      <c r="F832" s="9"/>
      <c r="G832" s="10"/>
      <c r="H832" s="10"/>
      <c r="I832" s="11"/>
      <c r="J832" s="11"/>
      <c r="K832" s="11"/>
      <c r="L832" s="12"/>
      <c r="M832" s="12"/>
      <c r="N832" s="14"/>
    </row>
    <row r="833" spans="4:14" x14ac:dyDescent="0.25">
      <c r="D833" s="10"/>
      <c r="E833" s="10"/>
      <c r="F833" s="9"/>
      <c r="G833" s="10"/>
      <c r="H833" s="10"/>
      <c r="I833" s="11"/>
      <c r="J833" s="11"/>
      <c r="K833" s="11"/>
      <c r="L833" s="12"/>
      <c r="M833" s="12"/>
      <c r="N833" s="14"/>
    </row>
    <row r="834" spans="4:14" x14ac:dyDescent="0.25">
      <c r="D834" s="10"/>
      <c r="E834" s="10"/>
      <c r="F834" s="9"/>
      <c r="G834" s="10"/>
      <c r="H834" s="10"/>
      <c r="I834" s="11"/>
      <c r="J834" s="11"/>
      <c r="K834" s="11"/>
      <c r="L834" s="12"/>
      <c r="M834" s="12"/>
      <c r="N834" s="14"/>
    </row>
    <row r="835" spans="4:14" x14ac:dyDescent="0.25">
      <c r="D835" s="10"/>
      <c r="E835" s="10"/>
      <c r="F835" s="9"/>
      <c r="G835" s="10"/>
      <c r="H835" s="10"/>
      <c r="I835" s="11"/>
      <c r="J835" s="11"/>
      <c r="K835" s="11"/>
      <c r="L835" s="12"/>
      <c r="M835" s="12"/>
      <c r="N835" s="14"/>
    </row>
    <row r="836" spans="4:14" x14ac:dyDescent="0.25">
      <c r="D836" s="10"/>
      <c r="E836" s="10"/>
      <c r="F836" s="9"/>
      <c r="G836" s="10"/>
      <c r="H836" s="10"/>
      <c r="I836" s="11"/>
      <c r="J836" s="11"/>
      <c r="K836" s="11"/>
      <c r="L836" s="12"/>
      <c r="M836" s="12"/>
      <c r="N836" s="14"/>
    </row>
    <row r="837" spans="4:14" x14ac:dyDescent="0.25">
      <c r="D837" s="10"/>
      <c r="E837" s="10"/>
      <c r="F837" s="9"/>
      <c r="G837" s="10"/>
      <c r="H837" s="10"/>
      <c r="I837" s="11"/>
      <c r="J837" s="11"/>
      <c r="K837" s="11"/>
      <c r="L837" s="12"/>
      <c r="M837" s="12"/>
      <c r="N837" s="14"/>
    </row>
    <row r="838" spans="4:14" x14ac:dyDescent="0.25">
      <c r="D838" s="10"/>
      <c r="E838" s="10"/>
      <c r="F838" s="9"/>
      <c r="G838" s="10"/>
      <c r="H838" s="10"/>
      <c r="I838" s="11"/>
      <c r="J838" s="11"/>
      <c r="K838" s="11"/>
      <c r="L838" s="12"/>
      <c r="M838" s="12"/>
      <c r="N838" s="14"/>
    </row>
    <row r="839" spans="4:14" x14ac:dyDescent="0.25">
      <c r="D839" s="10"/>
      <c r="E839" s="10"/>
      <c r="F839" s="9"/>
      <c r="G839" s="10"/>
      <c r="H839" s="10"/>
      <c r="I839" s="11"/>
      <c r="J839" s="11"/>
      <c r="K839" s="11"/>
      <c r="L839" s="12"/>
      <c r="M839" s="12"/>
      <c r="N839" s="14"/>
    </row>
    <row r="840" spans="4:14" x14ac:dyDescent="0.25">
      <c r="D840" s="10"/>
      <c r="E840" s="10"/>
      <c r="F840" s="9"/>
      <c r="G840" s="10"/>
      <c r="H840" s="10"/>
      <c r="I840" s="11"/>
      <c r="J840" s="11"/>
      <c r="K840" s="11"/>
      <c r="L840" s="12"/>
      <c r="M840" s="12"/>
      <c r="N840" s="14"/>
    </row>
    <row r="841" spans="4:14" x14ac:dyDescent="0.25">
      <c r="D841" s="10"/>
      <c r="E841" s="10"/>
      <c r="F841" s="9"/>
      <c r="G841" s="10"/>
      <c r="H841" s="10"/>
      <c r="I841" s="11"/>
      <c r="J841" s="11"/>
      <c r="K841" s="11"/>
      <c r="L841" s="12"/>
      <c r="M841" s="12"/>
      <c r="N841" s="14"/>
    </row>
    <row r="842" spans="4:14" x14ac:dyDescent="0.25">
      <c r="D842" s="10"/>
      <c r="E842" s="10"/>
      <c r="F842" s="9"/>
      <c r="G842" s="10"/>
      <c r="H842" s="10"/>
      <c r="I842" s="11"/>
      <c r="J842" s="11"/>
      <c r="K842" s="11"/>
      <c r="L842" s="12"/>
      <c r="M842" s="12"/>
      <c r="N842" s="14"/>
    </row>
    <row r="843" spans="4:14" x14ac:dyDescent="0.25">
      <c r="D843" s="10"/>
      <c r="E843" s="10"/>
      <c r="F843" s="9"/>
      <c r="G843" s="10"/>
      <c r="H843" s="10"/>
      <c r="I843" s="11"/>
      <c r="J843" s="11"/>
      <c r="K843" s="11"/>
      <c r="L843" s="12"/>
      <c r="M843" s="12"/>
      <c r="N843" s="14"/>
    </row>
    <row r="844" spans="4:14" x14ac:dyDescent="0.25">
      <c r="D844" s="10"/>
      <c r="E844" s="10"/>
      <c r="F844" s="9"/>
      <c r="G844" s="10"/>
      <c r="H844" s="10"/>
      <c r="I844" s="11"/>
      <c r="J844" s="11"/>
      <c r="K844" s="11"/>
      <c r="L844" s="12"/>
      <c r="M844" s="12"/>
      <c r="N844" s="14"/>
    </row>
    <row r="845" spans="4:14" x14ac:dyDescent="0.25">
      <c r="D845" s="10"/>
      <c r="E845" s="10"/>
      <c r="F845" s="9"/>
      <c r="G845" s="10"/>
      <c r="H845" s="10"/>
      <c r="I845" s="11"/>
      <c r="J845" s="11"/>
      <c r="K845" s="11"/>
      <c r="L845" s="12"/>
      <c r="M845" s="12"/>
      <c r="N845" s="14"/>
    </row>
    <row r="846" spans="4:14" x14ac:dyDescent="0.25">
      <c r="D846" s="10"/>
      <c r="E846" s="10"/>
      <c r="F846" s="9"/>
      <c r="G846" s="10"/>
      <c r="H846" s="10"/>
      <c r="I846" s="11"/>
      <c r="J846" s="11"/>
      <c r="K846" s="11"/>
      <c r="L846" s="12"/>
      <c r="M846" s="12"/>
      <c r="N846" s="14"/>
    </row>
    <row r="847" spans="4:14" x14ac:dyDescent="0.25">
      <c r="D847" s="10"/>
      <c r="E847" s="10"/>
      <c r="F847" s="9"/>
      <c r="G847" s="10"/>
      <c r="H847" s="10"/>
      <c r="I847" s="11"/>
      <c r="J847" s="11"/>
      <c r="K847" s="11"/>
      <c r="L847" s="12"/>
      <c r="M847" s="12"/>
      <c r="N847" s="14"/>
    </row>
    <row r="848" spans="4:14" x14ac:dyDescent="0.25">
      <c r="D848" s="10"/>
      <c r="E848" s="10"/>
      <c r="F848" s="9"/>
      <c r="G848" s="10"/>
      <c r="H848" s="10"/>
      <c r="I848" s="11"/>
      <c r="J848" s="11"/>
      <c r="K848" s="11"/>
      <c r="L848" s="12"/>
      <c r="M848" s="12"/>
      <c r="N848" s="14"/>
    </row>
    <row r="849" spans="4:14" x14ac:dyDescent="0.25">
      <c r="D849" s="10"/>
      <c r="E849" s="10"/>
      <c r="F849" s="9"/>
      <c r="G849" s="10"/>
      <c r="H849" s="10"/>
      <c r="I849" s="11"/>
      <c r="J849" s="11"/>
      <c r="K849" s="11"/>
      <c r="L849" s="12"/>
      <c r="M849" s="12"/>
      <c r="N849" s="14"/>
    </row>
    <row r="850" spans="4:14" x14ac:dyDescent="0.25">
      <c r="D850" s="10"/>
      <c r="E850" s="10"/>
      <c r="F850" s="9"/>
      <c r="G850" s="10"/>
      <c r="H850" s="10"/>
      <c r="I850" s="11"/>
      <c r="J850" s="11"/>
      <c r="K850" s="11"/>
      <c r="L850" s="12"/>
      <c r="M850" s="12"/>
      <c r="N850" s="14"/>
    </row>
    <row r="851" spans="4:14" x14ac:dyDescent="0.25">
      <c r="D851" s="10"/>
      <c r="E851" s="10"/>
      <c r="F851" s="9"/>
      <c r="G851" s="10"/>
      <c r="H851" s="10"/>
      <c r="I851" s="11"/>
      <c r="J851" s="11"/>
      <c r="K851" s="11"/>
      <c r="L851" s="12"/>
      <c r="M851" s="12"/>
      <c r="N851" s="14"/>
    </row>
    <row r="852" spans="4:14" x14ac:dyDescent="0.25">
      <c r="D852" s="10"/>
      <c r="E852" s="10"/>
      <c r="F852" s="9"/>
      <c r="G852" s="10"/>
      <c r="H852" s="10"/>
      <c r="I852" s="11"/>
      <c r="J852" s="11"/>
      <c r="K852" s="11"/>
      <c r="L852" s="12"/>
      <c r="M852" s="12"/>
      <c r="N852" s="14"/>
    </row>
    <row r="853" spans="4:14" x14ac:dyDescent="0.25">
      <c r="D853" s="10"/>
      <c r="E853" s="10"/>
      <c r="F853" s="9"/>
      <c r="G853" s="10"/>
      <c r="H853" s="10"/>
      <c r="I853" s="11"/>
      <c r="J853" s="11"/>
      <c r="K853" s="11"/>
      <c r="L853" s="12"/>
      <c r="M853" s="12"/>
      <c r="N853" s="14"/>
    </row>
    <row r="854" spans="4:14" x14ac:dyDescent="0.25">
      <c r="D854" s="10"/>
      <c r="E854" s="10"/>
      <c r="F854" s="9"/>
      <c r="G854" s="10"/>
      <c r="H854" s="10"/>
      <c r="I854" s="11"/>
      <c r="J854" s="11"/>
      <c r="K854" s="11"/>
      <c r="L854" s="12"/>
      <c r="M854" s="12"/>
      <c r="N854" s="14"/>
    </row>
    <row r="855" spans="4:14" x14ac:dyDescent="0.25">
      <c r="D855" s="10"/>
      <c r="E855" s="10"/>
      <c r="F855" s="9"/>
      <c r="G855" s="10"/>
      <c r="H855" s="10"/>
      <c r="I855" s="11"/>
      <c r="J855" s="11"/>
      <c r="K855" s="11"/>
      <c r="L855" s="12"/>
      <c r="M855" s="12"/>
      <c r="N855" s="14"/>
    </row>
    <row r="856" spans="4:14" x14ac:dyDescent="0.25">
      <c r="D856" s="10"/>
      <c r="E856" s="10"/>
      <c r="F856" s="9"/>
      <c r="G856" s="10"/>
      <c r="H856" s="10"/>
      <c r="I856" s="11"/>
      <c r="J856" s="11"/>
      <c r="K856" s="11"/>
      <c r="L856" s="12"/>
      <c r="M856" s="12"/>
      <c r="N856" s="14"/>
    </row>
    <row r="857" spans="4:14" x14ac:dyDescent="0.25">
      <c r="D857" s="10"/>
      <c r="E857" s="10"/>
      <c r="F857" s="9"/>
      <c r="G857" s="10"/>
      <c r="H857" s="10"/>
      <c r="I857" s="11"/>
      <c r="J857" s="11"/>
      <c r="K857" s="11"/>
      <c r="L857" s="12"/>
      <c r="M857" s="12"/>
      <c r="N857" s="14"/>
    </row>
    <row r="858" spans="4:14" x14ac:dyDescent="0.25">
      <c r="D858" s="10"/>
      <c r="E858" s="10"/>
      <c r="F858" s="9"/>
      <c r="G858" s="10"/>
      <c r="H858" s="10"/>
      <c r="I858" s="11"/>
      <c r="J858" s="11"/>
      <c r="K858" s="11"/>
      <c r="L858" s="12"/>
      <c r="M858" s="12"/>
      <c r="N858" s="14"/>
    </row>
    <row r="859" spans="4:14" x14ac:dyDescent="0.25">
      <c r="D859" s="10"/>
      <c r="E859" s="10"/>
      <c r="F859" s="9"/>
      <c r="G859" s="10"/>
      <c r="H859" s="10"/>
      <c r="I859" s="11"/>
      <c r="J859" s="11"/>
      <c r="K859" s="11"/>
      <c r="L859" s="12"/>
      <c r="M859" s="12"/>
      <c r="N859" s="14"/>
    </row>
    <row r="860" spans="4:14" x14ac:dyDescent="0.25">
      <c r="D860" s="10"/>
      <c r="E860" s="10"/>
      <c r="F860" s="9"/>
      <c r="G860" s="10"/>
      <c r="H860" s="10"/>
      <c r="I860" s="11"/>
      <c r="J860" s="11"/>
      <c r="K860" s="11"/>
      <c r="L860" s="12"/>
      <c r="M860" s="12"/>
      <c r="N860" s="14"/>
    </row>
    <row r="861" spans="4:14" x14ac:dyDescent="0.25">
      <c r="D861" s="10"/>
      <c r="E861" s="10"/>
      <c r="F861" s="9"/>
      <c r="G861" s="10"/>
      <c r="H861" s="10"/>
      <c r="I861" s="11"/>
      <c r="J861" s="11"/>
      <c r="K861" s="11"/>
      <c r="L861" s="12"/>
      <c r="M861" s="12"/>
      <c r="N861" s="14"/>
    </row>
    <row r="862" spans="4:14" x14ac:dyDescent="0.25">
      <c r="D862" s="10"/>
      <c r="E862" s="10"/>
      <c r="F862" s="9"/>
      <c r="G862" s="10"/>
      <c r="H862" s="10"/>
      <c r="I862" s="11"/>
      <c r="J862" s="11"/>
      <c r="K862" s="11"/>
      <c r="L862" s="12"/>
      <c r="M862" s="12"/>
      <c r="N862" s="14"/>
    </row>
    <row r="863" spans="4:14" x14ac:dyDescent="0.25">
      <c r="D863" s="10"/>
      <c r="E863" s="10"/>
      <c r="F863" s="9"/>
      <c r="G863" s="10"/>
      <c r="H863" s="10"/>
      <c r="I863" s="11"/>
      <c r="J863" s="11"/>
      <c r="K863" s="11"/>
      <c r="L863" s="12"/>
      <c r="M863" s="12"/>
      <c r="N863" s="14"/>
    </row>
    <row r="864" spans="4:14" x14ac:dyDescent="0.25">
      <c r="D864" s="10"/>
      <c r="E864" s="10"/>
      <c r="F864" s="9"/>
      <c r="G864" s="10"/>
      <c r="H864" s="10"/>
      <c r="I864" s="11"/>
      <c r="J864" s="11"/>
      <c r="K864" s="11"/>
      <c r="L864" s="12"/>
      <c r="M864" s="12"/>
      <c r="N864" s="14"/>
    </row>
    <row r="865" spans="4:14" x14ac:dyDescent="0.25">
      <c r="D865" s="10"/>
      <c r="E865" s="10"/>
      <c r="F865" s="9"/>
      <c r="G865" s="10"/>
      <c r="H865" s="10"/>
      <c r="I865" s="11"/>
      <c r="J865" s="11"/>
      <c r="K865" s="11"/>
      <c r="L865" s="12"/>
      <c r="M865" s="12"/>
      <c r="N865" s="14"/>
    </row>
    <row r="866" spans="4:14" x14ac:dyDescent="0.25">
      <c r="D866" s="10"/>
      <c r="E866" s="10"/>
      <c r="F866" s="9"/>
      <c r="G866" s="10"/>
      <c r="H866" s="10"/>
      <c r="I866" s="11"/>
      <c r="J866" s="11"/>
      <c r="K866" s="11"/>
      <c r="L866" s="12"/>
      <c r="M866" s="12"/>
      <c r="N866" s="14"/>
    </row>
    <row r="867" spans="4:14" x14ac:dyDescent="0.25">
      <c r="D867" s="10"/>
      <c r="E867" s="10"/>
      <c r="F867" s="9"/>
      <c r="G867" s="10"/>
      <c r="H867" s="10"/>
      <c r="I867" s="11"/>
      <c r="J867" s="11"/>
      <c r="K867" s="11"/>
      <c r="L867" s="12"/>
      <c r="M867" s="12"/>
      <c r="N867" s="14"/>
    </row>
    <row r="868" spans="4:14" x14ac:dyDescent="0.25">
      <c r="D868" s="10"/>
      <c r="E868" s="10"/>
      <c r="F868" s="9"/>
      <c r="G868" s="10"/>
      <c r="H868" s="10"/>
      <c r="I868" s="11"/>
      <c r="J868" s="11"/>
      <c r="K868" s="11"/>
      <c r="L868" s="12"/>
      <c r="M868" s="12"/>
      <c r="N868" s="14"/>
    </row>
    <row r="869" spans="4:14" x14ac:dyDescent="0.25">
      <c r="D869" s="10"/>
      <c r="E869" s="10"/>
      <c r="F869" s="9"/>
      <c r="G869" s="10"/>
      <c r="H869" s="10"/>
      <c r="I869" s="11"/>
      <c r="J869" s="11"/>
      <c r="K869" s="11"/>
      <c r="L869" s="12"/>
      <c r="M869" s="12"/>
      <c r="N869" s="14"/>
    </row>
    <row r="870" spans="4:14" x14ac:dyDescent="0.25">
      <c r="D870" s="10"/>
      <c r="E870" s="10"/>
      <c r="F870" s="9"/>
      <c r="G870" s="10"/>
      <c r="H870" s="10"/>
      <c r="I870" s="11"/>
      <c r="J870" s="11"/>
      <c r="K870" s="11"/>
      <c r="L870" s="12"/>
      <c r="M870" s="12"/>
      <c r="N870" s="14"/>
    </row>
    <row r="871" spans="4:14" x14ac:dyDescent="0.25">
      <c r="D871" s="10"/>
      <c r="E871" s="10"/>
      <c r="F871" s="9"/>
      <c r="G871" s="10"/>
      <c r="H871" s="10"/>
      <c r="I871" s="11"/>
      <c r="J871" s="11"/>
      <c r="K871" s="11"/>
      <c r="L871" s="12"/>
      <c r="M871" s="12"/>
      <c r="N871" s="14"/>
    </row>
    <row r="872" spans="4:14" x14ac:dyDescent="0.25">
      <c r="D872" s="10"/>
      <c r="E872" s="10"/>
      <c r="F872" s="9"/>
      <c r="G872" s="10"/>
      <c r="H872" s="10"/>
      <c r="I872" s="11"/>
      <c r="J872" s="11"/>
      <c r="K872" s="11"/>
      <c r="L872" s="12"/>
      <c r="M872" s="12"/>
      <c r="N872" s="14"/>
    </row>
    <row r="873" spans="4:14" x14ac:dyDescent="0.25">
      <c r="D873" s="10"/>
      <c r="E873" s="10"/>
      <c r="F873" s="9"/>
      <c r="G873" s="10"/>
      <c r="H873" s="10"/>
      <c r="I873" s="11"/>
      <c r="J873" s="11"/>
      <c r="K873" s="11"/>
      <c r="L873" s="12"/>
      <c r="M873" s="12"/>
      <c r="N873" s="14"/>
    </row>
    <row r="874" spans="4:14" x14ac:dyDescent="0.25">
      <c r="D874" s="10"/>
      <c r="E874" s="10"/>
      <c r="F874" s="9"/>
      <c r="G874" s="10"/>
      <c r="H874" s="10"/>
      <c r="I874" s="11"/>
      <c r="J874" s="11"/>
      <c r="K874" s="11"/>
      <c r="L874" s="12"/>
      <c r="M874" s="12"/>
      <c r="N874" s="14"/>
    </row>
    <row r="875" spans="4:14" x14ac:dyDescent="0.25">
      <c r="D875" s="10"/>
      <c r="E875" s="10"/>
      <c r="F875" s="9"/>
      <c r="G875" s="10"/>
      <c r="H875" s="10"/>
      <c r="I875" s="11"/>
      <c r="J875" s="11"/>
      <c r="K875" s="11"/>
      <c r="L875" s="12"/>
      <c r="M875" s="12"/>
      <c r="N875" s="14"/>
    </row>
    <row r="876" spans="4:14" x14ac:dyDescent="0.25">
      <c r="D876" s="10"/>
      <c r="E876" s="10"/>
      <c r="F876" s="9"/>
      <c r="G876" s="10"/>
      <c r="H876" s="10"/>
      <c r="I876" s="11"/>
      <c r="J876" s="11"/>
      <c r="K876" s="11"/>
      <c r="L876" s="12"/>
      <c r="M876" s="12"/>
      <c r="N876" s="14"/>
    </row>
    <row r="877" spans="4:14" x14ac:dyDescent="0.25">
      <c r="D877" s="10"/>
      <c r="E877" s="10"/>
      <c r="F877" s="9"/>
      <c r="G877" s="10"/>
      <c r="H877" s="10"/>
      <c r="I877" s="11"/>
      <c r="J877" s="11"/>
      <c r="K877" s="11"/>
      <c r="L877" s="12"/>
      <c r="M877" s="12"/>
      <c r="N877" s="14"/>
    </row>
    <row r="878" spans="4:14" x14ac:dyDescent="0.25">
      <c r="D878" s="10"/>
      <c r="E878" s="10"/>
      <c r="F878" s="9"/>
      <c r="G878" s="10"/>
      <c r="H878" s="10"/>
      <c r="I878" s="11"/>
      <c r="J878" s="11"/>
      <c r="K878" s="11"/>
      <c r="L878" s="12"/>
      <c r="M878" s="12"/>
      <c r="N878" s="14"/>
    </row>
    <row r="879" spans="4:14" x14ac:dyDescent="0.25">
      <c r="D879" s="10"/>
      <c r="E879" s="10"/>
      <c r="F879" s="9"/>
      <c r="G879" s="10"/>
      <c r="H879" s="10"/>
      <c r="I879" s="11"/>
      <c r="J879" s="11"/>
      <c r="K879" s="11"/>
      <c r="L879" s="12"/>
      <c r="M879" s="12"/>
      <c r="N879" s="14"/>
    </row>
    <row r="880" spans="4:14" x14ac:dyDescent="0.25">
      <c r="D880" s="10"/>
      <c r="E880" s="10"/>
      <c r="F880" s="9"/>
      <c r="G880" s="10"/>
      <c r="H880" s="10"/>
      <c r="I880" s="11"/>
      <c r="J880" s="11"/>
      <c r="K880" s="11"/>
      <c r="L880" s="12"/>
      <c r="M880" s="12"/>
      <c r="N880" s="14"/>
    </row>
    <row r="881" spans="4:14" x14ac:dyDescent="0.25">
      <c r="D881" s="10"/>
      <c r="E881" s="10"/>
      <c r="F881" s="9"/>
      <c r="G881" s="10"/>
      <c r="H881" s="10"/>
      <c r="I881" s="11"/>
      <c r="J881" s="11"/>
      <c r="K881" s="11"/>
      <c r="L881" s="12"/>
      <c r="M881" s="12"/>
      <c r="N881" s="14"/>
    </row>
    <row r="882" spans="4:14" x14ac:dyDescent="0.25">
      <c r="D882" s="10"/>
      <c r="E882" s="10"/>
      <c r="F882" s="9"/>
      <c r="G882" s="10"/>
      <c r="H882" s="10"/>
      <c r="I882" s="11"/>
      <c r="J882" s="11"/>
      <c r="K882" s="11"/>
      <c r="L882" s="12"/>
      <c r="M882" s="12"/>
      <c r="N882" s="14"/>
    </row>
    <row r="883" spans="4:14" x14ac:dyDescent="0.25">
      <c r="D883" s="10"/>
      <c r="E883" s="10"/>
      <c r="F883" s="9"/>
      <c r="G883" s="10"/>
      <c r="H883" s="10"/>
      <c r="I883" s="11"/>
      <c r="J883" s="11"/>
      <c r="K883" s="11"/>
      <c r="L883" s="12"/>
      <c r="M883" s="12"/>
      <c r="N883" s="14"/>
    </row>
    <row r="884" spans="4:14" x14ac:dyDescent="0.25">
      <c r="D884" s="10"/>
      <c r="E884" s="10"/>
      <c r="F884" s="9"/>
      <c r="G884" s="10"/>
      <c r="H884" s="10"/>
      <c r="I884" s="11"/>
      <c r="J884" s="11"/>
      <c r="K884" s="11"/>
      <c r="L884" s="12"/>
      <c r="M884" s="12"/>
      <c r="N884" s="14"/>
    </row>
    <row r="885" spans="4:14" x14ac:dyDescent="0.25">
      <c r="D885" s="10"/>
      <c r="E885" s="10"/>
      <c r="F885" s="9"/>
      <c r="G885" s="10"/>
      <c r="H885" s="10"/>
      <c r="I885" s="11"/>
      <c r="J885" s="11"/>
      <c r="K885" s="11"/>
      <c r="L885" s="12"/>
      <c r="M885" s="12"/>
      <c r="N885" s="14"/>
    </row>
    <row r="886" spans="4:14" x14ac:dyDescent="0.25">
      <c r="D886" s="10"/>
      <c r="E886" s="10"/>
      <c r="F886" s="9"/>
      <c r="G886" s="10"/>
      <c r="H886" s="10"/>
      <c r="I886" s="11"/>
      <c r="J886" s="11"/>
      <c r="K886" s="11"/>
      <c r="L886" s="12"/>
      <c r="M886" s="12"/>
      <c r="N886" s="14"/>
    </row>
    <row r="887" spans="4:14" x14ac:dyDescent="0.25">
      <c r="D887" s="10"/>
      <c r="E887" s="10"/>
      <c r="F887" s="9"/>
      <c r="G887" s="10"/>
      <c r="H887" s="10"/>
      <c r="I887" s="11"/>
      <c r="J887" s="11"/>
      <c r="K887" s="11"/>
      <c r="L887" s="12"/>
      <c r="M887" s="12"/>
      <c r="N887" s="14"/>
    </row>
    <row r="888" spans="4:14" x14ac:dyDescent="0.25">
      <c r="D888" s="10"/>
      <c r="E888" s="10"/>
      <c r="F888" s="9"/>
      <c r="G888" s="10"/>
      <c r="H888" s="10"/>
      <c r="I888" s="11"/>
      <c r="J888" s="11"/>
      <c r="K888" s="11"/>
      <c r="L888" s="12"/>
      <c r="M888" s="12"/>
      <c r="N888" s="14"/>
    </row>
    <row r="889" spans="4:14" x14ac:dyDescent="0.25">
      <c r="D889" s="10"/>
      <c r="E889" s="10"/>
      <c r="F889" s="9"/>
      <c r="G889" s="10"/>
      <c r="H889" s="10"/>
      <c r="I889" s="11"/>
      <c r="J889" s="11"/>
      <c r="K889" s="11"/>
      <c r="L889" s="12"/>
      <c r="M889" s="12"/>
      <c r="N889" s="14"/>
    </row>
    <row r="890" spans="4:14" x14ac:dyDescent="0.25">
      <c r="D890" s="10"/>
      <c r="E890" s="10"/>
      <c r="F890" s="9"/>
      <c r="G890" s="10"/>
      <c r="H890" s="10"/>
      <c r="I890" s="11"/>
      <c r="J890" s="11"/>
      <c r="K890" s="11"/>
      <c r="L890" s="12"/>
      <c r="M890" s="12"/>
      <c r="N890" s="14"/>
    </row>
    <row r="891" spans="4:14" x14ac:dyDescent="0.25">
      <c r="D891" s="10"/>
      <c r="E891" s="10"/>
      <c r="F891" s="9"/>
      <c r="G891" s="10"/>
      <c r="H891" s="10"/>
      <c r="I891" s="11"/>
      <c r="J891" s="11"/>
      <c r="K891" s="11"/>
      <c r="L891" s="12"/>
      <c r="M891" s="12"/>
      <c r="N891" s="14"/>
    </row>
    <row r="892" spans="4:14" x14ac:dyDescent="0.25">
      <c r="D892" s="10"/>
      <c r="E892" s="10"/>
      <c r="F892" s="9"/>
      <c r="G892" s="10"/>
      <c r="H892" s="10"/>
      <c r="I892" s="11"/>
      <c r="J892" s="11"/>
      <c r="K892" s="11"/>
      <c r="L892" s="12"/>
      <c r="M892" s="12"/>
      <c r="N892" s="14"/>
    </row>
    <row r="893" spans="4:14" x14ac:dyDescent="0.25">
      <c r="D893" s="10"/>
      <c r="E893" s="10"/>
      <c r="F893" s="9"/>
      <c r="G893" s="10"/>
      <c r="H893" s="10"/>
      <c r="I893" s="11"/>
      <c r="J893" s="11"/>
      <c r="K893" s="11"/>
      <c r="L893" s="12"/>
      <c r="M893" s="12"/>
      <c r="N893" s="14"/>
    </row>
    <row r="894" spans="4:14" x14ac:dyDescent="0.25">
      <c r="D894" s="10"/>
      <c r="E894" s="10"/>
      <c r="F894" s="9"/>
      <c r="G894" s="10"/>
      <c r="H894" s="10"/>
      <c r="I894" s="11"/>
      <c r="J894" s="11"/>
      <c r="K894" s="11"/>
      <c r="L894" s="12"/>
      <c r="M894" s="12"/>
      <c r="N894" s="14"/>
    </row>
    <row r="895" spans="4:14" x14ac:dyDescent="0.25">
      <c r="D895" s="10"/>
      <c r="E895" s="10"/>
      <c r="F895" s="9"/>
      <c r="G895" s="10"/>
      <c r="H895" s="10"/>
      <c r="I895" s="11"/>
      <c r="J895" s="11"/>
      <c r="K895" s="11"/>
      <c r="L895" s="12"/>
      <c r="M895" s="12"/>
      <c r="N895" s="14"/>
    </row>
    <row r="896" spans="4:14" x14ac:dyDescent="0.25">
      <c r="D896" s="10"/>
      <c r="E896" s="10"/>
      <c r="F896" s="9"/>
      <c r="G896" s="10"/>
      <c r="H896" s="10"/>
      <c r="I896" s="11"/>
      <c r="J896" s="11"/>
      <c r="K896" s="11"/>
      <c r="L896" s="12"/>
      <c r="M896" s="12"/>
      <c r="N896" s="14"/>
    </row>
    <row r="897" spans="4:14" x14ac:dyDescent="0.25">
      <c r="D897" s="10"/>
      <c r="E897" s="10"/>
      <c r="F897" s="9"/>
      <c r="G897" s="10"/>
      <c r="H897" s="10"/>
      <c r="I897" s="11"/>
      <c r="J897" s="11"/>
      <c r="K897" s="11"/>
      <c r="L897" s="12"/>
      <c r="M897" s="12"/>
      <c r="N897" s="14"/>
    </row>
    <row r="898" spans="4:14" x14ac:dyDescent="0.25">
      <c r="D898" s="10"/>
      <c r="E898" s="10"/>
      <c r="F898" s="9"/>
      <c r="G898" s="10"/>
      <c r="H898" s="10"/>
      <c r="I898" s="11"/>
      <c r="J898" s="11"/>
      <c r="K898" s="11"/>
      <c r="L898" s="12"/>
      <c r="M898" s="12"/>
      <c r="N898" s="14"/>
    </row>
    <row r="899" spans="4:14" x14ac:dyDescent="0.25">
      <c r="D899" s="10"/>
      <c r="E899" s="10"/>
      <c r="F899" s="9"/>
      <c r="G899" s="10"/>
      <c r="H899" s="10"/>
      <c r="I899" s="11"/>
      <c r="J899" s="11"/>
      <c r="K899" s="11"/>
      <c r="L899" s="12"/>
      <c r="M899" s="12"/>
      <c r="N899" s="14"/>
    </row>
    <row r="900" spans="4:14" x14ac:dyDescent="0.25">
      <c r="D900" s="10"/>
      <c r="E900" s="10"/>
      <c r="F900" s="9"/>
      <c r="G900" s="10"/>
      <c r="H900" s="10"/>
      <c r="I900" s="11"/>
      <c r="J900" s="11"/>
      <c r="K900" s="11"/>
      <c r="L900" s="12"/>
      <c r="M900" s="12"/>
      <c r="N900" s="14"/>
    </row>
    <row r="901" spans="4:14" x14ac:dyDescent="0.25">
      <c r="D901" s="10"/>
      <c r="E901" s="10"/>
      <c r="F901" s="9"/>
      <c r="G901" s="10"/>
      <c r="H901" s="10"/>
      <c r="I901" s="11"/>
      <c r="J901" s="11"/>
      <c r="K901" s="11"/>
      <c r="L901" s="12"/>
      <c r="M901" s="12"/>
      <c r="N901" s="14"/>
    </row>
    <row r="902" spans="4:14" x14ac:dyDescent="0.25">
      <c r="D902" s="10"/>
      <c r="E902" s="10"/>
      <c r="F902" s="9"/>
      <c r="G902" s="10"/>
      <c r="H902" s="10"/>
      <c r="I902" s="11"/>
      <c r="J902" s="11"/>
      <c r="K902" s="11"/>
      <c r="L902" s="12"/>
      <c r="M902" s="12"/>
      <c r="N902" s="14"/>
    </row>
    <row r="903" spans="4:14" x14ac:dyDescent="0.25">
      <c r="D903" s="10"/>
      <c r="E903" s="10"/>
      <c r="F903" s="9"/>
      <c r="G903" s="10"/>
      <c r="H903" s="10"/>
      <c r="I903" s="11"/>
      <c r="J903" s="11"/>
      <c r="K903" s="11"/>
      <c r="L903" s="12"/>
      <c r="M903" s="12"/>
      <c r="N903" s="14"/>
    </row>
    <row r="904" spans="4:14" x14ac:dyDescent="0.25">
      <c r="D904" s="10"/>
      <c r="E904" s="10"/>
      <c r="F904" s="9"/>
      <c r="G904" s="10"/>
      <c r="H904" s="10"/>
      <c r="I904" s="11"/>
      <c r="J904" s="11"/>
      <c r="K904" s="11"/>
      <c r="L904" s="12"/>
      <c r="M904" s="12"/>
      <c r="N904" s="14"/>
    </row>
    <row r="905" spans="4:14" x14ac:dyDescent="0.25">
      <c r="D905" s="10"/>
      <c r="E905" s="10"/>
      <c r="F905" s="9"/>
      <c r="G905" s="10"/>
      <c r="H905" s="10"/>
      <c r="I905" s="11"/>
      <c r="J905" s="11"/>
      <c r="K905" s="11"/>
      <c r="L905" s="12"/>
      <c r="M905" s="12"/>
      <c r="N905" s="14"/>
    </row>
    <row r="906" spans="4:14" x14ac:dyDescent="0.25">
      <c r="D906" s="10"/>
      <c r="E906" s="10"/>
      <c r="F906" s="9"/>
      <c r="G906" s="10"/>
      <c r="H906" s="10"/>
      <c r="I906" s="11"/>
      <c r="J906" s="11"/>
      <c r="K906" s="11"/>
      <c r="L906" s="12"/>
      <c r="M906" s="12"/>
      <c r="N906" s="14"/>
    </row>
    <row r="907" spans="4:14" x14ac:dyDescent="0.25">
      <c r="D907" s="10"/>
      <c r="E907" s="10"/>
      <c r="F907" s="9"/>
      <c r="G907" s="10"/>
      <c r="H907" s="10"/>
      <c r="I907" s="11"/>
      <c r="J907" s="11"/>
      <c r="K907" s="11"/>
      <c r="L907" s="12"/>
      <c r="M907" s="12"/>
      <c r="N907" s="14"/>
    </row>
    <row r="908" spans="4:14" x14ac:dyDescent="0.25">
      <c r="D908" s="10"/>
      <c r="E908" s="10"/>
      <c r="F908" s="9"/>
      <c r="G908" s="10"/>
      <c r="H908" s="10"/>
      <c r="I908" s="11"/>
      <c r="J908" s="11"/>
      <c r="K908" s="11"/>
      <c r="L908" s="12"/>
      <c r="M908" s="12"/>
      <c r="N908" s="14"/>
    </row>
    <row r="909" spans="4:14" x14ac:dyDescent="0.25">
      <c r="D909" s="10"/>
      <c r="E909" s="10"/>
      <c r="F909" s="9"/>
      <c r="G909" s="10"/>
      <c r="H909" s="10"/>
      <c r="I909" s="11"/>
      <c r="J909" s="11"/>
      <c r="K909" s="11"/>
      <c r="L909" s="12"/>
      <c r="M909" s="12"/>
      <c r="N909" s="14"/>
    </row>
    <row r="910" spans="4:14" x14ac:dyDescent="0.25">
      <c r="D910" s="10"/>
      <c r="E910" s="10"/>
      <c r="F910" s="9"/>
      <c r="G910" s="10"/>
      <c r="H910" s="10"/>
      <c r="I910" s="11"/>
      <c r="J910" s="11"/>
      <c r="K910" s="11"/>
      <c r="L910" s="12"/>
      <c r="M910" s="12"/>
      <c r="N910" s="14"/>
    </row>
    <row r="911" spans="4:14" x14ac:dyDescent="0.25">
      <c r="D911" s="10"/>
      <c r="E911" s="10"/>
      <c r="F911" s="9"/>
      <c r="G911" s="10"/>
      <c r="H911" s="10"/>
      <c r="I911" s="11"/>
      <c r="J911" s="11"/>
      <c r="K911" s="11"/>
      <c r="L911" s="12"/>
      <c r="M911" s="12"/>
      <c r="N911" s="14"/>
    </row>
    <row r="912" spans="4:14" x14ac:dyDescent="0.25">
      <c r="D912" s="10"/>
      <c r="E912" s="10"/>
      <c r="F912" s="9"/>
      <c r="G912" s="10"/>
      <c r="H912" s="10"/>
      <c r="I912" s="11"/>
      <c r="J912" s="11"/>
      <c r="K912" s="11"/>
      <c r="L912" s="12"/>
      <c r="M912" s="12"/>
      <c r="N912" s="14"/>
    </row>
    <row r="913" spans="4:14" x14ac:dyDescent="0.25">
      <c r="D913" s="10"/>
      <c r="E913" s="10"/>
      <c r="F913" s="9"/>
      <c r="G913" s="10"/>
      <c r="H913" s="10"/>
      <c r="I913" s="11"/>
      <c r="J913" s="11"/>
      <c r="K913" s="11"/>
      <c r="L913" s="12"/>
      <c r="M913" s="12"/>
      <c r="N913" s="14"/>
    </row>
    <row r="914" spans="4:14" x14ac:dyDescent="0.25">
      <c r="D914" s="10"/>
      <c r="E914" s="10"/>
      <c r="F914" s="9"/>
      <c r="G914" s="10"/>
      <c r="H914" s="10"/>
      <c r="I914" s="11"/>
      <c r="J914" s="11"/>
      <c r="K914" s="11"/>
      <c r="L914" s="12"/>
      <c r="M914" s="12"/>
      <c r="N914" s="14"/>
    </row>
    <row r="915" spans="4:14" x14ac:dyDescent="0.25">
      <c r="D915" s="10"/>
      <c r="E915" s="10"/>
      <c r="F915" s="9"/>
      <c r="G915" s="10"/>
      <c r="H915" s="10"/>
      <c r="I915" s="11"/>
      <c r="J915" s="11"/>
      <c r="K915" s="11"/>
      <c r="L915" s="12"/>
      <c r="M915" s="12"/>
      <c r="N915" s="14"/>
    </row>
    <row r="916" spans="4:14" x14ac:dyDescent="0.25">
      <c r="D916" s="10"/>
      <c r="E916" s="10"/>
      <c r="F916" s="9"/>
      <c r="G916" s="10"/>
      <c r="H916" s="10"/>
      <c r="I916" s="11"/>
      <c r="J916" s="11"/>
      <c r="K916" s="11"/>
      <c r="L916" s="12"/>
      <c r="M916" s="12"/>
      <c r="N916" s="14"/>
    </row>
    <row r="917" spans="4:14" x14ac:dyDescent="0.25">
      <c r="D917" s="10"/>
      <c r="E917" s="10"/>
      <c r="F917" s="9"/>
      <c r="G917" s="10"/>
      <c r="H917" s="10"/>
      <c r="I917" s="11"/>
      <c r="J917" s="11"/>
      <c r="K917" s="11"/>
      <c r="L917" s="12"/>
      <c r="M917" s="12"/>
      <c r="N917" s="14"/>
    </row>
    <row r="918" spans="4:14" x14ac:dyDescent="0.25">
      <c r="D918" s="10"/>
      <c r="E918" s="10"/>
      <c r="F918" s="9"/>
      <c r="G918" s="10"/>
      <c r="H918" s="10"/>
      <c r="I918" s="11"/>
      <c r="J918" s="11"/>
      <c r="K918" s="11"/>
      <c r="L918" s="12"/>
      <c r="M918" s="12"/>
      <c r="N918" s="14"/>
    </row>
    <row r="919" spans="4:14" x14ac:dyDescent="0.25">
      <c r="D919" s="10"/>
      <c r="E919" s="10"/>
      <c r="F919" s="9"/>
      <c r="G919" s="10"/>
      <c r="H919" s="10"/>
      <c r="I919" s="11"/>
      <c r="J919" s="11"/>
      <c r="K919" s="11"/>
      <c r="L919" s="12"/>
      <c r="M919" s="12"/>
      <c r="N919" s="14"/>
    </row>
    <row r="920" spans="4:14" x14ac:dyDescent="0.25">
      <c r="D920" s="10"/>
      <c r="E920" s="10"/>
      <c r="F920" s="9"/>
      <c r="G920" s="10"/>
      <c r="H920" s="10"/>
      <c r="I920" s="11"/>
      <c r="J920" s="11"/>
      <c r="K920" s="11"/>
      <c r="L920" s="12"/>
      <c r="M920" s="12"/>
      <c r="N920" s="14"/>
    </row>
    <row r="921" spans="4:14" x14ac:dyDescent="0.25">
      <c r="D921" s="10"/>
      <c r="E921" s="10"/>
      <c r="F921" s="9"/>
      <c r="G921" s="10"/>
      <c r="H921" s="10"/>
      <c r="I921" s="11"/>
      <c r="J921" s="11"/>
      <c r="K921" s="11"/>
      <c r="L921" s="12"/>
      <c r="M921" s="12"/>
      <c r="N921" s="14"/>
    </row>
    <row r="922" spans="4:14" x14ac:dyDescent="0.25">
      <c r="D922" s="10"/>
      <c r="E922" s="10"/>
      <c r="F922" s="9"/>
      <c r="G922" s="10"/>
      <c r="H922" s="10"/>
      <c r="I922" s="11"/>
      <c r="J922" s="11"/>
      <c r="K922" s="11"/>
      <c r="L922" s="12"/>
      <c r="M922" s="12"/>
      <c r="N922" s="14"/>
    </row>
    <row r="923" spans="4:14" x14ac:dyDescent="0.25">
      <c r="D923" s="10"/>
      <c r="E923" s="10"/>
      <c r="F923" s="9"/>
      <c r="G923" s="10"/>
      <c r="H923" s="10"/>
      <c r="I923" s="11"/>
      <c r="J923" s="11"/>
      <c r="K923" s="11"/>
      <c r="L923" s="12"/>
      <c r="M923" s="12"/>
      <c r="N923" s="14"/>
    </row>
    <row r="924" spans="4:14" x14ac:dyDescent="0.25">
      <c r="D924" s="10"/>
      <c r="E924" s="10"/>
      <c r="F924" s="9"/>
      <c r="G924" s="10"/>
      <c r="H924" s="10"/>
      <c r="I924" s="11"/>
      <c r="J924" s="11"/>
      <c r="K924" s="11"/>
      <c r="L924" s="12"/>
      <c r="M924" s="12"/>
      <c r="N924" s="14"/>
    </row>
    <row r="925" spans="4:14" x14ac:dyDescent="0.25">
      <c r="D925" s="10"/>
      <c r="E925" s="10"/>
      <c r="F925" s="9"/>
      <c r="G925" s="10"/>
      <c r="H925" s="10"/>
      <c r="I925" s="11"/>
      <c r="J925" s="11"/>
      <c r="K925" s="11"/>
      <c r="L925" s="12"/>
      <c r="M925" s="12"/>
      <c r="N925" s="14"/>
    </row>
    <row r="926" spans="4:14" x14ac:dyDescent="0.25">
      <c r="D926" s="10"/>
      <c r="E926" s="10"/>
      <c r="F926" s="9"/>
      <c r="G926" s="10"/>
      <c r="H926" s="10"/>
      <c r="I926" s="11"/>
      <c r="J926" s="11"/>
      <c r="K926" s="11"/>
      <c r="L926" s="12"/>
      <c r="M926" s="12"/>
      <c r="N926" s="14"/>
    </row>
    <row r="927" spans="4:14" x14ac:dyDescent="0.25">
      <c r="D927" s="10"/>
      <c r="E927" s="10"/>
      <c r="F927" s="9"/>
      <c r="G927" s="10"/>
      <c r="H927" s="10"/>
      <c r="I927" s="11"/>
      <c r="J927" s="11"/>
      <c r="K927" s="11"/>
      <c r="L927" s="12"/>
      <c r="M927" s="12"/>
      <c r="N927" s="14"/>
    </row>
    <row r="928" spans="4:14" x14ac:dyDescent="0.25">
      <c r="D928" s="10"/>
      <c r="E928" s="10"/>
      <c r="F928" s="9"/>
      <c r="G928" s="10"/>
      <c r="H928" s="10"/>
      <c r="I928" s="11"/>
      <c r="J928" s="11"/>
      <c r="K928" s="11"/>
      <c r="L928" s="12"/>
      <c r="M928" s="12"/>
      <c r="N928" s="14"/>
    </row>
    <row r="929" spans="4:14" x14ac:dyDescent="0.25">
      <c r="D929" s="10"/>
      <c r="E929" s="10"/>
      <c r="F929" s="9"/>
      <c r="G929" s="10"/>
      <c r="H929" s="10"/>
      <c r="I929" s="11"/>
      <c r="J929" s="11"/>
      <c r="K929" s="11"/>
      <c r="L929" s="12"/>
      <c r="M929" s="12"/>
      <c r="N929" s="14"/>
    </row>
    <row r="930" spans="4:14" x14ac:dyDescent="0.25">
      <c r="D930" s="10"/>
      <c r="E930" s="10"/>
      <c r="F930" s="9"/>
      <c r="G930" s="10"/>
      <c r="H930" s="10"/>
      <c r="I930" s="11"/>
      <c r="J930" s="11"/>
      <c r="K930" s="11"/>
      <c r="L930" s="12"/>
      <c r="M930" s="12"/>
      <c r="N930" s="14"/>
    </row>
    <row r="931" spans="4:14" x14ac:dyDescent="0.25">
      <c r="D931" s="10"/>
      <c r="E931" s="10"/>
      <c r="F931" s="9"/>
      <c r="G931" s="10"/>
      <c r="H931" s="10"/>
      <c r="I931" s="11"/>
      <c r="J931" s="11"/>
      <c r="K931" s="11"/>
      <c r="L931" s="12"/>
      <c r="M931" s="12"/>
      <c r="N931" s="14"/>
    </row>
    <row r="932" spans="4:14" x14ac:dyDescent="0.25">
      <c r="D932" s="10"/>
      <c r="E932" s="10"/>
      <c r="F932" s="9"/>
      <c r="G932" s="10"/>
      <c r="H932" s="10"/>
      <c r="I932" s="11"/>
      <c r="J932" s="11"/>
      <c r="K932" s="11"/>
      <c r="L932" s="12"/>
      <c r="M932" s="12"/>
      <c r="N932" s="14"/>
    </row>
    <row r="933" spans="4:14" x14ac:dyDescent="0.25">
      <c r="D933" s="10"/>
      <c r="E933" s="10"/>
      <c r="F933" s="9"/>
      <c r="G933" s="10"/>
      <c r="H933" s="10"/>
      <c r="I933" s="11"/>
      <c r="J933" s="11"/>
      <c r="K933" s="11"/>
      <c r="L933" s="12"/>
      <c r="M933" s="12"/>
      <c r="N933" s="14"/>
    </row>
    <row r="934" spans="4:14" x14ac:dyDescent="0.25">
      <c r="D934" s="10"/>
      <c r="E934" s="10"/>
      <c r="F934" s="9"/>
      <c r="G934" s="10"/>
      <c r="H934" s="10"/>
      <c r="I934" s="11"/>
      <c r="J934" s="11"/>
      <c r="K934" s="11"/>
      <c r="L934" s="12"/>
      <c r="M934" s="12"/>
      <c r="N934" s="14"/>
    </row>
    <row r="935" spans="4:14" x14ac:dyDescent="0.25">
      <c r="D935" s="10"/>
      <c r="E935" s="10"/>
      <c r="F935" s="9"/>
      <c r="G935" s="10"/>
      <c r="H935" s="10"/>
      <c r="I935" s="11"/>
      <c r="J935" s="11"/>
      <c r="K935" s="11"/>
      <c r="L935" s="12"/>
      <c r="M935" s="12"/>
      <c r="N935" s="14"/>
    </row>
    <row r="936" spans="4:14" x14ac:dyDescent="0.25">
      <c r="D936" s="10"/>
      <c r="E936" s="10"/>
      <c r="F936" s="9"/>
      <c r="G936" s="10"/>
      <c r="H936" s="10"/>
      <c r="I936" s="11"/>
      <c r="J936" s="11"/>
      <c r="K936" s="11"/>
      <c r="L936" s="12"/>
      <c r="M936" s="12"/>
      <c r="N936" s="14"/>
    </row>
    <row r="937" spans="4:14" x14ac:dyDescent="0.25">
      <c r="D937" s="10"/>
      <c r="E937" s="10"/>
      <c r="F937" s="9"/>
      <c r="G937" s="10"/>
      <c r="H937" s="10"/>
      <c r="I937" s="11"/>
      <c r="J937" s="11"/>
      <c r="K937" s="11"/>
      <c r="L937" s="12"/>
      <c r="M937" s="12"/>
      <c r="N937" s="14"/>
    </row>
    <row r="938" spans="4:14" x14ac:dyDescent="0.25">
      <c r="D938" s="10"/>
      <c r="E938" s="10"/>
      <c r="F938" s="9"/>
      <c r="G938" s="10"/>
      <c r="H938" s="10"/>
      <c r="I938" s="11"/>
      <c r="J938" s="11"/>
      <c r="K938" s="11"/>
      <c r="L938" s="12"/>
      <c r="M938" s="12"/>
      <c r="N938" s="14"/>
    </row>
    <row r="939" spans="4:14" x14ac:dyDescent="0.25">
      <c r="D939" s="10"/>
      <c r="E939" s="10"/>
      <c r="F939" s="9"/>
      <c r="G939" s="10"/>
      <c r="H939" s="10"/>
      <c r="I939" s="11"/>
      <c r="J939" s="11"/>
      <c r="K939" s="11"/>
      <c r="L939" s="12"/>
      <c r="M939" s="12"/>
      <c r="N939" s="14"/>
    </row>
    <row r="940" spans="4:14" x14ac:dyDescent="0.25">
      <c r="D940" s="10"/>
      <c r="E940" s="10"/>
      <c r="F940" s="9"/>
      <c r="G940" s="10"/>
      <c r="H940" s="10"/>
      <c r="I940" s="11"/>
      <c r="J940" s="11"/>
      <c r="K940" s="11"/>
      <c r="L940" s="12"/>
      <c r="M940" s="12"/>
      <c r="N940" s="14"/>
    </row>
    <row r="941" spans="4:14" x14ac:dyDescent="0.25">
      <c r="D941" s="10"/>
      <c r="E941" s="10"/>
      <c r="F941" s="9"/>
      <c r="G941" s="10"/>
      <c r="H941" s="10"/>
      <c r="I941" s="11"/>
      <c r="J941" s="11"/>
      <c r="K941" s="11"/>
      <c r="L941" s="12"/>
      <c r="M941" s="12"/>
      <c r="N941" s="14"/>
    </row>
    <row r="942" spans="4:14" x14ac:dyDescent="0.25">
      <c r="D942" s="10"/>
      <c r="E942" s="10"/>
      <c r="F942" s="9"/>
      <c r="G942" s="10"/>
      <c r="H942" s="10"/>
      <c r="I942" s="11"/>
      <c r="J942" s="11"/>
      <c r="K942" s="11"/>
      <c r="L942" s="12"/>
      <c r="M942" s="12"/>
      <c r="N942" s="14"/>
    </row>
    <row r="943" spans="4:14" x14ac:dyDescent="0.25">
      <c r="D943" s="10"/>
      <c r="E943" s="10"/>
      <c r="F943" s="9"/>
      <c r="G943" s="10"/>
      <c r="H943" s="10"/>
      <c r="I943" s="11"/>
      <c r="J943" s="11"/>
      <c r="K943" s="11"/>
      <c r="L943" s="12"/>
      <c r="M943" s="12"/>
      <c r="N943" s="14"/>
    </row>
    <row r="944" spans="4:14" x14ac:dyDescent="0.25">
      <c r="D944" s="10"/>
      <c r="E944" s="10"/>
      <c r="F944" s="9"/>
      <c r="G944" s="10"/>
      <c r="H944" s="10"/>
      <c r="I944" s="11"/>
      <c r="J944" s="11"/>
      <c r="K944" s="11"/>
      <c r="L944" s="12"/>
      <c r="M944" s="12"/>
      <c r="N944" s="14"/>
    </row>
  </sheetData>
  <sheetProtection formatCells="0" formatColumns="0" formatRows="0" insertColumns="0" insertRows="0" deleteColumns="0" deleteRows="0"/>
  <mergeCells count="8">
    <mergeCell ref="K8:L8"/>
    <mergeCell ref="A1:N1"/>
    <mergeCell ref="A2:N2"/>
    <mergeCell ref="A3:N3"/>
    <mergeCell ref="C4:G5"/>
    <mergeCell ref="H4:O4"/>
    <mergeCell ref="H5:O5"/>
    <mergeCell ref="C6:G6"/>
  </mergeCells>
  <phoneticPr fontId="0" type="noConversion"/>
  <conditionalFormatting sqref="N1:N1048576">
    <cfRule type="cellIs" dxfId="82" priority="1" operator="lessThan">
      <formula>$B$6</formula>
    </cfRule>
  </conditionalFormatting>
  <pageMargins left="0.75" right="0.47" top="1" bottom="1" header="0.5" footer="0.5"/>
  <pageSetup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2"/>
  <sheetViews>
    <sheetView zoomScale="110" zoomScaleNormal="110" zoomScalePageLayoutView="125" workbookViewId="0">
      <pane ySplit="8" topLeftCell="A9" activePane="bottomLeft" state="frozen"/>
      <selection pane="bottomLeft" activeCell="C4" sqref="C4:G5"/>
    </sheetView>
  </sheetViews>
  <sheetFormatPr defaultColWidth="8.85546875" defaultRowHeight="18" x14ac:dyDescent="0.25"/>
  <cols>
    <col min="1" max="1" width="43.42578125" style="193" customWidth="1"/>
    <col min="2" max="2" width="11" style="95" customWidth="1"/>
    <col min="3" max="3" width="12" style="95" customWidth="1"/>
    <col min="4" max="5" width="12" style="93" hidden="1" customWidth="1"/>
    <col min="6" max="6" width="9" style="94" customWidth="1"/>
    <col min="7" max="7" width="12" style="93" customWidth="1"/>
    <col min="8" max="8" width="8.28515625" style="93" customWidth="1"/>
    <col min="9" max="9" width="10" style="92" hidden="1" customWidth="1"/>
    <col min="10" max="10" width="8.7109375" style="92" hidden="1" customWidth="1"/>
    <col min="11" max="11" width="8.140625" style="92" hidden="1" customWidth="1"/>
    <col min="12" max="12" width="9.140625" style="91" hidden="1" customWidth="1"/>
    <col min="13" max="13" width="9.140625" style="91" customWidth="1"/>
    <col min="14" max="14" width="11.140625" style="90" customWidth="1"/>
    <col min="15" max="15" width="22" style="89" customWidth="1"/>
    <col min="16" max="16" width="2.140625" style="89" customWidth="1"/>
    <col min="17" max="17" width="19.42578125" style="194" customWidth="1"/>
    <col min="18" max="16384" width="8.85546875" style="89"/>
  </cols>
  <sheetData>
    <row r="1" spans="1:17" s="162" customFormat="1" ht="23.25" x14ac:dyDescent="0.35">
      <c r="A1" s="241" t="s">
        <v>197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164"/>
      <c r="P1" s="164"/>
      <c r="Q1" s="163"/>
    </row>
    <row r="2" spans="1:17" s="162" customFormat="1" ht="23.25" x14ac:dyDescent="0.35">
      <c r="A2" s="242" t="s">
        <v>386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164"/>
      <c r="P2" s="164"/>
      <c r="Q2" s="163"/>
    </row>
    <row r="3" spans="1:17" s="160" customFormat="1" ht="23.25" x14ac:dyDescent="0.3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161"/>
      <c r="P3" s="161"/>
      <c r="Q3" s="165"/>
    </row>
    <row r="4" spans="1:17" s="147" customFormat="1" ht="15" x14ac:dyDescent="0.2">
      <c r="A4" s="166" t="s">
        <v>2</v>
      </c>
      <c r="B4" s="159">
        <v>45</v>
      </c>
      <c r="C4" s="245"/>
      <c r="D4" s="246"/>
      <c r="E4" s="246"/>
      <c r="F4" s="246"/>
      <c r="G4" s="246"/>
      <c r="H4" s="252"/>
      <c r="I4" s="253"/>
      <c r="J4" s="253"/>
      <c r="K4" s="253"/>
      <c r="L4" s="253"/>
      <c r="M4" s="253"/>
      <c r="N4" s="253"/>
      <c r="O4" s="253"/>
      <c r="P4" s="149"/>
      <c r="Q4" s="148"/>
    </row>
    <row r="5" spans="1:17" s="147" customFormat="1" ht="15" x14ac:dyDescent="0.2">
      <c r="A5" s="167" t="s">
        <v>14</v>
      </c>
      <c r="B5" s="159">
        <v>45</v>
      </c>
      <c r="C5" s="245"/>
      <c r="D5" s="246"/>
      <c r="E5" s="246"/>
      <c r="F5" s="246"/>
      <c r="G5" s="246"/>
      <c r="H5" s="252"/>
      <c r="I5" s="253"/>
      <c r="J5" s="253"/>
      <c r="K5" s="253"/>
      <c r="L5" s="253"/>
      <c r="M5" s="253"/>
      <c r="N5" s="253"/>
      <c r="O5" s="253"/>
      <c r="P5" s="149"/>
      <c r="Q5" s="148"/>
    </row>
    <row r="6" spans="1:17" s="147" customFormat="1" ht="15.75" x14ac:dyDescent="0.2">
      <c r="A6" s="167" t="s">
        <v>178</v>
      </c>
      <c r="B6" s="158">
        <v>0.05</v>
      </c>
      <c r="C6" s="168"/>
      <c r="D6" s="168"/>
      <c r="E6" s="168"/>
      <c r="F6" s="168"/>
      <c r="G6" s="168"/>
      <c r="H6" s="169"/>
      <c r="I6" s="170"/>
      <c r="J6" s="170"/>
      <c r="K6" s="170"/>
      <c r="L6" s="170"/>
      <c r="M6" s="170"/>
      <c r="N6" s="170"/>
      <c r="O6" s="170"/>
      <c r="P6" s="149"/>
      <c r="Q6" s="148"/>
    </row>
    <row r="7" spans="1:17" s="147" customFormat="1" ht="15" x14ac:dyDescent="0.25">
      <c r="A7" s="167" t="s">
        <v>9</v>
      </c>
      <c r="B7" s="154">
        <v>0.60599999999999998</v>
      </c>
      <c r="C7" s="153" t="s">
        <v>198</v>
      </c>
      <c r="D7" s="151"/>
      <c r="E7" s="151"/>
      <c r="F7" s="152"/>
      <c r="G7" s="151"/>
      <c r="H7" s="171" t="s">
        <v>199</v>
      </c>
      <c r="I7" s="172"/>
      <c r="J7" s="172"/>
      <c r="K7" s="172"/>
      <c r="L7" s="171"/>
      <c r="M7" s="171"/>
      <c r="N7" s="173"/>
      <c r="O7" s="171"/>
      <c r="P7" s="149"/>
      <c r="Q7" s="148"/>
    </row>
    <row r="8" spans="1:17" s="140" customFormat="1" ht="60" x14ac:dyDescent="0.2">
      <c r="A8" s="174" t="s">
        <v>3</v>
      </c>
      <c r="B8" s="133" t="s">
        <v>16</v>
      </c>
      <c r="C8" s="133" t="s">
        <v>19</v>
      </c>
      <c r="D8" s="133" t="s">
        <v>17</v>
      </c>
      <c r="E8" s="133" t="s">
        <v>18</v>
      </c>
      <c r="F8" s="145" t="s">
        <v>12</v>
      </c>
      <c r="G8" s="144" t="s">
        <v>20</v>
      </c>
      <c r="H8" s="143" t="s">
        <v>0</v>
      </c>
      <c r="I8" s="133" t="s">
        <v>4</v>
      </c>
      <c r="J8" s="133" t="s">
        <v>1</v>
      </c>
      <c r="K8" s="239" t="s">
        <v>5</v>
      </c>
      <c r="L8" s="240"/>
      <c r="M8" s="142" t="s">
        <v>10</v>
      </c>
      <c r="N8" s="141" t="s">
        <v>6</v>
      </c>
      <c r="O8" s="133" t="s">
        <v>13</v>
      </c>
      <c r="P8" s="133"/>
      <c r="Q8" s="133" t="s">
        <v>15</v>
      </c>
    </row>
    <row r="9" spans="1:17" s="132" customFormat="1" ht="24" x14ac:dyDescent="0.2">
      <c r="A9" s="166"/>
      <c r="B9" s="133"/>
      <c r="C9" s="133"/>
      <c r="D9" s="133"/>
      <c r="E9" s="133"/>
      <c r="F9" s="138"/>
      <c r="G9" s="133"/>
      <c r="H9" s="133"/>
      <c r="I9" s="137"/>
      <c r="J9" s="137"/>
      <c r="K9" s="136" t="s">
        <v>7</v>
      </c>
      <c r="L9" s="136" t="s">
        <v>8</v>
      </c>
      <c r="M9" s="135"/>
      <c r="N9" s="134"/>
      <c r="O9" s="133"/>
      <c r="P9" s="133"/>
      <c r="Q9" s="139"/>
    </row>
    <row r="10" spans="1:17" s="113" customFormat="1" ht="28.5" x14ac:dyDescent="0.25">
      <c r="A10" s="175" t="s">
        <v>40</v>
      </c>
      <c r="B10" s="117"/>
      <c r="C10" s="117"/>
      <c r="D10" s="107"/>
      <c r="E10" s="106"/>
      <c r="F10" s="105"/>
      <c r="G10" s="105"/>
      <c r="H10" s="104"/>
      <c r="I10" s="103"/>
      <c r="J10" s="103"/>
      <c r="K10" s="103"/>
      <c r="L10" s="103"/>
      <c r="M10" s="103"/>
      <c r="N10" s="102"/>
      <c r="O10" s="176"/>
      <c r="P10" s="176"/>
      <c r="Q10" s="176"/>
    </row>
    <row r="11" spans="1:17" s="113" customFormat="1" ht="60" x14ac:dyDescent="0.25">
      <c r="A11" s="129" t="s">
        <v>200</v>
      </c>
      <c r="B11" s="108">
        <v>7</v>
      </c>
      <c r="C11" s="108">
        <v>0</v>
      </c>
      <c r="D11" s="107">
        <f t="shared" ref="D11:D16" si="0">SUM($B$4-B11)</f>
        <v>38</v>
      </c>
      <c r="E11" s="106">
        <f t="shared" ref="E11:E16" si="1">SUM($B$5-C11)</f>
        <v>45</v>
      </c>
      <c r="F11" s="105">
        <f t="shared" ref="F11:F35" si="2">IF(ISERROR(B11/$B$4),"",(B11/$B$4))</f>
        <v>0.15555555555555556</v>
      </c>
      <c r="G11" s="105">
        <f t="shared" ref="G11:G35" si="3">IF(ISERROR(C11/$B$5),"",(C11/$B$5))</f>
        <v>0</v>
      </c>
      <c r="H11" s="104">
        <f t="shared" ref="H11:H35" si="4">IF(ISERROR(F11-G11),"",(F11-G11))</f>
        <v>0.15555555555555556</v>
      </c>
      <c r="I11" s="103" t="str">
        <f t="shared" ref="I11:I35" si="5">IF(ISERROR((B11*E11)/(C11*D11)),"",(B11*E11/(C11*D11)))</f>
        <v/>
      </c>
      <c r="J11" s="103" t="e">
        <f t="shared" ref="J11:J35" si="6">POWER(1/B11+1/C11+1/D11+1/E11,1/2)</f>
        <v>#DIV/0!</v>
      </c>
      <c r="K11" s="103" t="str">
        <f t="shared" ref="K11:K35" si="7">IF(ISERROR(EXP(LN(I11)-1.96 *J11)),"",(EXP(LN(I11)-1.96*J11)))</f>
        <v/>
      </c>
      <c r="L11" s="103" t="str">
        <f t="shared" ref="L11:L35" si="8">IF(ISERROR(EXP(LN(I11)+1.96 *J11)),"",EXP(LN(I11)+1.96*J11))</f>
        <v/>
      </c>
      <c r="M11" s="103">
        <f t="shared" ref="M11:M35" si="9">IF(ISERROR(($B$7*B11/(B11+D11)/(($B$7*B11/(B11+D11)+(1-$B$7)*C11/(C11+E11))))/($B$7*D11/(B11+D11)/(($B$7*D11/(B11+D11)+(1-$B$7)*E11/(C11+E11))))),"",($B$7*B11/(B11+D11)/(($B$7*B11/(B11+D11)+(1-$B$7)*C11/(C11+E11))))/($B$7*D11/(B11+D11)/(($B$7*D11/(B11+D11)+(1-$B$7)*E11/(C11+E11)))))</f>
        <v>1.7699322563835334</v>
      </c>
      <c r="N11" s="102">
        <f t="shared" ref="N11:N21" si="10">MIN(_xlfn.HYPGEOM.DIST(C11,B11+C11,C11+E11,B11+D11+C11+E11,TRUE),_xlfn.HYPGEOM.DIST(B11,B11+C11,B11+D11,B11+D11+C11+E11,TRUE))</f>
        <v>6.0737972058253799E-3</v>
      </c>
      <c r="O11" s="176" t="str">
        <f>IF(AND(N11&lt;$B$6,M11&gt;1,AND(B11&gt;0,B11&lt;$B$4)),"Doers are " &amp; ROUND(M11,1)&amp;" more likely to give this response than Non-Doers.",IF(AND(N11&lt;$B$6,M11&gt;1,B11=$B$4),"Doers are more likely to give this response than Doers.",""))</f>
        <v>Doers are 1.8 more likely to give this response than Non-Doers.</v>
      </c>
      <c r="P11" s="176"/>
      <c r="Q11" s="176" t="str">
        <f>IF(AND(N11&lt;$B$6,M11&lt;1,AND(C11&gt;0,B11&gt;0)),"Non-Doers are " &amp; ROUND(1/M11,1)&amp;" more likely to give this response than Doers.",IF(AND(N11&lt;$B$6,M11=0,B11=0),"Non-Doers are more likely to give this response than Doers.",""))</f>
        <v/>
      </c>
    </row>
    <row r="12" spans="1:17" s="113" customFormat="1" ht="60" x14ac:dyDescent="0.25">
      <c r="A12" s="129" t="s">
        <v>201</v>
      </c>
      <c r="B12" s="108">
        <v>9</v>
      </c>
      <c r="C12" s="108">
        <v>0</v>
      </c>
      <c r="D12" s="107">
        <f t="shared" si="0"/>
        <v>36</v>
      </c>
      <c r="E12" s="106">
        <f t="shared" si="1"/>
        <v>45</v>
      </c>
      <c r="F12" s="105">
        <f t="shared" si="2"/>
        <v>0.2</v>
      </c>
      <c r="G12" s="105">
        <f t="shared" si="3"/>
        <v>0</v>
      </c>
      <c r="H12" s="104">
        <f t="shared" si="4"/>
        <v>0.2</v>
      </c>
      <c r="I12" s="103" t="str">
        <f t="shared" si="5"/>
        <v/>
      </c>
      <c r="J12" s="103" t="e">
        <f t="shared" si="6"/>
        <v>#DIV/0!</v>
      </c>
      <c r="K12" s="103" t="str">
        <f t="shared" si="7"/>
        <v/>
      </c>
      <c r="L12" s="103" t="str">
        <f t="shared" si="8"/>
        <v/>
      </c>
      <c r="M12" s="103">
        <f t="shared" si="9"/>
        <v>1.8127062706270627</v>
      </c>
      <c r="N12" s="102">
        <f t="shared" si="10"/>
        <v>1.2547397695254882E-3</v>
      </c>
      <c r="O12" s="176" t="str">
        <f t="shared" ref="O12:O17" si="11">IF(AND(N12&lt;$B$6,M12&gt;1,AND(B12&gt;0,B12&lt;$B$4)),"Doers are " &amp; ROUND(M12,1)&amp;" more likely to give this response than Non-Doers.",IF(AND(N12&lt;$B$6,M12&gt;1,B12=$B$4),"Doers are more likely to give this response than Doers.",""))</f>
        <v>Doers are 1.8 more likely to give this response than Non-Doers.</v>
      </c>
      <c r="P12" s="176"/>
      <c r="Q12" s="176" t="str">
        <f t="shared" ref="Q12:Q17" si="12">IF(AND(N12&lt;$B$6,M12&lt;1,AND(C12&gt;0,B12&gt;0)),"Non-Doers are " &amp; ROUND(1/M12,1)&amp;" more likely to give this response than Doers.",IF(AND(N12&lt;$B$6,M12=0,B12=0),"Non-Doers are more likely to give this response than Doers.",""))</f>
        <v/>
      </c>
    </row>
    <row r="13" spans="1:17" s="113" customFormat="1" ht="28.5" x14ac:dyDescent="0.25">
      <c r="A13" s="129" t="s">
        <v>202</v>
      </c>
      <c r="B13" s="108">
        <v>3</v>
      </c>
      <c r="C13" s="108">
        <v>0</v>
      </c>
      <c r="D13" s="107">
        <f t="shared" si="0"/>
        <v>42</v>
      </c>
      <c r="E13" s="106">
        <f t="shared" si="1"/>
        <v>45</v>
      </c>
      <c r="F13" s="105">
        <f t="shared" si="2"/>
        <v>6.6666666666666666E-2</v>
      </c>
      <c r="G13" s="105">
        <f t="shared" si="3"/>
        <v>0</v>
      </c>
      <c r="H13" s="104">
        <f t="shared" si="4"/>
        <v>6.6666666666666666E-2</v>
      </c>
      <c r="I13" s="103" t="str">
        <f t="shared" si="5"/>
        <v/>
      </c>
      <c r="J13" s="103" t="e">
        <f t="shared" si="6"/>
        <v>#DIV/0!</v>
      </c>
      <c r="K13" s="103" t="str">
        <f t="shared" si="7"/>
        <v/>
      </c>
      <c r="L13" s="103" t="str">
        <f t="shared" si="8"/>
        <v/>
      </c>
      <c r="M13" s="103">
        <f t="shared" si="9"/>
        <v>1.6966053748231966</v>
      </c>
      <c r="N13" s="102">
        <f t="shared" si="10"/>
        <v>0.12078651685393257</v>
      </c>
      <c r="O13" s="176" t="str">
        <f t="shared" si="11"/>
        <v/>
      </c>
      <c r="P13" s="176"/>
      <c r="Q13" s="176" t="str">
        <f t="shared" si="12"/>
        <v/>
      </c>
    </row>
    <row r="14" spans="1:17" s="113" customFormat="1" ht="60" x14ac:dyDescent="0.25">
      <c r="A14" s="129" t="s">
        <v>203</v>
      </c>
      <c r="B14" s="108">
        <v>22</v>
      </c>
      <c r="C14" s="108">
        <v>0</v>
      </c>
      <c r="D14" s="107">
        <f t="shared" si="0"/>
        <v>23</v>
      </c>
      <c r="E14" s="106">
        <f t="shared" si="1"/>
        <v>45</v>
      </c>
      <c r="F14" s="105">
        <f t="shared" si="2"/>
        <v>0.48888888888888887</v>
      </c>
      <c r="G14" s="105">
        <f t="shared" si="3"/>
        <v>0</v>
      </c>
      <c r="H14" s="104">
        <f t="shared" si="4"/>
        <v>0.48888888888888887</v>
      </c>
      <c r="I14" s="103" t="str">
        <f t="shared" si="5"/>
        <v/>
      </c>
      <c r="J14" s="103" t="e">
        <f t="shared" si="6"/>
        <v>#DIV/0!</v>
      </c>
      <c r="K14" s="103" t="str">
        <f t="shared" si="7"/>
        <v/>
      </c>
      <c r="L14" s="103" t="str">
        <f t="shared" si="8"/>
        <v/>
      </c>
      <c r="M14" s="103">
        <f t="shared" si="9"/>
        <v>2.2720619888075766</v>
      </c>
      <c r="N14" s="102">
        <f t="shared" si="10"/>
        <v>7.7239516684878892E-9</v>
      </c>
      <c r="O14" s="176" t="str">
        <f t="shared" si="11"/>
        <v>Doers are 2.3 more likely to give this response than Non-Doers.</v>
      </c>
      <c r="P14" s="176"/>
      <c r="Q14" s="176" t="str">
        <f t="shared" si="12"/>
        <v/>
      </c>
    </row>
    <row r="15" spans="1:17" s="113" customFormat="1" ht="15" x14ac:dyDescent="0.25">
      <c r="A15" s="129" t="s">
        <v>204</v>
      </c>
      <c r="B15" s="108">
        <v>1</v>
      </c>
      <c r="C15" s="108">
        <v>0</v>
      </c>
      <c r="D15" s="107">
        <f t="shared" si="0"/>
        <v>44</v>
      </c>
      <c r="E15" s="106">
        <f t="shared" si="1"/>
        <v>45</v>
      </c>
      <c r="F15" s="105">
        <f t="shared" si="2"/>
        <v>2.2222222222222223E-2</v>
      </c>
      <c r="G15" s="105">
        <f t="shared" si="3"/>
        <v>0</v>
      </c>
      <c r="H15" s="104">
        <f t="shared" si="4"/>
        <v>2.2222222222222223E-2</v>
      </c>
      <c r="I15" s="103" t="str">
        <f t="shared" si="5"/>
        <v/>
      </c>
      <c r="J15" s="103" t="e">
        <f t="shared" si="6"/>
        <v>#DIV/0!</v>
      </c>
      <c r="K15" s="103" t="str">
        <f t="shared" si="7"/>
        <v/>
      </c>
      <c r="L15" s="103" t="str">
        <f t="shared" si="8"/>
        <v/>
      </c>
      <c r="M15" s="103">
        <f t="shared" si="9"/>
        <v>1.6649414941494152</v>
      </c>
      <c r="N15" s="102">
        <f t="shared" si="10"/>
        <v>0.5</v>
      </c>
      <c r="O15" s="176" t="str">
        <f t="shared" si="11"/>
        <v/>
      </c>
      <c r="P15" s="176"/>
      <c r="Q15" s="176" t="str">
        <f t="shared" si="12"/>
        <v/>
      </c>
    </row>
    <row r="16" spans="1:17" s="113" customFormat="1" ht="28.5" x14ac:dyDescent="0.25">
      <c r="A16" s="129" t="s">
        <v>205</v>
      </c>
      <c r="B16" s="108">
        <v>3</v>
      </c>
      <c r="C16" s="108">
        <v>0</v>
      </c>
      <c r="D16" s="107">
        <f t="shared" si="0"/>
        <v>42</v>
      </c>
      <c r="E16" s="106">
        <f t="shared" si="1"/>
        <v>45</v>
      </c>
      <c r="F16" s="105">
        <f t="shared" si="2"/>
        <v>6.6666666666666666E-2</v>
      </c>
      <c r="G16" s="105">
        <f t="shared" si="3"/>
        <v>0</v>
      </c>
      <c r="H16" s="104">
        <f t="shared" si="4"/>
        <v>6.6666666666666666E-2</v>
      </c>
      <c r="I16" s="103" t="str">
        <f t="shared" si="5"/>
        <v/>
      </c>
      <c r="J16" s="103" t="e">
        <f t="shared" si="6"/>
        <v>#DIV/0!</v>
      </c>
      <c r="K16" s="103" t="str">
        <f t="shared" si="7"/>
        <v/>
      </c>
      <c r="L16" s="103" t="str">
        <f t="shared" si="8"/>
        <v/>
      </c>
      <c r="M16" s="103">
        <f t="shared" si="9"/>
        <v>1.6966053748231966</v>
      </c>
      <c r="N16" s="102">
        <f t="shared" si="10"/>
        <v>0.12078651685393257</v>
      </c>
      <c r="O16" s="176" t="str">
        <f t="shared" si="11"/>
        <v/>
      </c>
      <c r="P16" s="176"/>
      <c r="Q16" s="176" t="str">
        <f t="shared" si="12"/>
        <v/>
      </c>
    </row>
    <row r="17" spans="1:17" s="113" customFormat="1" ht="75" x14ac:dyDescent="0.25">
      <c r="A17" s="129" t="s">
        <v>206</v>
      </c>
      <c r="B17" s="108">
        <v>0</v>
      </c>
      <c r="C17" s="108">
        <v>45</v>
      </c>
      <c r="D17" s="107">
        <f>SUM($B$4-B17)</f>
        <v>45</v>
      </c>
      <c r="E17" s="106">
        <f>SUM($B$5-C17)</f>
        <v>0</v>
      </c>
      <c r="F17" s="105">
        <f t="shared" si="2"/>
        <v>0</v>
      </c>
      <c r="G17" s="105">
        <f t="shared" si="3"/>
        <v>1</v>
      </c>
      <c r="H17" s="104">
        <f t="shared" si="4"/>
        <v>-1</v>
      </c>
      <c r="I17" s="103">
        <f t="shared" si="5"/>
        <v>0</v>
      </c>
      <c r="J17" s="103" t="e">
        <f t="shared" si="6"/>
        <v>#DIV/0!</v>
      </c>
      <c r="K17" s="103" t="str">
        <f t="shared" si="7"/>
        <v/>
      </c>
      <c r="L17" s="103" t="str">
        <f t="shared" si="8"/>
        <v/>
      </c>
      <c r="M17" s="103">
        <f t="shared" si="9"/>
        <v>0</v>
      </c>
      <c r="N17" s="102">
        <f t="shared" si="10"/>
        <v>9.6313670088219773E-27</v>
      </c>
      <c r="O17" s="176" t="str">
        <f t="shared" si="11"/>
        <v/>
      </c>
      <c r="P17" s="176"/>
      <c r="Q17" s="176" t="str">
        <f t="shared" si="12"/>
        <v>Non-Doers are more likely to give this response than Doers.</v>
      </c>
    </row>
    <row r="18" spans="1:17" s="113" customFormat="1" ht="15" hidden="1" x14ac:dyDescent="0.25">
      <c r="A18" s="177"/>
      <c r="B18" s="108"/>
      <c r="C18" s="108"/>
      <c r="D18" s="107">
        <f t="shared" ref="D18:D21" si="13">SUM($B$4-B18)</f>
        <v>45</v>
      </c>
      <c r="E18" s="106">
        <f t="shared" ref="E18:E21" si="14">SUM($B$5-C18)</f>
        <v>45</v>
      </c>
      <c r="F18" s="105">
        <f t="shared" si="2"/>
        <v>0</v>
      </c>
      <c r="G18" s="105">
        <f t="shared" si="3"/>
        <v>0</v>
      </c>
      <c r="H18" s="104">
        <f t="shared" si="4"/>
        <v>0</v>
      </c>
      <c r="I18" s="103" t="str">
        <f t="shared" si="5"/>
        <v/>
      </c>
      <c r="J18" s="103" t="e">
        <f t="shared" si="6"/>
        <v>#DIV/0!</v>
      </c>
      <c r="K18" s="103" t="str">
        <f t="shared" si="7"/>
        <v/>
      </c>
      <c r="L18" s="103" t="str">
        <f t="shared" si="8"/>
        <v/>
      </c>
      <c r="M18" s="103" t="str">
        <f t="shared" si="9"/>
        <v/>
      </c>
      <c r="N18" s="102">
        <f t="shared" si="10"/>
        <v>1</v>
      </c>
      <c r="O18" s="176" t="str">
        <f t="shared" ref="O18:O21" si="15">IF(AND(N18&lt;0.05,M18&gt;1,AND(B18&gt;0,B18&lt;$B$4)),"Doers are " &amp; ROUND(M18,1)&amp;" more likely to give this response than Non-Doers.",IF(AND(N18&lt;0.05,M18&gt;1,B18=$B$4),"Doers are more likely to give this response than Doers.",""))</f>
        <v/>
      </c>
      <c r="P18" s="176"/>
      <c r="Q18" s="176" t="str">
        <f t="shared" ref="Q18:Q21" si="16">IF(AND(N18&lt;0.05,M18&lt;1,AND(C18&gt;0,B18&gt;0)),"Non-Doers are " &amp; ROUND(1/M18,1)&amp;" more likely to give this response than Doers.",IF(AND(N18&lt;0.05,M18=0,B18=0),"Non-Doers are more likely to give this response than Doers.",""))</f>
        <v/>
      </c>
    </row>
    <row r="19" spans="1:17" s="113" customFormat="1" ht="63.75" hidden="1" customHeight="1" x14ac:dyDescent="0.25">
      <c r="A19" s="177"/>
      <c r="B19" s="108"/>
      <c r="C19" s="108"/>
      <c r="D19" s="107">
        <f t="shared" si="13"/>
        <v>45</v>
      </c>
      <c r="E19" s="106">
        <f t="shared" si="14"/>
        <v>45</v>
      </c>
      <c r="F19" s="105">
        <f t="shared" si="2"/>
        <v>0</v>
      </c>
      <c r="G19" s="105">
        <f t="shared" si="3"/>
        <v>0</v>
      </c>
      <c r="H19" s="104">
        <f t="shared" si="4"/>
        <v>0</v>
      </c>
      <c r="I19" s="103" t="str">
        <f t="shared" si="5"/>
        <v/>
      </c>
      <c r="J19" s="103" t="e">
        <f t="shared" si="6"/>
        <v>#DIV/0!</v>
      </c>
      <c r="K19" s="103" t="str">
        <f t="shared" si="7"/>
        <v/>
      </c>
      <c r="L19" s="103" t="str">
        <f t="shared" si="8"/>
        <v/>
      </c>
      <c r="M19" s="103" t="str">
        <f t="shared" si="9"/>
        <v/>
      </c>
      <c r="N19" s="102">
        <f t="shared" si="10"/>
        <v>1</v>
      </c>
      <c r="O19" s="176" t="str">
        <f t="shared" si="15"/>
        <v/>
      </c>
      <c r="P19" s="176"/>
      <c r="Q19" s="176" t="str">
        <f t="shared" si="16"/>
        <v/>
      </c>
    </row>
    <row r="20" spans="1:17" s="113" customFormat="1" ht="15" hidden="1" x14ac:dyDescent="0.25">
      <c r="A20" s="177"/>
      <c r="B20" s="108"/>
      <c r="C20" s="108"/>
      <c r="D20" s="107">
        <f t="shared" si="13"/>
        <v>45</v>
      </c>
      <c r="E20" s="106">
        <f t="shared" si="14"/>
        <v>45</v>
      </c>
      <c r="F20" s="105">
        <f t="shared" si="2"/>
        <v>0</v>
      </c>
      <c r="G20" s="105">
        <f t="shared" si="3"/>
        <v>0</v>
      </c>
      <c r="H20" s="104">
        <f t="shared" si="4"/>
        <v>0</v>
      </c>
      <c r="I20" s="103" t="str">
        <f t="shared" si="5"/>
        <v/>
      </c>
      <c r="J20" s="103" t="e">
        <f t="shared" si="6"/>
        <v>#DIV/0!</v>
      </c>
      <c r="K20" s="103" t="str">
        <f t="shared" si="7"/>
        <v/>
      </c>
      <c r="L20" s="103" t="str">
        <f t="shared" si="8"/>
        <v/>
      </c>
      <c r="M20" s="103" t="str">
        <f t="shared" si="9"/>
        <v/>
      </c>
      <c r="N20" s="102">
        <f t="shared" si="10"/>
        <v>1</v>
      </c>
      <c r="O20" s="176" t="str">
        <f t="shared" si="15"/>
        <v/>
      </c>
      <c r="P20" s="176"/>
      <c r="Q20" s="176" t="str">
        <f t="shared" si="16"/>
        <v/>
      </c>
    </row>
    <row r="21" spans="1:17" s="113" customFormat="1" ht="23.25" hidden="1" customHeight="1" x14ac:dyDescent="0.25">
      <c r="A21" s="177"/>
      <c r="B21" s="108"/>
      <c r="C21" s="108"/>
      <c r="D21" s="107">
        <f t="shared" si="13"/>
        <v>45</v>
      </c>
      <c r="E21" s="106">
        <f t="shared" si="14"/>
        <v>45</v>
      </c>
      <c r="F21" s="105">
        <f t="shared" si="2"/>
        <v>0</v>
      </c>
      <c r="G21" s="105">
        <f t="shared" si="3"/>
        <v>0</v>
      </c>
      <c r="H21" s="104">
        <f t="shared" si="4"/>
        <v>0</v>
      </c>
      <c r="I21" s="103" t="str">
        <f t="shared" si="5"/>
        <v/>
      </c>
      <c r="J21" s="103" t="e">
        <f t="shared" si="6"/>
        <v>#DIV/0!</v>
      </c>
      <c r="K21" s="103" t="str">
        <f t="shared" si="7"/>
        <v/>
      </c>
      <c r="L21" s="103" t="str">
        <f t="shared" si="8"/>
        <v/>
      </c>
      <c r="M21" s="103" t="str">
        <f t="shared" si="9"/>
        <v/>
      </c>
      <c r="N21" s="102">
        <f t="shared" si="10"/>
        <v>1</v>
      </c>
      <c r="O21" s="176" t="str">
        <f t="shared" si="15"/>
        <v/>
      </c>
      <c r="P21" s="176"/>
      <c r="Q21" s="176" t="str">
        <f t="shared" si="16"/>
        <v/>
      </c>
    </row>
    <row r="22" spans="1:17" s="113" customFormat="1" ht="15" x14ac:dyDescent="0.25">
      <c r="A22" s="178"/>
      <c r="B22" s="117"/>
      <c r="C22" s="117"/>
      <c r="D22" s="101"/>
      <c r="E22" s="126"/>
      <c r="F22" s="125"/>
      <c r="G22" s="125"/>
      <c r="H22" s="124"/>
      <c r="I22" s="123"/>
      <c r="J22" s="123"/>
      <c r="K22" s="123"/>
      <c r="L22" s="123"/>
      <c r="M22" s="123"/>
      <c r="N22" s="102"/>
      <c r="O22" s="176"/>
      <c r="P22" s="176"/>
      <c r="Q22" s="176"/>
    </row>
    <row r="23" spans="1:17" s="113" customFormat="1" ht="30" x14ac:dyDescent="0.25">
      <c r="A23" s="179" t="s">
        <v>39</v>
      </c>
      <c r="B23" s="107"/>
      <c r="C23" s="107"/>
      <c r="D23" s="107"/>
      <c r="E23" s="106"/>
      <c r="F23" s="105"/>
      <c r="G23" s="105"/>
      <c r="H23" s="104"/>
      <c r="I23" s="103"/>
      <c r="J23" s="103"/>
      <c r="K23" s="103"/>
      <c r="L23" s="103"/>
      <c r="M23" s="103"/>
      <c r="N23" s="102"/>
      <c r="O23" s="176"/>
      <c r="P23" s="176"/>
      <c r="Q23" s="176"/>
    </row>
    <row r="24" spans="1:17" s="113" customFormat="1" ht="60" x14ac:dyDescent="0.25">
      <c r="A24" s="129" t="s">
        <v>207</v>
      </c>
      <c r="B24" s="108">
        <v>28</v>
      </c>
      <c r="C24" s="108">
        <v>0</v>
      </c>
      <c r="D24" s="107">
        <f t="shared" ref="D24:D35" si="17">SUM($B$4-B24)</f>
        <v>17</v>
      </c>
      <c r="E24" s="106">
        <f t="shared" ref="E24:E35" si="18">SUM($B$5-C24)</f>
        <v>45</v>
      </c>
      <c r="F24" s="105">
        <f t="shared" ref="F24:F28" si="19">IF(ISERROR(B24/$B$4),"",(B24/$B$4))</f>
        <v>0.62222222222222223</v>
      </c>
      <c r="G24" s="105">
        <f t="shared" ref="G24:G28" si="20">IF(ISERROR(C24/$B$5),"",(C24/$B$5))</f>
        <v>0</v>
      </c>
      <c r="H24" s="104">
        <f t="shared" ref="H24:H28" si="21">IF(ISERROR(F24-G24),"",(F24-G24))</f>
        <v>0.62222222222222223</v>
      </c>
      <c r="I24" s="103" t="str">
        <f t="shared" ref="I24:I28" si="22">IF(ISERROR((B24*E24)/(C24*D24)),"",(B24*E24/(C24*D24)))</f>
        <v/>
      </c>
      <c r="J24" s="103" t="e">
        <f t="shared" ref="J24:J28" si="23">POWER(1/B24+1/C24+1/D24+1/E24,1/2)</f>
        <v>#DIV/0!</v>
      </c>
      <c r="K24" s="103" t="str">
        <f t="shared" ref="K24:K28" si="24">IF(ISERROR(EXP(LN(I24)-1.96 *J24)),"",(EXP(LN(I24)-1.96*J24)))</f>
        <v/>
      </c>
      <c r="L24" s="103" t="str">
        <f t="shared" ref="L24:L28" si="25">IF(ISERROR(EXP(LN(I24)+1.96 *J24)),"",EXP(LN(I24)+1.96*J24))</f>
        <v/>
      </c>
      <c r="M24" s="103">
        <f t="shared" ref="M24:M28" si="26">IF(ISERROR(($B$7*B24/(B24+D24)/(($B$7*B24/(B24+D24)+(1-$B$7)*C24/(C24+E24))))/($B$7*D24/(B24+D24)/(($B$7*D24/(B24+D24)+(1-$B$7)*E24/(C24+E24))))),"",($B$7*B24/(B24+D24)/(($B$7*B24/(B24+D24)+(1-$B$7)*C24/(C24+E24))))/($B$7*D24/(B24+D24)/(($B$7*D24/(B24+D24)+(1-$B$7)*E24/(C24+E24)))))</f>
        <v>2.7210250436808385</v>
      </c>
      <c r="N24" s="102">
        <f t="shared" ref="N24:N35" si="27">MIN(_xlfn.HYPGEOM.DIST(C24,B24+C24,C24+E24,B24+D24+C24+E24,TRUE),_xlfn.HYPGEOM.DIST(B24,B24+C24,B24+D24,B24+D24+C24+E24,TRUE))</f>
        <v>7.1236722477738911E-12</v>
      </c>
      <c r="O24" s="176" t="str">
        <f t="shared" ref="O24:O31" si="28">IF(AND(N24&lt;$B$6,M24&gt;1,AND(B24&gt;0,B24&lt;$B$4)),"Doers are " &amp; ROUND(M24,1)&amp;" more likely to give this response than Non-Doers.",IF(AND(N24&lt;$B$6,M24&gt;1,B24=$B$4),"Doers are more likely to give this response than Doers.",""))</f>
        <v>Doers are 2.7 more likely to give this response than Non-Doers.</v>
      </c>
      <c r="P24" s="176"/>
      <c r="Q24" s="176" t="str">
        <f t="shared" ref="Q24:Q31" si="29">IF(AND(N24&lt;$B$6,M24&lt;1,AND(C24&gt;0,B24&gt;0)),"Non-Doers are " &amp; ROUND(1/M24,1)&amp;" more likely to give this response than Doers.",IF(AND(N24&lt;$B$6,M24=0,B24=0),"Non-Doers are more likely to give this response than Doers.",""))</f>
        <v/>
      </c>
    </row>
    <row r="25" spans="1:17" s="113" customFormat="1" ht="28.5" x14ac:dyDescent="0.25">
      <c r="A25" s="129" t="s">
        <v>208</v>
      </c>
      <c r="B25" s="108">
        <v>3</v>
      </c>
      <c r="C25" s="108">
        <v>0</v>
      </c>
      <c r="D25" s="107">
        <f t="shared" si="17"/>
        <v>42</v>
      </c>
      <c r="E25" s="106">
        <f t="shared" si="18"/>
        <v>45</v>
      </c>
      <c r="F25" s="105">
        <f t="shared" si="19"/>
        <v>6.6666666666666666E-2</v>
      </c>
      <c r="G25" s="105">
        <f t="shared" si="20"/>
        <v>0</v>
      </c>
      <c r="H25" s="104">
        <f t="shared" si="21"/>
        <v>6.6666666666666666E-2</v>
      </c>
      <c r="I25" s="103" t="str">
        <f t="shared" si="22"/>
        <v/>
      </c>
      <c r="J25" s="103" t="e">
        <f t="shared" si="23"/>
        <v>#DIV/0!</v>
      </c>
      <c r="K25" s="103" t="str">
        <f t="shared" si="24"/>
        <v/>
      </c>
      <c r="L25" s="103" t="str">
        <f t="shared" si="25"/>
        <v/>
      </c>
      <c r="M25" s="103">
        <f t="shared" si="26"/>
        <v>1.6966053748231966</v>
      </c>
      <c r="N25" s="102">
        <f t="shared" si="27"/>
        <v>0.12078651685393257</v>
      </c>
      <c r="O25" s="176" t="str">
        <f t="shared" si="28"/>
        <v/>
      </c>
      <c r="P25" s="176"/>
      <c r="Q25" s="176" t="str">
        <f t="shared" si="29"/>
        <v/>
      </c>
    </row>
    <row r="26" spans="1:17" s="113" customFormat="1" ht="28.5" x14ac:dyDescent="0.25">
      <c r="A26" s="129" t="s">
        <v>209</v>
      </c>
      <c r="B26" s="108">
        <v>2</v>
      </c>
      <c r="C26" s="108">
        <v>0</v>
      </c>
      <c r="D26" s="107">
        <f t="shared" si="17"/>
        <v>43</v>
      </c>
      <c r="E26" s="106">
        <f t="shared" si="18"/>
        <v>45</v>
      </c>
      <c r="F26" s="105">
        <f t="shared" si="19"/>
        <v>4.4444444444444446E-2</v>
      </c>
      <c r="G26" s="105">
        <f t="shared" si="20"/>
        <v>0</v>
      </c>
      <c r="H26" s="104">
        <f t="shared" si="21"/>
        <v>4.4444444444444446E-2</v>
      </c>
      <c r="I26" s="103" t="str">
        <f t="shared" si="22"/>
        <v/>
      </c>
      <c r="J26" s="103" t="e">
        <f t="shared" si="23"/>
        <v>#DIV/0!</v>
      </c>
      <c r="K26" s="103" t="str">
        <f t="shared" si="24"/>
        <v/>
      </c>
      <c r="L26" s="103" t="str">
        <f t="shared" si="25"/>
        <v/>
      </c>
      <c r="M26" s="103">
        <f t="shared" si="26"/>
        <v>1.6804052498273083</v>
      </c>
      <c r="N26" s="102">
        <f t="shared" si="27"/>
        <v>0.2471910112359551</v>
      </c>
      <c r="O26" s="176" t="str">
        <f t="shared" si="28"/>
        <v/>
      </c>
      <c r="P26" s="176"/>
      <c r="Q26" s="176" t="str">
        <f t="shared" si="29"/>
        <v/>
      </c>
    </row>
    <row r="27" spans="1:17" s="113" customFormat="1" ht="28.5" x14ac:dyDescent="0.25">
      <c r="A27" s="129" t="s">
        <v>210</v>
      </c>
      <c r="B27" s="108">
        <v>1</v>
      </c>
      <c r="C27" s="108">
        <v>0</v>
      </c>
      <c r="D27" s="107">
        <f t="shared" si="17"/>
        <v>44</v>
      </c>
      <c r="E27" s="106">
        <f t="shared" si="18"/>
        <v>45</v>
      </c>
      <c r="F27" s="105">
        <f t="shared" si="19"/>
        <v>2.2222222222222223E-2</v>
      </c>
      <c r="G27" s="105">
        <f t="shared" si="20"/>
        <v>0</v>
      </c>
      <c r="H27" s="104">
        <f t="shared" si="21"/>
        <v>2.2222222222222223E-2</v>
      </c>
      <c r="I27" s="103" t="str">
        <f t="shared" si="22"/>
        <v/>
      </c>
      <c r="J27" s="103" t="e">
        <f t="shared" si="23"/>
        <v>#DIV/0!</v>
      </c>
      <c r="K27" s="103" t="str">
        <f t="shared" si="24"/>
        <v/>
      </c>
      <c r="L27" s="103" t="str">
        <f t="shared" si="25"/>
        <v/>
      </c>
      <c r="M27" s="103">
        <f t="shared" si="26"/>
        <v>1.6649414941494152</v>
      </c>
      <c r="N27" s="102">
        <f t="shared" si="27"/>
        <v>0.5</v>
      </c>
      <c r="O27" s="176" t="str">
        <f t="shared" si="28"/>
        <v/>
      </c>
      <c r="P27" s="176"/>
      <c r="Q27" s="176" t="str">
        <f t="shared" si="29"/>
        <v/>
      </c>
    </row>
    <row r="28" spans="1:17" s="113" customFormat="1" ht="15" x14ac:dyDescent="0.25">
      <c r="A28" s="129" t="s">
        <v>211</v>
      </c>
      <c r="B28" s="108">
        <v>4</v>
      </c>
      <c r="C28" s="108">
        <v>0</v>
      </c>
      <c r="D28" s="107">
        <f t="shared" si="17"/>
        <v>41</v>
      </c>
      <c r="E28" s="106">
        <f t="shared" si="18"/>
        <v>45</v>
      </c>
      <c r="F28" s="105">
        <f t="shared" si="19"/>
        <v>8.8888888888888892E-2</v>
      </c>
      <c r="G28" s="105">
        <f t="shared" si="20"/>
        <v>0</v>
      </c>
      <c r="H28" s="104">
        <f t="shared" si="21"/>
        <v>8.8888888888888892E-2</v>
      </c>
      <c r="I28" s="103" t="str">
        <f t="shared" si="22"/>
        <v/>
      </c>
      <c r="J28" s="103" t="e">
        <f t="shared" si="23"/>
        <v>#DIV/0!</v>
      </c>
      <c r="K28" s="103" t="str">
        <f t="shared" si="24"/>
        <v/>
      </c>
      <c r="L28" s="103" t="str">
        <f t="shared" si="25"/>
        <v/>
      </c>
      <c r="M28" s="103">
        <f t="shared" si="26"/>
        <v>1.7135957498188843</v>
      </c>
      <c r="N28" s="102">
        <f t="shared" si="27"/>
        <v>5.8310732274312237E-2</v>
      </c>
      <c r="O28" s="176" t="str">
        <f t="shared" si="28"/>
        <v/>
      </c>
      <c r="P28" s="176"/>
      <c r="Q28" s="176" t="str">
        <f t="shared" si="29"/>
        <v/>
      </c>
    </row>
    <row r="29" spans="1:17" s="113" customFormat="1" ht="60" x14ac:dyDescent="0.25">
      <c r="A29" s="129" t="s">
        <v>212</v>
      </c>
      <c r="B29" s="108">
        <v>7</v>
      </c>
      <c r="C29" s="108">
        <v>0</v>
      </c>
      <c r="D29" s="107">
        <f t="shared" si="17"/>
        <v>38</v>
      </c>
      <c r="E29" s="106">
        <f t="shared" si="18"/>
        <v>45</v>
      </c>
      <c r="F29" s="105">
        <f t="shared" si="2"/>
        <v>0.15555555555555556</v>
      </c>
      <c r="G29" s="105">
        <f t="shared" si="3"/>
        <v>0</v>
      </c>
      <c r="H29" s="104">
        <f t="shared" si="4"/>
        <v>0.15555555555555556</v>
      </c>
      <c r="I29" s="103" t="str">
        <f t="shared" si="5"/>
        <v/>
      </c>
      <c r="J29" s="103" t="e">
        <f t="shared" si="6"/>
        <v>#DIV/0!</v>
      </c>
      <c r="K29" s="103" t="str">
        <f t="shared" si="7"/>
        <v/>
      </c>
      <c r="L29" s="103" t="str">
        <f t="shared" si="8"/>
        <v/>
      </c>
      <c r="M29" s="103">
        <f t="shared" si="9"/>
        <v>1.7699322563835334</v>
      </c>
      <c r="N29" s="102">
        <f t="shared" si="27"/>
        <v>6.0737972058253799E-3</v>
      </c>
      <c r="O29" s="176" t="str">
        <f t="shared" si="28"/>
        <v>Doers are 1.8 more likely to give this response than Non-Doers.</v>
      </c>
      <c r="P29" s="176"/>
      <c r="Q29" s="176" t="str">
        <f t="shared" si="29"/>
        <v/>
      </c>
    </row>
    <row r="30" spans="1:17" s="113" customFormat="1" ht="75" x14ac:dyDescent="0.25">
      <c r="A30" s="129" t="s">
        <v>213</v>
      </c>
      <c r="B30" s="108">
        <v>0</v>
      </c>
      <c r="C30" s="108">
        <v>32</v>
      </c>
      <c r="D30" s="107">
        <f t="shared" si="17"/>
        <v>45</v>
      </c>
      <c r="E30" s="106">
        <f t="shared" si="18"/>
        <v>13</v>
      </c>
      <c r="F30" s="105">
        <f t="shared" si="2"/>
        <v>0</v>
      </c>
      <c r="G30" s="105">
        <f t="shared" si="3"/>
        <v>0.71111111111111114</v>
      </c>
      <c r="H30" s="104">
        <f t="shared" si="4"/>
        <v>-0.71111111111111114</v>
      </c>
      <c r="I30" s="103">
        <f t="shared" si="5"/>
        <v>0</v>
      </c>
      <c r="J30" s="103" t="e">
        <f t="shared" si="6"/>
        <v>#DIV/0!</v>
      </c>
      <c r="K30" s="103" t="str">
        <f t="shared" si="7"/>
        <v/>
      </c>
      <c r="L30" s="103" t="str">
        <f t="shared" si="8"/>
        <v/>
      </c>
      <c r="M30" s="103">
        <f t="shared" si="9"/>
        <v>0</v>
      </c>
      <c r="N30" s="102">
        <f t="shared" si="27"/>
        <v>3.0392564152590402E-14</v>
      </c>
      <c r="O30" s="176" t="str">
        <f t="shared" si="28"/>
        <v/>
      </c>
      <c r="P30" s="176"/>
      <c r="Q30" s="176" t="str">
        <f t="shared" si="29"/>
        <v>Non-Doers are more likely to give this response than Doers.</v>
      </c>
    </row>
    <row r="31" spans="1:17" s="113" customFormat="1" ht="75" x14ac:dyDescent="0.25">
      <c r="A31" s="129" t="s">
        <v>214</v>
      </c>
      <c r="B31" s="108">
        <v>0</v>
      </c>
      <c r="C31" s="108">
        <v>13</v>
      </c>
      <c r="D31" s="107">
        <f t="shared" si="17"/>
        <v>45</v>
      </c>
      <c r="E31" s="106">
        <f t="shared" si="18"/>
        <v>32</v>
      </c>
      <c r="F31" s="105">
        <f t="shared" si="2"/>
        <v>0</v>
      </c>
      <c r="G31" s="105">
        <f t="shared" si="3"/>
        <v>0.28888888888888886</v>
      </c>
      <c r="H31" s="104">
        <f t="shared" si="4"/>
        <v>-0.28888888888888886</v>
      </c>
      <c r="I31" s="103">
        <f t="shared" si="5"/>
        <v>0</v>
      </c>
      <c r="J31" s="103" t="e">
        <f t="shared" si="6"/>
        <v>#DIV/0!</v>
      </c>
      <c r="K31" s="103" t="str">
        <f t="shared" si="7"/>
        <v/>
      </c>
      <c r="L31" s="103" t="str">
        <f t="shared" si="8"/>
        <v/>
      </c>
      <c r="M31" s="103">
        <f t="shared" si="9"/>
        <v>0</v>
      </c>
      <c r="N31" s="102">
        <f t="shared" si="27"/>
        <v>4.4424276704231976E-5</v>
      </c>
      <c r="O31" s="176" t="str">
        <f t="shared" si="28"/>
        <v/>
      </c>
      <c r="P31" s="176"/>
      <c r="Q31" s="176" t="str">
        <f t="shared" si="29"/>
        <v>Non-Doers are more likely to give this response than Doers.</v>
      </c>
    </row>
    <row r="32" spans="1:17" s="113" customFormat="1" ht="15" hidden="1" x14ac:dyDescent="0.25">
      <c r="A32" s="177"/>
      <c r="B32" s="108"/>
      <c r="C32" s="108"/>
      <c r="D32" s="107">
        <f t="shared" si="17"/>
        <v>45</v>
      </c>
      <c r="E32" s="106">
        <f t="shared" si="18"/>
        <v>45</v>
      </c>
      <c r="F32" s="105">
        <f t="shared" si="2"/>
        <v>0</v>
      </c>
      <c r="G32" s="105">
        <f t="shared" si="3"/>
        <v>0</v>
      </c>
      <c r="H32" s="104">
        <f t="shared" si="4"/>
        <v>0</v>
      </c>
      <c r="I32" s="103" t="str">
        <f t="shared" si="5"/>
        <v/>
      </c>
      <c r="J32" s="103" t="e">
        <f t="shared" si="6"/>
        <v>#DIV/0!</v>
      </c>
      <c r="K32" s="103" t="str">
        <f t="shared" si="7"/>
        <v/>
      </c>
      <c r="L32" s="103" t="str">
        <f t="shared" si="8"/>
        <v/>
      </c>
      <c r="M32" s="103" t="str">
        <f t="shared" si="9"/>
        <v/>
      </c>
      <c r="N32" s="102">
        <f t="shared" si="27"/>
        <v>1</v>
      </c>
      <c r="O32" s="176" t="str">
        <f t="shared" ref="O32:O35" si="30">IF(AND(N32&lt;0.05,M32&gt;1,AND(B32&gt;0,B32&lt;$B$4)),"Doers are " &amp; ROUND(M32,1)&amp;" more likely to give this response than Non-Doers.",IF(AND(N32&lt;0.05,M32&gt;1,B32=$B$4),"Doers are more likely to give this response than Doers.",""))</f>
        <v/>
      </c>
      <c r="P32" s="176"/>
      <c r="Q32" s="176" t="str">
        <f t="shared" ref="Q32:Q35" si="31">IF(AND(N32&lt;0.05,M32&lt;1,AND(C32&gt;0,B32&gt;0)),"Non-Doers are " &amp; ROUND(1/M32,1)&amp;" more likely to give this response than Doers.",IF(AND(N32&lt;0.05,M32=0,B32=0),"Non-Doers are more likely to give this response than Doers.",""))</f>
        <v/>
      </c>
    </row>
    <row r="33" spans="1:17" s="113" customFormat="1" ht="15" hidden="1" x14ac:dyDescent="0.25">
      <c r="A33" s="177"/>
      <c r="B33" s="108"/>
      <c r="C33" s="108"/>
      <c r="D33" s="107">
        <f t="shared" si="17"/>
        <v>45</v>
      </c>
      <c r="E33" s="106">
        <f t="shared" si="18"/>
        <v>45</v>
      </c>
      <c r="F33" s="105">
        <f t="shared" si="2"/>
        <v>0</v>
      </c>
      <c r="G33" s="105">
        <f t="shared" si="3"/>
        <v>0</v>
      </c>
      <c r="H33" s="104">
        <f t="shared" si="4"/>
        <v>0</v>
      </c>
      <c r="I33" s="103" t="str">
        <f t="shared" si="5"/>
        <v/>
      </c>
      <c r="J33" s="103" t="e">
        <f t="shared" si="6"/>
        <v>#DIV/0!</v>
      </c>
      <c r="K33" s="103" t="str">
        <f t="shared" si="7"/>
        <v/>
      </c>
      <c r="L33" s="103" t="str">
        <f t="shared" si="8"/>
        <v/>
      </c>
      <c r="M33" s="103" t="str">
        <f t="shared" si="9"/>
        <v/>
      </c>
      <c r="N33" s="102">
        <f t="shared" si="27"/>
        <v>1</v>
      </c>
      <c r="O33" s="176" t="str">
        <f t="shared" si="30"/>
        <v/>
      </c>
      <c r="P33" s="176"/>
      <c r="Q33" s="176" t="str">
        <f t="shared" si="31"/>
        <v/>
      </c>
    </row>
    <row r="34" spans="1:17" s="113" customFormat="1" ht="15" hidden="1" x14ac:dyDescent="0.25">
      <c r="A34" s="177"/>
      <c r="B34" s="108"/>
      <c r="C34" s="108"/>
      <c r="D34" s="107">
        <f t="shared" si="17"/>
        <v>45</v>
      </c>
      <c r="E34" s="106">
        <f t="shared" si="18"/>
        <v>45</v>
      </c>
      <c r="F34" s="105">
        <f t="shared" si="2"/>
        <v>0</v>
      </c>
      <c r="G34" s="105">
        <f t="shared" si="3"/>
        <v>0</v>
      </c>
      <c r="H34" s="104">
        <f t="shared" si="4"/>
        <v>0</v>
      </c>
      <c r="I34" s="103" t="str">
        <f t="shared" si="5"/>
        <v/>
      </c>
      <c r="J34" s="103" t="e">
        <f t="shared" si="6"/>
        <v>#DIV/0!</v>
      </c>
      <c r="K34" s="103" t="str">
        <f t="shared" si="7"/>
        <v/>
      </c>
      <c r="L34" s="103" t="str">
        <f t="shared" si="8"/>
        <v/>
      </c>
      <c r="M34" s="103" t="str">
        <f t="shared" si="9"/>
        <v/>
      </c>
      <c r="N34" s="102">
        <f t="shared" si="27"/>
        <v>1</v>
      </c>
      <c r="O34" s="176" t="str">
        <f t="shared" si="30"/>
        <v/>
      </c>
      <c r="P34" s="176"/>
      <c r="Q34" s="176" t="str">
        <f t="shared" si="31"/>
        <v/>
      </c>
    </row>
    <row r="35" spans="1:17" s="113" customFormat="1" ht="15" hidden="1" x14ac:dyDescent="0.25">
      <c r="A35" s="177"/>
      <c r="B35" s="108"/>
      <c r="C35" s="108"/>
      <c r="D35" s="107">
        <f t="shared" si="17"/>
        <v>45</v>
      </c>
      <c r="E35" s="106">
        <f t="shared" si="18"/>
        <v>45</v>
      </c>
      <c r="F35" s="105">
        <f t="shared" si="2"/>
        <v>0</v>
      </c>
      <c r="G35" s="105">
        <f t="shared" si="3"/>
        <v>0</v>
      </c>
      <c r="H35" s="104">
        <f t="shared" si="4"/>
        <v>0</v>
      </c>
      <c r="I35" s="103" t="str">
        <f t="shared" si="5"/>
        <v/>
      </c>
      <c r="J35" s="103" t="e">
        <f t="shared" si="6"/>
        <v>#DIV/0!</v>
      </c>
      <c r="K35" s="103" t="str">
        <f t="shared" si="7"/>
        <v/>
      </c>
      <c r="L35" s="103" t="str">
        <f t="shared" si="8"/>
        <v/>
      </c>
      <c r="M35" s="103" t="str">
        <f t="shared" si="9"/>
        <v/>
      </c>
      <c r="N35" s="102">
        <f t="shared" si="27"/>
        <v>1</v>
      </c>
      <c r="O35" s="176" t="str">
        <f t="shared" si="30"/>
        <v/>
      </c>
      <c r="P35" s="176"/>
      <c r="Q35" s="176" t="str">
        <f t="shared" si="31"/>
        <v/>
      </c>
    </row>
    <row r="36" spans="1:17" s="118" customFormat="1" ht="15" x14ac:dyDescent="0.25">
      <c r="A36" s="178"/>
      <c r="B36" s="117"/>
      <c r="C36" s="117"/>
      <c r="D36" s="101"/>
      <c r="E36" s="126"/>
      <c r="F36" s="125"/>
      <c r="G36" s="125"/>
      <c r="H36" s="124"/>
      <c r="I36" s="123"/>
      <c r="J36" s="123"/>
      <c r="K36" s="123"/>
      <c r="L36" s="123"/>
      <c r="M36" s="123"/>
      <c r="N36" s="102"/>
      <c r="O36" s="176"/>
      <c r="P36" s="176"/>
      <c r="Q36" s="176"/>
    </row>
    <row r="37" spans="1:17" s="113" customFormat="1" ht="30" x14ac:dyDescent="0.25">
      <c r="A37" s="179" t="s">
        <v>41</v>
      </c>
      <c r="B37" s="107"/>
      <c r="C37" s="107"/>
      <c r="D37" s="107"/>
      <c r="E37" s="130"/>
      <c r="F37" s="105"/>
      <c r="G37" s="105"/>
      <c r="H37" s="104"/>
      <c r="I37" s="103"/>
      <c r="J37" s="103"/>
      <c r="K37" s="103"/>
      <c r="L37" s="103"/>
      <c r="M37" s="103"/>
      <c r="N37" s="102"/>
      <c r="O37" s="176"/>
      <c r="P37" s="176"/>
      <c r="Q37" s="176"/>
    </row>
    <row r="38" spans="1:17" s="113" customFormat="1" ht="62.25" customHeight="1" x14ac:dyDescent="0.25">
      <c r="A38" s="129" t="s">
        <v>215</v>
      </c>
      <c r="B38" s="108">
        <v>18</v>
      </c>
      <c r="C38" s="108">
        <v>0</v>
      </c>
      <c r="D38" s="107">
        <f t="shared" ref="D38:D46" si="32">SUM($B$4-B38)</f>
        <v>27</v>
      </c>
      <c r="E38" s="106">
        <f t="shared" ref="E38:E46" si="33">SUM($B$5-C38)</f>
        <v>45</v>
      </c>
      <c r="F38" s="105">
        <f t="shared" ref="F38" si="34">IF(ISERROR(B38/$B$4),"",(B38/$B$4))</f>
        <v>0.4</v>
      </c>
      <c r="G38" s="105">
        <f t="shared" ref="G38" si="35">IF(ISERROR(C38/$B$5),"",(C38/$B$5))</f>
        <v>0</v>
      </c>
      <c r="H38" s="104">
        <f t="shared" ref="H38" si="36">IF(ISERROR(F38-G38),"",(F38-G38))</f>
        <v>0.4</v>
      </c>
      <c r="I38" s="103" t="str">
        <f t="shared" ref="I38:I101" si="37">IF(ISERROR((B38*E38)/(C38*D38)),"",(B38*E38/(C38*D38)))</f>
        <v/>
      </c>
      <c r="J38" s="103" t="e">
        <f t="shared" ref="J38:J101" si="38">POWER(1/B38+1/C38+1/D38+1/E38,1/2)</f>
        <v>#DIV/0!</v>
      </c>
      <c r="K38" s="103" t="str">
        <f t="shared" ref="K38:K101" si="39">IF(ISERROR(EXP(LN(I38)-1.96 *J38)),"",(EXP(LN(I38)-1.96*J38)))</f>
        <v/>
      </c>
      <c r="L38" s="103" t="str">
        <f t="shared" ref="L38:L101" si="40">IF(ISERROR(EXP(LN(I38)+1.96 *J38)),"",EXP(LN(I38)+1.96*J38))</f>
        <v/>
      </c>
      <c r="M38" s="103">
        <f t="shared" ref="M38" si="41">IF(ISERROR(($B$7*B38/(B38+D38)/(($B$7*B38/(B38+D38)+(1-$B$7)*C38/(C38+E38))))/($B$7*D38/(B38+D38)/(($B$7*D38/(B38+D38)+(1-$B$7)*E38/(C38+E38))))),"",($B$7*B38/(B38+D38)/(($B$7*B38/(B38+D38)+(1-$B$7)*C38/(C38+E38))))/($B$7*D38/(B38+D38)/(($B$7*D38/(B38+D38)+(1-$B$7)*E38/(C38+E38)))))</f>
        <v>2.083608360836084</v>
      </c>
      <c r="N38" s="102">
        <f t="shared" ref="N38:N46" si="42">MIN(_xlfn.HYPGEOM.DIST(C38,B38+C38,C38+E38,B38+D38+C38+E38,TRUE),_xlfn.HYPGEOM.DIST(B38,B38+C38,B38+D38,B38+D38+C38+E38,TRUE))</f>
        <v>4.5278200780761498E-7</v>
      </c>
      <c r="O38" s="176" t="str">
        <f t="shared" ref="O38:O42" si="43">IF(AND(N38&lt;$B$6,M38&gt;1,AND(B38&gt;0,B38&lt;$B$4)),"Doers are " &amp; ROUND(M38,1)&amp;" more likely to give this response than Non-Doers.",IF(AND(N38&lt;$B$6,M38&gt;1,B38=$B$4),"Doers are more likely to give this response than Doers.",""))</f>
        <v>Doers are 2.1 more likely to give this response than Non-Doers.</v>
      </c>
      <c r="P38" s="176"/>
      <c r="Q38" s="176" t="str">
        <f t="shared" ref="Q38:Q42" si="44">IF(AND(N38&lt;$B$6,M38&lt;1,AND(C38&gt;0,B38&gt;0)),"Non-Doers are " &amp; ROUND(1/M38,1)&amp;" more likely to give this response than Doers.",IF(AND(N38&lt;$B$6,M38=0,B38=0),"Non-Doers are more likely to give this response than Doers.",""))</f>
        <v/>
      </c>
    </row>
    <row r="39" spans="1:17" s="113" customFormat="1" ht="60" x14ac:dyDescent="0.25">
      <c r="A39" s="129" t="s">
        <v>216</v>
      </c>
      <c r="B39" s="108">
        <v>9</v>
      </c>
      <c r="C39" s="108">
        <v>0</v>
      </c>
      <c r="D39" s="107">
        <f t="shared" si="32"/>
        <v>36</v>
      </c>
      <c r="E39" s="106">
        <f t="shared" si="33"/>
        <v>45</v>
      </c>
      <c r="F39" s="105">
        <f>IF(ISERROR(B39/$B$4),"",(B39/$B$4))</f>
        <v>0.2</v>
      </c>
      <c r="G39" s="105">
        <f>IF(ISERROR(C39/$B$5),"",(C39/$B$5))</f>
        <v>0</v>
      </c>
      <c r="H39" s="104">
        <f>IF(ISERROR(F39-G39),"",(F39-G39))</f>
        <v>0.2</v>
      </c>
      <c r="I39" s="103" t="str">
        <f t="shared" si="37"/>
        <v/>
      </c>
      <c r="J39" s="103" t="e">
        <f t="shared" si="38"/>
        <v>#DIV/0!</v>
      </c>
      <c r="K39" s="103" t="str">
        <f t="shared" si="39"/>
        <v/>
      </c>
      <c r="L39" s="103" t="str">
        <f t="shared" si="40"/>
        <v/>
      </c>
      <c r="M39" s="103">
        <f>IF(ISERROR(($B$7*B39/(B39+D39)/(($B$7*B39/(B39+D39)+(1-$B$7)*C39/(C39+E39))))/($B$7*D39/(B39+D39)/(($B$7*D39/(B39+D39)+(1-$B$7)*E39/(C39+E39))))),"",($B$7*B39/(B39+D39)/(($B$7*B39/(B39+D39)+(1-$B$7)*C39/(C39+E39))))/($B$7*D39/(B39+D39)/(($B$7*D39/(B39+D39)+(1-$B$7)*E39/(C39+E39)))))</f>
        <v>1.8127062706270627</v>
      </c>
      <c r="N39" s="102">
        <f t="shared" si="42"/>
        <v>1.2547397695254882E-3</v>
      </c>
      <c r="O39" s="176" t="str">
        <f t="shared" si="43"/>
        <v>Doers are 1.8 more likely to give this response than Non-Doers.</v>
      </c>
      <c r="P39" s="176"/>
      <c r="Q39" s="176" t="str">
        <f t="shared" si="44"/>
        <v/>
      </c>
    </row>
    <row r="40" spans="1:17" s="113" customFormat="1" ht="60" x14ac:dyDescent="0.25">
      <c r="A40" s="129" t="s">
        <v>217</v>
      </c>
      <c r="B40" s="108">
        <v>6</v>
      </c>
      <c r="C40" s="108">
        <v>0</v>
      </c>
      <c r="D40" s="107">
        <f t="shared" si="32"/>
        <v>39</v>
      </c>
      <c r="E40" s="106">
        <f t="shared" si="33"/>
        <v>45</v>
      </c>
      <c r="F40" s="105">
        <f t="shared" ref="F40:F56" si="45">IF(ISERROR(B40/$B$4),"",(B40/$B$4))</f>
        <v>0.13333333333333333</v>
      </c>
      <c r="G40" s="105">
        <f t="shared" ref="G40:G56" si="46">IF(ISERROR(C40/$B$5),"",(C40/$B$5))</f>
        <v>0</v>
      </c>
      <c r="H40" s="104">
        <f t="shared" ref="H40:H56" si="47">IF(ISERROR(F40-G40),"",(F40-G40))</f>
        <v>0.13333333333333333</v>
      </c>
      <c r="I40" s="103" t="str">
        <f t="shared" si="37"/>
        <v/>
      </c>
      <c r="J40" s="103" t="e">
        <f t="shared" si="38"/>
        <v>#DIV/0!</v>
      </c>
      <c r="K40" s="103" t="str">
        <f t="shared" si="39"/>
        <v/>
      </c>
      <c r="L40" s="103" t="str">
        <f t="shared" si="40"/>
        <v/>
      </c>
      <c r="M40" s="103">
        <f t="shared" ref="M40:M56" si="48">IF(ISERROR(($B$7*B40/(B40+D40)/(($B$7*B40/(B40+D40)+(1-$B$7)*C40/(C40+E40))))/($B$7*D40/(B40+D40)/(($B$7*D40/(B40+D40)+(1-$B$7)*E40/(C40+E40))))),"",($B$7*B40/(B40+D40)/(($B$7*B40/(B40+D40)+(1-$B$7)*C40/(C40+E40))))/($B$7*D40/(B40+D40)/(($B$7*D40/(B40+D40)+(1-$B$7)*E40/(C40+E40)))))</f>
        <v>1.7501904036557503</v>
      </c>
      <c r="N40" s="102">
        <f t="shared" si="42"/>
        <v>1.3082024751008503E-2</v>
      </c>
      <c r="O40" s="176" t="str">
        <f t="shared" si="43"/>
        <v>Doers are 1.8 more likely to give this response than Non-Doers.</v>
      </c>
      <c r="P40" s="176"/>
      <c r="Q40" s="176" t="str">
        <f t="shared" si="44"/>
        <v/>
      </c>
    </row>
    <row r="41" spans="1:17" s="113" customFormat="1" ht="60" x14ac:dyDescent="0.25">
      <c r="A41" s="129" t="s">
        <v>218</v>
      </c>
      <c r="B41" s="108">
        <v>12</v>
      </c>
      <c r="C41" s="108">
        <v>0</v>
      </c>
      <c r="D41" s="107">
        <f t="shared" si="32"/>
        <v>33</v>
      </c>
      <c r="E41" s="106">
        <f t="shared" si="33"/>
        <v>45</v>
      </c>
      <c r="F41" s="105">
        <f t="shared" si="45"/>
        <v>0.26666666666666666</v>
      </c>
      <c r="G41" s="105">
        <f t="shared" si="46"/>
        <v>0</v>
      </c>
      <c r="H41" s="104">
        <f t="shared" si="47"/>
        <v>0.26666666666666666</v>
      </c>
      <c r="I41" s="103" t="str">
        <f t="shared" si="37"/>
        <v/>
      </c>
      <c r="J41" s="103" t="e">
        <f t="shared" si="38"/>
        <v>#DIV/0!</v>
      </c>
      <c r="K41" s="103" t="str">
        <f t="shared" si="39"/>
        <v/>
      </c>
      <c r="L41" s="103" t="str">
        <f t="shared" si="40"/>
        <v/>
      </c>
      <c r="M41" s="103">
        <f t="shared" si="48"/>
        <v>1.8865886588658867</v>
      </c>
      <c r="N41" s="102">
        <f t="shared" si="42"/>
        <v>1.0500283584636663E-4</v>
      </c>
      <c r="O41" s="176" t="str">
        <f t="shared" si="43"/>
        <v>Doers are 1.9 more likely to give this response than Non-Doers.</v>
      </c>
      <c r="P41" s="176"/>
      <c r="Q41" s="176" t="str">
        <f t="shared" si="44"/>
        <v/>
      </c>
    </row>
    <row r="42" spans="1:17" s="113" customFormat="1" ht="62.25" customHeight="1" x14ac:dyDescent="0.25">
      <c r="A42" s="129" t="s">
        <v>219</v>
      </c>
      <c r="B42" s="108">
        <v>0</v>
      </c>
      <c r="C42" s="108">
        <v>45</v>
      </c>
      <c r="D42" s="107">
        <f t="shared" si="32"/>
        <v>45</v>
      </c>
      <c r="E42" s="106">
        <f t="shared" si="33"/>
        <v>0</v>
      </c>
      <c r="F42" s="105">
        <f t="shared" si="45"/>
        <v>0</v>
      </c>
      <c r="G42" s="105">
        <f t="shared" si="46"/>
        <v>1</v>
      </c>
      <c r="H42" s="104">
        <f t="shared" si="47"/>
        <v>-1</v>
      </c>
      <c r="I42" s="103">
        <f t="shared" si="37"/>
        <v>0</v>
      </c>
      <c r="J42" s="103" t="e">
        <f t="shared" si="38"/>
        <v>#DIV/0!</v>
      </c>
      <c r="K42" s="103" t="str">
        <f t="shared" si="39"/>
        <v/>
      </c>
      <c r="L42" s="103" t="str">
        <f t="shared" si="40"/>
        <v/>
      </c>
      <c r="M42" s="103">
        <f t="shared" si="48"/>
        <v>0</v>
      </c>
      <c r="N42" s="102">
        <f t="shared" si="42"/>
        <v>9.6313670088219773E-27</v>
      </c>
      <c r="O42" s="176" t="str">
        <f t="shared" si="43"/>
        <v/>
      </c>
      <c r="P42" s="176"/>
      <c r="Q42" s="176" t="str">
        <f t="shared" si="44"/>
        <v>Non-Doers are more likely to give this response than Doers.</v>
      </c>
    </row>
    <row r="43" spans="1:17" s="113" customFormat="1" ht="15" hidden="1" customHeight="1" x14ac:dyDescent="0.25">
      <c r="A43" s="129"/>
      <c r="B43" s="108"/>
      <c r="C43" s="108"/>
      <c r="D43" s="107">
        <f t="shared" si="32"/>
        <v>45</v>
      </c>
      <c r="E43" s="106">
        <f t="shared" si="33"/>
        <v>45</v>
      </c>
      <c r="F43" s="105">
        <f t="shared" si="45"/>
        <v>0</v>
      </c>
      <c r="G43" s="105">
        <f t="shared" si="46"/>
        <v>0</v>
      </c>
      <c r="H43" s="104">
        <f t="shared" si="47"/>
        <v>0</v>
      </c>
      <c r="I43" s="103" t="str">
        <f t="shared" si="37"/>
        <v/>
      </c>
      <c r="J43" s="103" t="e">
        <f t="shared" si="38"/>
        <v>#DIV/0!</v>
      </c>
      <c r="K43" s="103" t="str">
        <f t="shared" si="39"/>
        <v/>
      </c>
      <c r="L43" s="103" t="str">
        <f t="shared" si="40"/>
        <v/>
      </c>
      <c r="M43" s="103" t="str">
        <f t="shared" si="48"/>
        <v/>
      </c>
      <c r="N43" s="102">
        <f t="shared" si="42"/>
        <v>1</v>
      </c>
      <c r="O43" s="176" t="str">
        <f t="shared" ref="O43:O46" si="49">IF(AND(N43&lt;0.05,M43&gt;1,AND(B43&gt;0,B43&lt;$B$4)),"Doers are " &amp; ROUND(M43,1)&amp;" more likely to give this response than Non-Doers.",IF(AND(N43&lt;0.05,M43&gt;1,B43=$B$4),"Doers are more likely to give this response than Doers.",""))</f>
        <v/>
      </c>
      <c r="P43" s="176"/>
      <c r="Q43" s="176" t="str">
        <f t="shared" ref="Q43:Q46" si="50">IF(AND(N43&lt;0.05,M43&lt;1,AND(C43&gt;0,B43&gt;0)),"Non-Doers are " &amp; ROUND(1/M43,1)&amp;" more likely to give this response than Doers.",IF(AND(N43&lt;0.05,M43=0,B43=0),"Non-Doers are more likely to give this response than Doers.",""))</f>
        <v/>
      </c>
    </row>
    <row r="44" spans="1:17" s="113" customFormat="1" ht="15.75" hidden="1" customHeight="1" x14ac:dyDescent="0.25">
      <c r="A44" s="177"/>
      <c r="B44" s="108"/>
      <c r="C44" s="108"/>
      <c r="D44" s="107">
        <f t="shared" si="32"/>
        <v>45</v>
      </c>
      <c r="E44" s="106">
        <f t="shared" si="33"/>
        <v>45</v>
      </c>
      <c r="F44" s="105">
        <f t="shared" si="45"/>
        <v>0</v>
      </c>
      <c r="G44" s="105">
        <f t="shared" si="46"/>
        <v>0</v>
      </c>
      <c r="H44" s="104">
        <f t="shared" si="47"/>
        <v>0</v>
      </c>
      <c r="I44" s="103" t="str">
        <f t="shared" si="37"/>
        <v/>
      </c>
      <c r="J44" s="103" t="e">
        <f t="shared" si="38"/>
        <v>#DIV/0!</v>
      </c>
      <c r="K44" s="103" t="str">
        <f t="shared" si="39"/>
        <v/>
      </c>
      <c r="L44" s="103" t="str">
        <f t="shared" si="40"/>
        <v/>
      </c>
      <c r="M44" s="103" t="str">
        <f t="shared" si="48"/>
        <v/>
      </c>
      <c r="N44" s="102">
        <f t="shared" si="42"/>
        <v>1</v>
      </c>
      <c r="O44" s="176" t="str">
        <f t="shared" si="49"/>
        <v/>
      </c>
      <c r="P44" s="176"/>
      <c r="Q44" s="176" t="str">
        <f t="shared" si="50"/>
        <v/>
      </c>
    </row>
    <row r="45" spans="1:17" s="113" customFormat="1" ht="15" hidden="1" x14ac:dyDescent="0.25">
      <c r="A45" s="177"/>
      <c r="B45" s="108"/>
      <c r="C45" s="108"/>
      <c r="D45" s="107">
        <f t="shared" si="32"/>
        <v>45</v>
      </c>
      <c r="E45" s="106">
        <f t="shared" si="33"/>
        <v>45</v>
      </c>
      <c r="F45" s="105">
        <f t="shared" si="45"/>
        <v>0</v>
      </c>
      <c r="G45" s="105">
        <f t="shared" si="46"/>
        <v>0</v>
      </c>
      <c r="H45" s="104">
        <f t="shared" si="47"/>
        <v>0</v>
      </c>
      <c r="I45" s="103" t="str">
        <f t="shared" si="37"/>
        <v/>
      </c>
      <c r="J45" s="103" t="e">
        <f t="shared" si="38"/>
        <v>#DIV/0!</v>
      </c>
      <c r="K45" s="103" t="str">
        <f t="shared" si="39"/>
        <v/>
      </c>
      <c r="L45" s="103" t="str">
        <f t="shared" si="40"/>
        <v/>
      </c>
      <c r="M45" s="103" t="str">
        <f t="shared" si="48"/>
        <v/>
      </c>
      <c r="N45" s="102">
        <f t="shared" si="42"/>
        <v>1</v>
      </c>
      <c r="O45" s="176" t="str">
        <f t="shared" si="49"/>
        <v/>
      </c>
      <c r="P45" s="176"/>
      <c r="Q45" s="176" t="str">
        <f t="shared" si="50"/>
        <v/>
      </c>
    </row>
    <row r="46" spans="1:17" s="113" customFormat="1" ht="15" hidden="1" x14ac:dyDescent="0.25">
      <c r="A46" s="177"/>
      <c r="B46" s="108"/>
      <c r="C46" s="108"/>
      <c r="D46" s="107">
        <f t="shared" si="32"/>
        <v>45</v>
      </c>
      <c r="E46" s="106">
        <f t="shared" si="33"/>
        <v>45</v>
      </c>
      <c r="F46" s="105">
        <f t="shared" si="45"/>
        <v>0</v>
      </c>
      <c r="G46" s="105">
        <f t="shared" si="46"/>
        <v>0</v>
      </c>
      <c r="H46" s="104">
        <f t="shared" si="47"/>
        <v>0</v>
      </c>
      <c r="I46" s="103" t="str">
        <f t="shared" si="37"/>
        <v/>
      </c>
      <c r="J46" s="103" t="e">
        <f t="shared" si="38"/>
        <v>#DIV/0!</v>
      </c>
      <c r="K46" s="103" t="str">
        <f t="shared" si="39"/>
        <v/>
      </c>
      <c r="L46" s="103" t="str">
        <f t="shared" si="40"/>
        <v/>
      </c>
      <c r="M46" s="103" t="str">
        <f t="shared" si="48"/>
        <v/>
      </c>
      <c r="N46" s="102">
        <f t="shared" si="42"/>
        <v>1</v>
      </c>
      <c r="O46" s="176" t="str">
        <f t="shared" si="49"/>
        <v/>
      </c>
      <c r="P46" s="176"/>
      <c r="Q46" s="176" t="str">
        <f t="shared" si="50"/>
        <v/>
      </c>
    </row>
    <row r="47" spans="1:17" s="118" customFormat="1" ht="15" x14ac:dyDescent="0.25">
      <c r="A47" s="178"/>
      <c r="B47" s="117"/>
      <c r="C47" s="117"/>
      <c r="D47" s="101"/>
      <c r="E47" s="126"/>
      <c r="F47" s="125"/>
      <c r="G47" s="125"/>
      <c r="H47" s="124"/>
      <c r="I47" s="123"/>
      <c r="J47" s="123"/>
      <c r="K47" s="123"/>
      <c r="L47" s="123"/>
      <c r="M47" s="123"/>
      <c r="N47" s="102"/>
      <c r="O47" s="176"/>
      <c r="P47" s="176"/>
      <c r="Q47" s="176"/>
    </row>
    <row r="48" spans="1:17" s="113" customFormat="1" ht="30" x14ac:dyDescent="0.25">
      <c r="A48" s="179" t="s">
        <v>42</v>
      </c>
      <c r="B48" s="107"/>
      <c r="C48" s="107"/>
      <c r="D48" s="107"/>
      <c r="E48" s="106"/>
      <c r="F48" s="105"/>
      <c r="G48" s="105"/>
      <c r="H48" s="104"/>
      <c r="I48" s="103"/>
      <c r="J48" s="103" t="e">
        <f t="shared" si="38"/>
        <v>#DIV/0!</v>
      </c>
      <c r="K48" s="103"/>
      <c r="L48" s="103"/>
      <c r="M48" s="103"/>
      <c r="N48" s="102"/>
      <c r="O48" s="176"/>
      <c r="P48" s="176"/>
      <c r="Q48" s="176"/>
    </row>
    <row r="49" spans="1:17" s="113" customFormat="1" ht="60" x14ac:dyDescent="0.25">
      <c r="A49" s="129" t="s">
        <v>195</v>
      </c>
      <c r="B49" s="108">
        <v>34</v>
      </c>
      <c r="C49" s="108">
        <v>0</v>
      </c>
      <c r="D49" s="107">
        <f t="shared" ref="D49:D54" si="51">SUM($B$4-B49)</f>
        <v>11</v>
      </c>
      <c r="E49" s="106">
        <f t="shared" ref="E49:E54" si="52">SUM($B$5-C49)</f>
        <v>45</v>
      </c>
      <c r="F49" s="105">
        <f t="shared" ref="F49:F52" si="53">IF(ISERROR(B49/$B$4),"",(B49/$B$4))</f>
        <v>0.75555555555555554</v>
      </c>
      <c r="G49" s="105">
        <f t="shared" ref="G49:G52" si="54">IF(ISERROR(C49/$B$5),"",(C49/$B$5))</f>
        <v>0</v>
      </c>
      <c r="H49" s="104">
        <f t="shared" ref="H49:H52" si="55">IF(ISERROR(F49-G49),"",(F49-G49))</f>
        <v>0.75555555555555554</v>
      </c>
      <c r="I49" s="103" t="str">
        <f t="shared" ref="I49:I54" si="56">IF(ISERROR((B49*E49)/(C49*D49)),"",(B49*E49/(C49*D49)))</f>
        <v/>
      </c>
      <c r="J49" s="103" t="e">
        <f t="shared" si="38"/>
        <v>#DIV/0!</v>
      </c>
      <c r="K49" s="103" t="str">
        <f t="shared" ref="K49:K54" si="57">IF(ISERROR(EXP(LN(I49)-1.96 *J49)),"",(EXP(LN(I49)-1.96*J49)))</f>
        <v/>
      </c>
      <c r="L49" s="103" t="str">
        <f t="shared" ref="L49:L54" si="58">IF(ISERROR(EXP(LN(I49)+1.96 *J49)),"",EXP(LN(I49)+1.96*J49))</f>
        <v/>
      </c>
      <c r="M49" s="103">
        <f t="shared" ref="M49:M52" si="59">IF(ISERROR(($B$7*B49/(B49+D49)/(($B$7*B49/(B49+D49)+(1-$B$7)*C49/(C49+E49))))/($B$7*D49/(B49+D49)/(($B$7*D49/(B49+D49)+(1-$B$7)*E49/(C49+E49))))),"",($B$7*B49/(B49+D49)/(($B$7*B49/(B49+D49)+(1-$B$7)*C49/(C49+E49))))/($B$7*D49/(B49+D49)/(($B$7*D49/(B49+D49)+(1-$B$7)*E49/(C49+E49)))))</f>
        <v>3.6597659765976607</v>
      </c>
      <c r="N49" s="102">
        <f t="shared" ref="N49:N59" si="60">MIN(_xlfn.HYPGEOM.DIST(C49,B49+C49,C49+E49,B49+D49+C49+E49,TRUE),_xlfn.HYPGEOM.DIST(B49,B49+C49,B49+D49,B49+D49+C49+E49,TRUE))</f>
        <v>1.434131883788297E-15</v>
      </c>
      <c r="O49" s="176" t="str">
        <f t="shared" ref="O49:O54" si="61">IF(AND(N49&lt;$B$6,M49&gt;1,AND(B49&gt;0,B49&lt;$B$4)),"Doers are " &amp; ROUND(M49,1)&amp;" more likely to give this response than Non-Doers.",IF(AND(N49&lt;$B$6,M49&gt;1,B49=$B$4),"Doers are more likely to give this response than Doers.",""))</f>
        <v>Doers are 3.7 more likely to give this response than Non-Doers.</v>
      </c>
      <c r="P49" s="176"/>
      <c r="Q49" s="176" t="str">
        <f t="shared" ref="Q49:Q54" si="62">IF(AND(N49&lt;$B$6,M49&lt;1,AND(C49&gt;0,B49&gt;0)),"Non-Doers are " &amp; ROUND(1/M49,1)&amp;" more likely to give this response than Doers.",IF(AND(N49&lt;$B$6,M49=0,B49=0),"Non-Doers are more likely to give this response than Doers.",""))</f>
        <v/>
      </c>
    </row>
    <row r="50" spans="1:17" s="113" customFormat="1" ht="60" x14ac:dyDescent="0.25">
      <c r="A50" s="129" t="s">
        <v>220</v>
      </c>
      <c r="B50" s="108">
        <v>11</v>
      </c>
      <c r="C50" s="108">
        <v>0</v>
      </c>
      <c r="D50" s="107">
        <f t="shared" si="51"/>
        <v>34</v>
      </c>
      <c r="E50" s="106">
        <f t="shared" si="52"/>
        <v>45</v>
      </c>
      <c r="F50" s="105">
        <f t="shared" si="53"/>
        <v>0.24444444444444444</v>
      </c>
      <c r="G50" s="105">
        <f t="shared" si="54"/>
        <v>0</v>
      </c>
      <c r="H50" s="104">
        <f t="shared" si="55"/>
        <v>0.24444444444444444</v>
      </c>
      <c r="I50" s="103" t="str">
        <f t="shared" si="56"/>
        <v/>
      </c>
      <c r="J50" s="103" t="e">
        <f t="shared" si="38"/>
        <v>#DIV/0!</v>
      </c>
      <c r="K50" s="103" t="str">
        <f t="shared" si="57"/>
        <v/>
      </c>
      <c r="L50" s="103" t="str">
        <f t="shared" si="58"/>
        <v/>
      </c>
      <c r="M50" s="103">
        <f t="shared" si="59"/>
        <v>1.8605125218404193</v>
      </c>
      <c r="N50" s="102">
        <f t="shared" si="60"/>
        <v>2.4397717740773378E-4</v>
      </c>
      <c r="O50" s="176" t="str">
        <f t="shared" si="61"/>
        <v>Doers are 1.9 more likely to give this response than Non-Doers.</v>
      </c>
      <c r="P50" s="176"/>
      <c r="Q50" s="176" t="str">
        <f t="shared" si="62"/>
        <v/>
      </c>
    </row>
    <row r="51" spans="1:17" s="113" customFormat="1" ht="75" x14ac:dyDescent="0.25">
      <c r="A51" s="129" t="s">
        <v>221</v>
      </c>
      <c r="B51" s="108">
        <v>0</v>
      </c>
      <c r="C51" s="108">
        <v>18</v>
      </c>
      <c r="D51" s="107">
        <f t="shared" si="51"/>
        <v>45</v>
      </c>
      <c r="E51" s="106">
        <f t="shared" si="52"/>
        <v>27</v>
      </c>
      <c r="F51" s="105">
        <f t="shared" si="53"/>
        <v>0</v>
      </c>
      <c r="G51" s="105">
        <f t="shared" si="54"/>
        <v>0.4</v>
      </c>
      <c r="H51" s="104">
        <f t="shared" si="55"/>
        <v>-0.4</v>
      </c>
      <c r="I51" s="103">
        <f t="shared" si="56"/>
        <v>0</v>
      </c>
      <c r="J51" s="103" t="e">
        <f t="shared" si="38"/>
        <v>#DIV/0!</v>
      </c>
      <c r="K51" s="103" t="str">
        <f t="shared" si="57"/>
        <v/>
      </c>
      <c r="L51" s="103" t="str">
        <f t="shared" si="58"/>
        <v/>
      </c>
      <c r="M51" s="103">
        <f t="shared" si="59"/>
        <v>0</v>
      </c>
      <c r="N51" s="102">
        <f t="shared" si="60"/>
        <v>4.5278200780761498E-7</v>
      </c>
      <c r="O51" s="176" t="str">
        <f t="shared" si="61"/>
        <v/>
      </c>
      <c r="P51" s="176"/>
      <c r="Q51" s="176" t="str">
        <f t="shared" si="62"/>
        <v>Non-Doers are more likely to give this response than Doers.</v>
      </c>
    </row>
    <row r="52" spans="1:17" s="113" customFormat="1" ht="75" x14ac:dyDescent="0.25">
      <c r="A52" s="129" t="s">
        <v>222</v>
      </c>
      <c r="B52" s="108">
        <v>0</v>
      </c>
      <c r="C52" s="108">
        <v>7</v>
      </c>
      <c r="D52" s="107">
        <f t="shared" si="51"/>
        <v>45</v>
      </c>
      <c r="E52" s="106">
        <f t="shared" si="52"/>
        <v>38</v>
      </c>
      <c r="F52" s="105">
        <f t="shared" si="53"/>
        <v>0</v>
      </c>
      <c r="G52" s="105">
        <f t="shared" si="54"/>
        <v>0.15555555555555556</v>
      </c>
      <c r="H52" s="104">
        <f t="shared" si="55"/>
        <v>-0.15555555555555556</v>
      </c>
      <c r="I52" s="103">
        <f t="shared" si="56"/>
        <v>0</v>
      </c>
      <c r="J52" s="103" t="e">
        <f t="shared" si="38"/>
        <v>#DIV/0!</v>
      </c>
      <c r="K52" s="103" t="str">
        <f t="shared" si="57"/>
        <v/>
      </c>
      <c r="L52" s="103" t="str">
        <f t="shared" si="58"/>
        <v/>
      </c>
      <c r="M52" s="103">
        <f t="shared" si="59"/>
        <v>0</v>
      </c>
      <c r="N52" s="102">
        <f t="shared" si="60"/>
        <v>6.0737972058253799E-3</v>
      </c>
      <c r="O52" s="176" t="str">
        <f t="shared" si="61"/>
        <v/>
      </c>
      <c r="P52" s="176"/>
      <c r="Q52" s="176" t="str">
        <f t="shared" si="62"/>
        <v>Non-Doers are more likely to give this response than Doers.</v>
      </c>
    </row>
    <row r="53" spans="1:17" s="113" customFormat="1" ht="75" x14ac:dyDescent="0.25">
      <c r="A53" s="129" t="s">
        <v>223</v>
      </c>
      <c r="B53" s="108">
        <v>0</v>
      </c>
      <c r="C53" s="108">
        <v>11</v>
      </c>
      <c r="D53" s="107">
        <f t="shared" si="51"/>
        <v>45</v>
      </c>
      <c r="E53" s="106">
        <f t="shared" si="52"/>
        <v>34</v>
      </c>
      <c r="F53" s="105">
        <f>IF(ISERROR(B53/$B$4),"",(B53/$B$4))</f>
        <v>0</v>
      </c>
      <c r="G53" s="105">
        <f>IF(ISERROR(C53/$B$5),"",(C53/$B$5))</f>
        <v>0.24444444444444444</v>
      </c>
      <c r="H53" s="104">
        <f>IF(ISERROR(F53-G53),"",(F53-G53))</f>
        <v>-0.24444444444444444</v>
      </c>
      <c r="I53" s="103">
        <f t="shared" si="56"/>
        <v>0</v>
      </c>
      <c r="J53" s="103" t="e">
        <f t="shared" si="38"/>
        <v>#DIV/0!</v>
      </c>
      <c r="K53" s="103" t="str">
        <f t="shared" si="57"/>
        <v/>
      </c>
      <c r="L53" s="103" t="str">
        <f t="shared" si="58"/>
        <v/>
      </c>
      <c r="M53" s="103">
        <f>IF(ISERROR(($B$7*B53/(B53+D53)/(($B$7*B53/(B53+D53)+(1-$B$7)*C53/(C53+E53))))/($B$7*D53/(B53+D53)/(($B$7*D53/(B53+D53)+(1-$B$7)*E53/(C53+E53))))),"",($B$7*B53/(B53+D53)/(($B$7*B53/(B53+D53)+(1-$B$7)*C53/(C53+E53))))/($B$7*D53/(B53+D53)/(($B$7*D53/(B53+D53)+(1-$B$7)*E53/(C53+E53)))))</f>
        <v>0</v>
      </c>
      <c r="N53" s="102">
        <f t="shared" si="60"/>
        <v>2.4397717740773378E-4</v>
      </c>
      <c r="O53" s="176" t="str">
        <f t="shared" si="61"/>
        <v/>
      </c>
      <c r="P53" s="176"/>
      <c r="Q53" s="176" t="str">
        <f t="shared" si="62"/>
        <v>Non-Doers are more likely to give this response than Doers.</v>
      </c>
    </row>
    <row r="54" spans="1:17" s="113" customFormat="1" ht="75" x14ac:dyDescent="0.25">
      <c r="A54" s="129" t="s">
        <v>224</v>
      </c>
      <c r="B54" s="108">
        <v>0</v>
      </c>
      <c r="C54" s="108">
        <v>9</v>
      </c>
      <c r="D54" s="107">
        <f t="shared" si="51"/>
        <v>45</v>
      </c>
      <c r="E54" s="106">
        <f t="shared" si="52"/>
        <v>36</v>
      </c>
      <c r="F54" s="105">
        <f t="shared" ref="F54" si="63">IF(ISERROR(B54/$B$4),"",(B54/$B$4))</f>
        <v>0</v>
      </c>
      <c r="G54" s="105">
        <f t="shared" ref="G54" si="64">IF(ISERROR(C54/$B$5),"",(C54/$B$5))</f>
        <v>0.2</v>
      </c>
      <c r="H54" s="104">
        <f t="shared" ref="H54" si="65">IF(ISERROR(F54-G54),"",(F54-G54))</f>
        <v>-0.2</v>
      </c>
      <c r="I54" s="103">
        <f t="shared" si="56"/>
        <v>0</v>
      </c>
      <c r="J54" s="103" t="e">
        <f t="shared" si="38"/>
        <v>#DIV/0!</v>
      </c>
      <c r="K54" s="103" t="str">
        <f t="shared" si="57"/>
        <v/>
      </c>
      <c r="L54" s="103" t="str">
        <f t="shared" si="58"/>
        <v/>
      </c>
      <c r="M54" s="103">
        <f t="shared" ref="M54" si="66">IF(ISERROR(($B$7*B54/(B54+D54)/(($B$7*B54/(B54+D54)+(1-$B$7)*C54/(C54+E54))))/($B$7*D54/(B54+D54)/(($B$7*D54/(B54+D54)+(1-$B$7)*E54/(C54+E54))))),"",($B$7*B54/(B54+D54)/(($B$7*B54/(B54+D54)+(1-$B$7)*C54/(C54+E54))))/($B$7*D54/(B54+D54)/(($B$7*D54/(B54+D54)+(1-$B$7)*E54/(C54+E54)))))</f>
        <v>0</v>
      </c>
      <c r="N54" s="102">
        <f t="shared" si="60"/>
        <v>1.2547397695254882E-3</v>
      </c>
      <c r="O54" s="176" t="str">
        <f t="shared" si="61"/>
        <v/>
      </c>
      <c r="P54" s="176"/>
      <c r="Q54" s="176" t="str">
        <f t="shared" si="62"/>
        <v>Non-Doers are more likely to give this response than Doers.</v>
      </c>
    </row>
    <row r="55" spans="1:17" s="113" customFormat="1" ht="15" hidden="1" x14ac:dyDescent="0.25">
      <c r="A55" s="177"/>
      <c r="B55" s="108"/>
      <c r="C55" s="108"/>
      <c r="D55" s="107">
        <f t="shared" ref="D55:D59" si="67">SUM($B$4-B55)</f>
        <v>45</v>
      </c>
      <c r="E55" s="106">
        <f t="shared" ref="E55:E59" si="68">SUM($B$5-C55)</f>
        <v>45</v>
      </c>
      <c r="F55" s="105">
        <f t="shared" si="45"/>
        <v>0</v>
      </c>
      <c r="G55" s="105">
        <f t="shared" si="46"/>
        <v>0</v>
      </c>
      <c r="H55" s="104">
        <f t="shared" si="47"/>
        <v>0</v>
      </c>
      <c r="I55" s="103" t="str">
        <f t="shared" si="37"/>
        <v/>
      </c>
      <c r="J55" s="103" t="e">
        <f t="shared" si="38"/>
        <v>#DIV/0!</v>
      </c>
      <c r="K55" s="103" t="str">
        <f t="shared" si="39"/>
        <v/>
      </c>
      <c r="L55" s="103" t="str">
        <f t="shared" si="40"/>
        <v/>
      </c>
      <c r="M55" s="103" t="str">
        <f t="shared" si="48"/>
        <v/>
      </c>
      <c r="N55" s="102">
        <f t="shared" si="60"/>
        <v>1</v>
      </c>
      <c r="O55" s="176" t="str">
        <f t="shared" ref="O55:O59" si="69">IF(AND(N55&lt;0.05,M55&gt;1,AND(B55&gt;0,B55&lt;$B$4)),"Doers are " &amp; ROUND(M55,1)&amp;" more likely to give this response than Non-Doers.",IF(AND(N55&lt;0.05,M55&gt;1,B55=$B$4),"Doers are more likely to give this response than Doers.",""))</f>
        <v/>
      </c>
      <c r="P55" s="176"/>
      <c r="Q55" s="176" t="str">
        <f t="shared" ref="Q55:Q59" si="70">IF(AND(N55&lt;0.05,M55&lt;1,AND(C55&gt;0,B55&gt;0)),"Non-Doers are " &amp; ROUND(1/M55,1)&amp;" more likely to give this response than Doers.",IF(AND(N55&lt;0.05,M55=0,B55=0),"Non-Doers are more likely to give this response than Doers.",""))</f>
        <v/>
      </c>
    </row>
    <row r="56" spans="1:17" s="113" customFormat="1" ht="15" hidden="1" x14ac:dyDescent="0.25">
      <c r="A56" s="177"/>
      <c r="B56" s="108"/>
      <c r="C56" s="108"/>
      <c r="D56" s="107">
        <f t="shared" si="67"/>
        <v>45</v>
      </c>
      <c r="E56" s="106">
        <f t="shared" si="68"/>
        <v>45</v>
      </c>
      <c r="F56" s="105">
        <f t="shared" si="45"/>
        <v>0</v>
      </c>
      <c r="G56" s="105">
        <f t="shared" si="46"/>
        <v>0</v>
      </c>
      <c r="H56" s="104">
        <f t="shared" si="47"/>
        <v>0</v>
      </c>
      <c r="I56" s="103" t="str">
        <f t="shared" si="37"/>
        <v/>
      </c>
      <c r="J56" s="103" t="e">
        <f t="shared" si="38"/>
        <v>#DIV/0!</v>
      </c>
      <c r="K56" s="103" t="str">
        <f t="shared" si="39"/>
        <v/>
      </c>
      <c r="L56" s="103" t="str">
        <f t="shared" si="40"/>
        <v/>
      </c>
      <c r="M56" s="103" t="str">
        <f t="shared" si="48"/>
        <v/>
      </c>
      <c r="N56" s="102">
        <f t="shared" si="60"/>
        <v>1</v>
      </c>
      <c r="O56" s="176" t="str">
        <f t="shared" si="69"/>
        <v/>
      </c>
      <c r="P56" s="176"/>
      <c r="Q56" s="176" t="str">
        <f t="shared" si="70"/>
        <v/>
      </c>
    </row>
    <row r="57" spans="1:17" s="113" customFormat="1" ht="15" hidden="1" x14ac:dyDescent="0.25">
      <c r="A57" s="177"/>
      <c r="B57" s="108"/>
      <c r="C57" s="108"/>
      <c r="D57" s="107">
        <f t="shared" si="67"/>
        <v>45</v>
      </c>
      <c r="E57" s="106">
        <f t="shared" si="68"/>
        <v>45</v>
      </c>
      <c r="F57" s="105">
        <f>IF(ISERROR(B57/$B$4),"",(B57/$B$4))</f>
        <v>0</v>
      </c>
      <c r="G57" s="105">
        <f>IF(ISERROR(C57/$B$5),"",(C57/$B$5))</f>
        <v>0</v>
      </c>
      <c r="H57" s="104">
        <f>IF(ISERROR(F57-G57),"",(F57-G57))</f>
        <v>0</v>
      </c>
      <c r="I57" s="103" t="str">
        <f t="shared" si="37"/>
        <v/>
      </c>
      <c r="J57" s="103" t="e">
        <f t="shared" si="38"/>
        <v>#DIV/0!</v>
      </c>
      <c r="K57" s="103" t="str">
        <f t="shared" si="39"/>
        <v/>
      </c>
      <c r="L57" s="103" t="str">
        <f t="shared" si="40"/>
        <v/>
      </c>
      <c r="M57" s="103" t="str">
        <f>IF(ISERROR(($B$7*B57/(B57+D57)/(($B$7*B57/(B57+D57)+(1-$B$7)*C57/(C57+E57))))/($B$7*D57/(B57+D57)/(($B$7*D57/(B57+D57)+(1-$B$7)*E57/(C57+E57))))),"",($B$7*B57/(B57+D57)/(($B$7*B57/(B57+D57)+(1-$B$7)*C57/(C57+E57))))/($B$7*D57/(B57+D57)/(($B$7*D57/(B57+D57)+(1-$B$7)*E57/(C57+E57)))))</f>
        <v/>
      </c>
      <c r="N57" s="102">
        <f t="shared" si="60"/>
        <v>1</v>
      </c>
      <c r="O57" s="176" t="str">
        <f t="shared" si="69"/>
        <v/>
      </c>
      <c r="P57" s="176"/>
      <c r="Q57" s="176" t="str">
        <f t="shared" si="70"/>
        <v/>
      </c>
    </row>
    <row r="58" spans="1:17" s="113" customFormat="1" ht="15" hidden="1" x14ac:dyDescent="0.25">
      <c r="A58" s="177"/>
      <c r="B58" s="108"/>
      <c r="C58" s="108"/>
      <c r="D58" s="107">
        <f t="shared" si="67"/>
        <v>45</v>
      </c>
      <c r="E58" s="106">
        <f t="shared" si="68"/>
        <v>45</v>
      </c>
      <c r="F58" s="105">
        <f t="shared" ref="F58:F102" si="71">IF(ISERROR(B58/$B$4),"",(B58/$B$4))</f>
        <v>0</v>
      </c>
      <c r="G58" s="105">
        <f t="shared" ref="G58:G102" si="72">IF(ISERROR(C58/$B$5),"",(C58/$B$5))</f>
        <v>0</v>
      </c>
      <c r="H58" s="104">
        <f t="shared" ref="H58:H102" si="73">IF(ISERROR(F58-G58),"",(F58-G58))</f>
        <v>0</v>
      </c>
      <c r="I58" s="103" t="str">
        <f t="shared" si="37"/>
        <v/>
      </c>
      <c r="J58" s="103" t="e">
        <f t="shared" si="38"/>
        <v>#DIV/0!</v>
      </c>
      <c r="K58" s="103" t="str">
        <f t="shared" si="39"/>
        <v/>
      </c>
      <c r="L58" s="103" t="str">
        <f t="shared" si="40"/>
        <v/>
      </c>
      <c r="M58" s="103" t="str">
        <f t="shared" ref="M58:M102" si="74">IF(ISERROR(($B$7*B58/(B58+D58)/(($B$7*B58/(B58+D58)+(1-$B$7)*C58/(C58+E58))))/($B$7*D58/(B58+D58)/(($B$7*D58/(B58+D58)+(1-$B$7)*E58/(C58+E58))))),"",($B$7*B58/(B58+D58)/(($B$7*B58/(B58+D58)+(1-$B$7)*C58/(C58+E58))))/($B$7*D58/(B58+D58)/(($B$7*D58/(B58+D58)+(1-$B$7)*E58/(C58+E58)))))</f>
        <v/>
      </c>
      <c r="N58" s="102">
        <f t="shared" si="60"/>
        <v>1</v>
      </c>
      <c r="O58" s="176" t="str">
        <f t="shared" si="69"/>
        <v/>
      </c>
      <c r="P58" s="176"/>
      <c r="Q58" s="176" t="str">
        <f t="shared" si="70"/>
        <v/>
      </c>
    </row>
    <row r="59" spans="1:17" s="113" customFormat="1" ht="15" hidden="1" x14ac:dyDescent="0.25">
      <c r="A59" s="177"/>
      <c r="B59" s="108"/>
      <c r="C59" s="108"/>
      <c r="D59" s="107">
        <f t="shared" si="67"/>
        <v>45</v>
      </c>
      <c r="E59" s="106">
        <f t="shared" si="68"/>
        <v>45</v>
      </c>
      <c r="F59" s="105">
        <f t="shared" si="71"/>
        <v>0</v>
      </c>
      <c r="G59" s="105">
        <f t="shared" si="72"/>
        <v>0</v>
      </c>
      <c r="H59" s="104">
        <f t="shared" si="73"/>
        <v>0</v>
      </c>
      <c r="I59" s="103" t="str">
        <f t="shared" si="37"/>
        <v/>
      </c>
      <c r="J59" s="103" t="e">
        <f t="shared" si="38"/>
        <v>#DIV/0!</v>
      </c>
      <c r="K59" s="103" t="str">
        <f t="shared" si="39"/>
        <v/>
      </c>
      <c r="L59" s="103" t="str">
        <f t="shared" si="40"/>
        <v/>
      </c>
      <c r="M59" s="103" t="str">
        <f t="shared" si="74"/>
        <v/>
      </c>
      <c r="N59" s="102">
        <f t="shared" si="60"/>
        <v>1</v>
      </c>
      <c r="O59" s="176" t="str">
        <f t="shared" si="69"/>
        <v/>
      </c>
      <c r="P59" s="176"/>
      <c r="Q59" s="176" t="str">
        <f t="shared" si="70"/>
        <v/>
      </c>
    </row>
    <row r="60" spans="1:17" s="118" customFormat="1" ht="15" x14ac:dyDescent="0.25">
      <c r="A60" s="178"/>
      <c r="B60" s="117"/>
      <c r="C60" s="117"/>
      <c r="D60" s="101"/>
      <c r="E60" s="126"/>
      <c r="F60" s="125"/>
      <c r="G60" s="125"/>
      <c r="H60" s="124"/>
      <c r="I60" s="123"/>
      <c r="J60" s="123"/>
      <c r="K60" s="123"/>
      <c r="L60" s="123"/>
      <c r="M60" s="123"/>
      <c r="N60" s="102"/>
      <c r="O60" s="176"/>
      <c r="P60" s="176"/>
      <c r="Q60" s="176"/>
    </row>
    <row r="61" spans="1:17" s="113" customFormat="1" ht="30" x14ac:dyDescent="0.25">
      <c r="A61" s="180" t="s">
        <v>43</v>
      </c>
      <c r="B61" s="117"/>
      <c r="C61" s="117"/>
      <c r="D61" s="107"/>
      <c r="E61" s="106"/>
      <c r="F61" s="105"/>
      <c r="G61" s="105"/>
      <c r="H61" s="104"/>
      <c r="I61" s="103"/>
      <c r="J61" s="103" t="e">
        <f t="shared" si="38"/>
        <v>#DIV/0!</v>
      </c>
      <c r="K61" s="103"/>
      <c r="L61" s="103"/>
      <c r="M61" s="103"/>
      <c r="N61" s="102"/>
      <c r="O61" s="176"/>
      <c r="P61" s="176"/>
      <c r="Q61" s="176"/>
    </row>
    <row r="62" spans="1:17" s="113" customFormat="1" ht="75" customHeight="1" x14ac:dyDescent="0.25">
      <c r="A62" s="177" t="s">
        <v>44</v>
      </c>
      <c r="B62" s="108">
        <v>28</v>
      </c>
      <c r="C62" s="108">
        <v>0</v>
      </c>
      <c r="D62" s="107">
        <f t="shared" ref="D62:D75" si="75">SUM($B$4-B62)</f>
        <v>17</v>
      </c>
      <c r="E62" s="106">
        <f t="shared" ref="E62:E75" si="76">SUM($B$5-C62)</f>
        <v>45</v>
      </c>
      <c r="F62" s="105">
        <f t="shared" si="71"/>
        <v>0.62222222222222223</v>
      </c>
      <c r="G62" s="105">
        <f t="shared" si="72"/>
        <v>0</v>
      </c>
      <c r="H62" s="104">
        <f t="shared" si="73"/>
        <v>0.62222222222222223</v>
      </c>
      <c r="I62" s="103" t="str">
        <f t="shared" si="37"/>
        <v/>
      </c>
      <c r="J62" s="103" t="e">
        <f t="shared" si="38"/>
        <v>#DIV/0!</v>
      </c>
      <c r="K62" s="103" t="str">
        <f t="shared" si="39"/>
        <v/>
      </c>
      <c r="L62" s="103" t="str">
        <f t="shared" si="40"/>
        <v/>
      </c>
      <c r="M62" s="103">
        <f t="shared" si="74"/>
        <v>2.7210250436808385</v>
      </c>
      <c r="N62" s="102">
        <f t="shared" ref="N62:N75" si="77">MIN(_xlfn.HYPGEOM.DIST(C62,B62+C62,C62+E62,B62+D62+C62+E62,TRUE),_xlfn.HYPGEOM.DIST(B62,B62+C62,B62+D62,B62+D62+C62+E62,TRUE))</f>
        <v>7.1236722477738911E-12</v>
      </c>
      <c r="O62" s="176" t="str">
        <f t="shared" ref="O62:O65" si="78">IF(AND(N62&lt;$B$6,M62&gt;1,AND(B62&gt;0,B62&lt;$B$4)),"Doers are " &amp; ROUND(M62,1)&amp;" more likely to give this response than Non-Doers.",IF(AND(N62&lt;$B$6,M62&gt;1,B62=$B$4),"Doers are more likely to give this response than Doers.",""))</f>
        <v>Doers are 2.7 more likely to give this response than Non-Doers.</v>
      </c>
      <c r="P62" s="176"/>
      <c r="Q62" s="176" t="str">
        <f t="shared" ref="Q62:Q65" si="79">IF(AND(N62&lt;$B$6,M62&lt;1,AND(C62&gt;0,B62&gt;0)),"Non-Doers are " &amp; ROUND(1/M62,1)&amp;" more likely to give this response than Doers.",IF(AND(N62&lt;$B$6,M62=0,B62=0),"Non-Doers are more likely to give this response than Doers.",""))</f>
        <v/>
      </c>
    </row>
    <row r="63" spans="1:17" s="113" customFormat="1" ht="20.25" customHeight="1" x14ac:dyDescent="0.25">
      <c r="A63" s="177" t="s">
        <v>45</v>
      </c>
      <c r="B63" s="108">
        <v>12</v>
      </c>
      <c r="C63" s="108">
        <v>7</v>
      </c>
      <c r="D63" s="107">
        <f t="shared" si="75"/>
        <v>33</v>
      </c>
      <c r="E63" s="106">
        <f t="shared" si="76"/>
        <v>38</v>
      </c>
      <c r="F63" s="105">
        <f t="shared" si="71"/>
        <v>0.26666666666666666</v>
      </c>
      <c r="G63" s="105">
        <f t="shared" si="72"/>
        <v>0.15555555555555556</v>
      </c>
      <c r="H63" s="104">
        <f t="shared" si="73"/>
        <v>0.1111111111111111</v>
      </c>
      <c r="I63" s="103">
        <f t="shared" si="37"/>
        <v>1.974025974025974</v>
      </c>
      <c r="J63" s="103">
        <f t="shared" si="38"/>
        <v>0.53179817221121639</v>
      </c>
      <c r="K63" s="103">
        <f t="shared" si="39"/>
        <v>0.69610879337598941</v>
      </c>
      <c r="L63" s="103">
        <f t="shared" si="40"/>
        <v>5.5979447224486183</v>
      </c>
      <c r="M63" s="103">
        <f t="shared" si="74"/>
        <v>1.26783286504124</v>
      </c>
      <c r="N63" s="102">
        <f t="shared" si="77"/>
        <v>0.15078341346425025</v>
      </c>
      <c r="O63" s="176" t="str">
        <f t="shared" si="78"/>
        <v/>
      </c>
      <c r="P63" s="176"/>
      <c r="Q63" s="176" t="str">
        <f t="shared" si="79"/>
        <v/>
      </c>
    </row>
    <row r="64" spans="1:17" s="113" customFormat="1" ht="65.25" customHeight="1" x14ac:dyDescent="0.25">
      <c r="A64" s="177" t="s">
        <v>46</v>
      </c>
      <c r="B64" s="108">
        <v>5</v>
      </c>
      <c r="C64" s="108">
        <v>28</v>
      </c>
      <c r="D64" s="107">
        <f t="shared" si="75"/>
        <v>40</v>
      </c>
      <c r="E64" s="106">
        <f t="shared" si="76"/>
        <v>17</v>
      </c>
      <c r="F64" s="105">
        <f t="shared" si="71"/>
        <v>0.1111111111111111</v>
      </c>
      <c r="G64" s="105">
        <f t="shared" si="72"/>
        <v>0.62222222222222223</v>
      </c>
      <c r="H64" s="104">
        <f t="shared" si="73"/>
        <v>-0.51111111111111107</v>
      </c>
      <c r="I64" s="103">
        <f t="shared" si="37"/>
        <v>7.5892857142857137E-2</v>
      </c>
      <c r="J64" s="103">
        <f t="shared" si="38"/>
        <v>0.56527675976113723</v>
      </c>
      <c r="K64" s="103">
        <f t="shared" si="39"/>
        <v>2.5062685888868317E-2</v>
      </c>
      <c r="L64" s="103">
        <f t="shared" si="40"/>
        <v>0.22981278985203757</v>
      </c>
      <c r="M64" s="103">
        <f t="shared" si="74"/>
        <v>0.2750142227279192</v>
      </c>
      <c r="N64" s="102">
        <f t="shared" si="77"/>
        <v>3.4323292015997206E-7</v>
      </c>
      <c r="O64" s="176" t="str">
        <f t="shared" si="78"/>
        <v/>
      </c>
      <c r="P64" s="176"/>
      <c r="Q64" s="176" t="str">
        <f t="shared" si="79"/>
        <v>Non-Doers are 3.6 more likely to give this response than Doers.</v>
      </c>
    </row>
    <row r="65" spans="1:17" s="113" customFormat="1" ht="75" x14ac:dyDescent="0.25">
      <c r="A65" s="177" t="s">
        <v>47</v>
      </c>
      <c r="B65" s="108">
        <v>0</v>
      </c>
      <c r="C65" s="108">
        <v>10</v>
      </c>
      <c r="D65" s="107">
        <f t="shared" si="75"/>
        <v>45</v>
      </c>
      <c r="E65" s="106">
        <f t="shared" si="76"/>
        <v>35</v>
      </c>
      <c r="F65" s="105">
        <f t="shared" si="71"/>
        <v>0</v>
      </c>
      <c r="G65" s="105">
        <f t="shared" si="72"/>
        <v>0.22222222222222221</v>
      </c>
      <c r="H65" s="104">
        <f t="shared" si="73"/>
        <v>-0.22222222222222221</v>
      </c>
      <c r="I65" s="103">
        <f t="shared" si="37"/>
        <v>0</v>
      </c>
      <c r="J65" s="103" t="e">
        <f t="shared" si="38"/>
        <v>#DIV/0!</v>
      </c>
      <c r="K65" s="103" t="str">
        <f t="shared" si="39"/>
        <v/>
      </c>
      <c r="L65" s="103" t="str">
        <f t="shared" si="40"/>
        <v/>
      </c>
      <c r="M65" s="103">
        <f t="shared" si="74"/>
        <v>0</v>
      </c>
      <c r="N65" s="102">
        <f t="shared" si="77"/>
        <v>5.5766211978910604E-4</v>
      </c>
      <c r="O65" s="176" t="str">
        <f t="shared" si="78"/>
        <v/>
      </c>
      <c r="P65" s="176"/>
      <c r="Q65" s="176" t="str">
        <f t="shared" si="79"/>
        <v>Non-Doers are more likely to give this response than Doers.</v>
      </c>
    </row>
    <row r="66" spans="1:17" s="113" customFormat="1" ht="15" x14ac:dyDescent="0.25">
      <c r="A66" s="177"/>
      <c r="B66" s="108"/>
      <c r="C66" s="108"/>
      <c r="D66" s="107">
        <f t="shared" si="75"/>
        <v>45</v>
      </c>
      <c r="E66" s="106">
        <f t="shared" si="76"/>
        <v>45</v>
      </c>
      <c r="F66" s="105"/>
      <c r="G66" s="105"/>
      <c r="H66" s="104">
        <f t="shared" si="73"/>
        <v>0</v>
      </c>
      <c r="I66" s="103" t="str">
        <f t="shared" si="37"/>
        <v/>
      </c>
      <c r="J66" s="103" t="e">
        <f t="shared" si="38"/>
        <v>#DIV/0!</v>
      </c>
      <c r="K66" s="103" t="str">
        <f t="shared" si="39"/>
        <v/>
      </c>
      <c r="L66" s="103" t="str">
        <f t="shared" si="40"/>
        <v/>
      </c>
      <c r="M66" s="103"/>
      <c r="N66" s="102"/>
      <c r="O66" s="176"/>
      <c r="P66" s="176"/>
      <c r="Q66" s="176"/>
    </row>
    <row r="67" spans="1:17" s="113" customFormat="1" ht="45" x14ac:dyDescent="0.25">
      <c r="A67" s="180" t="s">
        <v>48</v>
      </c>
      <c r="B67" s="108"/>
      <c r="C67" s="108"/>
      <c r="D67" s="107"/>
      <c r="E67" s="106"/>
      <c r="F67" s="105"/>
      <c r="G67" s="105"/>
      <c r="H67" s="104"/>
      <c r="I67" s="103"/>
      <c r="J67" s="103" t="e">
        <f t="shared" si="38"/>
        <v>#DIV/0!</v>
      </c>
      <c r="K67" s="103"/>
      <c r="L67" s="103"/>
      <c r="M67" s="103"/>
      <c r="N67" s="102"/>
      <c r="O67" s="176"/>
      <c r="P67" s="176"/>
      <c r="Q67" s="176"/>
    </row>
    <row r="68" spans="1:17" s="113" customFormat="1" ht="48" customHeight="1" x14ac:dyDescent="0.25">
      <c r="A68" s="177" t="s">
        <v>49</v>
      </c>
      <c r="B68" s="108">
        <v>45</v>
      </c>
      <c r="C68" s="108">
        <v>7</v>
      </c>
      <c r="D68" s="107">
        <f t="shared" si="75"/>
        <v>0</v>
      </c>
      <c r="E68" s="106">
        <f t="shared" si="76"/>
        <v>38</v>
      </c>
      <c r="F68" s="105">
        <f t="shared" si="71"/>
        <v>1</v>
      </c>
      <c r="G68" s="105">
        <f t="shared" si="72"/>
        <v>0.15555555555555556</v>
      </c>
      <c r="H68" s="104">
        <f t="shared" si="73"/>
        <v>0.84444444444444444</v>
      </c>
      <c r="I68" s="103" t="str">
        <f t="shared" si="37"/>
        <v/>
      </c>
      <c r="J68" s="103" t="e">
        <f t="shared" si="38"/>
        <v>#DIV/0!</v>
      </c>
      <c r="K68" s="103" t="str">
        <f t="shared" si="39"/>
        <v/>
      </c>
      <c r="L68" s="103" t="str">
        <f t="shared" si="40"/>
        <v/>
      </c>
      <c r="M68" s="103" t="str">
        <f t="shared" si="74"/>
        <v/>
      </c>
      <c r="N68" s="102">
        <f t="shared" si="77"/>
        <v>1.2885281974737619E-18</v>
      </c>
      <c r="O68" s="176" t="str">
        <f t="shared" ref="O68:O70" si="80">IF(AND(N68&lt;$B$6,M68&gt;1,AND(B68&gt;0,B68&lt;$B$4)),"Doers are " &amp; ROUND(M68,1)&amp;" more likely to give this response than Non-Doers.",IF(AND(N68&lt;$B$6,M68&gt;1,B68=$B$4),"Doers are more likely to give this response than Doers.",""))</f>
        <v>Doers are more likely to give this response than Doers.</v>
      </c>
      <c r="P68" s="176"/>
      <c r="Q68" s="176" t="str">
        <f t="shared" ref="Q68:Q70" si="81">IF(AND(N68&lt;$B$6,M68&lt;1,AND(C68&gt;0,B68&gt;0)),"Non-Doers are " &amp; ROUND(1/M68,1)&amp;" more likely to give this response than Doers.",IF(AND(N68&lt;$B$6,M68=0,B68=0),"Non-Doers are more likely to give this response than Doers.",""))</f>
        <v/>
      </c>
    </row>
    <row r="69" spans="1:17" s="113" customFormat="1" ht="72.75" customHeight="1" x14ac:dyDescent="0.25">
      <c r="A69" s="177" t="s">
        <v>50</v>
      </c>
      <c r="B69" s="108">
        <v>0</v>
      </c>
      <c r="C69" s="108">
        <v>29</v>
      </c>
      <c r="D69" s="107">
        <f t="shared" si="75"/>
        <v>45</v>
      </c>
      <c r="E69" s="106">
        <f t="shared" si="76"/>
        <v>16</v>
      </c>
      <c r="F69" s="105">
        <f t="shared" si="71"/>
        <v>0</v>
      </c>
      <c r="G69" s="105">
        <f t="shared" si="72"/>
        <v>0.64444444444444449</v>
      </c>
      <c r="H69" s="104">
        <f t="shared" si="73"/>
        <v>-0.64444444444444449</v>
      </c>
      <c r="I69" s="103">
        <f t="shared" si="37"/>
        <v>0</v>
      </c>
      <c r="J69" s="103" t="e">
        <f t="shared" si="38"/>
        <v>#DIV/0!</v>
      </c>
      <c r="K69" s="103" t="str">
        <f t="shared" si="39"/>
        <v/>
      </c>
      <c r="L69" s="103" t="str">
        <f t="shared" si="40"/>
        <v/>
      </c>
      <c r="M69" s="103">
        <f t="shared" si="74"/>
        <v>0</v>
      </c>
      <c r="N69" s="102">
        <f t="shared" si="77"/>
        <v>1.953264971163803E-12</v>
      </c>
      <c r="O69" s="176" t="str">
        <f t="shared" si="80"/>
        <v/>
      </c>
      <c r="P69" s="176"/>
      <c r="Q69" s="176" t="str">
        <f t="shared" si="81"/>
        <v>Non-Doers are more likely to give this response than Doers.</v>
      </c>
    </row>
    <row r="70" spans="1:17" s="113" customFormat="1" ht="63.75" customHeight="1" x14ac:dyDescent="0.25">
      <c r="A70" s="177" t="s">
        <v>51</v>
      </c>
      <c r="B70" s="108">
        <v>0</v>
      </c>
      <c r="C70" s="108">
        <v>9</v>
      </c>
      <c r="D70" s="107">
        <f t="shared" si="75"/>
        <v>45</v>
      </c>
      <c r="E70" s="106">
        <f t="shared" si="76"/>
        <v>36</v>
      </c>
      <c r="F70" s="105">
        <f t="shared" si="71"/>
        <v>0</v>
      </c>
      <c r="G70" s="105">
        <f t="shared" si="72"/>
        <v>0.2</v>
      </c>
      <c r="H70" s="104">
        <f t="shared" si="73"/>
        <v>-0.2</v>
      </c>
      <c r="I70" s="103">
        <f t="shared" si="37"/>
        <v>0</v>
      </c>
      <c r="J70" s="103" t="e">
        <f t="shared" si="38"/>
        <v>#DIV/0!</v>
      </c>
      <c r="K70" s="103" t="str">
        <f t="shared" si="39"/>
        <v/>
      </c>
      <c r="L70" s="103" t="str">
        <f t="shared" si="40"/>
        <v/>
      </c>
      <c r="M70" s="103">
        <f t="shared" si="74"/>
        <v>0</v>
      </c>
      <c r="N70" s="102">
        <f t="shared" si="77"/>
        <v>1.2547397695254882E-3</v>
      </c>
      <c r="O70" s="176" t="str">
        <f t="shared" si="80"/>
        <v/>
      </c>
      <c r="P70" s="176"/>
      <c r="Q70" s="176" t="str">
        <f t="shared" si="81"/>
        <v>Non-Doers are more likely to give this response than Doers.</v>
      </c>
    </row>
    <row r="71" spans="1:17" s="113" customFormat="1" ht="15" x14ac:dyDescent="0.25">
      <c r="A71" s="177"/>
      <c r="B71" s="108"/>
      <c r="C71" s="108"/>
      <c r="D71" s="107"/>
      <c r="E71" s="106"/>
      <c r="F71" s="105"/>
      <c r="G71" s="105"/>
      <c r="H71" s="104"/>
      <c r="I71" s="103"/>
      <c r="J71" s="103"/>
      <c r="K71" s="103"/>
      <c r="L71" s="103"/>
      <c r="M71" s="103"/>
      <c r="N71" s="102"/>
      <c r="O71" s="176"/>
      <c r="P71" s="176"/>
      <c r="Q71" s="176"/>
    </row>
    <row r="72" spans="1:17" s="113" customFormat="1" ht="45" x14ac:dyDescent="0.25">
      <c r="A72" s="180" t="s">
        <v>52</v>
      </c>
      <c r="B72" s="108"/>
      <c r="C72" s="108"/>
      <c r="D72" s="107"/>
      <c r="E72" s="106"/>
      <c r="F72" s="105"/>
      <c r="G72" s="105"/>
      <c r="H72" s="104"/>
      <c r="I72" s="103"/>
      <c r="J72" s="103"/>
      <c r="K72" s="103"/>
      <c r="L72" s="103"/>
      <c r="M72" s="103"/>
      <c r="N72" s="102"/>
      <c r="O72" s="176"/>
      <c r="P72" s="176"/>
      <c r="Q72" s="176"/>
    </row>
    <row r="73" spans="1:17" s="113" customFormat="1" ht="55.5" customHeight="1" x14ac:dyDescent="0.25">
      <c r="A73" s="177" t="s">
        <v>49</v>
      </c>
      <c r="B73" s="108">
        <v>45</v>
      </c>
      <c r="C73" s="108">
        <v>13</v>
      </c>
      <c r="D73" s="107">
        <f t="shared" si="75"/>
        <v>0</v>
      </c>
      <c r="E73" s="106">
        <f t="shared" si="76"/>
        <v>32</v>
      </c>
      <c r="F73" s="105">
        <f t="shared" si="71"/>
        <v>1</v>
      </c>
      <c r="G73" s="105">
        <f t="shared" si="72"/>
        <v>0.28888888888888886</v>
      </c>
      <c r="H73" s="104">
        <f t="shared" si="73"/>
        <v>0.71111111111111114</v>
      </c>
      <c r="I73" s="103" t="str">
        <f t="shared" si="37"/>
        <v/>
      </c>
      <c r="J73" s="103" t="e">
        <f t="shared" si="38"/>
        <v>#DIV/0!</v>
      </c>
      <c r="K73" s="103" t="str">
        <f t="shared" si="39"/>
        <v/>
      </c>
      <c r="L73" s="103" t="str">
        <f t="shared" si="40"/>
        <v/>
      </c>
      <c r="M73" s="103" t="str">
        <f t="shared" si="74"/>
        <v/>
      </c>
      <c r="N73" s="102">
        <f t="shared" si="77"/>
        <v>3.0392564152590548E-14</v>
      </c>
      <c r="O73" s="176" t="str">
        <f t="shared" ref="O73:O75" si="82">IF(AND(N73&lt;$B$6,M73&gt;1,AND(B73&gt;0,B73&lt;$B$4)),"Doers are " &amp; ROUND(M73,1)&amp;" more likely to give this response than Non-Doers.",IF(AND(N73&lt;$B$6,M73&gt;1,B73=$B$4),"Doers are more likely to give this response than Doers.",""))</f>
        <v>Doers are more likely to give this response than Doers.</v>
      </c>
      <c r="P73" s="176"/>
      <c r="Q73" s="176" t="str">
        <f t="shared" ref="Q73:Q75" si="83">IF(AND(N73&lt;$B$6,M73&lt;1,AND(C73&gt;0,B73&gt;0)),"Non-Doers are " &amp; ROUND(1/M73,1)&amp;" more likely to give this response than Doers.",IF(AND(N73&lt;$B$6,M73=0,B73=0),"Non-Doers are more likely to give this response than Doers.",""))</f>
        <v/>
      </c>
    </row>
    <row r="74" spans="1:17" s="113" customFormat="1" ht="61.5" customHeight="1" x14ac:dyDescent="0.25">
      <c r="A74" s="177" t="s">
        <v>53</v>
      </c>
      <c r="B74" s="108">
        <v>0</v>
      </c>
      <c r="C74" s="108">
        <v>10</v>
      </c>
      <c r="D74" s="107">
        <f t="shared" si="75"/>
        <v>45</v>
      </c>
      <c r="E74" s="106">
        <f t="shared" si="76"/>
        <v>35</v>
      </c>
      <c r="F74" s="105">
        <f t="shared" si="71"/>
        <v>0</v>
      </c>
      <c r="G74" s="105">
        <f t="shared" si="72"/>
        <v>0.22222222222222221</v>
      </c>
      <c r="H74" s="104">
        <f t="shared" si="73"/>
        <v>-0.22222222222222221</v>
      </c>
      <c r="I74" s="103">
        <f t="shared" si="37"/>
        <v>0</v>
      </c>
      <c r="J74" s="103" t="e">
        <f t="shared" si="38"/>
        <v>#DIV/0!</v>
      </c>
      <c r="K74" s="103" t="str">
        <f t="shared" si="39"/>
        <v/>
      </c>
      <c r="L74" s="103" t="str">
        <f t="shared" si="40"/>
        <v/>
      </c>
      <c r="M74" s="103">
        <f t="shared" si="74"/>
        <v>0</v>
      </c>
      <c r="N74" s="102">
        <f t="shared" si="77"/>
        <v>5.5766211978910604E-4</v>
      </c>
      <c r="O74" s="176" t="str">
        <f t="shared" si="82"/>
        <v/>
      </c>
      <c r="P74" s="176"/>
      <c r="Q74" s="176" t="str">
        <f t="shared" si="83"/>
        <v>Non-Doers are more likely to give this response than Doers.</v>
      </c>
    </row>
    <row r="75" spans="1:17" s="113" customFormat="1" ht="59.25" customHeight="1" x14ac:dyDescent="0.25">
      <c r="A75" s="177" t="s">
        <v>54</v>
      </c>
      <c r="B75" s="108">
        <v>0</v>
      </c>
      <c r="C75" s="108">
        <v>22</v>
      </c>
      <c r="D75" s="107">
        <f t="shared" si="75"/>
        <v>45</v>
      </c>
      <c r="E75" s="106">
        <f t="shared" si="76"/>
        <v>23</v>
      </c>
      <c r="F75" s="105">
        <f t="shared" si="71"/>
        <v>0</v>
      </c>
      <c r="G75" s="105">
        <f t="shared" si="72"/>
        <v>0.48888888888888887</v>
      </c>
      <c r="H75" s="104">
        <f t="shared" si="73"/>
        <v>-0.48888888888888887</v>
      </c>
      <c r="I75" s="103">
        <f t="shared" si="37"/>
        <v>0</v>
      </c>
      <c r="J75" s="103" t="e">
        <f t="shared" si="38"/>
        <v>#DIV/0!</v>
      </c>
      <c r="K75" s="103" t="str">
        <f t="shared" si="39"/>
        <v/>
      </c>
      <c r="L75" s="103" t="str">
        <f t="shared" si="40"/>
        <v/>
      </c>
      <c r="M75" s="103">
        <f t="shared" si="74"/>
        <v>0</v>
      </c>
      <c r="N75" s="102">
        <f t="shared" si="77"/>
        <v>7.7239516684878892E-9</v>
      </c>
      <c r="O75" s="176" t="str">
        <f t="shared" si="82"/>
        <v/>
      </c>
      <c r="P75" s="176"/>
      <c r="Q75" s="176" t="str">
        <f t="shared" si="83"/>
        <v>Non-Doers are more likely to give this response than Doers.</v>
      </c>
    </row>
    <row r="76" spans="1:17" s="113" customFormat="1" ht="45" hidden="1" x14ac:dyDescent="0.25">
      <c r="A76" s="181" t="s">
        <v>52</v>
      </c>
      <c r="B76" s="108"/>
      <c r="C76" s="108"/>
      <c r="D76" s="107"/>
      <c r="E76" s="106"/>
      <c r="F76" s="105"/>
      <c r="G76" s="105"/>
      <c r="H76" s="104"/>
      <c r="I76" s="103"/>
      <c r="J76" s="103"/>
      <c r="K76" s="103"/>
      <c r="L76" s="103"/>
      <c r="M76" s="103"/>
      <c r="N76" s="102"/>
      <c r="O76" s="176"/>
      <c r="P76" s="176"/>
      <c r="Q76" s="176"/>
    </row>
    <row r="77" spans="1:17" s="113" customFormat="1" ht="42" hidden="1" customHeight="1" x14ac:dyDescent="0.25">
      <c r="A77" s="182" t="s">
        <v>49</v>
      </c>
      <c r="B77" s="183">
        <v>45</v>
      </c>
      <c r="C77" s="183"/>
      <c r="D77" s="107">
        <f>SUM($B$4-B77)</f>
        <v>0</v>
      </c>
      <c r="E77" s="106">
        <f>SUM($B$5-C77)</f>
        <v>45</v>
      </c>
      <c r="F77" s="105">
        <f>IF(ISERROR(B77/$B$4),"",(B77/$B$4))</f>
        <v>1</v>
      </c>
      <c r="G77" s="105">
        <f>IF(ISERROR(C77/$B$5),"",(C77/$B$5))</f>
        <v>0</v>
      </c>
      <c r="H77" s="104">
        <f t="shared" si="73"/>
        <v>1</v>
      </c>
      <c r="I77" s="103" t="str">
        <f>IF(ISERROR((B77*E77)/(C77*D77)),"",(B77*E77/(C77*D77)))</f>
        <v/>
      </c>
      <c r="J77" s="103" t="e">
        <f>POWER(1/B77+1/C77+1/D77+1/E77,1/2)</f>
        <v>#DIV/0!</v>
      </c>
      <c r="K77" s="103" t="str">
        <f t="shared" si="39"/>
        <v/>
      </c>
      <c r="L77" s="103" t="str">
        <f t="shared" si="40"/>
        <v/>
      </c>
      <c r="M77" s="103" t="str">
        <f>IF(ISERROR(($B$7*B77/(B77+D77)/(($B$7*B77/(B77+D77)+(1-$B$7)*C77/(C77+E77))))/($B$7*D77/(B77+D77)/(($B$7*D77/(B77+D77)+(1-$B$7)*E77/(C77+E77))))),"",($B$7*B77/(B77+D77)/(($B$7*B77/(B77+D77)+(1-$B$7)*C77/(C77+E77))))/($B$7*D77/(B77+D77)/(($B$7*D77/(B77+D77)+(1-$B$7)*E77/(C77+E77)))))</f>
        <v/>
      </c>
      <c r="N77" s="102">
        <f>MIN(_xlfn.HYPGEOM.DIST(C77,B77+C77,C77+E77,B77+D77+C77+E77,TRUE),_xlfn.HYPGEOM.DIST(B77,B77+C77,B77+D77,B77+D77+C77+E77,TRUE))</f>
        <v>9.6313670088219773E-27</v>
      </c>
      <c r="O77" s="176" t="str">
        <f>IF(AND(N77&lt;0.05,M77&gt;1,AND(B77&gt;0,B77&lt;$B$4)),"Doers are " &amp; ROUND(M77,1)&amp;" more likely to give this response than Non-Doers.",IF(AND(N77&lt;0.05,M77&gt;1,B77=$B$4),"Doers are more likely to give this response than Doers.",""))</f>
        <v>Doers are more likely to give this response than Doers.</v>
      </c>
      <c r="P77" s="176"/>
      <c r="Q77" s="176" t="str">
        <f>IF(AND(N77&lt;0.05,M77&lt;1,AND(C77&gt;0,B77&gt;0)),"Non-Doers are " &amp; ROUND(1/M77,1)&amp;" more likely to give this response than Doers.",IF(AND(N77&lt;0.05,M77=0,B77=0),"Non-Doers are more likely to give this response than Doers.",""))</f>
        <v/>
      </c>
    </row>
    <row r="78" spans="1:17" s="113" customFormat="1" ht="26.25" hidden="1" customHeight="1" x14ac:dyDescent="0.25">
      <c r="A78" s="182" t="s">
        <v>53</v>
      </c>
      <c r="B78" s="183">
        <v>0</v>
      </c>
      <c r="C78" s="183"/>
      <c r="D78" s="107">
        <f>SUM($B$4-B78)</f>
        <v>45</v>
      </c>
      <c r="E78" s="106">
        <f>SUM($B$5-C78)</f>
        <v>45</v>
      </c>
      <c r="F78" s="105">
        <f>IF(ISERROR(B78/$B$4),"",(B78/$B$4))</f>
        <v>0</v>
      </c>
      <c r="G78" s="105">
        <f>IF(ISERROR(C78/$B$5),"",(C78/$B$5))</f>
        <v>0</v>
      </c>
      <c r="H78" s="104">
        <f t="shared" si="73"/>
        <v>0</v>
      </c>
      <c r="I78" s="103" t="str">
        <f>IF(ISERROR((B78*E78)/(C78*D78)),"",(B78*E78/(C78*D78)))</f>
        <v/>
      </c>
      <c r="J78" s="103" t="e">
        <f>POWER(1/B78+1/C78+1/D78+1/E78,1/2)</f>
        <v>#DIV/0!</v>
      </c>
      <c r="K78" s="103" t="str">
        <f t="shared" si="39"/>
        <v/>
      </c>
      <c r="L78" s="103" t="str">
        <f t="shared" si="40"/>
        <v/>
      </c>
      <c r="M78" s="103" t="str">
        <f>IF(ISERROR(($B$7*B78/(B78+D78)/(($B$7*B78/(B78+D78)+(1-$B$7)*C78/(C78+E78))))/($B$7*D78/(B78+D78)/(($B$7*D78/(B78+D78)+(1-$B$7)*E78/(C78+E78))))),"",($B$7*B78/(B78+D78)/(($B$7*B78/(B78+D78)+(1-$B$7)*C78/(C78+E78))))/($B$7*D78/(B78+D78)/(($B$7*D78/(B78+D78)+(1-$B$7)*E78/(C78+E78)))))</f>
        <v/>
      </c>
      <c r="N78" s="102">
        <f>MIN(_xlfn.HYPGEOM.DIST(C78,B78+C78,C78+E78,B78+D78+C78+E78,TRUE),_xlfn.HYPGEOM.DIST(B78,B78+C78,B78+D78,B78+D78+C78+E78,TRUE))</f>
        <v>1</v>
      </c>
      <c r="O78" s="176" t="str">
        <f>IF(AND(N78&lt;0.05,M78&gt;1,AND(B78&gt;0,B78&lt;$B$4)),"Doers are " &amp; ROUND(M78,1)&amp;" more likely to give this response than Non-Doers.",IF(AND(N78&lt;0.05,M78&gt;1,B78=$B$4),"Doers are more likely to give this response than Doers.",""))</f>
        <v/>
      </c>
      <c r="P78" s="176"/>
      <c r="Q78" s="176" t="str">
        <f>IF(AND(N78&lt;0.05,M78&lt;1,AND(C78&gt;0,B78&gt;0)),"Non-Doers are " &amp; ROUND(1/M78,1)&amp;" more likely to give this response than Doers.",IF(AND(N78&lt;0.05,M78=0,B78=0),"Non-Doers are more likely to give this response than Doers.",""))</f>
        <v/>
      </c>
    </row>
    <row r="79" spans="1:17" s="113" customFormat="1" ht="24.75" hidden="1" customHeight="1" x14ac:dyDescent="0.25">
      <c r="A79" s="182" t="s">
        <v>54</v>
      </c>
      <c r="B79" s="183">
        <v>0</v>
      </c>
      <c r="C79" s="183"/>
      <c r="D79" s="107">
        <f>SUM($B$4-B79)</f>
        <v>45</v>
      </c>
      <c r="E79" s="106">
        <f>SUM($B$5-C79)</f>
        <v>45</v>
      </c>
      <c r="F79" s="105">
        <f>IF(ISERROR(B79/$B$4),"",(B79/$B$4))</f>
        <v>0</v>
      </c>
      <c r="G79" s="105">
        <f>IF(ISERROR(C79/$B$5),"",(C79/$B$5))</f>
        <v>0</v>
      </c>
      <c r="H79" s="104">
        <f t="shared" si="73"/>
        <v>0</v>
      </c>
      <c r="I79" s="103" t="str">
        <f>IF(ISERROR((B79*E79)/(C79*D79)),"",(B79*E79/(C79*D79)))</f>
        <v/>
      </c>
      <c r="J79" s="103" t="e">
        <f>POWER(1/B79+1/C79+1/D79+1/E79,1/2)</f>
        <v>#DIV/0!</v>
      </c>
      <c r="K79" s="103" t="str">
        <f t="shared" si="39"/>
        <v/>
      </c>
      <c r="L79" s="103" t="str">
        <f t="shared" si="40"/>
        <v/>
      </c>
      <c r="M79" s="103" t="str">
        <f>IF(ISERROR(($B$7*B79/(B79+D79)/(($B$7*B79/(B79+D79)+(1-$B$7)*C79/(C79+E79))))/($B$7*D79/(B79+D79)/(($B$7*D79/(B79+D79)+(1-$B$7)*E79/(C79+E79))))),"",($B$7*B79/(B79+D79)/(($B$7*B79/(B79+D79)+(1-$B$7)*C79/(C79+E79))))/($B$7*D79/(B79+D79)/(($B$7*D79/(B79+D79)+(1-$B$7)*E79/(C79+E79)))))</f>
        <v/>
      </c>
      <c r="N79" s="102">
        <f>MIN(_xlfn.HYPGEOM.DIST(C79,B79+C79,C79+E79,B79+D79+C79+E79,TRUE),_xlfn.HYPGEOM.DIST(B79,B79+C79,B79+D79,B79+D79+C79+E79,TRUE))</f>
        <v>1</v>
      </c>
      <c r="O79" s="176" t="str">
        <f>IF(AND(N79&lt;0.05,M79&gt;1,AND(B79&gt;0,B79&lt;$B$4)),"Doers are " &amp; ROUND(M79,1)&amp;" more likely to give this response than Non-Doers.",IF(AND(N79&lt;0.05,M79&gt;1,B79=$B$4),"Doers are more likely to give this response than Doers.",""))</f>
        <v/>
      </c>
      <c r="P79" s="176"/>
      <c r="Q79" s="176" t="str">
        <f>IF(AND(N79&lt;0.05,M79&lt;1,AND(C79&gt;0,B79&gt;0)),"Non-Doers are " &amp; ROUND(1/M79,1)&amp;" more likely to give this response than Doers.",IF(AND(N79&lt;0.05,M79=0,B79=0),"Non-Doers are more likely to give this response than Doers.",""))</f>
        <v/>
      </c>
    </row>
    <row r="80" spans="1:17" s="113" customFormat="1" ht="30" x14ac:dyDescent="0.25">
      <c r="A80" s="180" t="s">
        <v>55</v>
      </c>
      <c r="B80" s="108"/>
      <c r="C80" s="108"/>
      <c r="D80" s="107"/>
      <c r="E80" s="106"/>
      <c r="F80" s="105"/>
      <c r="G80" s="105"/>
      <c r="H80" s="104"/>
      <c r="I80" s="103"/>
      <c r="J80" s="103"/>
      <c r="K80" s="103"/>
      <c r="L80" s="103"/>
      <c r="M80" s="103"/>
      <c r="N80" s="102"/>
      <c r="O80" s="176"/>
      <c r="P80" s="176"/>
      <c r="Q80" s="176"/>
    </row>
    <row r="81" spans="1:17" s="113" customFormat="1" ht="63" customHeight="1" x14ac:dyDescent="0.25">
      <c r="A81" s="129" t="s">
        <v>225</v>
      </c>
      <c r="B81" s="108">
        <v>7</v>
      </c>
      <c r="C81" s="108">
        <v>0</v>
      </c>
      <c r="D81" s="107">
        <f t="shared" ref="D81:D85" si="84">SUM($B$4-B81)</f>
        <v>38</v>
      </c>
      <c r="E81" s="106">
        <f t="shared" ref="E81:E86" si="85">SUM($B$5-C81)</f>
        <v>45</v>
      </c>
      <c r="F81" s="105">
        <f t="shared" ref="F81:F88" si="86">IF(ISERROR(B81/$B$4),"",(B81/$B$4))</f>
        <v>0.15555555555555556</v>
      </c>
      <c r="G81" s="105">
        <f t="shared" ref="G81:G88" si="87">IF(ISERROR(C81/$B$5),"",(C81/$B$5))</f>
        <v>0</v>
      </c>
      <c r="H81" s="104">
        <f t="shared" ref="H81:H88" si="88">IF(ISERROR(F81-G81),"",(F81-G81))</f>
        <v>0.15555555555555556</v>
      </c>
      <c r="I81" s="103" t="str">
        <f t="shared" ref="I81:I88" si="89">IF(ISERROR((B81*E81)/(C81*D81)),"",(B81*E81/(C81*D81)))</f>
        <v/>
      </c>
      <c r="J81" s="103" t="e">
        <f t="shared" ref="J81:J88" si="90">POWER(1/B81+1/C81+1/D81+1/E81,1/2)</f>
        <v>#DIV/0!</v>
      </c>
      <c r="K81" s="103" t="str">
        <f t="shared" ref="K81:K88" si="91">IF(ISERROR(EXP(LN(I81)-1.96 *J81)),"",(EXP(LN(I81)-1.96*J81)))</f>
        <v/>
      </c>
      <c r="L81" s="103" t="str">
        <f t="shared" ref="L81:L88" si="92">IF(ISERROR(EXP(LN(I81)+1.96 *J81)),"",EXP(LN(I81)+1.96*J81))</f>
        <v/>
      </c>
      <c r="M81" s="103">
        <f t="shared" ref="M81:M88" si="93">IF(ISERROR(($B$7*B81/(B81+D81)/(($B$7*B81/(B81+D81)+(1-$B$7)*C81/(C81+E81))))/($B$7*D81/(B81+D81)/(($B$7*D81/(B81+D81)+(1-$B$7)*E81/(C81+E81))))),"",($B$7*B81/(B81+D81)/(($B$7*B81/(B81+D81)+(1-$B$7)*C81/(C81+E81))))/($B$7*D81/(B81+D81)/(($B$7*D81/(B81+D81)+(1-$B$7)*E81/(C81+E81)))))</f>
        <v>1.7699322563835334</v>
      </c>
      <c r="N81" s="102">
        <f t="shared" ref="N81:N88" si="94">MIN(_xlfn.HYPGEOM.DIST(C81,B81+C81,C81+E81,B81+D81+C81+E81,TRUE),_xlfn.HYPGEOM.DIST(B81,B81+C81,B81+D81,B81+D81+C81+E81,TRUE))</f>
        <v>6.0737972058253799E-3</v>
      </c>
      <c r="O81" s="176" t="str">
        <f t="shared" ref="O81:O88" si="95">IF(AND(N81&lt;$B$6,M81&gt;1,AND(B81&gt;0,B81&lt;$B$4)),"Doers are " &amp; ROUND(M81,1)&amp;" more likely to give this response than Non-Doers.",IF(AND(N81&lt;$B$6,M81&gt;1,B81=$B$4),"Doers are more likely to give this response than Doers.",""))</f>
        <v>Doers are 1.8 more likely to give this response than Non-Doers.</v>
      </c>
      <c r="P81" s="176"/>
      <c r="Q81" s="176" t="str">
        <f t="shared" ref="Q81:Q88" si="96">IF(AND(N81&lt;$B$6,M81&lt;1,AND(C81&gt;0,B81&gt;0)),"Non-Doers are " &amp; ROUND(1/M81,1)&amp;" more likely to give this response than Doers.",IF(AND(N81&lt;$B$6,M81=0,B81=0),"Non-Doers are more likely to give this response than Doers.",""))</f>
        <v/>
      </c>
    </row>
    <row r="82" spans="1:17" s="113" customFormat="1" ht="69" customHeight="1" x14ac:dyDescent="0.25">
      <c r="A82" s="129" t="s">
        <v>226</v>
      </c>
      <c r="B82" s="108">
        <v>30</v>
      </c>
      <c r="C82" s="108">
        <v>0</v>
      </c>
      <c r="D82" s="107">
        <f t="shared" si="84"/>
        <v>15</v>
      </c>
      <c r="E82" s="106">
        <f t="shared" si="85"/>
        <v>45</v>
      </c>
      <c r="F82" s="105">
        <f t="shared" si="86"/>
        <v>0.66666666666666663</v>
      </c>
      <c r="G82" s="105">
        <f t="shared" si="87"/>
        <v>0</v>
      </c>
      <c r="H82" s="104">
        <f t="shared" si="88"/>
        <v>0.66666666666666663</v>
      </c>
      <c r="I82" s="103" t="str">
        <f t="shared" si="89"/>
        <v/>
      </c>
      <c r="J82" s="103" t="e">
        <f t="shared" si="90"/>
        <v>#DIV/0!</v>
      </c>
      <c r="K82" s="103" t="str">
        <f t="shared" si="91"/>
        <v/>
      </c>
      <c r="L82" s="103" t="str">
        <f t="shared" si="92"/>
        <v/>
      </c>
      <c r="M82" s="103">
        <f t="shared" si="93"/>
        <v>2.9504950495049505</v>
      </c>
      <c r="N82" s="102">
        <f t="shared" si="94"/>
        <v>5.1233179571509561E-13</v>
      </c>
      <c r="O82" s="176" t="str">
        <f t="shared" si="95"/>
        <v>Doers are 3 more likely to give this response than Non-Doers.</v>
      </c>
      <c r="P82" s="176"/>
      <c r="Q82" s="176" t="str">
        <f t="shared" si="96"/>
        <v/>
      </c>
    </row>
    <row r="83" spans="1:17" s="113" customFormat="1" ht="60.75" customHeight="1" x14ac:dyDescent="0.25">
      <c r="A83" s="129" t="s">
        <v>227</v>
      </c>
      <c r="B83" s="108">
        <v>5</v>
      </c>
      <c r="C83" s="108">
        <v>0</v>
      </c>
      <c r="D83" s="107">
        <f t="shared" si="84"/>
        <v>40</v>
      </c>
      <c r="E83" s="106">
        <f t="shared" si="85"/>
        <v>45</v>
      </c>
      <c r="F83" s="105">
        <f t="shared" si="86"/>
        <v>0.1111111111111111</v>
      </c>
      <c r="G83" s="105">
        <f t="shared" si="87"/>
        <v>0</v>
      </c>
      <c r="H83" s="104">
        <f t="shared" si="88"/>
        <v>0.1111111111111111</v>
      </c>
      <c r="I83" s="103" t="str">
        <f t="shared" si="89"/>
        <v/>
      </c>
      <c r="J83" s="103" t="e">
        <f t="shared" si="90"/>
        <v>#DIV/0!</v>
      </c>
      <c r="K83" s="103" t="str">
        <f t="shared" si="91"/>
        <v/>
      </c>
      <c r="L83" s="103" t="str">
        <f t="shared" si="92"/>
        <v/>
      </c>
      <c r="M83" s="103">
        <f t="shared" si="93"/>
        <v>1.7314356435643563</v>
      </c>
      <c r="N83" s="102">
        <f t="shared" si="94"/>
        <v>2.7799302595893065E-2</v>
      </c>
      <c r="O83" s="176" t="str">
        <f t="shared" si="95"/>
        <v>Doers are 1.7 more likely to give this response than Non-Doers.</v>
      </c>
      <c r="P83" s="176"/>
      <c r="Q83" s="176" t="str">
        <f t="shared" si="96"/>
        <v/>
      </c>
    </row>
    <row r="84" spans="1:17" s="113" customFormat="1" ht="24.75" customHeight="1" x14ac:dyDescent="0.25">
      <c r="A84" s="129" t="s">
        <v>228</v>
      </c>
      <c r="B84" s="108">
        <v>1</v>
      </c>
      <c r="C84" s="108">
        <v>0</v>
      </c>
      <c r="D84" s="107">
        <f t="shared" si="84"/>
        <v>44</v>
      </c>
      <c r="E84" s="106">
        <f t="shared" si="85"/>
        <v>45</v>
      </c>
      <c r="F84" s="105">
        <f t="shared" si="86"/>
        <v>2.2222222222222223E-2</v>
      </c>
      <c r="G84" s="105">
        <f t="shared" si="87"/>
        <v>0</v>
      </c>
      <c r="H84" s="104">
        <f t="shared" si="88"/>
        <v>2.2222222222222223E-2</v>
      </c>
      <c r="I84" s="103" t="str">
        <f t="shared" si="89"/>
        <v/>
      </c>
      <c r="J84" s="103" t="e">
        <f t="shared" si="90"/>
        <v>#DIV/0!</v>
      </c>
      <c r="K84" s="103" t="str">
        <f t="shared" si="91"/>
        <v/>
      </c>
      <c r="L84" s="103" t="str">
        <f t="shared" si="92"/>
        <v/>
      </c>
      <c r="M84" s="103">
        <f t="shared" si="93"/>
        <v>1.6649414941494152</v>
      </c>
      <c r="N84" s="102">
        <f t="shared" si="94"/>
        <v>0.5</v>
      </c>
      <c r="O84" s="176" t="str">
        <f t="shared" si="95"/>
        <v/>
      </c>
      <c r="P84" s="176"/>
      <c r="Q84" s="176" t="str">
        <f t="shared" si="96"/>
        <v/>
      </c>
    </row>
    <row r="85" spans="1:17" s="113" customFormat="1" ht="19.5" customHeight="1" x14ac:dyDescent="0.25">
      <c r="A85" s="129" t="s">
        <v>229</v>
      </c>
      <c r="B85" s="108">
        <v>1</v>
      </c>
      <c r="C85" s="108">
        <v>0</v>
      </c>
      <c r="D85" s="107">
        <f t="shared" si="84"/>
        <v>44</v>
      </c>
      <c r="E85" s="106">
        <f t="shared" si="85"/>
        <v>45</v>
      </c>
      <c r="F85" s="105">
        <f t="shared" si="86"/>
        <v>2.2222222222222223E-2</v>
      </c>
      <c r="G85" s="105">
        <f t="shared" si="87"/>
        <v>0</v>
      </c>
      <c r="H85" s="104">
        <f t="shared" si="88"/>
        <v>2.2222222222222223E-2</v>
      </c>
      <c r="I85" s="103" t="str">
        <f t="shared" si="89"/>
        <v/>
      </c>
      <c r="J85" s="103" t="e">
        <f t="shared" si="90"/>
        <v>#DIV/0!</v>
      </c>
      <c r="K85" s="103" t="str">
        <f t="shared" si="91"/>
        <v/>
      </c>
      <c r="L85" s="103" t="str">
        <f t="shared" si="92"/>
        <v/>
      </c>
      <c r="M85" s="103">
        <f t="shared" si="93"/>
        <v>1.6649414941494152</v>
      </c>
      <c r="N85" s="102">
        <f t="shared" si="94"/>
        <v>0.5</v>
      </c>
      <c r="O85" s="176" t="str">
        <f t="shared" si="95"/>
        <v/>
      </c>
      <c r="P85" s="176"/>
      <c r="Q85" s="176" t="str">
        <f t="shared" si="96"/>
        <v/>
      </c>
    </row>
    <row r="86" spans="1:17" s="113" customFormat="1" ht="21" customHeight="1" x14ac:dyDescent="0.25">
      <c r="A86" s="129" t="s">
        <v>230</v>
      </c>
      <c r="B86" s="108">
        <v>1</v>
      </c>
      <c r="C86" s="108">
        <v>0</v>
      </c>
      <c r="D86" s="107">
        <f t="shared" ref="D86" si="97">SUM($B$4-B86)</f>
        <v>44</v>
      </c>
      <c r="E86" s="106">
        <f t="shared" si="85"/>
        <v>45</v>
      </c>
      <c r="F86" s="105">
        <f t="shared" si="86"/>
        <v>2.2222222222222223E-2</v>
      </c>
      <c r="G86" s="105">
        <f t="shared" si="87"/>
        <v>0</v>
      </c>
      <c r="H86" s="104">
        <f t="shared" si="88"/>
        <v>2.2222222222222223E-2</v>
      </c>
      <c r="I86" s="103" t="str">
        <f t="shared" si="89"/>
        <v/>
      </c>
      <c r="J86" s="103" t="e">
        <f t="shared" si="90"/>
        <v>#DIV/0!</v>
      </c>
      <c r="K86" s="103" t="str">
        <f t="shared" si="91"/>
        <v/>
      </c>
      <c r="L86" s="103" t="str">
        <f t="shared" si="92"/>
        <v/>
      </c>
      <c r="M86" s="103">
        <f t="shared" si="93"/>
        <v>1.6649414941494152</v>
      </c>
      <c r="N86" s="102">
        <f t="shared" si="94"/>
        <v>0.5</v>
      </c>
      <c r="O86" s="176" t="str">
        <f t="shared" si="95"/>
        <v/>
      </c>
      <c r="P86" s="176"/>
      <c r="Q86" s="176" t="str">
        <f t="shared" si="96"/>
        <v/>
      </c>
    </row>
    <row r="87" spans="1:17" s="113" customFormat="1" ht="24" customHeight="1" x14ac:dyDescent="0.25">
      <c r="A87" s="177"/>
      <c r="B87" s="108"/>
      <c r="C87" s="108"/>
      <c r="D87" s="107">
        <f t="shared" ref="D87:D88" si="98">SUM($B$4-B87)</f>
        <v>45</v>
      </c>
      <c r="E87" s="106">
        <f t="shared" ref="E87:E88" si="99">SUM($B$5-C87)</f>
        <v>45</v>
      </c>
      <c r="F87" s="105">
        <f t="shared" si="86"/>
        <v>0</v>
      </c>
      <c r="G87" s="105">
        <f t="shared" si="87"/>
        <v>0</v>
      </c>
      <c r="H87" s="104">
        <f t="shared" si="88"/>
        <v>0</v>
      </c>
      <c r="I87" s="103" t="str">
        <f t="shared" si="89"/>
        <v/>
      </c>
      <c r="J87" s="103" t="e">
        <f t="shared" si="90"/>
        <v>#DIV/0!</v>
      </c>
      <c r="K87" s="103" t="str">
        <f t="shared" si="91"/>
        <v/>
      </c>
      <c r="L87" s="103" t="str">
        <f t="shared" si="92"/>
        <v/>
      </c>
      <c r="M87" s="103" t="str">
        <f t="shared" si="93"/>
        <v/>
      </c>
      <c r="N87" s="102">
        <f t="shared" si="94"/>
        <v>1</v>
      </c>
      <c r="O87" s="176" t="str">
        <f t="shared" si="95"/>
        <v/>
      </c>
      <c r="P87" s="176"/>
      <c r="Q87" s="176" t="str">
        <f t="shared" si="96"/>
        <v/>
      </c>
    </row>
    <row r="88" spans="1:17" s="113" customFormat="1" ht="61.5" customHeight="1" x14ac:dyDescent="0.25">
      <c r="A88" s="177"/>
      <c r="B88" s="108"/>
      <c r="C88" s="108"/>
      <c r="D88" s="107">
        <f t="shared" si="98"/>
        <v>45</v>
      </c>
      <c r="E88" s="106">
        <f t="shared" si="99"/>
        <v>45</v>
      </c>
      <c r="F88" s="105">
        <f t="shared" si="86"/>
        <v>0</v>
      </c>
      <c r="G88" s="105">
        <f t="shared" si="87"/>
        <v>0</v>
      </c>
      <c r="H88" s="104">
        <f t="shared" si="88"/>
        <v>0</v>
      </c>
      <c r="I88" s="103" t="str">
        <f t="shared" si="89"/>
        <v/>
      </c>
      <c r="J88" s="103" t="e">
        <f t="shared" si="90"/>
        <v>#DIV/0!</v>
      </c>
      <c r="K88" s="103" t="str">
        <f t="shared" si="91"/>
        <v/>
      </c>
      <c r="L88" s="103" t="str">
        <f t="shared" si="92"/>
        <v/>
      </c>
      <c r="M88" s="103" t="str">
        <f t="shared" si="93"/>
        <v/>
      </c>
      <c r="N88" s="102">
        <f t="shared" si="94"/>
        <v>1</v>
      </c>
      <c r="O88" s="176" t="str">
        <f t="shared" si="95"/>
        <v/>
      </c>
      <c r="P88" s="176"/>
      <c r="Q88" s="176" t="str">
        <f t="shared" si="96"/>
        <v/>
      </c>
    </row>
    <row r="89" spans="1:17" s="118" customFormat="1" ht="15" x14ac:dyDescent="0.25">
      <c r="A89" s="178"/>
      <c r="B89" s="117"/>
      <c r="C89" s="117"/>
      <c r="D89" s="127"/>
      <c r="E89" s="126"/>
      <c r="F89" s="125"/>
      <c r="G89" s="125"/>
      <c r="H89" s="124"/>
      <c r="I89" s="123"/>
      <c r="J89" s="123"/>
      <c r="K89" s="123"/>
      <c r="L89" s="123"/>
      <c r="M89" s="123"/>
      <c r="N89" s="102"/>
      <c r="O89" s="176"/>
      <c r="P89" s="176"/>
      <c r="Q89" s="176"/>
    </row>
    <row r="90" spans="1:17" s="113" customFormat="1" ht="30" x14ac:dyDescent="0.25">
      <c r="A90" s="179" t="s">
        <v>147</v>
      </c>
      <c r="B90" s="107"/>
      <c r="C90" s="107"/>
      <c r="D90" s="107"/>
      <c r="E90" s="106"/>
      <c r="F90" s="105"/>
      <c r="G90" s="105"/>
      <c r="H90" s="104"/>
      <c r="I90" s="103"/>
      <c r="J90" s="103"/>
      <c r="K90" s="103"/>
      <c r="L90" s="103"/>
      <c r="M90" s="103"/>
      <c r="N90" s="102"/>
      <c r="O90" s="176"/>
      <c r="P90" s="176"/>
      <c r="Q90" s="176"/>
    </row>
    <row r="91" spans="1:17" s="113" customFormat="1" ht="60" x14ac:dyDescent="0.25">
      <c r="A91" s="129" t="s">
        <v>231</v>
      </c>
      <c r="B91" s="108">
        <v>33</v>
      </c>
      <c r="C91" s="108">
        <v>0</v>
      </c>
      <c r="D91" s="107">
        <f>SUM($B$4-B91)</f>
        <v>12</v>
      </c>
      <c r="E91" s="106">
        <f>SUM($B$5-C91)</f>
        <v>45</v>
      </c>
      <c r="F91" s="105">
        <f t="shared" ref="F91:F96" si="100">IF(ISERROR(B91/$B$4),"",(B91/$B$4))</f>
        <v>0.73333333333333328</v>
      </c>
      <c r="G91" s="105">
        <f t="shared" ref="G91:G96" si="101">IF(ISERROR(C91/$B$5),"",(C91/$B$5))</f>
        <v>0</v>
      </c>
      <c r="H91" s="104">
        <f t="shared" ref="H91:H96" si="102">IF(ISERROR(F91-G91),"",(F91-G91))</f>
        <v>0.73333333333333328</v>
      </c>
      <c r="I91" s="103" t="str">
        <f t="shared" ref="I91:I96" si="103">IF(ISERROR((B91*E91)/(C91*D91)),"",(B91*E91/(C91*D91)))</f>
        <v/>
      </c>
      <c r="J91" s="103" t="e">
        <f t="shared" ref="J91:J96" si="104">POWER(1/B91+1/C91+1/D91+1/E91,1/2)</f>
        <v>#DIV/0!</v>
      </c>
      <c r="K91" s="103" t="str">
        <f t="shared" ref="K91:K96" si="105">IF(ISERROR(EXP(LN(I91)-1.96 *J91)),"",(EXP(LN(I91)-1.96*J91)))</f>
        <v/>
      </c>
      <c r="L91" s="103" t="str">
        <f t="shared" ref="L91:L96" si="106">IF(ISERROR(EXP(LN(I91)+1.96 *J91)),"",EXP(LN(I91)+1.96*J91))</f>
        <v/>
      </c>
      <c r="M91" s="103">
        <f t="shared" ref="M91:M96" si="107">IF(ISERROR(($B$7*B91/(B91+D91)/(($B$7*B91/(B91+D91)+(1-$B$7)*C91/(C91+E91))))/($B$7*D91/(B91+D91)/(($B$7*D91/(B91+D91)+(1-$B$7)*E91/(C91+E91))))),"",($B$7*B91/(B91+D91)/(($B$7*B91/(B91+D91)+(1-$B$7)*C91/(C91+E91))))/($B$7*D91/(B91+D91)/(($B$7*D91/(B91+D91)+(1-$B$7)*E91/(C91+E91)))))</f>
        <v>3.4381188118811883</v>
      </c>
      <c r="N91" s="102">
        <f t="shared" ref="N91:N129" si="108">MIN(_xlfn.HYPGEOM.DIST(C91,B91+C91,C91+E91,B91+D91+C91+E91,TRUE),_xlfn.HYPGEOM.DIST(B91,B91+C91,B91+D91,B91+D91+C91+E91,TRUE))</f>
        <v>6.8121264479944327E-15</v>
      </c>
      <c r="O91" s="176" t="str">
        <f t="shared" ref="O91:O102" si="109">IF(AND(N91&lt;$B$6,M91&gt;1,AND(B91&gt;0,B91&lt;$B$4)),"Doers are " &amp; ROUND(M91,1)&amp;" more likely to give this response than Non-Doers.",IF(AND(N91&lt;$B$6,M91&gt;1,B91=$B$4),"Doers are more likely to give this response than Doers.",""))</f>
        <v>Doers are 3.4 more likely to give this response than Non-Doers.</v>
      </c>
      <c r="P91" s="176"/>
      <c r="Q91" s="176" t="str">
        <f t="shared" ref="Q91:Q102" si="110">IF(AND(N91&lt;$B$6,M91&lt;1,AND(C91&gt;0,B91&gt;0)),"Non-Doers are " &amp; ROUND(1/M91,1)&amp;" more likely to give this response than Doers.",IF(AND(N91&lt;$B$6,M91=0,B91=0),"Non-Doers are more likely to give this response than Doers.",""))</f>
        <v/>
      </c>
    </row>
    <row r="92" spans="1:17" s="113" customFormat="1" ht="62.25" customHeight="1" x14ac:dyDescent="0.25">
      <c r="A92" s="129" t="s">
        <v>225</v>
      </c>
      <c r="B92" s="108">
        <v>6</v>
      </c>
      <c r="C92" s="108">
        <v>0</v>
      </c>
      <c r="D92" s="107">
        <f>SUM($B$4-B92)</f>
        <v>39</v>
      </c>
      <c r="E92" s="106">
        <f>SUM($B$5-C92)</f>
        <v>45</v>
      </c>
      <c r="F92" s="105">
        <f t="shared" si="100"/>
        <v>0.13333333333333333</v>
      </c>
      <c r="G92" s="105">
        <f t="shared" si="101"/>
        <v>0</v>
      </c>
      <c r="H92" s="104">
        <f t="shared" si="102"/>
        <v>0.13333333333333333</v>
      </c>
      <c r="I92" s="103" t="str">
        <f t="shared" si="103"/>
        <v/>
      </c>
      <c r="J92" s="103" t="e">
        <f t="shared" si="104"/>
        <v>#DIV/0!</v>
      </c>
      <c r="K92" s="103" t="str">
        <f t="shared" si="105"/>
        <v/>
      </c>
      <c r="L92" s="103" t="str">
        <f t="shared" si="106"/>
        <v/>
      </c>
      <c r="M92" s="103">
        <f t="shared" si="107"/>
        <v>1.7501904036557503</v>
      </c>
      <c r="N92" s="102">
        <f t="shared" si="108"/>
        <v>1.3082024751008503E-2</v>
      </c>
      <c r="O92" s="176" t="str">
        <f t="shared" si="109"/>
        <v>Doers are 1.8 more likely to give this response than Non-Doers.</v>
      </c>
      <c r="P92" s="176"/>
      <c r="Q92" s="176" t="str">
        <f t="shared" si="110"/>
        <v/>
      </c>
    </row>
    <row r="93" spans="1:17" s="113" customFormat="1" ht="21" customHeight="1" x14ac:dyDescent="0.25">
      <c r="A93" s="129" t="s">
        <v>232</v>
      </c>
      <c r="B93" s="108">
        <v>3</v>
      </c>
      <c r="C93" s="108">
        <v>0</v>
      </c>
      <c r="D93" s="107">
        <f t="shared" ref="D93:D96" si="111">SUM($B$4-B93)</f>
        <v>42</v>
      </c>
      <c r="E93" s="106">
        <f t="shared" ref="E93:E96" si="112">SUM($B$5-C93)</f>
        <v>45</v>
      </c>
      <c r="F93" s="105">
        <f t="shared" si="100"/>
        <v>6.6666666666666666E-2</v>
      </c>
      <c r="G93" s="105">
        <f t="shared" si="101"/>
        <v>0</v>
      </c>
      <c r="H93" s="104">
        <f t="shared" si="102"/>
        <v>6.6666666666666666E-2</v>
      </c>
      <c r="I93" s="103" t="str">
        <f t="shared" si="103"/>
        <v/>
      </c>
      <c r="J93" s="103" t="e">
        <f t="shared" si="104"/>
        <v>#DIV/0!</v>
      </c>
      <c r="K93" s="103" t="str">
        <f t="shared" si="105"/>
        <v/>
      </c>
      <c r="L93" s="103" t="str">
        <f t="shared" si="106"/>
        <v/>
      </c>
      <c r="M93" s="103">
        <f t="shared" si="107"/>
        <v>1.6966053748231966</v>
      </c>
      <c r="N93" s="102">
        <f t="shared" si="108"/>
        <v>0.12078651685393257</v>
      </c>
      <c r="O93" s="176" t="str">
        <f t="shared" si="109"/>
        <v/>
      </c>
      <c r="P93" s="176"/>
      <c r="Q93" s="176" t="str">
        <f t="shared" si="110"/>
        <v/>
      </c>
    </row>
    <row r="94" spans="1:17" s="113" customFormat="1" ht="15" x14ac:dyDescent="0.25">
      <c r="A94" s="129" t="s">
        <v>189</v>
      </c>
      <c r="B94" s="108">
        <v>1</v>
      </c>
      <c r="C94" s="108">
        <v>0</v>
      </c>
      <c r="D94" s="107">
        <f t="shared" si="111"/>
        <v>44</v>
      </c>
      <c r="E94" s="106">
        <f t="shared" si="112"/>
        <v>45</v>
      </c>
      <c r="F94" s="105">
        <f t="shared" si="100"/>
        <v>2.2222222222222223E-2</v>
      </c>
      <c r="G94" s="105">
        <f t="shared" si="101"/>
        <v>0</v>
      </c>
      <c r="H94" s="104">
        <f t="shared" si="102"/>
        <v>2.2222222222222223E-2</v>
      </c>
      <c r="I94" s="103" t="str">
        <f t="shared" si="103"/>
        <v/>
      </c>
      <c r="J94" s="103" t="e">
        <f t="shared" si="104"/>
        <v>#DIV/0!</v>
      </c>
      <c r="K94" s="103" t="str">
        <f t="shared" si="105"/>
        <v/>
      </c>
      <c r="L94" s="103" t="str">
        <f t="shared" si="106"/>
        <v/>
      </c>
      <c r="M94" s="103">
        <f t="shared" si="107"/>
        <v>1.6649414941494152</v>
      </c>
      <c r="N94" s="102">
        <f t="shared" si="108"/>
        <v>0.5</v>
      </c>
      <c r="O94" s="176" t="str">
        <f t="shared" si="109"/>
        <v/>
      </c>
      <c r="P94" s="176"/>
      <c r="Q94" s="176" t="str">
        <f t="shared" si="110"/>
        <v/>
      </c>
    </row>
    <row r="95" spans="1:17" s="113" customFormat="1" ht="15" x14ac:dyDescent="0.25">
      <c r="A95" s="129" t="s">
        <v>233</v>
      </c>
      <c r="B95" s="108">
        <v>2</v>
      </c>
      <c r="C95" s="108">
        <v>0</v>
      </c>
      <c r="D95" s="107">
        <f t="shared" si="111"/>
        <v>43</v>
      </c>
      <c r="E95" s="106">
        <f t="shared" si="112"/>
        <v>45</v>
      </c>
      <c r="F95" s="105">
        <f t="shared" si="100"/>
        <v>4.4444444444444446E-2</v>
      </c>
      <c r="G95" s="105">
        <f t="shared" si="101"/>
        <v>0</v>
      </c>
      <c r="H95" s="104">
        <f t="shared" si="102"/>
        <v>4.4444444444444446E-2</v>
      </c>
      <c r="I95" s="103" t="str">
        <f t="shared" si="103"/>
        <v/>
      </c>
      <c r="J95" s="103" t="e">
        <f t="shared" si="104"/>
        <v>#DIV/0!</v>
      </c>
      <c r="K95" s="103" t="str">
        <f t="shared" si="105"/>
        <v/>
      </c>
      <c r="L95" s="103" t="str">
        <f t="shared" si="106"/>
        <v/>
      </c>
      <c r="M95" s="103">
        <f t="shared" si="107"/>
        <v>1.6804052498273083</v>
      </c>
      <c r="N95" s="102">
        <f t="shared" si="108"/>
        <v>0.2471910112359551</v>
      </c>
      <c r="O95" s="176" t="str">
        <f t="shared" si="109"/>
        <v/>
      </c>
      <c r="P95" s="176"/>
      <c r="Q95" s="176" t="str">
        <f t="shared" si="110"/>
        <v/>
      </c>
    </row>
    <row r="96" spans="1:17" s="113" customFormat="1" ht="65.25" customHeight="1" x14ac:dyDescent="0.25">
      <c r="A96" s="129" t="s">
        <v>234</v>
      </c>
      <c r="B96" s="108">
        <v>0</v>
      </c>
      <c r="C96" s="108">
        <v>45</v>
      </c>
      <c r="D96" s="107">
        <f t="shared" si="111"/>
        <v>45</v>
      </c>
      <c r="E96" s="106">
        <f t="shared" si="112"/>
        <v>0</v>
      </c>
      <c r="F96" s="105">
        <f t="shared" si="100"/>
        <v>0</v>
      </c>
      <c r="G96" s="105">
        <f t="shared" si="101"/>
        <v>1</v>
      </c>
      <c r="H96" s="104">
        <f t="shared" si="102"/>
        <v>-1</v>
      </c>
      <c r="I96" s="103">
        <f t="shared" si="103"/>
        <v>0</v>
      </c>
      <c r="J96" s="103" t="e">
        <f t="shared" si="104"/>
        <v>#DIV/0!</v>
      </c>
      <c r="K96" s="103" t="str">
        <f t="shared" si="105"/>
        <v/>
      </c>
      <c r="L96" s="103" t="str">
        <f t="shared" si="106"/>
        <v/>
      </c>
      <c r="M96" s="103">
        <f t="shared" si="107"/>
        <v>0</v>
      </c>
      <c r="N96" s="102">
        <f t="shared" si="108"/>
        <v>9.6313670088219773E-27</v>
      </c>
      <c r="O96" s="176" t="str">
        <f t="shared" si="109"/>
        <v/>
      </c>
      <c r="P96" s="176"/>
      <c r="Q96" s="176" t="str">
        <f t="shared" si="110"/>
        <v>Non-Doers are more likely to give this response than Doers.</v>
      </c>
    </row>
    <row r="97" spans="1:17" s="113" customFormat="1" ht="15" hidden="1" x14ac:dyDescent="0.25">
      <c r="A97" s="129"/>
      <c r="B97" s="108"/>
      <c r="C97" s="108"/>
      <c r="D97" s="107">
        <f>SUM($B$4-B97)</f>
        <v>45</v>
      </c>
      <c r="E97" s="106">
        <f>SUM($B$5-C97)</f>
        <v>45</v>
      </c>
      <c r="F97" s="105">
        <f t="shared" si="71"/>
        <v>0</v>
      </c>
      <c r="G97" s="105">
        <f t="shared" si="72"/>
        <v>0</v>
      </c>
      <c r="H97" s="104">
        <f t="shared" si="73"/>
        <v>0</v>
      </c>
      <c r="I97" s="103" t="str">
        <f t="shared" si="37"/>
        <v/>
      </c>
      <c r="J97" s="103" t="e">
        <f t="shared" si="38"/>
        <v>#DIV/0!</v>
      </c>
      <c r="K97" s="103" t="str">
        <f t="shared" si="39"/>
        <v/>
      </c>
      <c r="L97" s="103" t="str">
        <f t="shared" si="40"/>
        <v/>
      </c>
      <c r="M97" s="103" t="str">
        <f t="shared" si="74"/>
        <v/>
      </c>
      <c r="N97" s="102">
        <f t="shared" si="108"/>
        <v>1</v>
      </c>
      <c r="O97" s="176" t="str">
        <f t="shared" si="109"/>
        <v/>
      </c>
      <c r="P97" s="176"/>
      <c r="Q97" s="176" t="str">
        <f t="shared" si="110"/>
        <v/>
      </c>
    </row>
    <row r="98" spans="1:17" s="113" customFormat="1" ht="15" hidden="1" x14ac:dyDescent="0.25">
      <c r="A98" s="129"/>
      <c r="B98" s="108"/>
      <c r="C98" s="108"/>
      <c r="D98" s="107">
        <f>SUM($B$4-B98)</f>
        <v>45</v>
      </c>
      <c r="E98" s="106">
        <f>SUM($B$5-C98)</f>
        <v>45</v>
      </c>
      <c r="F98" s="105">
        <f t="shared" si="71"/>
        <v>0</v>
      </c>
      <c r="G98" s="105">
        <f t="shared" si="72"/>
        <v>0</v>
      </c>
      <c r="H98" s="104">
        <f t="shared" si="73"/>
        <v>0</v>
      </c>
      <c r="I98" s="103" t="str">
        <f t="shared" si="37"/>
        <v/>
      </c>
      <c r="J98" s="103" t="e">
        <f t="shared" si="38"/>
        <v>#DIV/0!</v>
      </c>
      <c r="K98" s="103" t="str">
        <f t="shared" si="39"/>
        <v/>
      </c>
      <c r="L98" s="103" t="str">
        <f t="shared" si="40"/>
        <v/>
      </c>
      <c r="M98" s="103" t="str">
        <f t="shared" si="74"/>
        <v/>
      </c>
      <c r="N98" s="102">
        <f t="shared" si="108"/>
        <v>1</v>
      </c>
      <c r="O98" s="176" t="str">
        <f t="shared" si="109"/>
        <v/>
      </c>
      <c r="P98" s="176"/>
      <c r="Q98" s="176" t="str">
        <f t="shared" si="110"/>
        <v/>
      </c>
    </row>
    <row r="99" spans="1:17" s="113" customFormat="1" ht="15" hidden="1" x14ac:dyDescent="0.25">
      <c r="A99" s="129"/>
      <c r="B99" s="108"/>
      <c r="C99" s="108"/>
      <c r="D99" s="107">
        <f t="shared" ref="D99:D100" si="113">SUM($B$4-B99)</f>
        <v>45</v>
      </c>
      <c r="E99" s="106">
        <f t="shared" ref="E99:E102" si="114">SUM($B$5-C99)</f>
        <v>45</v>
      </c>
      <c r="F99" s="105">
        <f t="shared" si="71"/>
        <v>0</v>
      </c>
      <c r="G99" s="105">
        <f t="shared" si="72"/>
        <v>0</v>
      </c>
      <c r="H99" s="104">
        <f t="shared" si="73"/>
        <v>0</v>
      </c>
      <c r="I99" s="103" t="str">
        <f t="shared" si="37"/>
        <v/>
      </c>
      <c r="J99" s="103" t="e">
        <f t="shared" si="38"/>
        <v>#DIV/0!</v>
      </c>
      <c r="K99" s="103" t="str">
        <f t="shared" si="39"/>
        <v/>
      </c>
      <c r="L99" s="103" t="str">
        <f t="shared" si="40"/>
        <v/>
      </c>
      <c r="M99" s="103" t="str">
        <f t="shared" si="74"/>
        <v/>
      </c>
      <c r="N99" s="102">
        <f t="shared" si="108"/>
        <v>1</v>
      </c>
      <c r="O99" s="176" t="str">
        <f t="shared" si="109"/>
        <v/>
      </c>
      <c r="P99" s="176"/>
      <c r="Q99" s="176" t="str">
        <f t="shared" si="110"/>
        <v/>
      </c>
    </row>
    <row r="100" spans="1:17" s="113" customFormat="1" ht="15" hidden="1" x14ac:dyDescent="0.25">
      <c r="A100" s="129"/>
      <c r="B100" s="108"/>
      <c r="C100" s="108"/>
      <c r="D100" s="107">
        <f t="shared" si="113"/>
        <v>45</v>
      </c>
      <c r="E100" s="106">
        <f t="shared" si="114"/>
        <v>45</v>
      </c>
      <c r="F100" s="105">
        <f t="shared" si="71"/>
        <v>0</v>
      </c>
      <c r="G100" s="105">
        <f t="shared" si="72"/>
        <v>0</v>
      </c>
      <c r="H100" s="104">
        <f t="shared" si="73"/>
        <v>0</v>
      </c>
      <c r="I100" s="103" t="str">
        <f t="shared" si="37"/>
        <v/>
      </c>
      <c r="J100" s="103" t="e">
        <f t="shared" si="38"/>
        <v>#DIV/0!</v>
      </c>
      <c r="K100" s="103" t="str">
        <f t="shared" si="39"/>
        <v/>
      </c>
      <c r="L100" s="103" t="str">
        <f t="shared" si="40"/>
        <v/>
      </c>
      <c r="M100" s="103" t="str">
        <f t="shared" si="74"/>
        <v/>
      </c>
      <c r="N100" s="102">
        <f t="shared" si="108"/>
        <v>1</v>
      </c>
      <c r="O100" s="176" t="str">
        <f t="shared" si="109"/>
        <v/>
      </c>
      <c r="P100" s="176"/>
      <c r="Q100" s="176" t="str">
        <f t="shared" si="110"/>
        <v/>
      </c>
    </row>
    <row r="101" spans="1:17" s="113" customFormat="1" ht="15" hidden="1" x14ac:dyDescent="0.25">
      <c r="A101" s="129"/>
      <c r="B101" s="108"/>
      <c r="C101" s="108"/>
      <c r="D101" s="107">
        <f t="shared" ref="D101:D102" si="115">SUM($B$4-B101)</f>
        <v>45</v>
      </c>
      <c r="E101" s="106">
        <f t="shared" si="114"/>
        <v>45</v>
      </c>
      <c r="F101" s="105">
        <f t="shared" si="71"/>
        <v>0</v>
      </c>
      <c r="G101" s="105">
        <f t="shared" si="72"/>
        <v>0</v>
      </c>
      <c r="H101" s="104">
        <f t="shared" si="73"/>
        <v>0</v>
      </c>
      <c r="I101" s="103" t="str">
        <f t="shared" si="37"/>
        <v/>
      </c>
      <c r="J101" s="103" t="e">
        <f t="shared" si="38"/>
        <v>#DIV/0!</v>
      </c>
      <c r="K101" s="103" t="str">
        <f t="shared" si="39"/>
        <v/>
      </c>
      <c r="L101" s="103" t="str">
        <f t="shared" si="40"/>
        <v/>
      </c>
      <c r="M101" s="103" t="str">
        <f t="shared" si="74"/>
        <v/>
      </c>
      <c r="N101" s="102">
        <f t="shared" si="108"/>
        <v>1</v>
      </c>
      <c r="O101" s="176" t="str">
        <f t="shared" si="109"/>
        <v/>
      </c>
      <c r="P101" s="176"/>
      <c r="Q101" s="176" t="str">
        <f t="shared" si="110"/>
        <v/>
      </c>
    </row>
    <row r="102" spans="1:17" s="113" customFormat="1" ht="21.75" hidden="1" customHeight="1" x14ac:dyDescent="0.25">
      <c r="A102" s="129"/>
      <c r="B102" s="108"/>
      <c r="C102" s="108"/>
      <c r="D102" s="107">
        <f t="shared" si="115"/>
        <v>45</v>
      </c>
      <c r="E102" s="106">
        <f t="shared" si="114"/>
        <v>45</v>
      </c>
      <c r="F102" s="105">
        <f t="shared" si="71"/>
        <v>0</v>
      </c>
      <c r="G102" s="105">
        <f t="shared" si="72"/>
        <v>0</v>
      </c>
      <c r="H102" s="104">
        <f t="shared" si="73"/>
        <v>0</v>
      </c>
      <c r="I102" s="103" t="str">
        <f t="shared" ref="I102" si="116">IF(ISERROR((B102*E102)/(C102*D102)),"",(B102*E102/(C102*D102)))</f>
        <v/>
      </c>
      <c r="J102" s="103" t="e">
        <f t="shared" ref="J102" si="117">POWER(1/B102+1/C102+1/D102+1/E102,1/2)</f>
        <v>#DIV/0!</v>
      </c>
      <c r="K102" s="103" t="str">
        <f t="shared" ref="K102" si="118">IF(ISERROR(EXP(LN(I102)-1.96 *J102)),"",(EXP(LN(I102)-1.96*J102)))</f>
        <v/>
      </c>
      <c r="L102" s="103" t="str">
        <f t="shared" ref="L102" si="119">IF(ISERROR(EXP(LN(I102)+1.96 *J102)),"",EXP(LN(I102)+1.96*J102))</f>
        <v/>
      </c>
      <c r="M102" s="103" t="str">
        <f t="shared" si="74"/>
        <v/>
      </c>
      <c r="N102" s="102"/>
      <c r="O102" s="176" t="str">
        <f t="shared" si="109"/>
        <v/>
      </c>
      <c r="P102" s="176"/>
      <c r="Q102" s="176" t="str">
        <f t="shared" si="110"/>
        <v/>
      </c>
    </row>
    <row r="103" spans="1:17" s="113" customFormat="1" ht="15" x14ac:dyDescent="0.25">
      <c r="A103" s="177"/>
      <c r="B103" s="108"/>
      <c r="C103" s="108"/>
      <c r="D103" s="107"/>
      <c r="E103" s="106"/>
      <c r="F103" s="105"/>
      <c r="G103" s="105"/>
      <c r="H103" s="104"/>
      <c r="I103" s="103"/>
      <c r="J103" s="103"/>
      <c r="K103" s="103"/>
      <c r="L103" s="103"/>
      <c r="M103" s="103"/>
      <c r="N103" s="102"/>
      <c r="O103" s="176"/>
      <c r="P103" s="176"/>
      <c r="Q103" s="176"/>
    </row>
    <row r="104" spans="1:17" s="113" customFormat="1" ht="30" x14ac:dyDescent="0.25">
      <c r="A104" s="179" t="s">
        <v>148</v>
      </c>
      <c r="B104" s="108"/>
      <c r="C104" s="108"/>
      <c r="D104" s="107"/>
      <c r="E104" s="106"/>
      <c r="F104" s="105"/>
      <c r="G104" s="105"/>
      <c r="H104" s="104"/>
      <c r="I104" s="103"/>
      <c r="J104" s="103"/>
      <c r="K104" s="103"/>
      <c r="L104" s="103"/>
      <c r="M104" s="103"/>
      <c r="N104" s="102"/>
      <c r="O104" s="176"/>
      <c r="P104" s="176"/>
      <c r="Q104" s="176"/>
    </row>
    <row r="105" spans="1:17" s="113" customFormat="1" ht="70.5" customHeight="1" x14ac:dyDescent="0.25">
      <c r="A105" s="177" t="s">
        <v>61</v>
      </c>
      <c r="B105" s="108">
        <v>40</v>
      </c>
      <c r="C105" s="108">
        <v>0</v>
      </c>
      <c r="D105" s="107">
        <f>SUM($B$4-B105)</f>
        <v>5</v>
      </c>
      <c r="E105" s="106">
        <f>SUM($B$5-C105)</f>
        <v>45</v>
      </c>
      <c r="F105" s="105">
        <f t="shared" ref="F105:F108" si="120">IF(ISERROR(B105/$B$4),"",(B105/$B$4))</f>
        <v>0.88888888888888884</v>
      </c>
      <c r="G105" s="105">
        <f t="shared" ref="G105:G108" si="121">IF(ISERROR(C105/$B$5),"",(C105/$B$5))</f>
        <v>0</v>
      </c>
      <c r="H105" s="104">
        <f t="shared" ref="H105:H108" si="122">IF(ISERROR(F105-G105),"",(F105-G105))</f>
        <v>0.88888888888888884</v>
      </c>
      <c r="I105" s="103" t="str">
        <f t="shared" ref="I105:I108" si="123">IF(ISERROR((B105*E105)/(C105*D105)),"",(B105*E105/(C105*D105)))</f>
        <v/>
      </c>
      <c r="J105" s="103" t="e">
        <f t="shared" ref="J105:J108" si="124">POWER(1/B105+1/C105+1/D105+1/E105,1/2)</f>
        <v>#DIV/0!</v>
      </c>
      <c r="K105" s="103" t="str">
        <f t="shared" ref="K105:K108" si="125">IF(ISERROR(EXP(LN(I105)-1.96 *J105)),"",(EXP(LN(I105)-1.96*J105)))</f>
        <v/>
      </c>
      <c r="L105" s="103" t="str">
        <f t="shared" ref="L105:L108" si="126">IF(ISERROR(EXP(LN(I105)+1.96 *J105)),"",EXP(LN(I105)+1.96*J105))</f>
        <v/>
      </c>
      <c r="M105" s="103">
        <f t="shared" ref="M105:M108" si="127">IF(ISERROR(($B$7*B105/(B105+D105)/(($B$7*B105/(B105+D105)+(1-$B$7)*C105/(C105+E105))))/($B$7*D105/(B105+D105)/(($B$7*D105/(B105+D105)+(1-$B$7)*E105/(C105+E105))))),"",($B$7*B105/(B105+D105)/(($B$7*B105/(B105+D105)+(1-$B$7)*C105/(C105+E105))))/($B$7*D105/(B105+D105)/(($B$7*D105/(B105+D105)+(1-$B$7)*E105/(C105+E105)))))</f>
        <v>6.8514851485148531</v>
      </c>
      <c r="N105" s="102">
        <f t="shared" ref="N105:N108" si="128">MIN(_xlfn.HYPGEOM.DIST(C105,B105+C105,C105+E105,B105+D105+C105+E105,TRUE),_xlfn.HYPGEOM.DIST(B105,B105+C105,B105+D105,B105+D105+C105+E105,TRUE))</f>
        <v>2.0406555163611641E-20</v>
      </c>
      <c r="O105" s="176" t="str">
        <f t="shared" ref="O105:O108" si="129">IF(AND(N105&lt;$B$6,M105&gt;1,AND(B105&gt;0,B105&lt;$B$4)),"Doers are " &amp; ROUND(M105,1)&amp;" more likely to give this response than Non-Doers.",IF(AND(N105&lt;$B$6,M105&gt;1,B105=$B$4),"Doers are more likely to give this response than Doers.",""))</f>
        <v>Doers are 6.9 more likely to give this response than Non-Doers.</v>
      </c>
      <c r="P105" s="176"/>
      <c r="Q105" s="176" t="str">
        <f t="shared" ref="Q105:Q108" si="130">IF(AND(N105&lt;$B$6,M105&lt;1,AND(C105&gt;0,B105&gt;0)),"Non-Doers are " &amp; ROUND(1/M105,1)&amp;" more likely to give this response than Doers.",IF(AND(N105&lt;$B$6,M105=0,B105=0),"Non-Doers are more likely to give this response than Doers.",""))</f>
        <v/>
      </c>
    </row>
    <row r="106" spans="1:17" s="113" customFormat="1" ht="60" customHeight="1" x14ac:dyDescent="0.25">
      <c r="A106" s="177" t="s">
        <v>62</v>
      </c>
      <c r="B106" s="108">
        <v>5</v>
      </c>
      <c r="C106" s="108">
        <v>0</v>
      </c>
      <c r="D106" s="107">
        <f t="shared" ref="D106:D108" si="131">SUM($B$4-B106)</f>
        <v>40</v>
      </c>
      <c r="E106" s="106">
        <f t="shared" ref="E106:E108" si="132">SUM($B$5-C106)</f>
        <v>45</v>
      </c>
      <c r="F106" s="105">
        <f t="shared" si="120"/>
        <v>0.1111111111111111</v>
      </c>
      <c r="G106" s="105">
        <f t="shared" si="121"/>
        <v>0</v>
      </c>
      <c r="H106" s="104">
        <f t="shared" si="122"/>
        <v>0.1111111111111111</v>
      </c>
      <c r="I106" s="103" t="str">
        <f t="shared" si="123"/>
        <v/>
      </c>
      <c r="J106" s="103" t="e">
        <f t="shared" si="124"/>
        <v>#DIV/0!</v>
      </c>
      <c r="K106" s="103" t="str">
        <f t="shared" si="125"/>
        <v/>
      </c>
      <c r="L106" s="103" t="str">
        <f t="shared" si="126"/>
        <v/>
      </c>
      <c r="M106" s="103">
        <f t="shared" si="127"/>
        <v>1.7314356435643563</v>
      </c>
      <c r="N106" s="102">
        <f t="shared" si="128"/>
        <v>2.7799302595893065E-2</v>
      </c>
      <c r="O106" s="176" t="str">
        <f t="shared" si="129"/>
        <v>Doers are 1.7 more likely to give this response than Non-Doers.</v>
      </c>
      <c r="P106" s="176"/>
      <c r="Q106" s="176" t="str">
        <f t="shared" si="130"/>
        <v/>
      </c>
    </row>
    <row r="107" spans="1:17" s="113" customFormat="1" ht="60" customHeight="1" x14ac:dyDescent="0.25">
      <c r="A107" s="177" t="s">
        <v>63</v>
      </c>
      <c r="B107" s="108">
        <v>0</v>
      </c>
      <c r="C107" s="108">
        <v>42</v>
      </c>
      <c r="D107" s="107">
        <f t="shared" si="131"/>
        <v>45</v>
      </c>
      <c r="E107" s="106">
        <f t="shared" si="132"/>
        <v>3</v>
      </c>
      <c r="F107" s="105">
        <f t="shared" si="120"/>
        <v>0</v>
      </c>
      <c r="G107" s="105">
        <f t="shared" si="121"/>
        <v>0.93333333333333335</v>
      </c>
      <c r="H107" s="104">
        <f t="shared" si="122"/>
        <v>-0.93333333333333335</v>
      </c>
      <c r="I107" s="103">
        <f t="shared" si="123"/>
        <v>0</v>
      </c>
      <c r="J107" s="103" t="e">
        <f t="shared" si="124"/>
        <v>#DIV/0!</v>
      </c>
      <c r="K107" s="103" t="str">
        <f t="shared" si="125"/>
        <v/>
      </c>
      <c r="L107" s="103" t="str">
        <f t="shared" si="126"/>
        <v/>
      </c>
      <c r="M107" s="103">
        <f t="shared" si="127"/>
        <v>0</v>
      </c>
      <c r="N107" s="102">
        <f t="shared" si="128"/>
        <v>1.6658412378458429E-22</v>
      </c>
      <c r="O107" s="176" t="str">
        <f t="shared" si="129"/>
        <v/>
      </c>
      <c r="P107" s="176"/>
      <c r="Q107" s="176" t="str">
        <f t="shared" si="130"/>
        <v>Non-Doers are more likely to give this response than Doers.</v>
      </c>
    </row>
    <row r="108" spans="1:17" s="113" customFormat="1" ht="22.5" customHeight="1" x14ac:dyDescent="0.25">
      <c r="A108" s="177" t="s">
        <v>47</v>
      </c>
      <c r="B108" s="108">
        <v>0</v>
      </c>
      <c r="C108" s="108">
        <v>3</v>
      </c>
      <c r="D108" s="107">
        <f t="shared" si="131"/>
        <v>45</v>
      </c>
      <c r="E108" s="106">
        <f t="shared" si="132"/>
        <v>42</v>
      </c>
      <c r="F108" s="105">
        <f t="shared" si="120"/>
        <v>0</v>
      </c>
      <c r="G108" s="105">
        <f t="shared" si="121"/>
        <v>6.6666666666666666E-2</v>
      </c>
      <c r="H108" s="104">
        <f t="shared" si="122"/>
        <v>-6.6666666666666666E-2</v>
      </c>
      <c r="I108" s="103">
        <f t="shared" si="123"/>
        <v>0</v>
      </c>
      <c r="J108" s="103" t="e">
        <f t="shared" si="124"/>
        <v>#DIV/0!</v>
      </c>
      <c r="K108" s="103" t="str">
        <f t="shared" si="125"/>
        <v/>
      </c>
      <c r="L108" s="103" t="str">
        <f t="shared" si="126"/>
        <v/>
      </c>
      <c r="M108" s="103">
        <f t="shared" si="127"/>
        <v>0</v>
      </c>
      <c r="N108" s="102">
        <f t="shared" si="128"/>
        <v>0.12078651685393257</v>
      </c>
      <c r="O108" s="176" t="str">
        <f t="shared" si="129"/>
        <v/>
      </c>
      <c r="P108" s="176"/>
      <c r="Q108" s="176" t="str">
        <f t="shared" si="130"/>
        <v/>
      </c>
    </row>
    <row r="109" spans="1:17" s="113" customFormat="1" ht="15" hidden="1" customHeight="1" x14ac:dyDescent="0.25">
      <c r="A109" s="177"/>
      <c r="B109" s="108"/>
      <c r="C109" s="108"/>
      <c r="D109" s="107"/>
      <c r="E109" s="106"/>
      <c r="F109" s="105"/>
      <c r="G109" s="105"/>
      <c r="H109" s="104"/>
      <c r="I109" s="103"/>
      <c r="J109" s="103"/>
      <c r="K109" s="103"/>
      <c r="L109" s="103"/>
      <c r="M109" s="103"/>
      <c r="N109" s="102"/>
      <c r="O109" s="176"/>
      <c r="P109" s="176"/>
      <c r="Q109" s="176"/>
    </row>
    <row r="110" spans="1:17" s="113" customFormat="1" ht="16.5" hidden="1" customHeight="1" x14ac:dyDescent="0.25">
      <c r="A110" s="177"/>
      <c r="B110" s="108"/>
      <c r="C110" s="108"/>
      <c r="D110" s="116"/>
      <c r="E110" s="106"/>
      <c r="F110" s="105"/>
      <c r="G110" s="105"/>
      <c r="H110" s="104"/>
      <c r="I110" s="103"/>
      <c r="J110" s="103"/>
      <c r="K110" s="103"/>
      <c r="L110" s="103"/>
      <c r="M110" s="103"/>
      <c r="N110" s="102"/>
      <c r="O110" s="176"/>
      <c r="P110" s="176"/>
      <c r="Q110" s="176"/>
    </row>
    <row r="111" spans="1:17" s="118" customFormat="1" ht="15" x14ac:dyDescent="0.25">
      <c r="A111" s="178"/>
      <c r="B111" s="117"/>
      <c r="C111" s="117"/>
      <c r="D111" s="127"/>
      <c r="E111" s="126"/>
      <c r="F111" s="125"/>
      <c r="G111" s="125"/>
      <c r="H111" s="124"/>
      <c r="I111" s="123"/>
      <c r="J111" s="123"/>
      <c r="K111" s="123"/>
      <c r="L111" s="123"/>
      <c r="M111" s="123"/>
      <c r="N111" s="102"/>
      <c r="O111" s="176"/>
      <c r="P111" s="176"/>
      <c r="Q111" s="176"/>
    </row>
    <row r="112" spans="1:17" s="113" customFormat="1" ht="30" x14ac:dyDescent="0.25">
      <c r="A112" s="180" t="s">
        <v>65</v>
      </c>
      <c r="B112" s="117"/>
      <c r="C112" s="117"/>
      <c r="D112" s="116"/>
      <c r="E112" s="106"/>
      <c r="F112" s="105"/>
      <c r="G112" s="105"/>
      <c r="H112" s="104"/>
      <c r="I112" s="103"/>
      <c r="J112" s="103"/>
      <c r="K112" s="103"/>
      <c r="L112" s="103"/>
      <c r="M112" s="103"/>
      <c r="N112" s="102"/>
      <c r="O112" s="176"/>
      <c r="P112" s="176"/>
      <c r="Q112" s="176"/>
    </row>
    <row r="113" spans="1:17" s="113" customFormat="1" ht="62.25" customHeight="1" x14ac:dyDescent="0.25">
      <c r="A113" s="184" t="s">
        <v>64</v>
      </c>
      <c r="B113" s="108">
        <v>21</v>
      </c>
      <c r="C113" s="108">
        <v>12</v>
      </c>
      <c r="D113" s="116">
        <f t="shared" ref="D113:D129" si="133">SUM($B$4-B113)</f>
        <v>24</v>
      </c>
      <c r="E113" s="106">
        <f t="shared" ref="E113:E129" si="134">SUM($B$5-C113)</f>
        <v>33</v>
      </c>
      <c r="F113" s="105">
        <f t="shared" ref="F113:F162" si="135">IF(ISERROR(B113/$B$4),"",(B113/$B$4))</f>
        <v>0.46666666666666667</v>
      </c>
      <c r="G113" s="105">
        <f t="shared" ref="G113:G162" si="136">IF(ISERROR(C113/$B$5),"",(C113/$B$5))</f>
        <v>0.26666666666666666</v>
      </c>
      <c r="H113" s="104">
        <f t="shared" ref="H113:H162" si="137">IF(ISERROR(F113-G113),"",(F113-G113))</f>
        <v>0.2</v>
      </c>
      <c r="I113" s="103">
        <f t="shared" ref="I113:I122" si="138">IF(ISERROR((B113*E113)/(C113*D113)),"",(B113*E113/(C113*D113)))</f>
        <v>2.40625</v>
      </c>
      <c r="J113" s="103">
        <f t="shared" ref="J113:J122" si="139">POWER(1/B113+1/C113+1/D113+1/E113,1/2)</f>
        <v>0.45046873134777943</v>
      </c>
      <c r="K113" s="103">
        <f t="shared" ref="K113:K122" si="140">IF(ISERROR(EXP(LN(I113)-1.96 *J113)),"",(EXP(LN(I113)-1.96*J113)))</f>
        <v>0.99516254397388393</v>
      </c>
      <c r="L113" s="103">
        <f t="shared" ref="L113:L122" si="141">IF(ISERROR(EXP(LN(I113)+1.96 *J113)),"",EXP(LN(I113)+1.96*J113))</f>
        <v>5.8181842730728288</v>
      </c>
      <c r="M113" s="103">
        <f t="shared" ref="M113:M162" si="142">IF(ISERROR(($B$7*B113/(B113+D113)/(($B$7*B113/(B113+D113)+(1-$B$7)*C113/(C113+E113))))/($B$7*D113/(B113+D113)/(($B$7*D113/(B113+D113)+(1-$B$7)*E113/(C113+E113))))),"",($B$7*B113/(B113+D113)/(($B$7*B113/(B113+D113)+(1-$B$7)*C113/(C113+E113))))/($B$7*D113/(B113+D113)/(($B$7*D113/(B113+D113)+(1-$B$7)*E113/(C113+E113)))))</f>
        <v>1.3809298728085257</v>
      </c>
      <c r="N113" s="102">
        <f t="shared" si="108"/>
        <v>3.969885811535747E-2</v>
      </c>
      <c r="O113" s="176" t="str">
        <f t="shared" ref="O113:O115" si="143">IF(AND(N113&lt;0.05,M113&gt;1,AND(B113&gt;0,B113&lt;$B$4)),"Doers are " &amp; ROUND(M113,1)&amp;" more likely to give this response than Non-Doers.",IF(AND(N113&lt;0.05,M113&gt;1,B113=$B$4),"Doers are more likely to give this response than Doers.",""))</f>
        <v>Doers are 1.4 more likely to give this response than Non-Doers.</v>
      </c>
      <c r="P113" s="176"/>
      <c r="Q113" s="176" t="str">
        <f t="shared" ref="Q113:Q115" si="144">IF(AND(N113&lt;0.05,M113&lt;1,AND(C113&gt;0,B113&gt;0)),"Non-Doers are " &amp; ROUND(1/M113,1)&amp;" more likely to give this response than Doers.",IF(AND(N113&lt;0.05,M113=0,B113=0),"Non-Doers are more likely to give this response than Doers.",""))</f>
        <v/>
      </c>
    </row>
    <row r="114" spans="1:17" s="113" customFormat="1" ht="25.5" customHeight="1" x14ac:dyDescent="0.25">
      <c r="A114" s="184" t="s">
        <v>53</v>
      </c>
      <c r="B114" s="108">
        <v>24</v>
      </c>
      <c r="C114" s="108">
        <v>23</v>
      </c>
      <c r="D114" s="116">
        <f t="shared" si="133"/>
        <v>21</v>
      </c>
      <c r="E114" s="106">
        <f t="shared" si="134"/>
        <v>22</v>
      </c>
      <c r="F114" s="105">
        <f t="shared" si="135"/>
        <v>0.53333333333333333</v>
      </c>
      <c r="G114" s="105">
        <f t="shared" si="136"/>
        <v>0.51111111111111107</v>
      </c>
      <c r="H114" s="104">
        <f t="shared" si="137"/>
        <v>2.2222222222222254E-2</v>
      </c>
      <c r="I114" s="103">
        <f t="shared" si="138"/>
        <v>1.0931677018633541</v>
      </c>
      <c r="J114" s="103">
        <f t="shared" si="139"/>
        <v>0.42215935452128139</v>
      </c>
      <c r="K114" s="103">
        <f t="shared" si="140"/>
        <v>0.47790051067943473</v>
      </c>
      <c r="L114" s="103">
        <f t="shared" si="141"/>
        <v>2.5005531437876982</v>
      </c>
      <c r="M114" s="103">
        <f t="shared" si="142"/>
        <v>1.0357657254208976</v>
      </c>
      <c r="N114" s="102">
        <f t="shared" si="108"/>
        <v>0.49999999999999689</v>
      </c>
      <c r="O114" s="176" t="str">
        <f t="shared" si="143"/>
        <v/>
      </c>
      <c r="P114" s="176"/>
      <c r="Q114" s="176" t="str">
        <f t="shared" si="144"/>
        <v/>
      </c>
    </row>
    <row r="115" spans="1:17" s="113" customFormat="1" ht="60.75" customHeight="1" x14ac:dyDescent="0.25">
      <c r="A115" s="184" t="s">
        <v>54</v>
      </c>
      <c r="B115" s="108">
        <v>0</v>
      </c>
      <c r="C115" s="108">
        <v>10</v>
      </c>
      <c r="D115" s="116">
        <f t="shared" ref="D115:D121" si="145">SUM($B$4-B115)</f>
        <v>45</v>
      </c>
      <c r="E115" s="106">
        <f t="shared" ref="E115:E121" si="146">SUM($B$5-C115)</f>
        <v>35</v>
      </c>
      <c r="F115" s="105">
        <f t="shared" si="135"/>
        <v>0</v>
      </c>
      <c r="G115" s="105">
        <f t="shared" si="136"/>
        <v>0.22222222222222221</v>
      </c>
      <c r="H115" s="104">
        <f t="shared" si="137"/>
        <v>-0.22222222222222221</v>
      </c>
      <c r="I115" s="103">
        <f t="shared" si="138"/>
        <v>0</v>
      </c>
      <c r="J115" s="103" t="e">
        <f t="shared" si="139"/>
        <v>#DIV/0!</v>
      </c>
      <c r="K115" s="103" t="str">
        <f t="shared" si="140"/>
        <v/>
      </c>
      <c r="L115" s="103" t="str">
        <f t="shared" si="141"/>
        <v/>
      </c>
      <c r="M115" s="103">
        <f t="shared" si="142"/>
        <v>0</v>
      </c>
      <c r="N115" s="102">
        <f t="shared" si="108"/>
        <v>5.5766211978910604E-4</v>
      </c>
      <c r="O115" s="176" t="str">
        <f t="shared" si="143"/>
        <v/>
      </c>
      <c r="P115" s="176"/>
      <c r="Q115" s="176" t="str">
        <f t="shared" si="144"/>
        <v>Non-Doers are more likely to give this response than Doers.</v>
      </c>
    </row>
    <row r="116" spans="1:17" s="113" customFormat="1" ht="15" x14ac:dyDescent="0.25">
      <c r="A116" s="180" t="s">
        <v>141</v>
      </c>
      <c r="B116" s="108"/>
      <c r="C116" s="108"/>
      <c r="D116" s="116"/>
      <c r="E116" s="106"/>
      <c r="F116" s="105"/>
      <c r="G116" s="105"/>
      <c r="H116" s="104"/>
      <c r="I116" s="103"/>
      <c r="J116" s="103"/>
      <c r="K116" s="103"/>
      <c r="L116" s="103"/>
      <c r="M116" s="103"/>
      <c r="N116" s="102"/>
      <c r="O116" s="176"/>
      <c r="P116" s="176"/>
      <c r="Q116" s="176"/>
    </row>
    <row r="117" spans="1:17" s="113" customFormat="1" ht="20.25" customHeight="1" x14ac:dyDescent="0.25">
      <c r="A117" s="184" t="s">
        <v>66</v>
      </c>
      <c r="B117" s="108">
        <v>0</v>
      </c>
      <c r="C117" s="108"/>
      <c r="D117" s="116">
        <f t="shared" si="145"/>
        <v>45</v>
      </c>
      <c r="E117" s="106">
        <f t="shared" si="146"/>
        <v>45</v>
      </c>
      <c r="F117" s="105">
        <f t="shared" si="135"/>
        <v>0</v>
      </c>
      <c r="G117" s="105">
        <f t="shared" si="136"/>
        <v>0</v>
      </c>
      <c r="H117" s="104">
        <f t="shared" si="137"/>
        <v>0</v>
      </c>
      <c r="I117" s="103" t="str">
        <f t="shared" si="138"/>
        <v/>
      </c>
      <c r="J117" s="103" t="e">
        <f t="shared" si="139"/>
        <v>#DIV/0!</v>
      </c>
      <c r="K117" s="103" t="str">
        <f t="shared" si="140"/>
        <v/>
      </c>
      <c r="L117" s="103" t="str">
        <f t="shared" si="141"/>
        <v/>
      </c>
      <c r="M117" s="103" t="str">
        <f t="shared" si="142"/>
        <v/>
      </c>
      <c r="N117" s="102">
        <f t="shared" si="108"/>
        <v>1</v>
      </c>
      <c r="O117" s="176" t="str">
        <f t="shared" ref="O117:O122" si="147">IF(AND(N117&lt;$B$6,M117&gt;1,AND(B117&gt;0,B117&lt;$B$4)),"Doers are " &amp; ROUND(M117,1)&amp;" more likely to give this response than Non-Doers.",IF(AND(N117&lt;$B$6,M117&gt;1,B117=$B$4),"Doers are more likely to give this response than Doers.",""))</f>
        <v/>
      </c>
      <c r="P117" s="176"/>
      <c r="Q117" s="176" t="str">
        <f t="shared" ref="Q117:Q122" si="148">IF(AND(N117&lt;$B$6,M117&lt;1,AND(C117&gt;0,B117&gt;0)),"Non-Doers are " &amp; ROUND(1/M117,1)&amp;" more likely to give this response than Doers.",IF(AND(N117&lt;$B$6,M117=0,B117=0),"Non-Doers are more likely to give this response than Doers.",""))</f>
        <v/>
      </c>
    </row>
    <row r="118" spans="1:17" s="113" customFormat="1" ht="57" customHeight="1" x14ac:dyDescent="0.25">
      <c r="A118" s="184" t="s">
        <v>67</v>
      </c>
      <c r="B118" s="108">
        <v>0</v>
      </c>
      <c r="C118" s="108">
        <v>12</v>
      </c>
      <c r="D118" s="116">
        <f t="shared" si="145"/>
        <v>45</v>
      </c>
      <c r="E118" s="106">
        <f t="shared" si="146"/>
        <v>33</v>
      </c>
      <c r="F118" s="105">
        <f t="shared" si="135"/>
        <v>0</v>
      </c>
      <c r="G118" s="105">
        <f t="shared" si="136"/>
        <v>0.26666666666666666</v>
      </c>
      <c r="H118" s="104">
        <f t="shared" si="137"/>
        <v>-0.26666666666666666</v>
      </c>
      <c r="I118" s="103">
        <f t="shared" si="138"/>
        <v>0</v>
      </c>
      <c r="J118" s="103" t="e">
        <f t="shared" si="139"/>
        <v>#DIV/0!</v>
      </c>
      <c r="K118" s="103" t="str">
        <f t="shared" si="140"/>
        <v/>
      </c>
      <c r="L118" s="103" t="str">
        <f t="shared" si="141"/>
        <v/>
      </c>
      <c r="M118" s="103">
        <f t="shared" si="142"/>
        <v>0</v>
      </c>
      <c r="N118" s="102">
        <f t="shared" si="108"/>
        <v>1.0500283584636663E-4</v>
      </c>
      <c r="O118" s="176" t="str">
        <f t="shared" si="147"/>
        <v/>
      </c>
      <c r="P118" s="176"/>
      <c r="Q118" s="176" t="str">
        <f t="shared" si="148"/>
        <v>Non-Doers are more likely to give this response than Doers.</v>
      </c>
    </row>
    <row r="119" spans="1:17" s="113" customFormat="1" ht="21" customHeight="1" x14ac:dyDescent="0.25">
      <c r="A119" s="184" t="s">
        <v>68</v>
      </c>
      <c r="B119" s="108">
        <v>8</v>
      </c>
      <c r="C119" s="108">
        <v>9</v>
      </c>
      <c r="D119" s="116">
        <f t="shared" si="145"/>
        <v>37</v>
      </c>
      <c r="E119" s="106">
        <f t="shared" si="146"/>
        <v>36</v>
      </c>
      <c r="F119" s="105">
        <f t="shared" si="135"/>
        <v>0.17777777777777778</v>
      </c>
      <c r="G119" s="105">
        <f t="shared" si="136"/>
        <v>0.2</v>
      </c>
      <c r="H119" s="104">
        <f t="shared" si="137"/>
        <v>-2.2222222222222227E-2</v>
      </c>
      <c r="I119" s="103">
        <f t="shared" si="138"/>
        <v>0.86486486486486491</v>
      </c>
      <c r="J119" s="103">
        <f t="shared" si="139"/>
        <v>0.53936621688414632</v>
      </c>
      <c r="K119" s="103">
        <f t="shared" si="140"/>
        <v>0.30049030304233071</v>
      </c>
      <c r="L119" s="103">
        <f t="shared" si="141"/>
        <v>2.4892358485603112</v>
      </c>
      <c r="M119" s="103">
        <f t="shared" si="142"/>
        <v>0.94291289144755919</v>
      </c>
      <c r="N119" s="102">
        <f t="shared" si="108"/>
        <v>0.50000000000000022</v>
      </c>
      <c r="O119" s="176" t="str">
        <f t="shared" si="147"/>
        <v/>
      </c>
      <c r="P119" s="176"/>
      <c r="Q119" s="176" t="str">
        <f t="shared" si="148"/>
        <v/>
      </c>
    </row>
    <row r="120" spans="1:17" s="113" customFormat="1" ht="44.25" customHeight="1" x14ac:dyDescent="0.25">
      <c r="A120" s="184" t="s">
        <v>71</v>
      </c>
      <c r="B120" s="108">
        <v>34</v>
      </c>
      <c r="C120" s="108">
        <v>24</v>
      </c>
      <c r="D120" s="116">
        <f t="shared" si="145"/>
        <v>11</v>
      </c>
      <c r="E120" s="106">
        <f t="shared" si="146"/>
        <v>21</v>
      </c>
      <c r="F120" s="105">
        <f t="shared" si="135"/>
        <v>0.75555555555555554</v>
      </c>
      <c r="G120" s="105">
        <f t="shared" si="136"/>
        <v>0.53333333333333333</v>
      </c>
      <c r="H120" s="104">
        <f t="shared" si="137"/>
        <v>0.22222222222222221</v>
      </c>
      <c r="I120" s="103">
        <f t="shared" si="138"/>
        <v>2.7045454545454546</v>
      </c>
      <c r="J120" s="103">
        <f t="shared" si="139"/>
        <v>0.45782810082026154</v>
      </c>
      <c r="K120" s="103">
        <f t="shared" si="140"/>
        <v>1.102511524764713</v>
      </c>
      <c r="L120" s="103">
        <f t="shared" si="141"/>
        <v>6.6344577370866773</v>
      </c>
      <c r="M120" s="103">
        <f t="shared" si="142"/>
        <v>1.5362003266194884</v>
      </c>
      <c r="N120" s="102">
        <f t="shared" si="108"/>
        <v>2.3340099843669953E-2</v>
      </c>
      <c r="O120" s="176" t="str">
        <f t="shared" si="147"/>
        <v>Doers are 1.5 more likely to give this response than Non-Doers.</v>
      </c>
      <c r="P120" s="176"/>
      <c r="Q120" s="176" t="str">
        <f t="shared" si="148"/>
        <v/>
      </c>
    </row>
    <row r="121" spans="1:17" s="113" customFormat="1" ht="20.25" customHeight="1" x14ac:dyDescent="0.25">
      <c r="A121" s="184" t="s">
        <v>69</v>
      </c>
      <c r="B121" s="108">
        <v>3</v>
      </c>
      <c r="C121" s="108">
        <v>0</v>
      </c>
      <c r="D121" s="116">
        <f t="shared" si="145"/>
        <v>42</v>
      </c>
      <c r="E121" s="106">
        <f t="shared" si="146"/>
        <v>45</v>
      </c>
      <c r="F121" s="105">
        <f t="shared" si="135"/>
        <v>6.6666666666666666E-2</v>
      </c>
      <c r="G121" s="105">
        <f t="shared" si="136"/>
        <v>0</v>
      </c>
      <c r="H121" s="104">
        <f t="shared" si="137"/>
        <v>6.6666666666666666E-2</v>
      </c>
      <c r="I121" s="103" t="str">
        <f t="shared" si="138"/>
        <v/>
      </c>
      <c r="J121" s="103" t="e">
        <f t="shared" si="139"/>
        <v>#DIV/0!</v>
      </c>
      <c r="K121" s="103" t="str">
        <f t="shared" si="140"/>
        <v/>
      </c>
      <c r="L121" s="103" t="str">
        <f t="shared" si="141"/>
        <v/>
      </c>
      <c r="M121" s="103">
        <f t="shared" si="142"/>
        <v>1.6966053748231966</v>
      </c>
      <c r="N121" s="102">
        <f t="shared" si="108"/>
        <v>0.12078651685393257</v>
      </c>
      <c r="O121" s="176" t="str">
        <f t="shared" si="147"/>
        <v/>
      </c>
      <c r="P121" s="176"/>
      <c r="Q121" s="176" t="str">
        <f t="shared" si="148"/>
        <v/>
      </c>
    </row>
    <row r="122" spans="1:17" s="113" customFormat="1" ht="21" customHeight="1" x14ac:dyDescent="0.25">
      <c r="A122" s="184" t="s">
        <v>70</v>
      </c>
      <c r="B122" s="108">
        <v>0</v>
      </c>
      <c r="C122" s="108">
        <v>0</v>
      </c>
      <c r="D122" s="116">
        <f t="shared" si="133"/>
        <v>45</v>
      </c>
      <c r="E122" s="106">
        <f t="shared" si="134"/>
        <v>45</v>
      </c>
      <c r="F122" s="105">
        <f t="shared" si="135"/>
        <v>0</v>
      </c>
      <c r="G122" s="105">
        <f t="shared" si="136"/>
        <v>0</v>
      </c>
      <c r="H122" s="104">
        <f t="shared" si="137"/>
        <v>0</v>
      </c>
      <c r="I122" s="103" t="str">
        <f t="shared" si="138"/>
        <v/>
      </c>
      <c r="J122" s="103" t="e">
        <f t="shared" si="139"/>
        <v>#DIV/0!</v>
      </c>
      <c r="K122" s="103" t="str">
        <f t="shared" si="140"/>
        <v/>
      </c>
      <c r="L122" s="103" t="str">
        <f t="shared" si="141"/>
        <v/>
      </c>
      <c r="M122" s="103" t="str">
        <f t="shared" si="142"/>
        <v/>
      </c>
      <c r="N122" s="102">
        <f t="shared" si="108"/>
        <v>1</v>
      </c>
      <c r="O122" s="176" t="str">
        <f t="shared" si="147"/>
        <v/>
      </c>
      <c r="P122" s="176"/>
      <c r="Q122" s="176" t="str">
        <f t="shared" si="148"/>
        <v/>
      </c>
    </row>
    <row r="123" spans="1:17" s="118" customFormat="1" ht="15" x14ac:dyDescent="0.25">
      <c r="A123" s="178"/>
      <c r="B123" s="117"/>
      <c r="C123" s="117"/>
      <c r="D123" s="127"/>
      <c r="E123" s="126"/>
      <c r="F123" s="125"/>
      <c r="G123" s="125"/>
      <c r="H123" s="124"/>
      <c r="I123" s="123"/>
      <c r="J123" s="123"/>
      <c r="K123" s="123"/>
      <c r="L123" s="123"/>
      <c r="M123" s="123"/>
      <c r="N123" s="102"/>
      <c r="O123" s="176"/>
      <c r="P123" s="176"/>
      <c r="Q123" s="176"/>
    </row>
    <row r="124" spans="1:17" s="113" customFormat="1" ht="45" x14ac:dyDescent="0.25">
      <c r="A124" s="179" t="s">
        <v>72</v>
      </c>
      <c r="B124" s="116"/>
      <c r="C124" s="116"/>
      <c r="D124" s="116"/>
      <c r="E124" s="106"/>
      <c r="F124" s="105"/>
      <c r="G124" s="105"/>
      <c r="H124" s="104"/>
      <c r="I124" s="103"/>
      <c r="J124" s="103"/>
      <c r="K124" s="103"/>
      <c r="L124" s="103"/>
      <c r="M124" s="103"/>
      <c r="N124" s="102"/>
      <c r="O124" s="176"/>
      <c r="P124" s="176"/>
      <c r="Q124" s="176"/>
    </row>
    <row r="125" spans="1:17" s="113" customFormat="1" ht="15" x14ac:dyDescent="0.25">
      <c r="A125" s="184" t="s">
        <v>73</v>
      </c>
      <c r="B125" s="108">
        <v>0</v>
      </c>
      <c r="C125" s="108">
        <v>0</v>
      </c>
      <c r="D125" s="116">
        <f t="shared" si="133"/>
        <v>45</v>
      </c>
      <c r="E125" s="106">
        <f t="shared" si="134"/>
        <v>45</v>
      </c>
      <c r="F125" s="105">
        <f t="shared" si="135"/>
        <v>0</v>
      </c>
      <c r="G125" s="105">
        <f t="shared" si="136"/>
        <v>0</v>
      </c>
      <c r="H125" s="104">
        <f t="shared" si="137"/>
        <v>0</v>
      </c>
      <c r="I125" s="103" t="str">
        <f t="shared" ref="I125:I175" si="149">IF(ISERROR((B125*E125)/(C125*D125)),"",(B125*E125/(C125*D125)))</f>
        <v/>
      </c>
      <c r="J125" s="103" t="e">
        <f t="shared" ref="J125:J175" si="150">POWER(1/B125+1/C125+1/D125+1/E125,1/2)</f>
        <v>#DIV/0!</v>
      </c>
      <c r="K125" s="103" t="str">
        <f t="shared" ref="K125:K175" si="151">IF(ISERROR(EXP(LN(I125)-1.96 *J125)),"",(EXP(LN(I125)-1.96*J125)))</f>
        <v/>
      </c>
      <c r="L125" s="103" t="str">
        <f t="shared" ref="L125:L175" si="152">IF(ISERROR(EXP(LN(I125)+1.96 *J125)),"",EXP(LN(I125)+1.96*J125))</f>
        <v/>
      </c>
      <c r="M125" s="103" t="str">
        <f t="shared" si="142"/>
        <v/>
      </c>
      <c r="N125" s="102">
        <f t="shared" si="108"/>
        <v>1</v>
      </c>
      <c r="O125" s="176" t="str">
        <f t="shared" ref="O125:O129" si="153">IF(AND(N125&lt;$B$6,M125&gt;1,AND(B125&gt;0,B125&lt;$B$4)),"Doers are " &amp; ROUND(M125,1)&amp;" more likely to give this response than Non-Doers.",IF(AND(N125&lt;$B$6,M125&gt;1,B125=$B$4),"Doers are more likely to give this response than Doers.",""))</f>
        <v/>
      </c>
      <c r="P125" s="176"/>
      <c r="Q125" s="176" t="str">
        <f t="shared" ref="Q125:Q129" si="154">IF(AND(N125&lt;$B$6,M125&lt;1,AND(C125&gt;0,B125&gt;0)),"Non-Doers are " &amp; ROUND(1/M125,1)&amp;" more likely to give this response than Doers.",IF(AND(N125&lt;$B$6,M125=0,B125=0),"Non-Doers are more likely to give this response than Doers.",""))</f>
        <v/>
      </c>
    </row>
    <row r="126" spans="1:17" s="113" customFormat="1" ht="15" x14ac:dyDescent="0.25">
      <c r="A126" s="184" t="s">
        <v>74</v>
      </c>
      <c r="B126" s="108">
        <v>0</v>
      </c>
      <c r="C126" s="108">
        <v>0</v>
      </c>
      <c r="D126" s="116">
        <f t="shared" ref="D126:D127" si="155">SUM($B$4-B126)</f>
        <v>45</v>
      </c>
      <c r="E126" s="106">
        <f t="shared" ref="E126:E127" si="156">SUM($B$5-C126)</f>
        <v>45</v>
      </c>
      <c r="F126" s="105">
        <f t="shared" si="135"/>
        <v>0</v>
      </c>
      <c r="G126" s="105">
        <f t="shared" si="136"/>
        <v>0</v>
      </c>
      <c r="H126" s="104">
        <f t="shared" si="137"/>
        <v>0</v>
      </c>
      <c r="I126" s="103" t="str">
        <f t="shared" si="149"/>
        <v/>
      </c>
      <c r="J126" s="103" t="e">
        <f t="shared" si="150"/>
        <v>#DIV/0!</v>
      </c>
      <c r="K126" s="103" t="str">
        <f t="shared" si="151"/>
        <v/>
      </c>
      <c r="L126" s="103" t="str">
        <f t="shared" si="152"/>
        <v/>
      </c>
      <c r="M126" s="103" t="str">
        <f t="shared" si="142"/>
        <v/>
      </c>
      <c r="N126" s="102">
        <f t="shared" si="108"/>
        <v>1</v>
      </c>
      <c r="O126" s="176" t="str">
        <f t="shared" si="153"/>
        <v/>
      </c>
      <c r="P126" s="176"/>
      <c r="Q126" s="176" t="str">
        <f t="shared" si="154"/>
        <v/>
      </c>
    </row>
    <row r="127" spans="1:17" s="113" customFormat="1" ht="65.25" customHeight="1" x14ac:dyDescent="0.25">
      <c r="A127" s="184" t="s">
        <v>75</v>
      </c>
      <c r="B127" s="108">
        <v>0</v>
      </c>
      <c r="C127" s="108">
        <v>39</v>
      </c>
      <c r="D127" s="116">
        <f t="shared" si="155"/>
        <v>45</v>
      </c>
      <c r="E127" s="106">
        <f t="shared" si="156"/>
        <v>6</v>
      </c>
      <c r="F127" s="105">
        <f t="shared" si="135"/>
        <v>0</v>
      </c>
      <c r="G127" s="105">
        <f t="shared" si="136"/>
        <v>0.8666666666666667</v>
      </c>
      <c r="H127" s="104">
        <f t="shared" si="137"/>
        <v>-0.8666666666666667</v>
      </c>
      <c r="I127" s="103">
        <f t="shared" si="149"/>
        <v>0</v>
      </c>
      <c r="J127" s="103" t="e">
        <f t="shared" si="150"/>
        <v>#DIV/0!</v>
      </c>
      <c r="K127" s="103" t="str">
        <f t="shared" si="151"/>
        <v/>
      </c>
      <c r="L127" s="103" t="str">
        <f t="shared" si="152"/>
        <v/>
      </c>
      <c r="M127" s="103">
        <f t="shared" si="142"/>
        <v>0</v>
      </c>
      <c r="N127" s="102">
        <f t="shared" si="108"/>
        <v>1.7345571889069846E-19</v>
      </c>
      <c r="O127" s="176" t="str">
        <f t="shared" si="153"/>
        <v/>
      </c>
      <c r="P127" s="176"/>
      <c r="Q127" s="176" t="str">
        <f t="shared" si="154"/>
        <v>Non-Doers are more likely to give this response than Doers.</v>
      </c>
    </row>
    <row r="128" spans="1:17" s="113" customFormat="1" ht="45" customHeight="1" x14ac:dyDescent="0.25">
      <c r="A128" s="184" t="s">
        <v>76</v>
      </c>
      <c r="B128" s="108">
        <v>45</v>
      </c>
      <c r="C128" s="108">
        <v>6</v>
      </c>
      <c r="D128" s="116">
        <f t="shared" si="133"/>
        <v>0</v>
      </c>
      <c r="E128" s="106">
        <f t="shared" si="134"/>
        <v>39</v>
      </c>
      <c r="F128" s="105">
        <f t="shared" si="135"/>
        <v>1</v>
      </c>
      <c r="G128" s="105">
        <f t="shared" si="136"/>
        <v>0.13333333333333333</v>
      </c>
      <c r="H128" s="104">
        <f t="shared" si="137"/>
        <v>0.8666666666666667</v>
      </c>
      <c r="I128" s="103" t="str">
        <f t="shared" si="149"/>
        <v/>
      </c>
      <c r="J128" s="103" t="e">
        <f t="shared" si="150"/>
        <v>#DIV/0!</v>
      </c>
      <c r="K128" s="103" t="str">
        <f t="shared" si="151"/>
        <v/>
      </c>
      <c r="L128" s="103" t="str">
        <f t="shared" si="152"/>
        <v/>
      </c>
      <c r="M128" s="103" t="str">
        <f t="shared" si="142"/>
        <v/>
      </c>
      <c r="N128" s="102">
        <f t="shared" si="108"/>
        <v>1.7345571889069887E-19</v>
      </c>
      <c r="O128" s="176" t="str">
        <f t="shared" si="153"/>
        <v>Doers are more likely to give this response than Doers.</v>
      </c>
      <c r="P128" s="176"/>
      <c r="Q128" s="176" t="str">
        <f t="shared" si="154"/>
        <v/>
      </c>
    </row>
    <row r="129" spans="1:17" s="113" customFormat="1" ht="15" x14ac:dyDescent="0.25">
      <c r="A129" s="184" t="s">
        <v>77</v>
      </c>
      <c r="B129" s="108">
        <v>0</v>
      </c>
      <c r="C129" s="108">
        <v>0</v>
      </c>
      <c r="D129" s="116">
        <f t="shared" si="133"/>
        <v>45</v>
      </c>
      <c r="E129" s="106">
        <f t="shared" si="134"/>
        <v>45</v>
      </c>
      <c r="F129" s="105">
        <f t="shared" si="135"/>
        <v>0</v>
      </c>
      <c r="G129" s="105">
        <f t="shared" si="136"/>
        <v>0</v>
      </c>
      <c r="H129" s="104">
        <f t="shared" si="137"/>
        <v>0</v>
      </c>
      <c r="I129" s="103" t="str">
        <f t="shared" si="149"/>
        <v/>
      </c>
      <c r="J129" s="103" t="e">
        <f t="shared" si="150"/>
        <v>#DIV/0!</v>
      </c>
      <c r="K129" s="103" t="str">
        <f t="shared" si="151"/>
        <v/>
      </c>
      <c r="L129" s="103" t="str">
        <f t="shared" si="152"/>
        <v/>
      </c>
      <c r="M129" s="103" t="str">
        <f t="shared" si="142"/>
        <v/>
      </c>
      <c r="N129" s="102">
        <f t="shared" si="108"/>
        <v>1</v>
      </c>
      <c r="O129" s="176" t="str">
        <f t="shared" si="153"/>
        <v/>
      </c>
      <c r="P129" s="176"/>
      <c r="Q129" s="176" t="str">
        <f t="shared" si="154"/>
        <v/>
      </c>
    </row>
    <row r="130" spans="1:17" s="113" customFormat="1" ht="15" x14ac:dyDescent="0.25">
      <c r="A130" s="185"/>
      <c r="B130" s="107"/>
      <c r="C130" s="107"/>
      <c r="D130" s="107"/>
      <c r="E130" s="106"/>
      <c r="F130" s="105"/>
      <c r="G130" s="105"/>
      <c r="H130" s="104"/>
      <c r="I130" s="103"/>
      <c r="J130" s="103"/>
      <c r="K130" s="103"/>
      <c r="L130" s="103"/>
      <c r="M130" s="103"/>
      <c r="N130" s="102"/>
      <c r="O130" s="176"/>
      <c r="P130" s="176"/>
      <c r="Q130" s="176"/>
    </row>
    <row r="131" spans="1:17" s="113" customFormat="1" ht="45" x14ac:dyDescent="0.25">
      <c r="A131" s="179" t="s">
        <v>78</v>
      </c>
      <c r="B131" s="107"/>
      <c r="C131" s="107"/>
      <c r="D131" s="107"/>
      <c r="E131" s="106"/>
      <c r="F131" s="105"/>
      <c r="G131" s="105"/>
      <c r="H131" s="104"/>
      <c r="I131" s="103"/>
      <c r="J131" s="103"/>
      <c r="K131" s="103"/>
      <c r="L131" s="103"/>
      <c r="M131" s="103"/>
      <c r="N131" s="102"/>
      <c r="O131" s="176"/>
      <c r="P131" s="176"/>
      <c r="Q131" s="176"/>
    </row>
    <row r="132" spans="1:17" s="113" customFormat="1" ht="15" x14ac:dyDescent="0.25">
      <c r="A132" s="186" t="s">
        <v>61</v>
      </c>
      <c r="B132" s="108">
        <v>0</v>
      </c>
      <c r="C132" s="108">
        <v>0</v>
      </c>
      <c r="D132" s="107">
        <f t="shared" ref="D132" si="157">SUM($B$4-B132)</f>
        <v>45</v>
      </c>
      <c r="E132" s="106">
        <f t="shared" ref="E132" si="158">SUM($B$5-C132)</f>
        <v>45</v>
      </c>
      <c r="F132" s="105">
        <f t="shared" si="135"/>
        <v>0</v>
      </c>
      <c r="G132" s="105">
        <f t="shared" si="136"/>
        <v>0</v>
      </c>
      <c r="H132" s="104">
        <f t="shared" si="137"/>
        <v>0</v>
      </c>
      <c r="I132" s="103" t="str">
        <f t="shared" si="149"/>
        <v/>
      </c>
      <c r="J132" s="103" t="e">
        <f t="shared" si="150"/>
        <v>#DIV/0!</v>
      </c>
      <c r="K132" s="103" t="str">
        <f t="shared" si="151"/>
        <v/>
      </c>
      <c r="L132" s="103" t="str">
        <f t="shared" si="152"/>
        <v/>
      </c>
      <c r="M132" s="103" t="str">
        <f t="shared" si="142"/>
        <v/>
      </c>
      <c r="N132" s="102">
        <f t="shared" ref="N132:N145" si="159">MIN(_xlfn.HYPGEOM.DIST(C132,B132+C132,C132+E132,B132+D132+C132+E132,TRUE),_xlfn.HYPGEOM.DIST(B132,B132+C132,B132+D132,B132+D132+C132+E132,TRUE))</f>
        <v>1</v>
      </c>
      <c r="O132" s="176" t="str">
        <f t="shared" ref="O132:O135" si="160">IF(AND(N132&lt;$B$6,M132&gt;1,AND(B132&gt;0,B132&lt;$B$4)),"Doers are " &amp; ROUND(M132,1)&amp;" more likely to give this response than Non-Doers.",IF(AND(N132&lt;$B$6,M132&gt;1,B132=$B$4),"Doers are more likely to give this response than Doers.",""))</f>
        <v/>
      </c>
      <c r="P132" s="176"/>
      <c r="Q132" s="176" t="str">
        <f t="shared" ref="Q132:Q135" si="161">IF(AND(N132&lt;$B$6,M132&lt;1,AND(C132&gt;0,B132&gt;0)),"Non-Doers are " &amp; ROUND(1/M132,1)&amp;" more likely to give this response than Doers.",IF(AND(N132&lt;$B$6,M132=0,B132=0),"Non-Doers are more likely to give this response than Doers.",""))</f>
        <v/>
      </c>
    </row>
    <row r="133" spans="1:17" s="113" customFormat="1" ht="72" customHeight="1" x14ac:dyDescent="0.25">
      <c r="A133" s="186" t="s">
        <v>62</v>
      </c>
      <c r="B133" s="108">
        <v>11</v>
      </c>
      <c r="C133" s="108">
        <v>0</v>
      </c>
      <c r="D133" s="107">
        <f t="shared" ref="D133:D143" si="162">SUM($B$4-B133)</f>
        <v>34</v>
      </c>
      <c r="E133" s="106">
        <f t="shared" ref="E133:E143" si="163">SUM($B$5-C133)</f>
        <v>45</v>
      </c>
      <c r="F133" s="105">
        <f t="shared" si="135"/>
        <v>0.24444444444444444</v>
      </c>
      <c r="G133" s="105">
        <f t="shared" si="136"/>
        <v>0</v>
      </c>
      <c r="H133" s="104">
        <f t="shared" si="137"/>
        <v>0.24444444444444444</v>
      </c>
      <c r="I133" s="103" t="str">
        <f t="shared" si="149"/>
        <v/>
      </c>
      <c r="J133" s="103" t="e">
        <f t="shared" si="150"/>
        <v>#DIV/0!</v>
      </c>
      <c r="K133" s="103" t="str">
        <f t="shared" si="151"/>
        <v/>
      </c>
      <c r="L133" s="103" t="str">
        <f t="shared" si="152"/>
        <v/>
      </c>
      <c r="M133" s="103">
        <f t="shared" si="142"/>
        <v>1.8605125218404193</v>
      </c>
      <c r="N133" s="102">
        <f t="shared" si="159"/>
        <v>2.4397717740773378E-4</v>
      </c>
      <c r="O133" s="176" t="str">
        <f t="shared" si="160"/>
        <v>Doers are 1.9 more likely to give this response than Non-Doers.</v>
      </c>
      <c r="P133" s="176"/>
      <c r="Q133" s="176" t="str">
        <f t="shared" si="161"/>
        <v/>
      </c>
    </row>
    <row r="134" spans="1:17" s="113" customFormat="1" ht="72" customHeight="1" x14ac:dyDescent="0.25">
      <c r="A134" s="186" t="s">
        <v>79</v>
      </c>
      <c r="B134" s="108">
        <v>25</v>
      </c>
      <c r="C134" s="108">
        <v>41</v>
      </c>
      <c r="D134" s="107">
        <f t="shared" si="162"/>
        <v>20</v>
      </c>
      <c r="E134" s="106">
        <f t="shared" si="163"/>
        <v>4</v>
      </c>
      <c r="F134" s="105">
        <f t="shared" si="135"/>
        <v>0.55555555555555558</v>
      </c>
      <c r="G134" s="105">
        <f t="shared" si="136"/>
        <v>0.91111111111111109</v>
      </c>
      <c r="H134" s="104">
        <f t="shared" si="137"/>
        <v>-0.35555555555555551</v>
      </c>
      <c r="I134" s="103">
        <f t="shared" si="149"/>
        <v>0.12195121951219512</v>
      </c>
      <c r="J134" s="103">
        <f t="shared" si="150"/>
        <v>0.60364745000905873</v>
      </c>
      <c r="K134" s="103">
        <f t="shared" si="151"/>
        <v>3.7355199897091594E-2</v>
      </c>
      <c r="L134" s="103">
        <f t="shared" si="152"/>
        <v>0.39812663247639357</v>
      </c>
      <c r="M134" s="103">
        <f t="shared" si="142"/>
        <v>0.54689496549961669</v>
      </c>
      <c r="N134" s="102">
        <f t="shared" si="159"/>
        <v>1.2050585380522782E-4</v>
      </c>
      <c r="O134" s="176" t="str">
        <f t="shared" si="160"/>
        <v/>
      </c>
      <c r="P134" s="176"/>
      <c r="Q134" s="176" t="str">
        <f t="shared" si="161"/>
        <v>Non-Doers are 1.8 more likely to give this response than Doers.</v>
      </c>
    </row>
    <row r="135" spans="1:17" s="113" customFormat="1" ht="15" x14ac:dyDescent="0.25">
      <c r="A135" s="186" t="s">
        <v>80</v>
      </c>
      <c r="B135" s="108">
        <v>9</v>
      </c>
      <c r="C135" s="108">
        <v>4</v>
      </c>
      <c r="D135" s="107">
        <f t="shared" si="162"/>
        <v>36</v>
      </c>
      <c r="E135" s="106">
        <f t="shared" si="163"/>
        <v>41</v>
      </c>
      <c r="F135" s="105">
        <f t="shared" si="135"/>
        <v>0.2</v>
      </c>
      <c r="G135" s="105">
        <f t="shared" si="136"/>
        <v>8.8888888888888892E-2</v>
      </c>
      <c r="H135" s="104">
        <f t="shared" si="137"/>
        <v>0.11111111111111112</v>
      </c>
      <c r="I135" s="103">
        <f t="shared" si="149"/>
        <v>2.5625</v>
      </c>
      <c r="J135" s="103">
        <f t="shared" si="150"/>
        <v>0.64286789684298895</v>
      </c>
      <c r="K135" s="103">
        <f t="shared" si="151"/>
        <v>0.72684812237593688</v>
      </c>
      <c r="L135" s="103">
        <f t="shared" si="152"/>
        <v>9.0340829780719378</v>
      </c>
      <c r="M135" s="103">
        <f t="shared" si="142"/>
        <v>1.3502844950213371</v>
      </c>
      <c r="N135" s="102">
        <f t="shared" si="159"/>
        <v>0.11483546565284998</v>
      </c>
      <c r="O135" s="176" t="str">
        <f t="shared" si="160"/>
        <v/>
      </c>
      <c r="P135" s="176"/>
      <c r="Q135" s="176" t="str">
        <f t="shared" si="161"/>
        <v/>
      </c>
    </row>
    <row r="136" spans="1:17" s="113" customFormat="1" ht="30" x14ac:dyDescent="0.25">
      <c r="A136" s="179" t="s">
        <v>85</v>
      </c>
      <c r="B136" s="108"/>
      <c r="C136" s="108"/>
      <c r="D136" s="107"/>
      <c r="E136" s="106"/>
      <c r="F136" s="105"/>
      <c r="G136" s="105"/>
      <c r="H136" s="104"/>
      <c r="I136" s="103"/>
      <c r="J136" s="103"/>
      <c r="K136" s="103"/>
      <c r="L136" s="103"/>
      <c r="M136" s="103"/>
      <c r="N136" s="102"/>
      <c r="O136" s="176"/>
      <c r="P136" s="176"/>
      <c r="Q136" s="176"/>
    </row>
    <row r="137" spans="1:17" s="113" customFormat="1" ht="63" customHeight="1" x14ac:dyDescent="0.25">
      <c r="A137" s="186" t="s">
        <v>81</v>
      </c>
      <c r="B137" s="108">
        <v>12</v>
      </c>
      <c r="C137" s="108">
        <v>26</v>
      </c>
      <c r="D137" s="107">
        <f t="shared" ref="D137:D140" si="164">SUM($B$4-B137)</f>
        <v>33</v>
      </c>
      <c r="E137" s="106">
        <f t="shared" ref="E137:E140" si="165">SUM($B$5-C137)</f>
        <v>19</v>
      </c>
      <c r="F137" s="105">
        <f t="shared" ref="F137:F140" si="166">IF(ISERROR(B137/$B$4),"",(B137/$B$4))</f>
        <v>0.26666666666666666</v>
      </c>
      <c r="G137" s="105">
        <f t="shared" ref="G137:G140" si="167">IF(ISERROR(C137/$B$5),"",(C137/$B$5))</f>
        <v>0.57777777777777772</v>
      </c>
      <c r="H137" s="104">
        <f t="shared" ref="H137:H140" si="168">IF(ISERROR(F137-G137),"",(F137-G137))</f>
        <v>-0.31111111111111106</v>
      </c>
      <c r="I137" s="103">
        <f t="shared" ref="I137:I140" si="169">IF(ISERROR((B137*E137)/(C137*D137)),"",(B137*E137/(C137*D137)))</f>
        <v>0.26573426573426573</v>
      </c>
      <c r="J137" s="103">
        <f t="shared" ref="J137:J140" si="170">POWER(1/B137+1/C137+1/D137+1/E137,1/2)</f>
        <v>0.45247042007767813</v>
      </c>
      <c r="K137" s="103">
        <f t="shared" ref="K137:K140" si="171">IF(ISERROR(EXP(LN(I137)-1.96 *J137)),"",(EXP(LN(I137)-1.96*J137)))</f>
        <v>0.10947046480840646</v>
      </c>
      <c r="L137" s="103">
        <f t="shared" ref="L137:L140" si="172">IF(ISERROR(EXP(LN(I137)+1.96 *J137)),"",EXP(LN(I137)+1.96*J137))</f>
        <v>0.6450570947051163</v>
      </c>
      <c r="M137" s="103">
        <f t="shared" ref="M137:M140" si="173">IF(ISERROR(($B$7*B137/(B137+D137)/(($B$7*B137/(B137+D137)+(1-$B$7)*C137/(C137+E137))))/($B$7*D137/(B137+D137)/(($B$7*D137/(B137+D137)+(1-$B$7)*E137/(C137+E137))))),"",($B$7*B137/(B137+D137)/(($B$7*B137/(B137+D137)+(1-$B$7)*C137/(C137+E137))))/($B$7*D137/(B137+D137)/(($B$7*D137/(B137+D137)+(1-$B$7)*E137/(C137+E137)))))</f>
        <v>0.5705744358404784</v>
      </c>
      <c r="N137" s="102">
        <f t="shared" ref="N137:N140" si="174">MIN(_xlfn.HYPGEOM.DIST(C137,B137+C137,C137+E137,B137+D137+C137+E137,TRUE),_xlfn.HYPGEOM.DIST(B137,B137+C137,B137+D137,B137+D137+C137+E137,TRUE))</f>
        <v>2.6043125572647857E-3</v>
      </c>
      <c r="O137" s="176" t="str">
        <f t="shared" ref="O137:O140" si="175">IF(AND(N137&lt;$B$6,M137&gt;1,AND(B137&gt;0,B137&lt;$B$4)),"Doers are " &amp; ROUND(M137,1)&amp;" more likely to give this response than Non-Doers.",IF(AND(N137&lt;$B$6,M137&gt;1,B137=$B$4),"Doers are more likely to give this response than Doers.",""))</f>
        <v/>
      </c>
      <c r="P137" s="176"/>
      <c r="Q137" s="176" t="str">
        <f t="shared" ref="Q137:Q140" si="176">IF(AND(N137&lt;$B$6,M137&lt;1,AND(C137&gt;0,B137&gt;0)),"Non-Doers are " &amp; ROUND(1/M137,1)&amp;" more likely to give this response than Doers.",IF(AND(N137&lt;$B$6,M137=0,B137=0),"Non-Doers are more likely to give this response than Doers.",""))</f>
        <v>Non-Doers are 1.8 more likely to give this response than Doers.</v>
      </c>
    </row>
    <row r="138" spans="1:17" s="113" customFormat="1" ht="15" x14ac:dyDescent="0.25">
      <c r="A138" s="186" t="s">
        <v>82</v>
      </c>
      <c r="B138" s="108">
        <v>19</v>
      </c>
      <c r="C138" s="108">
        <v>15</v>
      </c>
      <c r="D138" s="107">
        <f t="shared" si="164"/>
        <v>26</v>
      </c>
      <c r="E138" s="106">
        <f t="shared" si="165"/>
        <v>30</v>
      </c>
      <c r="F138" s="105">
        <f t="shared" si="166"/>
        <v>0.42222222222222222</v>
      </c>
      <c r="G138" s="105">
        <f t="shared" si="167"/>
        <v>0.33333333333333331</v>
      </c>
      <c r="H138" s="104">
        <f t="shared" si="168"/>
        <v>8.8888888888888906E-2</v>
      </c>
      <c r="I138" s="103">
        <f t="shared" si="169"/>
        <v>1.4615384615384615</v>
      </c>
      <c r="J138" s="103">
        <f t="shared" si="170"/>
        <v>0.43714198769839863</v>
      </c>
      <c r="K138" s="103">
        <f t="shared" si="171"/>
        <v>0.62045098253146935</v>
      </c>
      <c r="L138" s="103">
        <f t="shared" si="172"/>
        <v>3.4428097217943718</v>
      </c>
      <c r="M138" s="103">
        <f t="shared" si="173"/>
        <v>1.1565479974570883</v>
      </c>
      <c r="N138" s="102">
        <f t="shared" si="174"/>
        <v>0.25728334163494981</v>
      </c>
      <c r="O138" s="176" t="str">
        <f t="shared" si="175"/>
        <v/>
      </c>
      <c r="P138" s="176"/>
      <c r="Q138" s="176" t="str">
        <f t="shared" si="176"/>
        <v/>
      </c>
    </row>
    <row r="139" spans="1:17" s="113" customFormat="1" ht="15" x14ac:dyDescent="0.25">
      <c r="A139" s="186" t="s">
        <v>83</v>
      </c>
      <c r="B139" s="108">
        <v>9</v>
      </c>
      <c r="C139" s="108">
        <v>4</v>
      </c>
      <c r="D139" s="107">
        <f t="shared" si="164"/>
        <v>36</v>
      </c>
      <c r="E139" s="106">
        <f t="shared" si="165"/>
        <v>41</v>
      </c>
      <c r="F139" s="105">
        <f t="shared" si="166"/>
        <v>0.2</v>
      </c>
      <c r="G139" s="105">
        <f t="shared" si="167"/>
        <v>8.8888888888888892E-2</v>
      </c>
      <c r="H139" s="104">
        <f t="shared" si="168"/>
        <v>0.11111111111111112</v>
      </c>
      <c r="I139" s="103">
        <f t="shared" si="169"/>
        <v>2.5625</v>
      </c>
      <c r="J139" s="103">
        <f t="shared" si="170"/>
        <v>0.64286789684298895</v>
      </c>
      <c r="K139" s="103">
        <f t="shared" si="171"/>
        <v>0.72684812237593688</v>
      </c>
      <c r="L139" s="103">
        <f t="shared" si="172"/>
        <v>9.0340829780719378</v>
      </c>
      <c r="M139" s="103">
        <f t="shared" si="173"/>
        <v>1.3502844950213371</v>
      </c>
      <c r="N139" s="102">
        <f t="shared" si="174"/>
        <v>0.11483546565284998</v>
      </c>
      <c r="O139" s="176" t="str">
        <f t="shared" si="175"/>
        <v/>
      </c>
      <c r="P139" s="176"/>
      <c r="Q139" s="176" t="str">
        <f t="shared" si="176"/>
        <v/>
      </c>
    </row>
    <row r="140" spans="1:17" s="118" customFormat="1" ht="66" customHeight="1" x14ac:dyDescent="0.25">
      <c r="A140" s="186" t="s">
        <v>84</v>
      </c>
      <c r="B140" s="108">
        <v>5</v>
      </c>
      <c r="C140" s="108">
        <v>0</v>
      </c>
      <c r="D140" s="107">
        <f t="shared" si="164"/>
        <v>40</v>
      </c>
      <c r="E140" s="106">
        <f t="shared" si="165"/>
        <v>45</v>
      </c>
      <c r="F140" s="105">
        <f t="shared" si="166"/>
        <v>0.1111111111111111</v>
      </c>
      <c r="G140" s="105">
        <f t="shared" si="167"/>
        <v>0</v>
      </c>
      <c r="H140" s="104">
        <f t="shared" si="168"/>
        <v>0.1111111111111111</v>
      </c>
      <c r="I140" s="103" t="str">
        <f t="shared" si="169"/>
        <v/>
      </c>
      <c r="J140" s="103" t="e">
        <f t="shared" si="170"/>
        <v>#DIV/0!</v>
      </c>
      <c r="K140" s="103" t="str">
        <f t="shared" si="171"/>
        <v/>
      </c>
      <c r="L140" s="103" t="str">
        <f t="shared" si="172"/>
        <v/>
      </c>
      <c r="M140" s="103">
        <f t="shared" si="173"/>
        <v>1.7314356435643563</v>
      </c>
      <c r="N140" s="102">
        <f t="shared" si="174"/>
        <v>2.7799302595893065E-2</v>
      </c>
      <c r="O140" s="176" t="str">
        <f t="shared" si="175"/>
        <v>Doers are 1.7 more likely to give this response than Non-Doers.</v>
      </c>
      <c r="P140" s="176"/>
      <c r="Q140" s="176" t="str">
        <f t="shared" si="176"/>
        <v/>
      </c>
    </row>
    <row r="141" spans="1:17" s="113" customFormat="1" ht="30" x14ac:dyDescent="0.25">
      <c r="A141" s="179" t="s">
        <v>89</v>
      </c>
      <c r="B141" s="119"/>
      <c r="C141" s="119"/>
      <c r="D141" s="107"/>
      <c r="E141" s="106"/>
      <c r="F141" s="105">
        <f t="shared" si="135"/>
        <v>0</v>
      </c>
      <c r="G141" s="105">
        <f t="shared" si="136"/>
        <v>0</v>
      </c>
      <c r="H141" s="104">
        <f t="shared" si="137"/>
        <v>0</v>
      </c>
      <c r="I141" s="103" t="str">
        <f t="shared" si="149"/>
        <v/>
      </c>
      <c r="J141" s="103" t="e">
        <f t="shared" si="150"/>
        <v>#DIV/0!</v>
      </c>
      <c r="K141" s="103" t="str">
        <f t="shared" si="151"/>
        <v/>
      </c>
      <c r="L141" s="103" t="str">
        <f t="shared" si="152"/>
        <v/>
      </c>
      <c r="M141" s="103" t="str">
        <f t="shared" si="142"/>
        <v/>
      </c>
      <c r="N141" s="102"/>
      <c r="O141" s="176" t="str">
        <f t="shared" ref="O141:O181" si="177">IF(AND(N141&lt;0.05,M141&gt;1,AND(B141&gt;0,B141&lt;$B$4)),"Doers are " &amp; ROUND(M141,1)&amp;" more likely to give this response than Non-Doers.",IF(AND(N141&lt;0.05,M141&gt;1,B141=$B$4),"Doers are more likely to give this response than Doers.",""))</f>
        <v/>
      </c>
      <c r="P141" s="176"/>
      <c r="Q141" s="176" t="str">
        <f t="shared" ref="Q141:Q172" si="178">IF(AND(N141&lt;0.05,M141&lt;1,AND(C141&gt;0,B141&gt;0)),"Non-Doers are " &amp; ROUND(1/M141,1)&amp;" more likely to give this response than Doers.",IF(AND(N141&lt;0.05,M141=0,B141=0),"Non-Doers are more likely to give this response than Doers.",""))</f>
        <v/>
      </c>
    </row>
    <row r="142" spans="1:17" s="113" customFormat="1" ht="69.75" customHeight="1" x14ac:dyDescent="0.25">
      <c r="A142" s="186" t="s">
        <v>86</v>
      </c>
      <c r="B142" s="108">
        <v>38</v>
      </c>
      <c r="C142" s="108">
        <v>22</v>
      </c>
      <c r="D142" s="116">
        <f t="shared" si="162"/>
        <v>7</v>
      </c>
      <c r="E142" s="106">
        <f t="shared" si="163"/>
        <v>23</v>
      </c>
      <c r="F142" s="105">
        <f t="shared" si="135"/>
        <v>0.84444444444444444</v>
      </c>
      <c r="G142" s="105">
        <f t="shared" si="136"/>
        <v>0.48888888888888887</v>
      </c>
      <c r="H142" s="104">
        <f t="shared" si="137"/>
        <v>0.35555555555555557</v>
      </c>
      <c r="I142" s="103">
        <f t="shared" si="149"/>
        <v>5.6753246753246751</v>
      </c>
      <c r="J142" s="103">
        <f t="shared" si="150"/>
        <v>0.50804107969231949</v>
      </c>
      <c r="K142" s="103">
        <f t="shared" si="151"/>
        <v>2.0967054029426695</v>
      </c>
      <c r="L142" s="103">
        <f t="shared" si="152"/>
        <v>15.361867301502745</v>
      </c>
      <c r="M142" s="103">
        <f t="shared" si="142"/>
        <v>2.2785750342539841</v>
      </c>
      <c r="N142" s="102">
        <f t="shared" si="159"/>
        <v>3.2952363297071146E-4</v>
      </c>
      <c r="O142" s="176" t="str">
        <f t="shared" ref="O142:O145" si="179">IF(AND(N142&lt;$B$6,M142&gt;1,AND(B142&gt;0,B142&lt;$B$4)),"Doers are " &amp; ROUND(M142,1)&amp;" more likely to give this response than Non-Doers.",IF(AND(N142&lt;$B$6,M142&gt;1,B142=$B$4),"Doers are more likely to give this response than Doers.",""))</f>
        <v>Doers are 2.3 more likely to give this response than Non-Doers.</v>
      </c>
      <c r="P142" s="176"/>
      <c r="Q142" s="176" t="str">
        <f t="shared" ref="Q142:Q145" si="180">IF(AND(N142&lt;$B$6,M142&lt;1,AND(C142&gt;0,B142&gt;0)),"Non-Doers are " &amp; ROUND(1/M142,1)&amp;" more likely to give this response than Doers.",IF(AND(N142&lt;$B$6,M142=0,B142=0),"Non-Doers are more likely to give this response than Doers.",""))</f>
        <v/>
      </c>
    </row>
    <row r="143" spans="1:17" s="113" customFormat="1" ht="22.5" customHeight="1" x14ac:dyDescent="0.25">
      <c r="A143" s="186" t="s">
        <v>87</v>
      </c>
      <c r="B143" s="108">
        <v>7</v>
      </c>
      <c r="C143" s="108">
        <v>12</v>
      </c>
      <c r="D143" s="116">
        <f t="shared" si="162"/>
        <v>38</v>
      </c>
      <c r="E143" s="106">
        <f t="shared" si="163"/>
        <v>33</v>
      </c>
      <c r="F143" s="105">
        <f t="shared" si="135"/>
        <v>0.15555555555555556</v>
      </c>
      <c r="G143" s="105">
        <f t="shared" si="136"/>
        <v>0.26666666666666666</v>
      </c>
      <c r="H143" s="104">
        <f t="shared" si="137"/>
        <v>-0.1111111111111111</v>
      </c>
      <c r="I143" s="103">
        <f t="shared" si="149"/>
        <v>0.50657894736842102</v>
      </c>
      <c r="J143" s="103">
        <f t="shared" si="150"/>
        <v>0.53179817221121639</v>
      </c>
      <c r="K143" s="103">
        <f t="shared" si="151"/>
        <v>0.17863699082090723</v>
      </c>
      <c r="L143" s="103">
        <f t="shared" si="152"/>
        <v>1.436557057626292</v>
      </c>
      <c r="M143" s="103">
        <f t="shared" si="142"/>
        <v>0.73992254884703423</v>
      </c>
      <c r="N143" s="102">
        <f t="shared" si="159"/>
        <v>0.15078341346425025</v>
      </c>
      <c r="O143" s="176" t="str">
        <f t="shared" si="179"/>
        <v/>
      </c>
      <c r="P143" s="176"/>
      <c r="Q143" s="176" t="str">
        <f t="shared" si="180"/>
        <v/>
      </c>
    </row>
    <row r="144" spans="1:17" s="113" customFormat="1" ht="75" x14ac:dyDescent="0.25">
      <c r="A144" s="186" t="s">
        <v>88</v>
      </c>
      <c r="B144" s="108">
        <v>0</v>
      </c>
      <c r="C144" s="108">
        <v>7</v>
      </c>
      <c r="D144" s="107">
        <f>SUM($B$4-B144)</f>
        <v>45</v>
      </c>
      <c r="E144" s="106">
        <f>SUM($B$5-C144)</f>
        <v>38</v>
      </c>
      <c r="F144" s="105">
        <f t="shared" si="135"/>
        <v>0</v>
      </c>
      <c r="G144" s="105">
        <f t="shared" si="136"/>
        <v>0.15555555555555556</v>
      </c>
      <c r="H144" s="104">
        <f t="shared" si="137"/>
        <v>-0.15555555555555556</v>
      </c>
      <c r="I144" s="103">
        <f t="shared" si="149"/>
        <v>0</v>
      </c>
      <c r="J144" s="103" t="e">
        <f t="shared" si="150"/>
        <v>#DIV/0!</v>
      </c>
      <c r="K144" s="103" t="str">
        <f t="shared" si="151"/>
        <v/>
      </c>
      <c r="L144" s="103" t="str">
        <f t="shared" si="152"/>
        <v/>
      </c>
      <c r="M144" s="103">
        <f t="shared" si="142"/>
        <v>0</v>
      </c>
      <c r="N144" s="102">
        <f t="shared" si="159"/>
        <v>6.0737972058253799E-3</v>
      </c>
      <c r="O144" s="176" t="str">
        <f t="shared" si="179"/>
        <v/>
      </c>
      <c r="P144" s="176"/>
      <c r="Q144" s="176" t="str">
        <f t="shared" si="180"/>
        <v>Non-Doers are more likely to give this response than Doers.</v>
      </c>
    </row>
    <row r="145" spans="1:17" s="118" customFormat="1" ht="21" customHeight="1" x14ac:dyDescent="0.25">
      <c r="A145" s="186" t="s">
        <v>80</v>
      </c>
      <c r="B145" s="108">
        <v>0</v>
      </c>
      <c r="C145" s="108">
        <v>4</v>
      </c>
      <c r="D145" s="101">
        <f>SUM($B$4-B145)</f>
        <v>45</v>
      </c>
      <c r="E145" s="126">
        <f>SUM($B$5-C145)</f>
        <v>41</v>
      </c>
      <c r="F145" s="125">
        <f t="shared" si="135"/>
        <v>0</v>
      </c>
      <c r="G145" s="125">
        <f t="shared" si="136"/>
        <v>8.8888888888888892E-2</v>
      </c>
      <c r="H145" s="124">
        <f t="shared" si="137"/>
        <v>-8.8888888888888892E-2</v>
      </c>
      <c r="I145" s="123">
        <f t="shared" si="149"/>
        <v>0</v>
      </c>
      <c r="J145" s="123" t="e">
        <f t="shared" si="150"/>
        <v>#DIV/0!</v>
      </c>
      <c r="K145" s="123" t="str">
        <f t="shared" si="151"/>
        <v/>
      </c>
      <c r="L145" s="123" t="str">
        <f t="shared" si="152"/>
        <v/>
      </c>
      <c r="M145" s="123">
        <f t="shared" si="142"/>
        <v>0</v>
      </c>
      <c r="N145" s="102">
        <f t="shared" si="159"/>
        <v>5.8310732274312237E-2</v>
      </c>
      <c r="O145" s="176" t="str">
        <f t="shared" si="179"/>
        <v/>
      </c>
      <c r="P145" s="176"/>
      <c r="Q145" s="176" t="str">
        <f t="shared" si="180"/>
        <v/>
      </c>
    </row>
    <row r="146" spans="1:17" s="113" customFormat="1" ht="45" x14ac:dyDescent="0.25">
      <c r="A146" s="179" t="s">
        <v>149</v>
      </c>
      <c r="B146" s="107"/>
      <c r="C146" s="107"/>
      <c r="D146" s="107"/>
      <c r="E146" s="106"/>
      <c r="F146" s="105"/>
      <c r="G146" s="105"/>
      <c r="H146" s="104"/>
      <c r="I146" s="103"/>
      <c r="J146" s="103"/>
      <c r="K146" s="103"/>
      <c r="L146" s="103"/>
      <c r="M146" s="103"/>
      <c r="N146" s="102"/>
      <c r="O146" s="176"/>
      <c r="P146" s="176"/>
      <c r="Q146" s="176"/>
    </row>
    <row r="147" spans="1:17" s="113" customFormat="1" ht="21" customHeight="1" x14ac:dyDescent="0.25">
      <c r="A147" s="186" t="s">
        <v>61</v>
      </c>
      <c r="B147" s="108">
        <v>3</v>
      </c>
      <c r="C147" s="108">
        <v>2</v>
      </c>
      <c r="D147" s="116">
        <f>SUM($B$4-B147)</f>
        <v>42</v>
      </c>
      <c r="E147" s="106">
        <f>SUM($B$5-C147)</f>
        <v>43</v>
      </c>
      <c r="F147" s="105">
        <f t="shared" si="135"/>
        <v>6.6666666666666666E-2</v>
      </c>
      <c r="G147" s="105">
        <f t="shared" si="136"/>
        <v>4.4444444444444446E-2</v>
      </c>
      <c r="H147" s="104">
        <f t="shared" si="137"/>
        <v>2.222222222222222E-2</v>
      </c>
      <c r="I147" s="103">
        <f t="shared" si="149"/>
        <v>1.5357142857142858</v>
      </c>
      <c r="J147" s="103">
        <f t="shared" si="150"/>
        <v>0.93829562031182134</v>
      </c>
      <c r="K147" s="103">
        <f t="shared" si="151"/>
        <v>0.24412770479608625</v>
      </c>
      <c r="L147" s="103">
        <f t="shared" si="152"/>
        <v>9.6605928823886131</v>
      </c>
      <c r="M147" s="103">
        <f t="shared" si="142"/>
        <v>1.161988817015678</v>
      </c>
      <c r="N147" s="102">
        <f t="shared" ref="N147:N150" si="181">MIN(_xlfn.HYPGEOM.DIST(C147,B147+C147,C147+E147,B147+D147+C147+E147,TRUE),_xlfn.HYPGEOM.DIST(B147,B147+C147,B147+D147,B147+D147+C147+E147,TRUE))</f>
        <v>0.5</v>
      </c>
      <c r="O147" s="176" t="str">
        <f t="shared" ref="O147:O150" si="182">IF(AND(N147&lt;$B$6,M147&gt;1,AND(B147&gt;0,B147&lt;$B$4)),"Doers are " &amp; ROUND(M147,1)&amp;" more likely to give this response than Non-Doers.",IF(AND(N147&lt;$B$6,M147&gt;1,B147=$B$4),"Doers are more likely to give this response than Doers.",""))</f>
        <v/>
      </c>
      <c r="P147" s="176"/>
      <c r="Q147" s="176" t="str">
        <f t="shared" ref="Q147:Q150" si="183">IF(AND(N147&lt;$B$6,M147&lt;1,AND(C147&gt;0,B147&gt;0)),"Non-Doers are " &amp; ROUND(1/M147,1)&amp;" more likely to give this response than Doers.",IF(AND(N147&lt;$B$6,M147=0,B147=0),"Non-Doers are more likely to give this response than Doers.",""))</f>
        <v/>
      </c>
    </row>
    <row r="148" spans="1:17" s="113" customFormat="1" ht="19.5" customHeight="1" x14ac:dyDescent="0.25">
      <c r="A148" s="186" t="s">
        <v>62</v>
      </c>
      <c r="B148" s="108">
        <v>5</v>
      </c>
      <c r="C148" s="108">
        <v>6</v>
      </c>
      <c r="D148" s="116">
        <f>SUM($B$4-B148)</f>
        <v>40</v>
      </c>
      <c r="E148" s="106">
        <f>SUM($B$5-C148)</f>
        <v>39</v>
      </c>
      <c r="F148" s="105">
        <f t="shared" si="135"/>
        <v>0.1111111111111111</v>
      </c>
      <c r="G148" s="105">
        <f t="shared" si="136"/>
        <v>0.13333333333333333</v>
      </c>
      <c r="H148" s="104">
        <f t="shared" si="137"/>
        <v>-2.2222222222222227E-2</v>
      </c>
      <c r="I148" s="103">
        <f t="shared" si="149"/>
        <v>0.8125</v>
      </c>
      <c r="J148" s="103">
        <f t="shared" si="150"/>
        <v>0.64599356986559264</v>
      </c>
      <c r="K148" s="103">
        <f t="shared" si="151"/>
        <v>0.22905645859892146</v>
      </c>
      <c r="L148" s="103">
        <f t="shared" si="152"/>
        <v>2.882067827460546</v>
      </c>
      <c r="M148" s="103">
        <f t="shared" si="142"/>
        <v>0.91782536151279193</v>
      </c>
      <c r="N148" s="102">
        <f t="shared" si="181"/>
        <v>0.49999999999999967</v>
      </c>
      <c r="O148" s="176" t="str">
        <f t="shared" si="182"/>
        <v/>
      </c>
      <c r="P148" s="176"/>
      <c r="Q148" s="176" t="str">
        <f t="shared" si="183"/>
        <v/>
      </c>
    </row>
    <row r="149" spans="1:17" s="113" customFormat="1" ht="64.5" customHeight="1" x14ac:dyDescent="0.25">
      <c r="A149" s="186" t="s">
        <v>79</v>
      </c>
      <c r="B149" s="108">
        <v>32</v>
      </c>
      <c r="C149" s="108">
        <v>16</v>
      </c>
      <c r="D149" s="116">
        <f>SUM($B$4-B149)</f>
        <v>13</v>
      </c>
      <c r="E149" s="106">
        <f>SUM($B$5-C149)</f>
        <v>29</v>
      </c>
      <c r="F149" s="105">
        <f t="shared" si="135"/>
        <v>0.71111111111111114</v>
      </c>
      <c r="G149" s="105">
        <f t="shared" si="136"/>
        <v>0.35555555555555557</v>
      </c>
      <c r="H149" s="104">
        <f t="shared" si="137"/>
        <v>0.35555555555555557</v>
      </c>
      <c r="I149" s="103">
        <f t="shared" si="149"/>
        <v>4.4615384615384617</v>
      </c>
      <c r="J149" s="103">
        <f t="shared" si="150"/>
        <v>0.45294131578358648</v>
      </c>
      <c r="K149" s="103">
        <f t="shared" si="151"/>
        <v>1.8362559230967008</v>
      </c>
      <c r="L149" s="103">
        <f t="shared" si="152"/>
        <v>10.84016949566497</v>
      </c>
      <c r="M149" s="103">
        <f t="shared" si="142"/>
        <v>1.8492192738768083</v>
      </c>
      <c r="N149" s="102">
        <f t="shared" si="181"/>
        <v>6.935805920481521E-4</v>
      </c>
      <c r="O149" s="176" t="str">
        <f t="shared" si="182"/>
        <v>Doers are 1.8 more likely to give this response than Non-Doers.</v>
      </c>
      <c r="P149" s="176"/>
      <c r="Q149" s="176" t="str">
        <f t="shared" si="183"/>
        <v/>
      </c>
    </row>
    <row r="150" spans="1:17" s="113" customFormat="1" ht="75" x14ac:dyDescent="0.25">
      <c r="A150" s="186" t="s">
        <v>80</v>
      </c>
      <c r="B150" s="108">
        <v>5</v>
      </c>
      <c r="C150" s="108">
        <v>21</v>
      </c>
      <c r="D150" s="116">
        <f>SUM($B$4-B150)</f>
        <v>40</v>
      </c>
      <c r="E150" s="106">
        <f>SUM($B$5-C150)</f>
        <v>24</v>
      </c>
      <c r="F150" s="105">
        <f t="shared" si="135"/>
        <v>0.1111111111111111</v>
      </c>
      <c r="G150" s="105">
        <f t="shared" si="136"/>
        <v>0.46666666666666667</v>
      </c>
      <c r="H150" s="104">
        <f t="shared" si="137"/>
        <v>-0.35555555555555557</v>
      </c>
      <c r="I150" s="103">
        <f t="shared" si="149"/>
        <v>0.14285714285714285</v>
      </c>
      <c r="J150" s="103">
        <f t="shared" si="150"/>
        <v>0.56061191058138815</v>
      </c>
      <c r="K150" s="103">
        <f t="shared" si="151"/>
        <v>4.7610141020118318E-2</v>
      </c>
      <c r="L150" s="103">
        <f t="shared" si="152"/>
        <v>0.42865160295749521</v>
      </c>
      <c r="M150" s="103">
        <f t="shared" si="142"/>
        <v>0.37261146496815284</v>
      </c>
      <c r="N150" s="102">
        <f t="shared" si="181"/>
        <v>1.8207103252257538E-4</v>
      </c>
      <c r="O150" s="176" t="str">
        <f t="shared" si="182"/>
        <v/>
      </c>
      <c r="P150" s="176"/>
      <c r="Q150" s="176" t="str">
        <f t="shared" si="183"/>
        <v>Non-Doers are 2.7 more likely to give this response than Doers.</v>
      </c>
    </row>
    <row r="151" spans="1:17" s="113" customFormat="1" ht="30" x14ac:dyDescent="0.25">
      <c r="A151" s="179" t="s">
        <v>150</v>
      </c>
      <c r="B151" s="108"/>
      <c r="C151" s="108"/>
      <c r="D151" s="116"/>
      <c r="E151" s="106"/>
      <c r="F151" s="105"/>
      <c r="G151" s="105"/>
      <c r="H151" s="104"/>
      <c r="I151" s="103"/>
      <c r="J151" s="103"/>
      <c r="K151" s="103"/>
      <c r="L151" s="103"/>
      <c r="M151" s="103"/>
      <c r="N151" s="102"/>
      <c r="O151" s="176"/>
      <c r="P151" s="176"/>
      <c r="Q151" s="176"/>
    </row>
    <row r="152" spans="1:17" s="113" customFormat="1" ht="60.75" customHeight="1" x14ac:dyDescent="0.25">
      <c r="A152" s="186" t="s">
        <v>90</v>
      </c>
      <c r="B152" s="108">
        <v>0</v>
      </c>
      <c r="C152" s="108">
        <v>23</v>
      </c>
      <c r="D152" s="116">
        <f t="shared" ref="D152:D155" si="184">SUM($B$4-B152)</f>
        <v>45</v>
      </c>
      <c r="E152" s="106">
        <f t="shared" ref="E152:E155" si="185">SUM($B$5-C152)</f>
        <v>22</v>
      </c>
      <c r="F152" s="105">
        <f t="shared" ref="F152:F161" si="186">IF(ISERROR(B152/$B$4),"",(B152/$B$4))</f>
        <v>0</v>
      </c>
      <c r="G152" s="105">
        <f t="shared" ref="G152:G161" si="187">IF(ISERROR(C152/$B$5),"",(C152/$B$5))</f>
        <v>0.51111111111111107</v>
      </c>
      <c r="H152" s="104">
        <f t="shared" ref="H152:H161" si="188">IF(ISERROR(F152-G152),"",(F152-G152))</f>
        <v>-0.51111111111111107</v>
      </c>
      <c r="I152" s="103">
        <f t="shared" ref="I152:I161" si="189">IF(ISERROR((B152*E152)/(C152*D152)),"",(B152*E152/(C152*D152)))</f>
        <v>0</v>
      </c>
      <c r="J152" s="103" t="e">
        <f t="shared" ref="J152:J161" si="190">POWER(1/B152+1/C152+1/D152+1/E152,1/2)</f>
        <v>#DIV/0!</v>
      </c>
      <c r="K152" s="103" t="str">
        <f t="shared" ref="K152:K161" si="191">IF(ISERROR(EXP(LN(I152)-1.96 *J152)),"",(EXP(LN(I152)-1.96*J152)))</f>
        <v/>
      </c>
      <c r="L152" s="103" t="str">
        <f t="shared" ref="L152:L161" si="192">IF(ISERROR(EXP(LN(I152)+1.96 *J152)),"",EXP(LN(I152)+1.96*J152))</f>
        <v/>
      </c>
      <c r="M152" s="103">
        <f t="shared" ref="M152:M161" si="193">IF(ISERROR(($B$7*B152/(B152+D152)/(($B$7*B152/(B152+D152)+(1-$B$7)*C152/(C152+E152))))/($B$7*D152/(B152+D152)/(($B$7*D152/(B152+D152)+(1-$B$7)*E152/(C152+E152))))),"",($B$7*B152/(B152+D152)/(($B$7*B152/(B152+D152)+(1-$B$7)*C152/(C152+E152))))/($B$7*D152/(B152+D152)/(($B$7*D152/(B152+D152)+(1-$B$7)*E152/(C152+E152)))))</f>
        <v>0</v>
      </c>
      <c r="N152" s="102">
        <f t="shared" ref="N152:N161" si="194">MIN(_xlfn.HYPGEOM.DIST(C152,B152+C152,C152+E152,B152+D152+C152+E152,TRUE),_xlfn.HYPGEOM.DIST(B152,B152+C152,B152+D152,B152+D152+C152+E152,TRUE))</f>
        <v>2.6125130643414906E-9</v>
      </c>
      <c r="O152" s="176" t="str">
        <f t="shared" ref="O152:O156" si="195">IF(AND(N152&lt;$B$6,M152&gt;1,AND(B152&gt;0,B152&lt;$B$4)),"Doers are " &amp; ROUND(M152,1)&amp;" more likely to give this response than Non-Doers.",IF(AND(N152&lt;$B$6,M152&gt;1,B152=$B$4),"Doers are more likely to give this response than Doers.",""))</f>
        <v/>
      </c>
      <c r="P152" s="176"/>
      <c r="Q152" s="176" t="str">
        <f t="shared" ref="Q152:Q156" si="196">IF(AND(N152&lt;$B$6,M152&lt;1,AND(C152&gt;0,B152&gt;0)),"Non-Doers are " &amp; ROUND(1/M152,1)&amp;" more likely to give this response than Doers.",IF(AND(N152&lt;$B$6,M152=0,B152=0),"Non-Doers are more likely to give this response than Doers.",""))</f>
        <v>Non-Doers are more likely to give this response than Doers.</v>
      </c>
    </row>
    <row r="153" spans="1:17" s="113" customFormat="1" ht="20.25" customHeight="1" x14ac:dyDescent="0.25">
      <c r="A153" s="186" t="s">
        <v>91</v>
      </c>
      <c r="B153" s="108">
        <v>10</v>
      </c>
      <c r="C153" s="108">
        <v>16</v>
      </c>
      <c r="D153" s="116">
        <f t="shared" si="184"/>
        <v>35</v>
      </c>
      <c r="E153" s="106">
        <f t="shared" si="185"/>
        <v>29</v>
      </c>
      <c r="F153" s="105">
        <f t="shared" si="186"/>
        <v>0.22222222222222221</v>
      </c>
      <c r="G153" s="105">
        <f t="shared" si="187"/>
        <v>0.35555555555555557</v>
      </c>
      <c r="H153" s="104">
        <f t="shared" si="188"/>
        <v>-0.13333333333333336</v>
      </c>
      <c r="I153" s="103">
        <f t="shared" si="189"/>
        <v>0.5178571428571429</v>
      </c>
      <c r="J153" s="103">
        <f t="shared" si="190"/>
        <v>0.47492545435269967</v>
      </c>
      <c r="K153" s="103">
        <f t="shared" si="191"/>
        <v>0.20414806261274698</v>
      </c>
      <c r="L153" s="103">
        <f t="shared" si="192"/>
        <v>1.3136349029031562</v>
      </c>
      <c r="M153" s="103">
        <f t="shared" si="193"/>
        <v>0.75417109580810637</v>
      </c>
      <c r="N153" s="102">
        <f t="shared" si="194"/>
        <v>0.1223405909831488</v>
      </c>
      <c r="O153" s="176" t="str">
        <f t="shared" si="195"/>
        <v/>
      </c>
      <c r="P153" s="176"/>
      <c r="Q153" s="176" t="str">
        <f t="shared" si="196"/>
        <v/>
      </c>
    </row>
    <row r="154" spans="1:17" s="113" customFormat="1" ht="21" customHeight="1" x14ac:dyDescent="0.25">
      <c r="A154" s="186" t="s">
        <v>92</v>
      </c>
      <c r="B154" s="108">
        <v>9</v>
      </c>
      <c r="C154" s="108">
        <v>6</v>
      </c>
      <c r="D154" s="116">
        <f t="shared" si="184"/>
        <v>36</v>
      </c>
      <c r="E154" s="106">
        <f t="shared" si="185"/>
        <v>39</v>
      </c>
      <c r="F154" s="105">
        <f t="shared" si="186"/>
        <v>0.2</v>
      </c>
      <c r="G154" s="105">
        <f t="shared" si="187"/>
        <v>0.13333333333333333</v>
      </c>
      <c r="H154" s="104">
        <f t="shared" si="188"/>
        <v>6.666666666666668E-2</v>
      </c>
      <c r="I154" s="103">
        <f t="shared" si="189"/>
        <v>1.625</v>
      </c>
      <c r="J154" s="103">
        <f t="shared" si="190"/>
        <v>0.57549681249906259</v>
      </c>
      <c r="K154" s="103">
        <f t="shared" si="191"/>
        <v>0.52599375616876853</v>
      </c>
      <c r="L154" s="103">
        <f t="shared" si="192"/>
        <v>5.0202592122647518</v>
      </c>
      <c r="M154" s="103">
        <f t="shared" si="193"/>
        <v>1.188986953184958</v>
      </c>
      <c r="N154" s="102">
        <f t="shared" si="194"/>
        <v>0.28640510703091976</v>
      </c>
      <c r="O154" s="176" t="str">
        <f t="shared" si="195"/>
        <v/>
      </c>
      <c r="P154" s="176"/>
      <c r="Q154" s="176" t="str">
        <f t="shared" si="196"/>
        <v/>
      </c>
    </row>
    <row r="155" spans="1:17" s="113" customFormat="1" ht="68.25" customHeight="1" x14ac:dyDescent="0.25">
      <c r="A155" s="186" t="s">
        <v>93</v>
      </c>
      <c r="B155" s="108">
        <v>26</v>
      </c>
      <c r="C155" s="108">
        <v>0</v>
      </c>
      <c r="D155" s="116">
        <f t="shared" si="184"/>
        <v>19</v>
      </c>
      <c r="E155" s="106">
        <f t="shared" si="185"/>
        <v>45</v>
      </c>
      <c r="F155" s="105">
        <f t="shared" si="186"/>
        <v>0.57777777777777772</v>
      </c>
      <c r="G155" s="105">
        <f t="shared" si="187"/>
        <v>0</v>
      </c>
      <c r="H155" s="104">
        <f t="shared" si="188"/>
        <v>0.57777777777777772</v>
      </c>
      <c r="I155" s="103" t="str">
        <f t="shared" si="189"/>
        <v/>
      </c>
      <c r="J155" s="103" t="e">
        <f t="shared" si="190"/>
        <v>#DIV/0!</v>
      </c>
      <c r="K155" s="103" t="str">
        <f t="shared" si="191"/>
        <v/>
      </c>
      <c r="L155" s="103" t="str">
        <f t="shared" si="192"/>
        <v/>
      </c>
      <c r="M155" s="103">
        <f t="shared" si="193"/>
        <v>2.5398645127670663</v>
      </c>
      <c r="N155" s="102">
        <f t="shared" si="194"/>
        <v>8.3984346500070842E-11</v>
      </c>
      <c r="O155" s="176" t="str">
        <f t="shared" si="195"/>
        <v>Doers are 2.5 more likely to give this response than Non-Doers.</v>
      </c>
      <c r="P155" s="176"/>
      <c r="Q155" s="176" t="str">
        <f t="shared" si="196"/>
        <v/>
      </c>
    </row>
    <row r="156" spans="1:17" s="113" customFormat="1" ht="20.25" customHeight="1" x14ac:dyDescent="0.25">
      <c r="A156" s="186" t="s">
        <v>77</v>
      </c>
      <c r="B156" s="108">
        <v>0</v>
      </c>
      <c r="C156" s="108">
        <v>0</v>
      </c>
      <c r="D156" s="116">
        <f t="shared" ref="D156:D160" si="197">SUM($B$4-B156)</f>
        <v>45</v>
      </c>
      <c r="E156" s="106">
        <f t="shared" ref="E156:E160" si="198">SUM($B$5-C156)</f>
        <v>45</v>
      </c>
      <c r="F156" s="105">
        <f t="shared" si="186"/>
        <v>0</v>
      </c>
      <c r="G156" s="105">
        <f t="shared" si="187"/>
        <v>0</v>
      </c>
      <c r="H156" s="104">
        <f t="shared" si="188"/>
        <v>0</v>
      </c>
      <c r="I156" s="103" t="str">
        <f t="shared" si="189"/>
        <v/>
      </c>
      <c r="J156" s="103" t="e">
        <f t="shared" si="190"/>
        <v>#DIV/0!</v>
      </c>
      <c r="K156" s="103" t="str">
        <f t="shared" si="191"/>
        <v/>
      </c>
      <c r="L156" s="103" t="str">
        <f t="shared" si="192"/>
        <v/>
      </c>
      <c r="M156" s="103" t="str">
        <f t="shared" si="193"/>
        <v/>
      </c>
      <c r="N156" s="102">
        <f t="shared" si="194"/>
        <v>1</v>
      </c>
      <c r="O156" s="176" t="str">
        <f t="shared" si="195"/>
        <v/>
      </c>
      <c r="P156" s="176"/>
      <c r="Q156" s="176" t="str">
        <f t="shared" si="196"/>
        <v/>
      </c>
    </row>
    <row r="157" spans="1:17" s="113" customFormat="1" ht="30" x14ac:dyDescent="0.25">
      <c r="A157" s="179" t="s">
        <v>94</v>
      </c>
      <c r="B157" s="108"/>
      <c r="C157" s="108"/>
      <c r="D157" s="116"/>
      <c r="E157" s="106"/>
      <c r="F157" s="105"/>
      <c r="G157" s="105"/>
      <c r="H157" s="104"/>
      <c r="I157" s="103"/>
      <c r="J157" s="103"/>
      <c r="K157" s="103"/>
      <c r="L157" s="103"/>
      <c r="M157" s="103"/>
      <c r="N157" s="102"/>
      <c r="O157" s="176"/>
      <c r="P157" s="176"/>
      <c r="Q157" s="176"/>
    </row>
    <row r="158" spans="1:17" s="113" customFormat="1" ht="59.25" customHeight="1" x14ac:dyDescent="0.25">
      <c r="A158" s="186" t="s">
        <v>95</v>
      </c>
      <c r="B158" s="108">
        <v>1</v>
      </c>
      <c r="C158" s="108">
        <v>30</v>
      </c>
      <c r="D158" s="116">
        <f t="shared" si="197"/>
        <v>44</v>
      </c>
      <c r="E158" s="106">
        <f t="shared" si="198"/>
        <v>15</v>
      </c>
      <c r="F158" s="105">
        <f t="shared" si="186"/>
        <v>2.2222222222222223E-2</v>
      </c>
      <c r="G158" s="105">
        <f t="shared" si="187"/>
        <v>0.66666666666666663</v>
      </c>
      <c r="H158" s="104">
        <f t="shared" si="188"/>
        <v>-0.64444444444444438</v>
      </c>
      <c r="I158" s="103">
        <f t="shared" si="189"/>
        <v>1.1363636363636364E-2</v>
      </c>
      <c r="J158" s="103">
        <f t="shared" si="190"/>
        <v>1.0595882562237431</v>
      </c>
      <c r="K158" s="103">
        <f t="shared" si="191"/>
        <v>1.4242216903601731E-3</v>
      </c>
      <c r="L158" s="103">
        <f t="shared" si="192"/>
        <v>9.0668631350714859E-2</v>
      </c>
      <c r="M158" s="103">
        <f t="shared" si="193"/>
        <v>5.9578157236293394E-2</v>
      </c>
      <c r="N158" s="102">
        <f t="shared" si="194"/>
        <v>1.2039797199304789E-11</v>
      </c>
      <c r="O158" s="176" t="str">
        <f t="shared" ref="O158:O161" si="199">IF(AND(N158&lt;$B$6,M158&gt;1,AND(B158&gt;0,B158&lt;$B$4)),"Doers are " &amp; ROUND(M158,1)&amp;" more likely to give this response than Non-Doers.",IF(AND(N158&lt;$B$6,M158&gt;1,B158=$B$4),"Doers are more likely to give this response than Doers.",""))</f>
        <v/>
      </c>
      <c r="P158" s="176"/>
      <c r="Q158" s="176" t="str">
        <f t="shared" ref="Q158:Q161" si="200">IF(AND(N158&lt;$B$6,M158&lt;1,AND(C158&gt;0,B158&gt;0)),"Non-Doers are " &amp; ROUND(1/M158,1)&amp;" more likely to give this response than Doers.",IF(AND(N158&lt;$B$6,M158=0,B158=0),"Non-Doers are more likely to give this response than Doers.",""))</f>
        <v>Non-Doers are 16.8 more likely to give this response than Doers.</v>
      </c>
    </row>
    <row r="159" spans="1:17" s="113" customFormat="1" ht="64.5" customHeight="1" x14ac:dyDescent="0.25">
      <c r="A159" s="186" t="s">
        <v>96</v>
      </c>
      <c r="B159" s="108">
        <v>18</v>
      </c>
      <c r="C159" s="108">
        <v>0</v>
      </c>
      <c r="D159" s="116">
        <f t="shared" si="197"/>
        <v>27</v>
      </c>
      <c r="E159" s="106">
        <f t="shared" si="198"/>
        <v>45</v>
      </c>
      <c r="F159" s="105">
        <f t="shared" si="186"/>
        <v>0.4</v>
      </c>
      <c r="G159" s="105">
        <f t="shared" si="187"/>
        <v>0</v>
      </c>
      <c r="H159" s="104">
        <f t="shared" si="188"/>
        <v>0.4</v>
      </c>
      <c r="I159" s="103" t="str">
        <f t="shared" si="189"/>
        <v/>
      </c>
      <c r="J159" s="103" t="e">
        <f t="shared" si="190"/>
        <v>#DIV/0!</v>
      </c>
      <c r="K159" s="103" t="str">
        <f t="shared" si="191"/>
        <v/>
      </c>
      <c r="L159" s="103" t="str">
        <f t="shared" si="192"/>
        <v/>
      </c>
      <c r="M159" s="103">
        <f t="shared" si="193"/>
        <v>2.083608360836084</v>
      </c>
      <c r="N159" s="102">
        <f t="shared" si="194"/>
        <v>4.5278200780761498E-7</v>
      </c>
      <c r="O159" s="176" t="str">
        <f t="shared" si="199"/>
        <v>Doers are 2.1 more likely to give this response than Non-Doers.</v>
      </c>
      <c r="P159" s="176"/>
      <c r="Q159" s="176" t="str">
        <f t="shared" si="200"/>
        <v/>
      </c>
    </row>
    <row r="160" spans="1:17" s="113" customFormat="1" ht="65.25" customHeight="1" x14ac:dyDescent="0.25">
      <c r="A160" s="186" t="s">
        <v>97</v>
      </c>
      <c r="B160" s="108">
        <v>22</v>
      </c>
      <c r="C160" s="108">
        <v>0</v>
      </c>
      <c r="D160" s="116">
        <f t="shared" si="197"/>
        <v>23</v>
      </c>
      <c r="E160" s="106">
        <f t="shared" si="198"/>
        <v>45</v>
      </c>
      <c r="F160" s="105">
        <f t="shared" si="186"/>
        <v>0.48888888888888887</v>
      </c>
      <c r="G160" s="105">
        <f t="shared" si="187"/>
        <v>0</v>
      </c>
      <c r="H160" s="104">
        <f t="shared" si="188"/>
        <v>0.48888888888888887</v>
      </c>
      <c r="I160" s="103" t="str">
        <f t="shared" si="189"/>
        <v/>
      </c>
      <c r="J160" s="103" t="e">
        <f t="shared" si="190"/>
        <v>#DIV/0!</v>
      </c>
      <c r="K160" s="103" t="str">
        <f t="shared" si="191"/>
        <v/>
      </c>
      <c r="L160" s="103" t="str">
        <f t="shared" si="192"/>
        <v/>
      </c>
      <c r="M160" s="103">
        <f t="shared" si="193"/>
        <v>2.2720619888075766</v>
      </c>
      <c r="N160" s="102">
        <f t="shared" si="194"/>
        <v>7.7239516684878892E-9</v>
      </c>
      <c r="O160" s="176" t="str">
        <f t="shared" si="199"/>
        <v>Doers are 2.3 more likely to give this response than Non-Doers.</v>
      </c>
      <c r="P160" s="176"/>
      <c r="Q160" s="176" t="str">
        <f t="shared" si="200"/>
        <v/>
      </c>
    </row>
    <row r="161" spans="1:17" s="118" customFormat="1" ht="64.5" customHeight="1" x14ac:dyDescent="0.25">
      <c r="A161" s="186" t="s">
        <v>80</v>
      </c>
      <c r="B161" s="108">
        <v>4</v>
      </c>
      <c r="C161" s="108">
        <v>15</v>
      </c>
      <c r="D161" s="116">
        <f>SUM($B$4-B161)</f>
        <v>41</v>
      </c>
      <c r="E161" s="106">
        <f>SUM($B$5-C161)</f>
        <v>30</v>
      </c>
      <c r="F161" s="105">
        <f t="shared" si="186"/>
        <v>8.8888888888888892E-2</v>
      </c>
      <c r="G161" s="105">
        <f t="shared" si="187"/>
        <v>0.33333333333333331</v>
      </c>
      <c r="H161" s="104">
        <f t="shared" si="188"/>
        <v>-0.24444444444444441</v>
      </c>
      <c r="I161" s="103">
        <f t="shared" si="189"/>
        <v>0.1951219512195122</v>
      </c>
      <c r="J161" s="103">
        <f t="shared" si="190"/>
        <v>0.6118743693785833</v>
      </c>
      <c r="K161" s="103">
        <f t="shared" si="191"/>
        <v>5.8812298428149876E-2</v>
      </c>
      <c r="L161" s="103">
        <f t="shared" si="192"/>
        <v>0.64735738723461755</v>
      </c>
      <c r="M161" s="103">
        <f t="shared" si="193"/>
        <v>0.42922614971290096</v>
      </c>
      <c r="N161" s="102">
        <f t="shared" si="194"/>
        <v>4.2985740940245975E-3</v>
      </c>
      <c r="O161" s="176" t="str">
        <f t="shared" si="199"/>
        <v/>
      </c>
      <c r="P161" s="176"/>
      <c r="Q161" s="176" t="str">
        <f t="shared" si="200"/>
        <v>Non-Doers are 2.3 more likely to give this response than Doers.</v>
      </c>
    </row>
    <row r="162" spans="1:17" s="113" customFormat="1" ht="45" x14ac:dyDescent="0.25">
      <c r="A162" s="179" t="s">
        <v>101</v>
      </c>
      <c r="B162" s="101"/>
      <c r="C162" s="101"/>
      <c r="D162" s="107"/>
      <c r="E162" s="106"/>
      <c r="F162" s="105">
        <f t="shared" si="135"/>
        <v>0</v>
      </c>
      <c r="G162" s="105">
        <f t="shared" si="136"/>
        <v>0</v>
      </c>
      <c r="H162" s="104">
        <f t="shared" si="137"/>
        <v>0</v>
      </c>
      <c r="I162" s="103" t="str">
        <f t="shared" si="149"/>
        <v/>
      </c>
      <c r="J162" s="103" t="e">
        <f t="shared" si="150"/>
        <v>#DIV/0!</v>
      </c>
      <c r="K162" s="103" t="str">
        <f t="shared" si="151"/>
        <v/>
      </c>
      <c r="L162" s="103" t="str">
        <f t="shared" si="152"/>
        <v/>
      </c>
      <c r="M162" s="103" t="str">
        <f t="shared" si="142"/>
        <v/>
      </c>
      <c r="N162" s="102"/>
      <c r="O162" s="176" t="str">
        <f t="shared" si="177"/>
        <v/>
      </c>
      <c r="P162" s="176"/>
      <c r="Q162" s="176" t="str">
        <f t="shared" si="178"/>
        <v/>
      </c>
    </row>
    <row r="163" spans="1:17" s="113" customFormat="1" ht="66.75" customHeight="1" x14ac:dyDescent="0.25">
      <c r="A163" s="187" t="s">
        <v>100</v>
      </c>
      <c r="B163" s="108">
        <v>27</v>
      </c>
      <c r="C163" s="108">
        <v>15</v>
      </c>
      <c r="D163" s="107">
        <f t="shared" ref="D163:D166" si="201">SUM($B$4-B163)</f>
        <v>18</v>
      </c>
      <c r="E163" s="106">
        <f t="shared" ref="E163:E166" si="202">SUM($B$5-C163)</f>
        <v>30</v>
      </c>
      <c r="F163" s="105">
        <f>IF(ISERROR(B163/$B$4),"",(B163/$B$4))</f>
        <v>0.6</v>
      </c>
      <c r="G163" s="105">
        <f>IF(ISERROR(C163/$B$5),"",(C163/$B$5))</f>
        <v>0.33333333333333331</v>
      </c>
      <c r="H163" s="104">
        <f>IF(ISERROR(F163-G163),"",(F163-G163))</f>
        <v>0.26666666666666666</v>
      </c>
      <c r="I163" s="103">
        <f t="shared" si="149"/>
        <v>3</v>
      </c>
      <c r="J163" s="103">
        <f t="shared" si="150"/>
        <v>0.43885372573625553</v>
      </c>
      <c r="K163" s="103">
        <f t="shared" si="151"/>
        <v>1.269291646526898</v>
      </c>
      <c r="L163" s="103">
        <f t="shared" si="152"/>
        <v>7.0905689993519392</v>
      </c>
      <c r="M163" s="103">
        <f>IF(ISERROR(($B$7*B163/(B163+D163)/(($B$7*B163/(B163+D163)+(1-$B$7)*C163/(C163+E163))))/($B$7*D163/(B163+D163)/(($B$7*D163/(B163+D163)+(1-$B$7)*E163/(C163+E163))))),"",($B$7*B163/(B163+D163)/(($B$7*B163/(B163+D163)+(1-$B$7)*C163/(C163+E163))))/($B$7*D163/(B163+D163)/(($B$7*D163/(B163+D163)+(1-$B$7)*E163/(C163+E163)))))</f>
        <v>1.5307112068965518</v>
      </c>
      <c r="N163" s="102">
        <f t="shared" ref="N163:N166" si="203">MIN(_xlfn.HYPGEOM.DIST(C163,B163+C163,C163+E163,B163+D163+C163+E163,TRUE),_xlfn.HYPGEOM.DIST(B163,B163+C163,B163+D163,B163+D163+C163+E163,TRUE))</f>
        <v>9.8013908663743474E-3</v>
      </c>
      <c r="O163" s="176" t="str">
        <f t="shared" ref="O163:O166" si="204">IF(AND(N163&lt;$B$6,M163&gt;1,AND(B163&gt;0,B163&lt;$B$4)),"Doers are " &amp; ROUND(M163,1)&amp;" more likely to give this response than Non-Doers.",IF(AND(N163&lt;$B$6,M163&gt;1,B163=$B$4),"Doers are more likely to give this response than Doers.",""))</f>
        <v>Doers are 1.5 more likely to give this response than Non-Doers.</v>
      </c>
      <c r="P163" s="176"/>
      <c r="Q163" s="176" t="str">
        <f t="shared" ref="Q163:Q166" si="205">IF(AND(N163&lt;$B$6,M163&lt;1,AND(C163&gt;0,B163&gt;0)),"Non-Doers are " &amp; ROUND(1/M163,1)&amp;" more likely to give this response than Doers.",IF(AND(N163&lt;$B$6,M163=0,B163=0),"Non-Doers are more likely to give this response than Doers.",""))</f>
        <v/>
      </c>
    </row>
    <row r="164" spans="1:17" s="113" customFormat="1" ht="17.25" customHeight="1" x14ac:dyDescent="0.25">
      <c r="A164" s="187" t="s">
        <v>99</v>
      </c>
      <c r="B164" s="108">
        <v>6</v>
      </c>
      <c r="C164" s="108">
        <v>5</v>
      </c>
      <c r="D164" s="107">
        <f t="shared" si="201"/>
        <v>39</v>
      </c>
      <c r="E164" s="106">
        <f t="shared" si="202"/>
        <v>40</v>
      </c>
      <c r="F164" s="105">
        <f t="shared" ref="F164:F175" si="206">IF(ISERROR(B164/$B$4),"",(B164/$B$4))</f>
        <v>0.13333333333333333</v>
      </c>
      <c r="G164" s="105">
        <f t="shared" ref="G164:G175" si="207">IF(ISERROR(C164/$B$5),"",(C164/$B$5))</f>
        <v>0.1111111111111111</v>
      </c>
      <c r="H164" s="104">
        <f t="shared" ref="H164:H175" si="208">IF(ISERROR(F164-G164),"",(F164-G164))</f>
        <v>2.2222222222222227E-2</v>
      </c>
      <c r="I164" s="103">
        <f t="shared" si="149"/>
        <v>1.2307692307692308</v>
      </c>
      <c r="J164" s="103">
        <f t="shared" si="150"/>
        <v>0.64599356986559264</v>
      </c>
      <c r="K164" s="103">
        <f t="shared" si="151"/>
        <v>0.34697309704925383</v>
      </c>
      <c r="L164" s="103">
        <f t="shared" si="152"/>
        <v>4.3657358806502948</v>
      </c>
      <c r="M164" s="103">
        <f t="shared" ref="M164:M175" si="209">IF(ISERROR(($B$7*B164/(B164+D164)/(($B$7*B164/(B164+D164)+(1-$B$7)*C164/(C164+E164))))/($B$7*D164/(B164+D164)/(($B$7*D164/(B164+D164)+(1-$B$7)*E164/(C164+E164))))),"",($B$7*B164/(B164+D164)/(($B$7*B164/(B164+D164)+(1-$B$7)*C164/(C164+E164))))/($B$7*D164/(B164+D164)/(($B$7*D164/(B164+D164)+(1-$B$7)*E164/(C164+E164)))))</f>
        <v>1.081094431790115</v>
      </c>
      <c r="N164" s="102">
        <f t="shared" si="203"/>
        <v>0.49999999999999967</v>
      </c>
      <c r="O164" s="176" t="str">
        <f t="shared" si="204"/>
        <v/>
      </c>
      <c r="P164" s="176"/>
      <c r="Q164" s="176" t="str">
        <f t="shared" si="205"/>
        <v/>
      </c>
    </row>
    <row r="165" spans="1:17" s="113" customFormat="1" ht="27" customHeight="1" x14ac:dyDescent="0.25">
      <c r="A165" s="187" t="s">
        <v>98</v>
      </c>
      <c r="B165" s="108">
        <v>8</v>
      </c>
      <c r="C165" s="108">
        <v>12</v>
      </c>
      <c r="D165" s="107">
        <f t="shared" si="201"/>
        <v>37</v>
      </c>
      <c r="E165" s="106">
        <f t="shared" si="202"/>
        <v>33</v>
      </c>
      <c r="F165" s="105">
        <f t="shared" si="206"/>
        <v>0.17777777777777778</v>
      </c>
      <c r="G165" s="105">
        <f t="shared" si="207"/>
        <v>0.26666666666666666</v>
      </c>
      <c r="H165" s="104">
        <f t="shared" si="208"/>
        <v>-8.8888888888888878E-2</v>
      </c>
      <c r="I165" s="103">
        <f t="shared" si="149"/>
        <v>0.59459459459459463</v>
      </c>
      <c r="J165" s="103">
        <f t="shared" si="150"/>
        <v>0.51542544627073916</v>
      </c>
      <c r="K165" s="103">
        <f t="shared" si="151"/>
        <v>0.21651199390461062</v>
      </c>
      <c r="L165" s="103">
        <f t="shared" si="152"/>
        <v>1.632901372091524</v>
      </c>
      <c r="M165" s="103">
        <f t="shared" si="209"/>
        <v>0.79983743141637897</v>
      </c>
      <c r="N165" s="102">
        <f t="shared" si="203"/>
        <v>0.2237440790995725</v>
      </c>
      <c r="O165" s="176" t="str">
        <f t="shared" si="204"/>
        <v/>
      </c>
      <c r="P165" s="176"/>
      <c r="Q165" s="176" t="str">
        <f t="shared" si="205"/>
        <v/>
      </c>
    </row>
    <row r="166" spans="1:17" s="113" customFormat="1" ht="75" x14ac:dyDescent="0.25">
      <c r="A166" s="187" t="s">
        <v>80</v>
      </c>
      <c r="B166" s="108">
        <v>4</v>
      </c>
      <c r="C166" s="108">
        <v>13</v>
      </c>
      <c r="D166" s="107">
        <f t="shared" si="201"/>
        <v>41</v>
      </c>
      <c r="E166" s="106">
        <f t="shared" si="202"/>
        <v>32</v>
      </c>
      <c r="F166" s="105">
        <f t="shared" si="206"/>
        <v>8.8888888888888892E-2</v>
      </c>
      <c r="G166" s="105">
        <f t="shared" si="207"/>
        <v>0.28888888888888886</v>
      </c>
      <c r="H166" s="104">
        <f t="shared" si="208"/>
        <v>-0.19999999999999996</v>
      </c>
      <c r="I166" s="103">
        <f t="shared" si="149"/>
        <v>0.24015009380863039</v>
      </c>
      <c r="J166" s="103">
        <f t="shared" si="150"/>
        <v>0.61851703357750465</v>
      </c>
      <c r="K166" s="103">
        <f t="shared" si="151"/>
        <v>7.1448058626138553E-2</v>
      </c>
      <c r="L166" s="103">
        <f t="shared" si="152"/>
        <v>0.80718872794110086</v>
      </c>
      <c r="M166" s="103">
        <f t="shared" si="209"/>
        <v>0.48423652007524581</v>
      </c>
      <c r="N166" s="102">
        <f t="shared" si="203"/>
        <v>1.4572551351036685E-2</v>
      </c>
      <c r="O166" s="176" t="str">
        <f t="shared" si="204"/>
        <v/>
      </c>
      <c r="P166" s="176"/>
      <c r="Q166" s="176" t="str">
        <f t="shared" si="205"/>
        <v>Non-Doers are 2.1 more likely to give this response than Doers.</v>
      </c>
    </row>
    <row r="167" spans="1:17" s="113" customFormat="1" ht="45" x14ac:dyDescent="0.25">
      <c r="A167" s="179" t="s">
        <v>106</v>
      </c>
      <c r="B167" s="108"/>
      <c r="C167" s="108"/>
      <c r="D167" s="107"/>
      <c r="E167" s="106"/>
      <c r="F167" s="105"/>
      <c r="G167" s="105"/>
      <c r="H167" s="104"/>
      <c r="I167" s="103"/>
      <c r="J167" s="103"/>
      <c r="K167" s="103"/>
      <c r="L167" s="103"/>
      <c r="M167" s="103"/>
      <c r="N167" s="102"/>
      <c r="O167" s="176"/>
      <c r="P167" s="176"/>
      <c r="Q167" s="176"/>
    </row>
    <row r="168" spans="1:17" s="113" customFormat="1" ht="60" x14ac:dyDescent="0.25">
      <c r="A168" s="187" t="s">
        <v>102</v>
      </c>
      <c r="B168" s="108">
        <v>17</v>
      </c>
      <c r="C168" s="108">
        <v>6</v>
      </c>
      <c r="D168" s="107">
        <f t="shared" ref="D168:D171" si="210">SUM($B$4-B168)</f>
        <v>28</v>
      </c>
      <c r="E168" s="106">
        <f t="shared" ref="E168:E171" si="211">SUM($B$5-C168)</f>
        <v>39</v>
      </c>
      <c r="F168" s="105">
        <f t="shared" ref="F168:F171" si="212">IF(ISERROR(B168/$B$4),"",(B168/$B$4))</f>
        <v>0.37777777777777777</v>
      </c>
      <c r="G168" s="105">
        <f t="shared" ref="G168:G171" si="213">IF(ISERROR(C168/$B$5),"",(C168/$B$5))</f>
        <v>0.13333333333333333</v>
      </c>
      <c r="H168" s="104">
        <f t="shared" ref="H168:H171" si="214">IF(ISERROR(F168-G168),"",(F168-G168))</f>
        <v>0.24444444444444444</v>
      </c>
      <c r="I168" s="103">
        <f t="shared" ref="I168:I171" si="215">IF(ISERROR((B168*E168)/(C168*D168)),"",(B168*E168/(C168*D168)))</f>
        <v>3.9464285714285716</v>
      </c>
      <c r="J168" s="103">
        <f t="shared" ref="J168:J171" si="216">POWER(1/B168+1/C168+1/D168+1/E168,1/2)</f>
        <v>0.53557959953095924</v>
      </c>
      <c r="K168" s="103">
        <f t="shared" ref="K168:K171" si="217">IF(ISERROR(EXP(LN(I168)-1.96 *J168)),"",(EXP(LN(I168)-1.96*J168)))</f>
        <v>1.3813689437546246</v>
      </c>
      <c r="L168" s="103">
        <f t="shared" ref="L168:L171" si="218">IF(ISERROR(EXP(LN(I168)+1.96 *J168)),"",EXP(LN(I168)+1.96*J168))</f>
        <v>11.274539318262141</v>
      </c>
      <c r="M168" s="103">
        <f t="shared" ref="M168:M171" si="219">IF(ISERROR(($B$7*B168/(B168+D168)/(($B$7*B168/(B168+D168)+(1-$B$7)*C168/(C168+E168))))/($B$7*D168/(B168+D168)/(($B$7*D168/(B168+D168)+(1-$B$7)*E168/(C168+E168))))),"",($B$7*B168/(B168+D168)/(($B$7*B168/(B168+D168)+(1-$B$7)*C168/(C168+E168))))/($B$7*D168/(B168+D168)/(($B$7*D168/(B168+D168)+(1-$B$7)*E168/(C168+E168)))))</f>
        <v>1.5499255599918793</v>
      </c>
      <c r="N168" s="102">
        <f t="shared" ref="N168:N171" si="220">MIN(_xlfn.HYPGEOM.DIST(C168,B168+C168,C168+E168,B168+D168+C168+E168,TRUE),_xlfn.HYPGEOM.DIST(B168,B168+C168,B168+D168,B168+D168+C168+E168,TRUE))</f>
        <v>7.2936906737326498E-3</v>
      </c>
      <c r="O168" s="176" t="str">
        <f t="shared" ref="O168:O171" si="221">IF(AND(N168&lt;$B$6,M168&gt;1,AND(B168&gt;0,B168&lt;$B$4)),"Doers are " &amp; ROUND(M168,1)&amp;" more likely to give this response than Non-Doers.",IF(AND(N168&lt;$B$6,M168&gt;1,B168=$B$4),"Doers are more likely to give this response than Doers.",""))</f>
        <v>Doers are 1.5 more likely to give this response than Non-Doers.</v>
      </c>
      <c r="P168" s="176"/>
      <c r="Q168" s="176" t="str">
        <f t="shared" ref="Q168:Q171" si="222">IF(AND(N168&lt;$B$6,M168&lt;1,AND(C168&gt;0,B168&gt;0)),"Non-Doers are " &amp; ROUND(1/M168,1)&amp;" more likely to give this response than Doers.",IF(AND(N168&lt;$B$6,M168=0,B168=0),"Non-Doers are more likely to give this response than Doers.",""))</f>
        <v/>
      </c>
    </row>
    <row r="169" spans="1:17" s="113" customFormat="1" ht="19.5" customHeight="1" x14ac:dyDescent="0.25">
      <c r="A169" s="187" t="s">
        <v>103</v>
      </c>
      <c r="B169" s="108">
        <v>17</v>
      </c>
      <c r="C169" s="108">
        <v>9</v>
      </c>
      <c r="D169" s="107">
        <f t="shared" si="210"/>
        <v>28</v>
      </c>
      <c r="E169" s="106">
        <f t="shared" si="211"/>
        <v>36</v>
      </c>
      <c r="F169" s="105">
        <f t="shared" si="212"/>
        <v>0.37777777777777777</v>
      </c>
      <c r="G169" s="105">
        <f t="shared" si="213"/>
        <v>0.2</v>
      </c>
      <c r="H169" s="104">
        <f t="shared" si="214"/>
        <v>0.17777777777777776</v>
      </c>
      <c r="I169" s="103">
        <f t="shared" si="215"/>
        <v>2.4285714285714284</v>
      </c>
      <c r="J169" s="103">
        <f t="shared" si="216"/>
        <v>0.48314252971037369</v>
      </c>
      <c r="K169" s="103">
        <f t="shared" si="217"/>
        <v>0.94208840253406623</v>
      </c>
      <c r="L169" s="103">
        <f t="shared" si="218"/>
        <v>6.2605156456749782</v>
      </c>
      <c r="M169" s="103">
        <f t="shared" si="219"/>
        <v>1.365808368408022</v>
      </c>
      <c r="N169" s="102">
        <f t="shared" si="220"/>
        <v>5.1289661919029367E-2</v>
      </c>
      <c r="O169" s="176" t="str">
        <f t="shared" si="221"/>
        <v/>
      </c>
      <c r="P169" s="176"/>
      <c r="Q169" s="176" t="str">
        <f t="shared" si="222"/>
        <v/>
      </c>
    </row>
    <row r="170" spans="1:17" s="113" customFormat="1" ht="17.25" customHeight="1" x14ac:dyDescent="0.25">
      <c r="A170" s="187" t="s">
        <v>104</v>
      </c>
      <c r="B170" s="108">
        <v>3</v>
      </c>
      <c r="C170" s="108">
        <v>8</v>
      </c>
      <c r="D170" s="107">
        <f t="shared" si="210"/>
        <v>42</v>
      </c>
      <c r="E170" s="106">
        <f t="shared" si="211"/>
        <v>37</v>
      </c>
      <c r="F170" s="105">
        <f t="shared" si="212"/>
        <v>6.6666666666666666E-2</v>
      </c>
      <c r="G170" s="105">
        <f t="shared" si="213"/>
        <v>0.17777777777777778</v>
      </c>
      <c r="H170" s="104">
        <f t="shared" si="214"/>
        <v>-0.11111111111111112</v>
      </c>
      <c r="I170" s="103">
        <f t="shared" si="215"/>
        <v>0.33035714285714285</v>
      </c>
      <c r="J170" s="103">
        <f t="shared" si="216"/>
        <v>0.71356140882889973</v>
      </c>
      <c r="K170" s="103">
        <f t="shared" si="217"/>
        <v>8.1580801538631315E-2</v>
      </c>
      <c r="L170" s="103">
        <f t="shared" si="218"/>
        <v>1.3377637848416477</v>
      </c>
      <c r="M170" s="103">
        <f t="shared" si="219"/>
        <v>0.57530899683817194</v>
      </c>
      <c r="N170" s="102">
        <f t="shared" si="220"/>
        <v>9.8299252574717597E-2</v>
      </c>
      <c r="O170" s="176" t="str">
        <f t="shared" si="221"/>
        <v/>
      </c>
      <c r="P170" s="176"/>
      <c r="Q170" s="176" t="str">
        <f t="shared" si="222"/>
        <v/>
      </c>
    </row>
    <row r="171" spans="1:17" s="118" customFormat="1" ht="75" x14ac:dyDescent="0.25">
      <c r="A171" s="187" t="s">
        <v>105</v>
      </c>
      <c r="B171" s="108">
        <v>8</v>
      </c>
      <c r="C171" s="108">
        <v>22</v>
      </c>
      <c r="D171" s="107">
        <f t="shared" si="210"/>
        <v>37</v>
      </c>
      <c r="E171" s="106">
        <f t="shared" si="211"/>
        <v>23</v>
      </c>
      <c r="F171" s="105">
        <f t="shared" si="212"/>
        <v>0.17777777777777778</v>
      </c>
      <c r="G171" s="105">
        <f t="shared" si="213"/>
        <v>0.48888888888888887</v>
      </c>
      <c r="H171" s="104">
        <f t="shared" si="214"/>
        <v>-0.31111111111111112</v>
      </c>
      <c r="I171" s="103">
        <f t="shared" si="215"/>
        <v>0.22604422604422605</v>
      </c>
      <c r="J171" s="103">
        <f t="shared" si="216"/>
        <v>0.49087659686639951</v>
      </c>
      <c r="K171" s="103">
        <f t="shared" si="217"/>
        <v>8.6367594407742346E-2</v>
      </c>
      <c r="L171" s="103">
        <f t="shared" si="218"/>
        <v>0.59161069007790634</v>
      </c>
      <c r="M171" s="103">
        <f t="shared" si="219"/>
        <v>0.5036513281556193</v>
      </c>
      <c r="N171" s="102">
        <f t="shared" si="220"/>
        <v>1.6477938458111044E-3</v>
      </c>
      <c r="O171" s="176" t="str">
        <f t="shared" si="221"/>
        <v/>
      </c>
      <c r="P171" s="176"/>
      <c r="Q171" s="176" t="str">
        <f t="shared" si="222"/>
        <v>Non-Doers are 2 more likely to give this response than Doers.</v>
      </c>
    </row>
    <row r="172" spans="1:17" s="113" customFormat="1" ht="30" x14ac:dyDescent="0.25">
      <c r="A172" s="179" t="s">
        <v>107</v>
      </c>
      <c r="B172" s="107"/>
      <c r="C172" s="107"/>
      <c r="D172" s="107"/>
      <c r="E172" s="106"/>
      <c r="F172" s="105">
        <f t="shared" si="206"/>
        <v>0</v>
      </c>
      <c r="G172" s="105">
        <f t="shared" si="207"/>
        <v>0</v>
      </c>
      <c r="H172" s="104">
        <f t="shared" si="208"/>
        <v>0</v>
      </c>
      <c r="I172" s="103" t="str">
        <f t="shared" si="149"/>
        <v/>
      </c>
      <c r="J172" s="103" t="e">
        <f t="shared" si="150"/>
        <v>#DIV/0!</v>
      </c>
      <c r="K172" s="103" t="str">
        <f t="shared" si="151"/>
        <v/>
      </c>
      <c r="L172" s="103" t="str">
        <f t="shared" si="152"/>
        <v/>
      </c>
      <c r="M172" s="103" t="str">
        <f t="shared" si="209"/>
        <v/>
      </c>
      <c r="N172" s="102"/>
      <c r="O172" s="176" t="str">
        <f t="shared" si="177"/>
        <v/>
      </c>
      <c r="P172" s="176"/>
      <c r="Q172" s="176" t="str">
        <f t="shared" si="178"/>
        <v/>
      </c>
    </row>
    <row r="173" spans="1:17" s="113" customFormat="1" ht="75" x14ac:dyDescent="0.25">
      <c r="A173" s="186" t="s">
        <v>64</v>
      </c>
      <c r="B173" s="108">
        <v>18</v>
      </c>
      <c r="C173" s="108">
        <v>30</v>
      </c>
      <c r="D173" s="107">
        <f t="shared" ref="D173:D175" si="223">SUM($B$4-B173)</f>
        <v>27</v>
      </c>
      <c r="E173" s="106">
        <f t="shared" ref="E173:E175" si="224">SUM($B$5-C173)</f>
        <v>15</v>
      </c>
      <c r="F173" s="105">
        <f t="shared" si="206"/>
        <v>0.4</v>
      </c>
      <c r="G173" s="105">
        <f t="shared" si="207"/>
        <v>0.66666666666666663</v>
      </c>
      <c r="H173" s="104">
        <f t="shared" si="208"/>
        <v>-0.26666666666666661</v>
      </c>
      <c r="I173" s="103">
        <f t="shared" si="149"/>
        <v>0.33333333333333331</v>
      </c>
      <c r="J173" s="103">
        <f t="shared" si="150"/>
        <v>0.43885372573625553</v>
      </c>
      <c r="K173" s="103">
        <f t="shared" si="151"/>
        <v>0.14103240516965529</v>
      </c>
      <c r="L173" s="103">
        <f t="shared" si="152"/>
        <v>0.78784099992799306</v>
      </c>
      <c r="M173" s="103">
        <f t="shared" si="209"/>
        <v>0.65329109468497004</v>
      </c>
      <c r="N173" s="102">
        <f t="shared" ref="N173:N175" si="225">MIN(_xlfn.HYPGEOM.DIST(C173,B173+C173,C173+E173,B173+D173+C173+E173,TRUE),_xlfn.HYPGEOM.DIST(B173,B173+C173,B173+D173,B173+D173+C173+E173,TRUE))</f>
        <v>9.8013908663743699E-3</v>
      </c>
      <c r="O173" s="176" t="str">
        <f t="shared" ref="O173:O175" si="226">IF(AND(N173&lt;$B$6,M173&gt;1,AND(B173&gt;0,B173&lt;$B$4)),"Doers are " &amp; ROUND(M173,1)&amp;" more likely to give this response than Non-Doers.",IF(AND(N173&lt;$B$6,M173&gt;1,B173=$B$4),"Doers are more likely to give this response than Doers.",""))</f>
        <v/>
      </c>
      <c r="P173" s="176"/>
      <c r="Q173" s="176" t="str">
        <f t="shared" ref="Q173:Q175" si="227">IF(AND(N173&lt;$B$6,M173&lt;1,AND(C173&gt;0,B173&gt;0)),"Non-Doers are " &amp; ROUND(1/M173,1)&amp;" more likely to give this response than Doers.",IF(AND(N173&lt;$B$6,M173=0,B173=0),"Non-Doers are more likely to give this response than Doers.",""))</f>
        <v>Non-Doers are 1.5 more likely to give this response than Doers.</v>
      </c>
    </row>
    <row r="174" spans="1:17" s="113" customFormat="1" ht="60" x14ac:dyDescent="0.25">
      <c r="A174" s="186" t="s">
        <v>108</v>
      </c>
      <c r="B174" s="108">
        <v>25</v>
      </c>
      <c r="C174" s="108">
        <v>15</v>
      </c>
      <c r="D174" s="107">
        <f t="shared" si="223"/>
        <v>20</v>
      </c>
      <c r="E174" s="106">
        <f t="shared" si="224"/>
        <v>30</v>
      </c>
      <c r="F174" s="105">
        <f t="shared" si="206"/>
        <v>0.55555555555555558</v>
      </c>
      <c r="G174" s="105">
        <f t="shared" si="207"/>
        <v>0.33333333333333331</v>
      </c>
      <c r="H174" s="104">
        <f t="shared" si="208"/>
        <v>0.22222222222222227</v>
      </c>
      <c r="I174" s="103">
        <f t="shared" si="149"/>
        <v>2.5</v>
      </c>
      <c r="J174" s="103">
        <f t="shared" si="150"/>
        <v>0.43588989435406733</v>
      </c>
      <c r="K174" s="103">
        <f t="shared" si="151"/>
        <v>1.0639054656938995</v>
      </c>
      <c r="L174" s="103">
        <f t="shared" si="152"/>
        <v>5.8745820954342314</v>
      </c>
      <c r="M174" s="103">
        <f t="shared" si="209"/>
        <v>1.420940170940171</v>
      </c>
      <c r="N174" s="102">
        <f t="shared" si="225"/>
        <v>2.7808184642344885E-2</v>
      </c>
      <c r="O174" s="176" t="str">
        <f t="shared" si="226"/>
        <v>Doers are 1.4 more likely to give this response than Non-Doers.</v>
      </c>
      <c r="P174" s="176"/>
      <c r="Q174" s="176" t="str">
        <f t="shared" si="227"/>
        <v/>
      </c>
    </row>
    <row r="175" spans="1:17" s="113" customFormat="1" ht="16.5" customHeight="1" x14ac:dyDescent="0.25">
      <c r="A175" s="186" t="s">
        <v>109</v>
      </c>
      <c r="B175" s="108">
        <v>2</v>
      </c>
      <c r="C175" s="108">
        <v>0</v>
      </c>
      <c r="D175" s="107">
        <f t="shared" si="223"/>
        <v>43</v>
      </c>
      <c r="E175" s="106">
        <f t="shared" si="224"/>
        <v>45</v>
      </c>
      <c r="F175" s="105">
        <f t="shared" si="206"/>
        <v>4.4444444444444446E-2</v>
      </c>
      <c r="G175" s="105">
        <f t="shared" si="207"/>
        <v>0</v>
      </c>
      <c r="H175" s="104">
        <f t="shared" si="208"/>
        <v>4.4444444444444446E-2</v>
      </c>
      <c r="I175" s="103" t="str">
        <f t="shared" si="149"/>
        <v/>
      </c>
      <c r="J175" s="103" t="e">
        <f t="shared" si="150"/>
        <v>#DIV/0!</v>
      </c>
      <c r="K175" s="103" t="str">
        <f t="shared" si="151"/>
        <v/>
      </c>
      <c r="L175" s="103" t="str">
        <f t="shared" si="152"/>
        <v/>
      </c>
      <c r="M175" s="103">
        <f t="shared" si="209"/>
        <v>1.6804052498273083</v>
      </c>
      <c r="N175" s="102">
        <f t="shared" si="225"/>
        <v>0.2471910112359551</v>
      </c>
      <c r="O175" s="176" t="str">
        <f t="shared" si="226"/>
        <v/>
      </c>
      <c r="P175" s="176"/>
      <c r="Q175" s="176" t="str">
        <f t="shared" si="227"/>
        <v/>
      </c>
    </row>
    <row r="176" spans="1:17" s="118" customFormat="1" ht="15" x14ac:dyDescent="0.25">
      <c r="A176" s="188"/>
      <c r="B176" s="117"/>
      <c r="C176" s="117"/>
      <c r="D176" s="101"/>
      <c r="E176" s="126"/>
      <c r="F176" s="125"/>
      <c r="G176" s="125"/>
      <c r="H176" s="124"/>
      <c r="I176" s="123"/>
      <c r="J176" s="123"/>
      <c r="K176" s="123"/>
      <c r="L176" s="123"/>
      <c r="M176" s="123"/>
      <c r="N176" s="102"/>
      <c r="O176" s="176" t="str">
        <f t="shared" si="177"/>
        <v/>
      </c>
      <c r="P176" s="176"/>
      <c r="Q176" s="176"/>
    </row>
    <row r="177" spans="1:17" s="113" customFormat="1" ht="15" x14ac:dyDescent="0.25">
      <c r="A177" s="179" t="s">
        <v>110</v>
      </c>
      <c r="B177" s="117"/>
      <c r="C177" s="117"/>
      <c r="D177" s="116"/>
      <c r="E177" s="106"/>
      <c r="F177" s="105"/>
      <c r="G177" s="105"/>
      <c r="H177" s="104"/>
      <c r="I177" s="103"/>
      <c r="J177" s="103"/>
      <c r="K177" s="103"/>
      <c r="L177" s="103"/>
      <c r="M177" s="103"/>
      <c r="N177" s="102"/>
      <c r="O177" s="176" t="str">
        <f t="shared" si="177"/>
        <v/>
      </c>
      <c r="P177" s="176"/>
      <c r="Q177" s="176"/>
    </row>
    <row r="178" spans="1:17" s="113" customFormat="1" ht="45.75" customHeight="1" x14ac:dyDescent="0.25">
      <c r="A178" s="187" t="s">
        <v>235</v>
      </c>
      <c r="B178" s="108">
        <v>45</v>
      </c>
      <c r="C178" s="108">
        <v>0</v>
      </c>
      <c r="D178" s="107">
        <f>SUM($B$4-B215)</f>
        <v>45</v>
      </c>
      <c r="E178" s="106">
        <f>SUM($B$5-C215)</f>
        <v>45</v>
      </c>
      <c r="F178" s="105">
        <f>IF(ISERROR(B215/$B$4),"",(B215/$B$4))</f>
        <v>0</v>
      </c>
      <c r="G178" s="105">
        <f>IF(ISERROR(C215/$B$5),"",(C215/$B$5))</f>
        <v>0</v>
      </c>
      <c r="H178" s="104">
        <f t="shared" ref="H178:H180" si="228">IF(ISERROR(F178-G178),"",(F178-G178))</f>
        <v>0</v>
      </c>
      <c r="I178" s="103" t="str">
        <f>IF(ISERROR((B215*E178)/(C215*D178)),"",(B215*E178/(C215*D178)))</f>
        <v/>
      </c>
      <c r="J178" s="103" t="e">
        <f>POWER(1/B215+1/C215+1/D178+1/E178,1/2)</f>
        <v>#DIV/0!</v>
      </c>
      <c r="K178" s="103" t="str">
        <f t="shared" ref="K178:K180" si="229">IF(ISERROR(EXP(LN(I178)-1.96 *J178)),"",(EXP(LN(I178)-1.96*J178)))</f>
        <v/>
      </c>
      <c r="L178" s="103" t="str">
        <f t="shared" ref="L178:L180" si="230">IF(ISERROR(EXP(LN(I178)+1.96 *J178)),"",EXP(LN(I178)+1.96*J178))</f>
        <v/>
      </c>
      <c r="M178" s="103" t="str">
        <f>IF(ISERROR(($B$7*B215/(B215+D178)/(($B$7*B215/(B215+D178)+(1-$B$7)*C215/(C215+E178))))/($B$7*D178/(B215+D178)/(($B$7*D178/(B215+D178)+(1-$B$7)*E178/(C215+E178))))),"",($B$7*B215/(B215+D178)/(($B$7*B215/(B215+D178)+(1-$B$7)*C215/(C215+E178))))/($B$7*D178/(B215+D178)/(($B$7*D178/(B215+D178)+(1-$B$7)*E178/(C215+E178)))))</f>
        <v/>
      </c>
      <c r="N178" s="102">
        <f>MIN(_xlfn.HYPGEOM.DIST(C215,B215+C215,C215+E178,B215+D178+C215+E178,TRUE),_xlfn.HYPGEOM.DIST(B215,B215+C215,B215+D178,B215+D178+C215+E178,TRUE))</f>
        <v>1</v>
      </c>
      <c r="O178" s="176" t="str">
        <f t="shared" ref="O178:O180" si="231">IF(AND(N178&lt;$B$6,M178&gt;1,AND(B178&gt;0,B178&lt;$B$4)),"Doers are " &amp; ROUND(M178,1)&amp;" more likely to give this response than Non-Doers.",IF(AND(N178&lt;$B$6,M178&gt;1,B178=$B$4),"Doers are more likely to give this response than Doers.",""))</f>
        <v/>
      </c>
      <c r="P178" s="176"/>
      <c r="Q178" s="176" t="str">
        <f t="shared" ref="Q178:Q180" si="232">IF(AND(N178&lt;$B$6,M178&lt;1,AND(C178&gt;0,B178&gt;0)),"Non-Doers are " &amp; ROUND(1/M178,1)&amp;" more likely to give this response than Doers.",IF(AND(N178&lt;$B$6,M178=0,B178=0),"Non-Doers are more likely to give this response than Doers.",""))</f>
        <v/>
      </c>
    </row>
    <row r="179" spans="1:17" s="113" customFormat="1" ht="35.25" customHeight="1" x14ac:dyDescent="0.25">
      <c r="A179" s="187" t="s">
        <v>236</v>
      </c>
      <c r="B179" s="108">
        <v>0</v>
      </c>
      <c r="C179" s="108">
        <v>45</v>
      </c>
      <c r="D179" s="107">
        <f>SUM($B$4-B216)</f>
        <v>45</v>
      </c>
      <c r="E179" s="106">
        <f>SUM($B$5-C216)</f>
        <v>45</v>
      </c>
      <c r="F179" s="105">
        <f>IF(ISERROR(B216/$B$4),"",(B216/$B$4))</f>
        <v>0</v>
      </c>
      <c r="G179" s="105">
        <f>IF(ISERROR(C216/$B$5),"",(C216/$B$5))</f>
        <v>0</v>
      </c>
      <c r="H179" s="104">
        <f t="shared" si="228"/>
        <v>0</v>
      </c>
      <c r="I179" s="103" t="str">
        <f>IF(ISERROR((B216*E179)/(C216*D179)),"",(B216*E179/(C216*D179)))</f>
        <v/>
      </c>
      <c r="J179" s="103" t="e">
        <f>POWER(1/B216+1/C216+1/D179+1/E179,1/2)</f>
        <v>#DIV/0!</v>
      </c>
      <c r="K179" s="103" t="str">
        <f t="shared" si="229"/>
        <v/>
      </c>
      <c r="L179" s="103" t="str">
        <f t="shared" si="230"/>
        <v/>
      </c>
      <c r="M179" s="103" t="str">
        <f>IF(ISERROR(($B$7*B216/(B216+D179)/(($B$7*B216/(B216+D179)+(1-$B$7)*C216/(C216+E179))))/($B$7*D179/(B216+D179)/(($B$7*D179/(B216+D179)+(1-$B$7)*E179/(C216+E179))))),"",($B$7*B216/(B216+D179)/(($B$7*B216/(B216+D179)+(1-$B$7)*C216/(C216+E179))))/($B$7*D179/(B216+D179)/(($B$7*D179/(B216+D179)+(1-$B$7)*E179/(C216+E179)))))</f>
        <v/>
      </c>
      <c r="N179" s="102">
        <f>MIN(_xlfn.HYPGEOM.DIST(C216,B216+C216,C216+E179,B216+D179+C216+E179,TRUE),_xlfn.HYPGEOM.DIST(B216,B216+C216,B216+D179,B216+D179+C216+E179,TRUE))</f>
        <v>1</v>
      </c>
      <c r="O179" s="176" t="str">
        <f t="shared" si="231"/>
        <v/>
      </c>
      <c r="P179" s="176"/>
      <c r="Q179" s="176" t="str">
        <f t="shared" si="232"/>
        <v/>
      </c>
    </row>
    <row r="180" spans="1:17" s="113" customFormat="1" ht="15" x14ac:dyDescent="0.25">
      <c r="A180" s="186"/>
      <c r="B180" s="109"/>
      <c r="C180" s="109"/>
      <c r="D180" s="107">
        <f>SUM($B$4-B217)</f>
        <v>45</v>
      </c>
      <c r="E180" s="106">
        <f>SUM($B$5-C217)</f>
        <v>45</v>
      </c>
      <c r="F180" s="105">
        <f>IF(ISERROR(B217/$B$4),"",(B217/$B$4))</f>
        <v>0</v>
      </c>
      <c r="G180" s="105">
        <f>IF(ISERROR(C217/$B$5),"",(C217/$B$5))</f>
        <v>0</v>
      </c>
      <c r="H180" s="104">
        <f t="shared" si="228"/>
        <v>0</v>
      </c>
      <c r="I180" s="103" t="str">
        <f>IF(ISERROR((B217*E180)/(C217*D180)),"",(B217*E180/(C217*D180)))</f>
        <v/>
      </c>
      <c r="J180" s="103" t="e">
        <f>POWER(1/B217+1/C217+1/D180+1/E180,1/2)</f>
        <v>#DIV/0!</v>
      </c>
      <c r="K180" s="103" t="str">
        <f t="shared" si="229"/>
        <v/>
      </c>
      <c r="L180" s="103" t="str">
        <f t="shared" si="230"/>
        <v/>
      </c>
      <c r="M180" s="103" t="str">
        <f>IF(ISERROR(($B$7*B217/(B217+D180)/(($B$7*B217/(B217+D180)+(1-$B$7)*C217/(C217+E180))))/($B$7*D180/(B217+D180)/(($B$7*D180/(B217+D180)+(1-$B$7)*E180/(C217+E180))))),"",($B$7*B217/(B217+D180)/(($B$7*B217/(B217+D180)+(1-$B$7)*C217/(C217+E180))))/($B$7*D180/(B217+D180)/(($B$7*D180/(B217+D180)+(1-$B$7)*E180/(C217+E180)))))</f>
        <v/>
      </c>
      <c r="N180" s="102">
        <f>MIN(_xlfn.HYPGEOM.DIST(C217,B217+C217,C217+E180,B217+D180+C217+E180,TRUE),_xlfn.HYPGEOM.DIST(B217,B217+C217,B217+D180,B217+D180+C217+E180,TRUE))</f>
        <v>1</v>
      </c>
      <c r="O180" s="176" t="str">
        <f t="shared" si="231"/>
        <v/>
      </c>
      <c r="P180" s="176"/>
      <c r="Q180" s="176" t="str">
        <f t="shared" si="232"/>
        <v/>
      </c>
    </row>
    <row r="181" spans="1:17" s="113" customFormat="1" ht="15" x14ac:dyDescent="0.25">
      <c r="A181" s="189"/>
      <c r="D181" s="107"/>
      <c r="E181" s="106"/>
      <c r="F181" s="105"/>
      <c r="G181" s="105"/>
      <c r="H181" s="104"/>
      <c r="I181" s="103"/>
      <c r="J181" s="103"/>
      <c r="K181" s="103"/>
      <c r="L181" s="103"/>
      <c r="M181" s="103"/>
      <c r="N181" s="102"/>
      <c r="O181" s="176" t="str">
        <f t="shared" si="177"/>
        <v/>
      </c>
      <c r="P181" s="176"/>
      <c r="Q181" s="176"/>
    </row>
    <row r="182" spans="1:17" s="113" customFormat="1" ht="15" x14ac:dyDescent="0.25">
      <c r="A182" s="179" t="s">
        <v>119</v>
      </c>
      <c r="B182" s="108"/>
      <c r="C182" s="108"/>
      <c r="D182" s="107">
        <f t="shared" ref="D182:D203" si="233">SUM($B$4-B182)</f>
        <v>45</v>
      </c>
      <c r="E182" s="106">
        <f t="shared" ref="E182:E203" si="234">SUM($B$5-C182)</f>
        <v>45</v>
      </c>
      <c r="F182" s="105"/>
      <c r="G182" s="105"/>
      <c r="H182" s="104">
        <f t="shared" ref="H182:H246" si="235">IF(ISERROR(F182-G182),"",(F182-G182))</f>
        <v>0</v>
      </c>
      <c r="I182" s="103" t="str">
        <f t="shared" ref="I182:I246" si="236">IF(ISERROR((B182*E182)/(C182*D182)),"",(B182*E182/(C182*D182)))</f>
        <v/>
      </c>
      <c r="J182" s="103" t="e">
        <f t="shared" ref="J182:J246" si="237">POWER(1/B182+1/C182+1/D182+1/E182,1/2)</f>
        <v>#DIV/0!</v>
      </c>
      <c r="K182" s="103" t="str">
        <f t="shared" ref="K182:K246" si="238">IF(ISERROR(EXP(LN(I182)-1.96 *J182)),"",(EXP(LN(I182)-1.96*J182)))</f>
        <v/>
      </c>
      <c r="L182" s="103" t="str">
        <f t="shared" ref="L182:L246" si="239">IF(ISERROR(EXP(LN(I182)+1.96 *J182)),"",EXP(LN(I182)+1.96*J182))</f>
        <v/>
      </c>
      <c r="M182" s="103"/>
      <c r="N182" s="102"/>
      <c r="O182" s="176"/>
      <c r="P182" s="176"/>
      <c r="Q182" s="176"/>
    </row>
    <row r="183" spans="1:17" s="113" customFormat="1" ht="15" x14ac:dyDescent="0.25">
      <c r="A183" s="186" t="s">
        <v>111</v>
      </c>
      <c r="B183" s="108">
        <v>1</v>
      </c>
      <c r="C183" s="108">
        <v>1</v>
      </c>
      <c r="D183" s="107">
        <f t="shared" si="233"/>
        <v>44</v>
      </c>
      <c r="E183" s="106">
        <f t="shared" si="234"/>
        <v>44</v>
      </c>
      <c r="F183" s="105">
        <f t="shared" ref="F183:F247" si="240">IF(ISERROR(B183/$B$4),"",(B183/$B$4))</f>
        <v>2.2222222222222223E-2</v>
      </c>
      <c r="G183" s="105">
        <f t="shared" ref="G183:G247" si="241">IF(ISERROR(C183/$B$5),"",(C183/$B$5))</f>
        <v>2.2222222222222223E-2</v>
      </c>
      <c r="H183" s="104">
        <f t="shared" si="235"/>
        <v>0</v>
      </c>
      <c r="I183" s="103">
        <f t="shared" si="236"/>
        <v>1</v>
      </c>
      <c r="J183" s="103">
        <f t="shared" si="237"/>
        <v>1.4301938838683885</v>
      </c>
      <c r="K183" s="103">
        <f t="shared" si="238"/>
        <v>6.0616993017689323E-2</v>
      </c>
      <c r="L183" s="103">
        <f t="shared" si="239"/>
        <v>16.497024187725359</v>
      </c>
      <c r="M183" s="103">
        <f t="shared" ref="M183:M247" si="242">IF(ISERROR(($B$7*B183/(B183+D183)/(($B$7*B183/(B183+D183)+(1-$B$7)*C183/(C183+E183))))/($B$7*D183/(B183+D183)/(($B$7*D183/(B183+D183)+(1-$B$7)*E183/(C183+E183))))),"",($B$7*B183/(B183+D183)/(($B$7*B183/(B183+D183)+(1-$B$7)*C183/(C183+E183))))/($B$7*D183/(B183+D183)/(($B$7*D183/(B183+D183)+(1-$B$7)*E183/(C183+E183)))))</f>
        <v>1</v>
      </c>
      <c r="N183" s="102">
        <f t="shared" ref="N183:N247" si="243">MIN(_xlfn.HYPGEOM.DIST(C183,B183+C183,C183+E183,B183+D183+C183+E183,TRUE),_xlfn.HYPGEOM.DIST(B183,B183+C183,B183+D183,B183+D183+C183+E183,TRUE))</f>
        <v>0.75280898876404501</v>
      </c>
      <c r="O183" s="176" t="str">
        <f t="shared" ref="O183:O192" si="244">IF(AND(N183&lt;$B$6,M183&gt;1,AND(B183&gt;0,B183&lt;$B$4)),"Doers are " &amp; ROUND(M183,1)&amp;" more likely to give this response than Non-Doers.",IF(AND(N183&lt;$B$6,M183&gt;1,B183=$B$4),"Doers are more likely to give this response than Doers.",""))</f>
        <v/>
      </c>
      <c r="P183" s="176"/>
      <c r="Q183" s="176" t="str">
        <f t="shared" ref="Q183:Q192" si="245">IF(AND(N183&lt;$B$6,M183&lt;1,AND(C183&gt;0,B183&gt;0)),"Non-Doers are " &amp; ROUND(1/M183,1)&amp;" more likely to give this response than Doers.",IF(AND(N183&lt;$B$6,M183=0,B183=0),"Non-Doers are more likely to give this response than Doers.",""))</f>
        <v/>
      </c>
    </row>
    <row r="184" spans="1:17" s="113" customFormat="1" ht="15" x14ac:dyDescent="0.25">
      <c r="A184" s="186" t="s">
        <v>112</v>
      </c>
      <c r="B184" s="108">
        <v>33</v>
      </c>
      <c r="C184" s="108">
        <v>32</v>
      </c>
      <c r="D184" s="107">
        <f t="shared" si="233"/>
        <v>12</v>
      </c>
      <c r="E184" s="106">
        <f t="shared" si="234"/>
        <v>13</v>
      </c>
      <c r="F184" s="105">
        <f t="shared" si="240"/>
        <v>0.73333333333333328</v>
      </c>
      <c r="G184" s="105">
        <f t="shared" si="241"/>
        <v>0.71111111111111114</v>
      </c>
      <c r="H184" s="104">
        <f t="shared" si="235"/>
        <v>2.2222222222222143E-2</v>
      </c>
      <c r="I184" s="103">
        <f t="shared" si="236"/>
        <v>1.1171875</v>
      </c>
      <c r="J184" s="103">
        <f t="shared" si="237"/>
        <v>0.47096649621755532</v>
      </c>
      <c r="K184" s="103">
        <f t="shared" si="238"/>
        <v>0.44384496021026021</v>
      </c>
      <c r="L184" s="103">
        <f t="shared" si="239"/>
        <v>2.8120357828665914</v>
      </c>
      <c r="M184" s="103">
        <f t="shared" si="242"/>
        <v>1.0453137459363309</v>
      </c>
      <c r="N184" s="102">
        <f t="shared" si="243"/>
        <v>0.50000000000000366</v>
      </c>
      <c r="O184" s="176" t="str">
        <f t="shared" si="244"/>
        <v/>
      </c>
      <c r="P184" s="176"/>
      <c r="Q184" s="176" t="str">
        <f t="shared" si="245"/>
        <v/>
      </c>
    </row>
    <row r="185" spans="1:17" s="113" customFormat="1" ht="15" x14ac:dyDescent="0.25">
      <c r="A185" s="186" t="s">
        <v>113</v>
      </c>
      <c r="B185" s="108">
        <v>2</v>
      </c>
      <c r="C185" s="108">
        <v>3</v>
      </c>
      <c r="D185" s="107">
        <f t="shared" si="233"/>
        <v>43</v>
      </c>
      <c r="E185" s="106">
        <f t="shared" si="234"/>
        <v>42</v>
      </c>
      <c r="F185" s="105">
        <f t="shared" si="240"/>
        <v>4.4444444444444446E-2</v>
      </c>
      <c r="G185" s="105">
        <f t="shared" si="241"/>
        <v>6.6666666666666666E-2</v>
      </c>
      <c r="H185" s="104">
        <f t="shared" si="235"/>
        <v>-2.222222222222222E-2</v>
      </c>
      <c r="I185" s="103">
        <f t="shared" si="236"/>
        <v>0.65116279069767447</v>
      </c>
      <c r="J185" s="103">
        <f t="shared" si="237"/>
        <v>0.93829562031182134</v>
      </c>
      <c r="K185" s="103">
        <f t="shared" si="238"/>
        <v>0.10351331560850816</v>
      </c>
      <c r="L185" s="103">
        <f t="shared" si="239"/>
        <v>4.0962167765238897</v>
      </c>
      <c r="M185" s="103">
        <f t="shared" si="242"/>
        <v>0.82776709214897726</v>
      </c>
      <c r="N185" s="102">
        <f t="shared" si="243"/>
        <v>0.5</v>
      </c>
      <c r="O185" s="176" t="str">
        <f t="shared" si="244"/>
        <v/>
      </c>
      <c r="P185" s="176"/>
      <c r="Q185" s="176" t="str">
        <f t="shared" si="245"/>
        <v/>
      </c>
    </row>
    <row r="186" spans="1:17" s="113" customFormat="1" ht="15" x14ac:dyDescent="0.25">
      <c r="A186" s="186" t="s">
        <v>152</v>
      </c>
      <c r="B186" s="108">
        <v>4</v>
      </c>
      <c r="C186" s="108">
        <v>8</v>
      </c>
      <c r="D186" s="107">
        <f t="shared" si="233"/>
        <v>41</v>
      </c>
      <c r="E186" s="106">
        <f t="shared" si="234"/>
        <v>37</v>
      </c>
      <c r="F186" s="105">
        <f t="shared" si="240"/>
        <v>8.8888888888888892E-2</v>
      </c>
      <c r="G186" s="105">
        <f t="shared" si="241"/>
        <v>0.17777777777777778</v>
      </c>
      <c r="H186" s="104">
        <f t="shared" si="235"/>
        <v>-8.8888888888888892E-2</v>
      </c>
      <c r="I186" s="103">
        <f t="shared" si="236"/>
        <v>0.45121951219512196</v>
      </c>
      <c r="J186" s="103">
        <f t="shared" si="237"/>
        <v>0.65300633299338384</v>
      </c>
      <c r="K186" s="103">
        <f t="shared" si="238"/>
        <v>0.12546935326949629</v>
      </c>
      <c r="L186" s="103">
        <f t="shared" si="239"/>
        <v>1.6226994312172183</v>
      </c>
      <c r="M186" s="103">
        <f t="shared" si="242"/>
        <v>0.68978549182909332</v>
      </c>
      <c r="N186" s="102">
        <f t="shared" si="243"/>
        <v>0.17647044167134399</v>
      </c>
      <c r="O186" s="176" t="str">
        <f t="shared" si="244"/>
        <v/>
      </c>
      <c r="P186" s="176"/>
      <c r="Q186" s="176" t="str">
        <f t="shared" si="245"/>
        <v/>
      </c>
    </row>
    <row r="187" spans="1:17" s="113" customFormat="1" ht="15" x14ac:dyDescent="0.25">
      <c r="A187" s="186" t="s">
        <v>114</v>
      </c>
      <c r="B187" s="108">
        <v>0</v>
      </c>
      <c r="C187" s="108">
        <v>1</v>
      </c>
      <c r="D187" s="107">
        <f t="shared" si="233"/>
        <v>45</v>
      </c>
      <c r="E187" s="106">
        <f t="shared" si="234"/>
        <v>44</v>
      </c>
      <c r="F187" s="105">
        <f t="shared" si="240"/>
        <v>0</v>
      </c>
      <c r="G187" s="105">
        <f t="shared" si="241"/>
        <v>2.2222222222222223E-2</v>
      </c>
      <c r="H187" s="104">
        <f t="shared" si="235"/>
        <v>-2.2222222222222223E-2</v>
      </c>
      <c r="I187" s="103">
        <f t="shared" si="236"/>
        <v>0</v>
      </c>
      <c r="J187" s="103" t="e">
        <f t="shared" si="237"/>
        <v>#DIV/0!</v>
      </c>
      <c r="K187" s="103" t="str">
        <f t="shared" si="238"/>
        <v/>
      </c>
      <c r="L187" s="103" t="str">
        <f t="shared" si="239"/>
        <v/>
      </c>
      <c r="M187" s="103">
        <f t="shared" si="242"/>
        <v>0</v>
      </c>
      <c r="N187" s="102">
        <f t="shared" si="243"/>
        <v>0.5</v>
      </c>
      <c r="O187" s="176" t="str">
        <f t="shared" si="244"/>
        <v/>
      </c>
      <c r="P187" s="176"/>
      <c r="Q187" s="176" t="str">
        <f t="shared" si="245"/>
        <v/>
      </c>
    </row>
    <row r="188" spans="1:17" s="113" customFormat="1" ht="60" x14ac:dyDescent="0.25">
      <c r="A188" s="186" t="s">
        <v>115</v>
      </c>
      <c r="B188" s="108">
        <v>5</v>
      </c>
      <c r="C188" s="108">
        <v>0</v>
      </c>
      <c r="D188" s="107">
        <f t="shared" si="233"/>
        <v>40</v>
      </c>
      <c r="E188" s="106">
        <f t="shared" si="234"/>
        <v>45</v>
      </c>
      <c r="F188" s="105">
        <f t="shared" si="240"/>
        <v>0.1111111111111111</v>
      </c>
      <c r="G188" s="105">
        <f t="shared" si="241"/>
        <v>0</v>
      </c>
      <c r="H188" s="104">
        <f t="shared" si="235"/>
        <v>0.1111111111111111</v>
      </c>
      <c r="I188" s="103" t="str">
        <f t="shared" si="236"/>
        <v/>
      </c>
      <c r="J188" s="103" t="e">
        <f t="shared" si="237"/>
        <v>#DIV/0!</v>
      </c>
      <c r="K188" s="103" t="str">
        <f t="shared" si="238"/>
        <v/>
      </c>
      <c r="L188" s="103" t="str">
        <f t="shared" si="239"/>
        <v/>
      </c>
      <c r="M188" s="103">
        <f t="shared" si="242"/>
        <v>1.7314356435643563</v>
      </c>
      <c r="N188" s="102">
        <f t="shared" si="243"/>
        <v>2.7799302595893065E-2</v>
      </c>
      <c r="O188" s="176" t="str">
        <f t="shared" si="244"/>
        <v>Doers are 1.7 more likely to give this response than Non-Doers.</v>
      </c>
      <c r="P188" s="176"/>
      <c r="Q188" s="176" t="str">
        <f t="shared" si="245"/>
        <v/>
      </c>
    </row>
    <row r="189" spans="1:17" s="113" customFormat="1" ht="15" x14ac:dyDescent="0.25">
      <c r="A189" s="186" t="s">
        <v>116</v>
      </c>
      <c r="B189" s="108">
        <v>0</v>
      </c>
      <c r="C189" s="108">
        <v>0</v>
      </c>
      <c r="D189" s="107">
        <f t="shared" si="233"/>
        <v>45</v>
      </c>
      <c r="E189" s="106">
        <f t="shared" si="234"/>
        <v>45</v>
      </c>
      <c r="F189" s="105">
        <f t="shared" si="240"/>
        <v>0</v>
      </c>
      <c r="G189" s="105">
        <f t="shared" si="241"/>
        <v>0</v>
      </c>
      <c r="H189" s="104">
        <f t="shared" si="235"/>
        <v>0</v>
      </c>
      <c r="I189" s="103" t="str">
        <f t="shared" si="236"/>
        <v/>
      </c>
      <c r="J189" s="103" t="e">
        <f t="shared" si="237"/>
        <v>#DIV/0!</v>
      </c>
      <c r="K189" s="103" t="str">
        <f t="shared" si="238"/>
        <v/>
      </c>
      <c r="L189" s="103" t="str">
        <f t="shared" si="239"/>
        <v/>
      </c>
      <c r="M189" s="103" t="str">
        <f t="shared" si="242"/>
        <v/>
      </c>
      <c r="N189" s="102">
        <f t="shared" si="243"/>
        <v>1</v>
      </c>
      <c r="O189" s="176" t="str">
        <f t="shared" si="244"/>
        <v/>
      </c>
      <c r="P189" s="176"/>
      <c r="Q189" s="176" t="str">
        <f t="shared" si="245"/>
        <v/>
      </c>
    </row>
    <row r="190" spans="1:17" s="113" customFormat="1" ht="15" x14ac:dyDescent="0.25">
      <c r="A190" s="186" t="s">
        <v>117</v>
      </c>
      <c r="B190" s="108">
        <v>0</v>
      </c>
      <c r="C190" s="108">
        <v>0</v>
      </c>
      <c r="D190" s="107">
        <f t="shared" si="233"/>
        <v>45</v>
      </c>
      <c r="E190" s="106">
        <f t="shared" si="234"/>
        <v>45</v>
      </c>
      <c r="F190" s="105">
        <f t="shared" si="240"/>
        <v>0</v>
      </c>
      <c r="G190" s="105">
        <f t="shared" si="241"/>
        <v>0</v>
      </c>
      <c r="H190" s="104">
        <f t="shared" si="235"/>
        <v>0</v>
      </c>
      <c r="I190" s="103" t="str">
        <f t="shared" si="236"/>
        <v/>
      </c>
      <c r="J190" s="103" t="e">
        <f t="shared" si="237"/>
        <v>#DIV/0!</v>
      </c>
      <c r="K190" s="103" t="str">
        <f t="shared" si="238"/>
        <v/>
      </c>
      <c r="L190" s="103" t="str">
        <f t="shared" si="239"/>
        <v/>
      </c>
      <c r="M190" s="103" t="str">
        <f t="shared" si="242"/>
        <v/>
      </c>
      <c r="N190" s="102">
        <f t="shared" si="243"/>
        <v>1</v>
      </c>
      <c r="O190" s="176" t="str">
        <f t="shared" si="244"/>
        <v/>
      </c>
      <c r="P190" s="176"/>
      <c r="Q190" s="176" t="str">
        <f t="shared" si="245"/>
        <v/>
      </c>
    </row>
    <row r="191" spans="1:17" s="113" customFormat="1" ht="15" x14ac:dyDescent="0.25">
      <c r="A191" s="186" t="s">
        <v>118</v>
      </c>
      <c r="B191" s="108">
        <v>0</v>
      </c>
      <c r="C191" s="108">
        <v>0</v>
      </c>
      <c r="D191" s="107">
        <f t="shared" ref="D191" si="246">SUM($B$4-B191)</f>
        <v>45</v>
      </c>
      <c r="E191" s="106">
        <f t="shared" ref="E191" si="247">SUM($B$5-C191)</f>
        <v>45</v>
      </c>
      <c r="F191" s="105">
        <f t="shared" si="240"/>
        <v>0</v>
      </c>
      <c r="G191" s="105">
        <f t="shared" si="241"/>
        <v>0</v>
      </c>
      <c r="H191" s="104">
        <f t="shared" si="235"/>
        <v>0</v>
      </c>
      <c r="I191" s="103" t="str">
        <f t="shared" si="236"/>
        <v/>
      </c>
      <c r="J191" s="103" t="e">
        <f t="shared" si="237"/>
        <v>#DIV/0!</v>
      </c>
      <c r="K191" s="103" t="str">
        <f t="shared" si="238"/>
        <v/>
      </c>
      <c r="L191" s="103" t="str">
        <f t="shared" si="239"/>
        <v/>
      </c>
      <c r="M191" s="103" t="str">
        <f t="shared" si="242"/>
        <v/>
      </c>
      <c r="N191" s="102">
        <f t="shared" si="243"/>
        <v>1</v>
      </c>
      <c r="O191" s="176" t="str">
        <f t="shared" si="244"/>
        <v/>
      </c>
      <c r="P191" s="176"/>
      <c r="Q191" s="176" t="str">
        <f t="shared" si="245"/>
        <v/>
      </c>
    </row>
    <row r="192" spans="1:17" s="113" customFormat="1" ht="15" x14ac:dyDescent="0.25">
      <c r="A192" s="190" t="s">
        <v>151</v>
      </c>
      <c r="B192" s="191"/>
      <c r="C192" s="191"/>
      <c r="D192" s="107">
        <f t="shared" si="233"/>
        <v>45</v>
      </c>
      <c r="E192" s="106">
        <f t="shared" si="234"/>
        <v>45</v>
      </c>
      <c r="F192" s="105">
        <f t="shared" si="240"/>
        <v>0</v>
      </c>
      <c r="G192" s="105">
        <f t="shared" si="241"/>
        <v>0</v>
      </c>
      <c r="H192" s="104">
        <f t="shared" si="235"/>
        <v>0</v>
      </c>
      <c r="I192" s="103" t="str">
        <f t="shared" si="236"/>
        <v/>
      </c>
      <c r="J192" s="103" t="e">
        <f t="shared" si="237"/>
        <v>#DIV/0!</v>
      </c>
      <c r="K192" s="103" t="str">
        <f t="shared" si="238"/>
        <v/>
      </c>
      <c r="L192" s="103" t="str">
        <f t="shared" si="239"/>
        <v/>
      </c>
      <c r="M192" s="103" t="str">
        <f t="shared" si="242"/>
        <v/>
      </c>
      <c r="N192" s="102">
        <f t="shared" si="243"/>
        <v>1</v>
      </c>
      <c r="O192" s="176" t="str">
        <f t="shared" si="244"/>
        <v/>
      </c>
      <c r="P192" s="176"/>
      <c r="Q192" s="176" t="str">
        <f t="shared" si="245"/>
        <v/>
      </c>
    </row>
    <row r="193" spans="1:17" s="113" customFormat="1" ht="45" x14ac:dyDescent="0.25">
      <c r="A193" s="179" t="s">
        <v>237</v>
      </c>
      <c r="B193" s="108"/>
      <c r="C193" s="108"/>
      <c r="D193" s="107"/>
      <c r="E193" s="106"/>
      <c r="F193" s="105"/>
      <c r="G193" s="105"/>
      <c r="H193" s="104"/>
      <c r="I193" s="103"/>
      <c r="J193" s="103"/>
      <c r="K193" s="103"/>
      <c r="L193" s="103"/>
      <c r="M193" s="103"/>
      <c r="N193" s="102"/>
      <c r="O193" s="176" t="str">
        <f t="shared" ref="O193:O210" si="248">IF(AND(N193&lt;0.05,M193&gt;1,AND(B193&gt;0,B193&lt;$B$4)),"Doers are " &amp; ROUND(M193,1)&amp;" more likely to give this response than Non-Doers.",IF(AND(N193&lt;0.05,M193&gt;1,B193=$B$4),"Doers are more likely to give this response than Doers.",""))</f>
        <v/>
      </c>
      <c r="P193" s="176"/>
      <c r="Q193" s="176"/>
    </row>
    <row r="194" spans="1:17" s="113" customFormat="1" ht="24" customHeight="1" x14ac:dyDescent="0.25">
      <c r="A194" s="186" t="s">
        <v>121</v>
      </c>
      <c r="B194" s="108">
        <v>1</v>
      </c>
      <c r="C194" s="108">
        <v>4</v>
      </c>
      <c r="D194" s="107">
        <f t="shared" si="233"/>
        <v>44</v>
      </c>
      <c r="E194" s="106">
        <f t="shared" si="234"/>
        <v>41</v>
      </c>
      <c r="F194" s="105">
        <f t="shared" si="240"/>
        <v>2.2222222222222223E-2</v>
      </c>
      <c r="G194" s="105">
        <f t="shared" si="241"/>
        <v>8.8888888888888892E-2</v>
      </c>
      <c r="H194" s="104">
        <f t="shared" si="235"/>
        <v>-6.6666666666666666E-2</v>
      </c>
      <c r="I194" s="103">
        <f t="shared" si="236"/>
        <v>0.23295454545454544</v>
      </c>
      <c r="J194" s="103">
        <f t="shared" si="237"/>
        <v>1.1389106710491881</v>
      </c>
      <c r="K194" s="103">
        <f t="shared" si="238"/>
        <v>2.4992566368488772E-2</v>
      </c>
      <c r="L194" s="103">
        <f t="shared" si="239"/>
        <v>2.1713584530621097</v>
      </c>
      <c r="M194" s="103">
        <f t="shared" si="242"/>
        <v>0.44598366802766437</v>
      </c>
      <c r="N194" s="102">
        <f t="shared" si="243"/>
        <v>0.18035645098798911</v>
      </c>
      <c r="O194" s="176" t="str">
        <f t="shared" ref="O194:O198" si="249">IF(AND(N194&lt;$B$6,M194&gt;1,AND(B194&gt;0,B194&lt;$B$4)),"Doers are " &amp; ROUND(M194,1)&amp;" more likely to give this response than Non-Doers.",IF(AND(N194&lt;$B$6,M194&gt;1,B194=$B$4),"Doers are more likely to give this response than Doers.",""))</f>
        <v/>
      </c>
      <c r="P194" s="176"/>
      <c r="Q194" s="176" t="str">
        <f t="shared" ref="Q194:Q198" si="250">IF(AND(N194&lt;$B$6,M194&lt;1,AND(C194&gt;0,B194&gt;0)),"Non-Doers are " &amp; ROUND(1/M194,1)&amp;" more likely to give this response than Doers.",IF(AND(N194&lt;$B$6,M194=0,B194=0),"Non-Doers are more likely to give this response than Doers.",""))</f>
        <v/>
      </c>
    </row>
    <row r="195" spans="1:17" s="113" customFormat="1" ht="17.25" customHeight="1" x14ac:dyDescent="0.25">
      <c r="A195" s="186" t="s">
        <v>122</v>
      </c>
      <c r="B195" s="108">
        <v>4</v>
      </c>
      <c r="C195" s="108">
        <v>6</v>
      </c>
      <c r="D195" s="107">
        <f t="shared" si="233"/>
        <v>41</v>
      </c>
      <c r="E195" s="106">
        <f t="shared" si="234"/>
        <v>39</v>
      </c>
      <c r="F195" s="105">
        <f t="shared" si="240"/>
        <v>8.8888888888888892E-2</v>
      </c>
      <c r="G195" s="105">
        <f t="shared" si="241"/>
        <v>0.13333333333333333</v>
      </c>
      <c r="H195" s="104">
        <f t="shared" si="235"/>
        <v>-4.4444444444444439E-2</v>
      </c>
      <c r="I195" s="103">
        <f t="shared" si="236"/>
        <v>0.63414634146341464</v>
      </c>
      <c r="J195" s="103">
        <f t="shared" si="237"/>
        <v>0.68315293764290541</v>
      </c>
      <c r="K195" s="103">
        <f t="shared" si="238"/>
        <v>0.16621796886955642</v>
      </c>
      <c r="L195" s="103">
        <f t="shared" si="239"/>
        <v>2.4193628710926194</v>
      </c>
      <c r="M195" s="103">
        <f t="shared" si="242"/>
        <v>0.81936548688795174</v>
      </c>
      <c r="N195" s="102">
        <f t="shared" si="243"/>
        <v>0.36953438569099661</v>
      </c>
      <c r="O195" s="176" t="str">
        <f t="shared" si="249"/>
        <v/>
      </c>
      <c r="P195" s="176"/>
      <c r="Q195" s="176" t="str">
        <f t="shared" si="250"/>
        <v/>
      </c>
    </row>
    <row r="196" spans="1:17" s="113" customFormat="1" ht="25.5" customHeight="1" x14ac:dyDescent="0.25">
      <c r="A196" s="186" t="s">
        <v>123</v>
      </c>
      <c r="B196" s="108">
        <v>11</v>
      </c>
      <c r="C196" s="108">
        <v>15</v>
      </c>
      <c r="D196" s="107">
        <f t="shared" si="233"/>
        <v>34</v>
      </c>
      <c r="E196" s="106">
        <f t="shared" si="234"/>
        <v>30</v>
      </c>
      <c r="F196" s="105">
        <f t="shared" si="240"/>
        <v>0.24444444444444444</v>
      </c>
      <c r="G196" s="105">
        <f t="shared" si="241"/>
        <v>0.33333333333333331</v>
      </c>
      <c r="H196" s="104">
        <f t="shared" si="235"/>
        <v>-8.8888888888888878E-2</v>
      </c>
      <c r="I196" s="103">
        <f t="shared" si="236"/>
        <v>0.6470588235294118</v>
      </c>
      <c r="J196" s="103">
        <f t="shared" si="237"/>
        <v>0.46938348459971757</v>
      </c>
      <c r="K196" s="103">
        <f t="shared" si="238"/>
        <v>0.25786742026707998</v>
      </c>
      <c r="L196" s="103">
        <f t="shared" si="239"/>
        <v>1.6236448973415232</v>
      </c>
      <c r="M196" s="103">
        <f t="shared" si="242"/>
        <v>0.83413785361472825</v>
      </c>
      <c r="N196" s="102">
        <f t="shared" si="243"/>
        <v>0.24291186454650152</v>
      </c>
      <c r="O196" s="176" t="str">
        <f t="shared" si="249"/>
        <v/>
      </c>
      <c r="P196" s="176"/>
      <c r="Q196" s="176" t="str">
        <f t="shared" si="250"/>
        <v/>
      </c>
    </row>
    <row r="197" spans="1:17" s="113" customFormat="1" ht="60" x14ac:dyDescent="0.25">
      <c r="A197" s="186" t="s">
        <v>124</v>
      </c>
      <c r="B197" s="108">
        <v>27</v>
      </c>
      <c r="C197" s="108">
        <v>13</v>
      </c>
      <c r="D197" s="107">
        <f t="shared" si="233"/>
        <v>18</v>
      </c>
      <c r="E197" s="106">
        <f t="shared" si="234"/>
        <v>32</v>
      </c>
      <c r="F197" s="105">
        <f t="shared" si="240"/>
        <v>0.6</v>
      </c>
      <c r="G197" s="105">
        <f t="shared" si="241"/>
        <v>0.28888888888888886</v>
      </c>
      <c r="H197" s="104">
        <f t="shared" si="235"/>
        <v>0.31111111111111112</v>
      </c>
      <c r="I197" s="103">
        <f t="shared" si="236"/>
        <v>3.6923076923076925</v>
      </c>
      <c r="J197" s="103">
        <f t="shared" si="237"/>
        <v>0.44806882229817052</v>
      </c>
      <c r="K197" s="103">
        <f t="shared" si="238"/>
        <v>1.5342424813570579</v>
      </c>
      <c r="L197" s="103">
        <f t="shared" si="239"/>
        <v>8.8859070585868967</v>
      </c>
      <c r="M197" s="103">
        <f t="shared" si="242"/>
        <v>1.6418730217836535</v>
      </c>
      <c r="N197" s="102">
        <f t="shared" si="243"/>
        <v>2.7529787315770889E-3</v>
      </c>
      <c r="O197" s="176" t="str">
        <f t="shared" si="249"/>
        <v>Doers are 1.6 more likely to give this response than Non-Doers.</v>
      </c>
      <c r="P197" s="176"/>
      <c r="Q197" s="176" t="str">
        <f t="shared" si="250"/>
        <v/>
      </c>
    </row>
    <row r="198" spans="1:17" s="113" customFormat="1" ht="18" customHeight="1" x14ac:dyDescent="0.25">
      <c r="A198" s="186" t="s">
        <v>77</v>
      </c>
      <c r="B198" s="108">
        <v>2</v>
      </c>
      <c r="C198" s="108">
        <v>7</v>
      </c>
      <c r="D198" s="107">
        <f t="shared" si="233"/>
        <v>43</v>
      </c>
      <c r="E198" s="106">
        <f t="shared" si="234"/>
        <v>38</v>
      </c>
      <c r="F198" s="105">
        <f t="shared" si="240"/>
        <v>4.4444444444444446E-2</v>
      </c>
      <c r="G198" s="105">
        <f t="shared" si="241"/>
        <v>0.15555555555555556</v>
      </c>
      <c r="H198" s="104">
        <f t="shared" si="235"/>
        <v>-0.1111111111111111</v>
      </c>
      <c r="I198" s="103">
        <f t="shared" si="236"/>
        <v>0.25249169435215946</v>
      </c>
      <c r="J198" s="103">
        <f t="shared" si="237"/>
        <v>0.83212303554481382</v>
      </c>
      <c r="K198" s="103">
        <f t="shared" si="238"/>
        <v>4.9423064347076058E-2</v>
      </c>
      <c r="L198" s="103">
        <f t="shared" si="239"/>
        <v>1.2899251909821323</v>
      </c>
      <c r="M198" s="103">
        <f t="shared" si="242"/>
        <v>0.48069826020736933</v>
      </c>
      <c r="N198" s="102">
        <f t="shared" si="243"/>
        <v>7.8600611622138702E-2</v>
      </c>
      <c r="O198" s="176" t="str">
        <f t="shared" si="249"/>
        <v/>
      </c>
      <c r="P198" s="176"/>
      <c r="Q198" s="176" t="str">
        <f t="shared" si="250"/>
        <v/>
      </c>
    </row>
    <row r="199" spans="1:17" s="113" customFormat="1" ht="45" x14ac:dyDescent="0.25">
      <c r="A199" s="179" t="s">
        <v>125</v>
      </c>
      <c r="B199" s="108"/>
      <c r="C199" s="108"/>
      <c r="D199" s="107"/>
      <c r="E199" s="106"/>
      <c r="F199" s="105"/>
      <c r="G199" s="105"/>
      <c r="H199" s="104"/>
      <c r="I199" s="103"/>
      <c r="J199" s="103"/>
      <c r="K199" s="103"/>
      <c r="L199" s="103"/>
      <c r="M199" s="103"/>
      <c r="N199" s="102"/>
      <c r="O199" s="176" t="str">
        <f t="shared" si="248"/>
        <v/>
      </c>
      <c r="P199" s="176"/>
      <c r="Q199" s="176"/>
    </row>
    <row r="200" spans="1:17" s="113" customFormat="1" ht="78.75" customHeight="1" x14ac:dyDescent="0.25">
      <c r="A200" s="224" t="s">
        <v>121</v>
      </c>
      <c r="B200" s="108">
        <v>0</v>
      </c>
      <c r="C200" s="108">
        <v>7</v>
      </c>
      <c r="D200" s="107">
        <f t="shared" si="233"/>
        <v>45</v>
      </c>
      <c r="E200" s="106">
        <f t="shared" si="234"/>
        <v>38</v>
      </c>
      <c r="F200" s="105">
        <f t="shared" si="240"/>
        <v>0</v>
      </c>
      <c r="G200" s="105">
        <f t="shared" si="241"/>
        <v>0.15555555555555556</v>
      </c>
      <c r="H200" s="104">
        <f t="shared" si="235"/>
        <v>-0.15555555555555556</v>
      </c>
      <c r="I200" s="103">
        <f t="shared" si="236"/>
        <v>0</v>
      </c>
      <c r="J200" s="103" t="e">
        <f t="shared" si="237"/>
        <v>#DIV/0!</v>
      </c>
      <c r="K200" s="103" t="str">
        <f t="shared" si="238"/>
        <v/>
      </c>
      <c r="L200" s="103" t="str">
        <f t="shared" si="239"/>
        <v/>
      </c>
      <c r="M200" s="103">
        <f t="shared" si="242"/>
        <v>0</v>
      </c>
      <c r="N200" s="102">
        <f t="shared" si="243"/>
        <v>6.0737972058253799E-3</v>
      </c>
      <c r="O200" s="176" t="str">
        <f t="shared" ref="O200:O204" si="251">IF(AND(N200&lt;$B$6,M200&gt;1,AND(B200&gt;0,B200&lt;$B$4)),"Doers are " &amp; ROUND(M200,1)&amp;" more likely to give this response than Non-Doers.",IF(AND(N200&lt;$B$6,M200&gt;1,B200=$B$4),"Doers are more likely to give this response than Doers.",""))</f>
        <v/>
      </c>
      <c r="P200" s="176"/>
      <c r="Q200" s="176" t="str">
        <f t="shared" ref="Q200:Q204" si="252">IF(AND(N200&lt;$B$6,M200&lt;1,AND(C200&gt;0,B200&gt;0)),"Non-Doers are " &amp; ROUND(1/M200,1)&amp;" more likely to give this response than Doers.",IF(AND(N200&lt;$B$6,M200=0,B200=0),"Non-Doers are more likely to give this response than Doers.",""))</f>
        <v>Non-Doers are more likely to give this response than Doers.</v>
      </c>
    </row>
    <row r="201" spans="1:17" s="113" customFormat="1" ht="75" x14ac:dyDescent="0.25">
      <c r="A201" s="224" t="s">
        <v>122</v>
      </c>
      <c r="B201" s="108">
        <v>1</v>
      </c>
      <c r="C201" s="108">
        <v>14</v>
      </c>
      <c r="D201" s="107">
        <f t="shared" si="233"/>
        <v>44</v>
      </c>
      <c r="E201" s="106">
        <f t="shared" si="234"/>
        <v>31</v>
      </c>
      <c r="F201" s="105">
        <f t="shared" si="240"/>
        <v>2.2222222222222223E-2</v>
      </c>
      <c r="G201" s="105">
        <f t="shared" si="241"/>
        <v>0.31111111111111112</v>
      </c>
      <c r="H201" s="104">
        <f t="shared" si="235"/>
        <v>-0.28888888888888892</v>
      </c>
      <c r="I201" s="103">
        <f t="shared" si="236"/>
        <v>5.0324675324675328E-2</v>
      </c>
      <c r="J201" s="103">
        <f t="shared" si="237"/>
        <v>1.0613264854284816</v>
      </c>
      <c r="K201" s="103">
        <f t="shared" si="238"/>
        <v>6.2858156350690053E-3</v>
      </c>
      <c r="L201" s="103">
        <f t="shared" si="239"/>
        <v>0.40290283609410743</v>
      </c>
      <c r="M201" s="103">
        <f t="shared" si="242"/>
        <v>0.14433043271658105</v>
      </c>
      <c r="N201" s="102">
        <f t="shared" si="243"/>
        <v>1.7150260753622855E-4</v>
      </c>
      <c r="O201" s="176" t="str">
        <f t="shared" si="251"/>
        <v/>
      </c>
      <c r="P201" s="176"/>
      <c r="Q201" s="176" t="str">
        <f t="shared" si="252"/>
        <v>Non-Doers are 6.9 more likely to give this response than Doers.</v>
      </c>
    </row>
    <row r="202" spans="1:17" s="113" customFormat="1" ht="60" x14ac:dyDescent="0.25">
      <c r="A202" s="224" t="s">
        <v>123</v>
      </c>
      <c r="B202" s="108">
        <v>11</v>
      </c>
      <c r="C202" s="108">
        <v>4</v>
      </c>
      <c r="D202" s="107">
        <f t="shared" si="233"/>
        <v>34</v>
      </c>
      <c r="E202" s="106">
        <f t="shared" si="234"/>
        <v>41</v>
      </c>
      <c r="F202" s="105">
        <f t="shared" si="240"/>
        <v>0.24444444444444444</v>
      </c>
      <c r="G202" s="105">
        <f t="shared" si="241"/>
        <v>8.8888888888888892E-2</v>
      </c>
      <c r="H202" s="104">
        <f t="shared" si="235"/>
        <v>0.15555555555555556</v>
      </c>
      <c r="I202" s="103">
        <f t="shared" si="236"/>
        <v>3.3161764705882355</v>
      </c>
      <c r="J202" s="103">
        <f t="shared" si="237"/>
        <v>0.62826037557481873</v>
      </c>
      <c r="K202" s="103">
        <f t="shared" si="238"/>
        <v>0.96794706089413485</v>
      </c>
      <c r="L202" s="103">
        <f t="shared" si="239"/>
        <v>11.36118578006179</v>
      </c>
      <c r="M202" s="103">
        <f t="shared" si="242"/>
        <v>1.4428893615199054</v>
      </c>
      <c r="N202" s="102">
        <f t="shared" si="243"/>
        <v>4.368585059317813E-2</v>
      </c>
      <c r="O202" s="176" t="str">
        <f t="shared" si="251"/>
        <v>Doers are 1.4 more likely to give this response than Non-Doers.</v>
      </c>
      <c r="P202" s="176"/>
      <c r="Q202" s="176" t="str">
        <f t="shared" si="252"/>
        <v/>
      </c>
    </row>
    <row r="203" spans="1:17" s="113" customFormat="1" ht="74.25" customHeight="1" x14ac:dyDescent="0.25">
      <c r="A203" s="224" t="s">
        <v>124</v>
      </c>
      <c r="B203" s="108">
        <v>33</v>
      </c>
      <c r="C203" s="108">
        <v>14</v>
      </c>
      <c r="D203" s="107">
        <f t="shared" si="233"/>
        <v>12</v>
      </c>
      <c r="E203" s="106">
        <f t="shared" si="234"/>
        <v>31</v>
      </c>
      <c r="F203" s="105">
        <f t="shared" si="240"/>
        <v>0.73333333333333328</v>
      </c>
      <c r="G203" s="105">
        <f t="shared" si="241"/>
        <v>0.31111111111111112</v>
      </c>
      <c r="H203" s="104">
        <f t="shared" si="235"/>
        <v>0.42222222222222217</v>
      </c>
      <c r="I203" s="103">
        <f t="shared" si="236"/>
        <v>6.0892857142857144</v>
      </c>
      <c r="J203" s="103">
        <f t="shared" si="237"/>
        <v>0.46617914966358598</v>
      </c>
      <c r="K203" s="103">
        <f t="shared" si="238"/>
        <v>2.4420055617082834</v>
      </c>
      <c r="L203" s="103">
        <f t="shared" si="239"/>
        <v>15.183995111078085</v>
      </c>
      <c r="M203" s="103">
        <f t="shared" si="242"/>
        <v>2.1002782785921452</v>
      </c>
      <c r="N203" s="102">
        <f t="shared" si="243"/>
        <v>5.9332494210809985E-5</v>
      </c>
      <c r="O203" s="176" t="str">
        <f t="shared" si="251"/>
        <v>Doers are 2.1 more likely to give this response than Non-Doers.</v>
      </c>
      <c r="P203" s="176"/>
      <c r="Q203" s="176" t="str">
        <f t="shared" si="252"/>
        <v/>
      </c>
    </row>
    <row r="204" spans="1:17" s="113" customFormat="1" ht="75" x14ac:dyDescent="0.25">
      <c r="A204" s="224" t="s">
        <v>77</v>
      </c>
      <c r="B204" s="108">
        <v>0</v>
      </c>
      <c r="C204" s="108">
        <v>6</v>
      </c>
      <c r="D204" s="107">
        <f t="shared" ref="D204:D273" si="253">SUM($B$4-B204)</f>
        <v>45</v>
      </c>
      <c r="E204" s="106">
        <f t="shared" ref="E204:E273" si="254">SUM($B$5-C204)</f>
        <v>39</v>
      </c>
      <c r="F204" s="105">
        <f t="shared" si="240"/>
        <v>0</v>
      </c>
      <c r="G204" s="105">
        <f t="shared" si="241"/>
        <v>0.13333333333333333</v>
      </c>
      <c r="H204" s="104">
        <f t="shared" si="235"/>
        <v>-0.13333333333333333</v>
      </c>
      <c r="I204" s="103">
        <f t="shared" si="236"/>
        <v>0</v>
      </c>
      <c r="J204" s="103" t="e">
        <f t="shared" si="237"/>
        <v>#DIV/0!</v>
      </c>
      <c r="K204" s="103" t="str">
        <f t="shared" si="238"/>
        <v/>
      </c>
      <c r="L204" s="103" t="str">
        <f t="shared" si="239"/>
        <v/>
      </c>
      <c r="M204" s="103">
        <f t="shared" si="242"/>
        <v>0</v>
      </c>
      <c r="N204" s="102">
        <f t="shared" si="243"/>
        <v>1.3082024751008503E-2</v>
      </c>
      <c r="O204" s="176" t="str">
        <f t="shared" si="251"/>
        <v/>
      </c>
      <c r="P204" s="176"/>
      <c r="Q204" s="176" t="str">
        <f t="shared" si="252"/>
        <v>Non-Doers are more likely to give this response than Doers.</v>
      </c>
    </row>
    <row r="205" spans="1:17" s="113" customFormat="1" ht="60" x14ac:dyDescent="0.25">
      <c r="A205" s="225" t="s">
        <v>392</v>
      </c>
      <c r="B205" s="108">
        <f>+B202+B203</f>
        <v>44</v>
      </c>
      <c r="C205" s="108">
        <f>+C202+C203</f>
        <v>18</v>
      </c>
      <c r="D205" s="107">
        <f t="shared" ref="D205" si="255">SUM($B$4-B205)</f>
        <v>1</v>
      </c>
      <c r="E205" s="106">
        <f t="shared" ref="E205" si="256">SUM($B$5-C205)</f>
        <v>27</v>
      </c>
      <c r="F205" s="105">
        <f t="shared" ref="F205" si="257">IF(ISERROR(B205/$B$4),"",(B205/$B$4))</f>
        <v>0.97777777777777775</v>
      </c>
      <c r="G205" s="105">
        <f t="shared" ref="G205" si="258">IF(ISERROR(C205/$B$5),"",(C205/$B$5))</f>
        <v>0.4</v>
      </c>
      <c r="H205" s="104">
        <f t="shared" ref="H205" si="259">IF(ISERROR(F205-G205),"",(F205-G205))</f>
        <v>0.57777777777777772</v>
      </c>
      <c r="I205" s="103">
        <f t="shared" ref="I205" si="260">IF(ISERROR((B205*E205)/(C205*D205)),"",(B205*E205/(C205*D205)))</f>
        <v>66</v>
      </c>
      <c r="J205" s="103">
        <f t="shared" ref="J205" si="261">POWER(1/B205+1/C205+1/D205+1/E205,1/2)</f>
        <v>1.056087053854873</v>
      </c>
      <c r="K205" s="103">
        <f t="shared" ref="K205" si="262">IF(ISERROR(EXP(LN(I205)-1.96 *J205)),"",(EXP(LN(I205)-1.96*J205)))</f>
        <v>8.3288393810954098</v>
      </c>
      <c r="L205" s="103">
        <f t="shared" ref="L205" si="263">IF(ISERROR(EXP(LN(I205)+1.96 *J205)),"",EXP(LN(I205)+1.96*J205))</f>
        <v>523.00204154340383</v>
      </c>
      <c r="M205" s="103">
        <f t="shared" ref="M205" si="264">IF(ISERROR(($B$7*B205/(B205+D205)/(($B$7*B205/(B205+D205)+(1-$B$7)*C205/(C205+E205))))/($B$7*D205/(B205+D205)/(($B$7*D205/(B205+D205)+(1-$B$7)*E205/(C205+E205))))),"",($B$7*B205/(B205+D205)/(($B$7*B205/(B205+D205)+(1-$B$7)*C205/(C205+E205))))/($B$7*D205/(B205+D205)/(($B$7*D205/(B205+D205)+(1-$B$7)*E205/(C205+E205)))))</f>
        <v>14.656238890863843</v>
      </c>
      <c r="N205" s="102">
        <f t="shared" ref="N205" si="265">MIN(_xlfn.HYPGEOM.DIST(C205,B205+C205,C205+E205,B205+D205+C205+E205,TRUE),_xlfn.HYPGEOM.DIST(B205,B205+C205,B205+D205,B205+D205+C205+E205,TRUE))</f>
        <v>5.0578072959194439E-10</v>
      </c>
      <c r="O205" s="176" t="str">
        <f t="shared" ref="O205" si="266">IF(AND(N205&lt;$B$6,M205&gt;1,AND(B205&gt;0,B205&lt;$B$4)),"Doers are " &amp; ROUND(M205,1)&amp;" more likely to give this response than Non-Doers.",IF(AND(N205&lt;$B$6,M205&gt;1,B205=$B$4),"Doers are more likely to give this response than Doers.",""))</f>
        <v>Doers are 14.7 more likely to give this response than Non-Doers.</v>
      </c>
      <c r="P205" s="176"/>
      <c r="Q205" s="176" t="str">
        <f t="shared" ref="Q205" si="267">IF(AND(N205&lt;$B$6,M205&lt;1,AND(C205&gt;0,B205&gt;0)),"Non-Doers are " &amp; ROUND(1/M205,1)&amp;" more likely to give this response than Doers.",IF(AND(N205&lt;$B$6,M205=0,B205=0),"Non-Doers are more likely to give this response than Doers.",""))</f>
        <v/>
      </c>
    </row>
    <row r="206" spans="1:17" s="113" customFormat="1" ht="45" x14ac:dyDescent="0.25">
      <c r="A206" s="179" t="s">
        <v>126</v>
      </c>
      <c r="B206" s="108"/>
      <c r="C206" s="108"/>
      <c r="D206" s="107"/>
      <c r="E206" s="106"/>
      <c r="F206" s="105"/>
      <c r="G206" s="105"/>
      <c r="H206" s="104"/>
      <c r="I206" s="103"/>
      <c r="J206" s="103"/>
      <c r="K206" s="103"/>
      <c r="L206" s="103"/>
      <c r="M206" s="103"/>
      <c r="N206" s="102"/>
      <c r="O206" s="176" t="str">
        <f t="shared" si="248"/>
        <v/>
      </c>
      <c r="P206" s="176"/>
      <c r="Q206" s="176"/>
    </row>
    <row r="207" spans="1:17" s="113" customFormat="1" ht="75" x14ac:dyDescent="0.25">
      <c r="A207" s="186" t="s">
        <v>64</v>
      </c>
      <c r="B207" s="108">
        <v>4</v>
      </c>
      <c r="C207" s="108">
        <v>11</v>
      </c>
      <c r="D207" s="107">
        <f t="shared" si="253"/>
        <v>41</v>
      </c>
      <c r="E207" s="106">
        <f t="shared" si="254"/>
        <v>34</v>
      </c>
      <c r="F207" s="105">
        <f t="shared" si="240"/>
        <v>8.8888888888888892E-2</v>
      </c>
      <c r="G207" s="105">
        <f t="shared" si="241"/>
        <v>0.24444444444444444</v>
      </c>
      <c r="H207" s="104">
        <f t="shared" si="235"/>
        <v>-0.15555555555555556</v>
      </c>
      <c r="I207" s="103">
        <f t="shared" si="236"/>
        <v>0.30155210643015523</v>
      </c>
      <c r="J207" s="103">
        <f t="shared" si="237"/>
        <v>0.62826037557481873</v>
      </c>
      <c r="K207" s="103">
        <f t="shared" si="238"/>
        <v>8.8018981412568836E-2</v>
      </c>
      <c r="L207" s="103">
        <f t="shared" si="239"/>
        <v>1.0331143513946484</v>
      </c>
      <c r="M207" s="103">
        <f t="shared" si="242"/>
        <v>0.55207558882336372</v>
      </c>
      <c r="N207" s="102">
        <f t="shared" si="243"/>
        <v>4.368585059317813E-2</v>
      </c>
      <c r="O207" s="176" t="str">
        <f t="shared" ref="O207:O209" si="268">IF(AND(N207&lt;$B$6,M207&gt;1,AND(B207&gt;0,B207&lt;$B$4)),"Doers are " &amp; ROUND(M207,1)&amp;" more likely to give this response than Non-Doers.",IF(AND(N207&lt;$B$6,M207&gt;1,B207=$B$4),"Doers are more likely to give this response than Doers.",""))</f>
        <v/>
      </c>
      <c r="P207" s="176"/>
      <c r="Q207" s="176" t="str">
        <f t="shared" ref="Q207:Q209" si="269">IF(AND(N207&lt;$B$6,M207&lt;1,AND(C207&gt;0,B207&gt;0)),"Non-Doers are " &amp; ROUND(1/M207,1)&amp;" more likely to give this response than Doers.",IF(AND(N207&lt;$B$6,M207=0,B207=0),"Non-Doers are more likely to give this response than Doers.",""))</f>
        <v>Non-Doers are 1.8 more likely to give this response than Doers.</v>
      </c>
    </row>
    <row r="208" spans="1:17" s="113" customFormat="1" ht="72" customHeight="1" x14ac:dyDescent="0.25">
      <c r="A208" s="186" t="s">
        <v>127</v>
      </c>
      <c r="B208" s="108">
        <v>41</v>
      </c>
      <c r="C208" s="108">
        <v>31</v>
      </c>
      <c r="D208" s="107">
        <f t="shared" si="253"/>
        <v>4</v>
      </c>
      <c r="E208" s="106">
        <f t="shared" si="254"/>
        <v>14</v>
      </c>
      <c r="F208" s="105">
        <f t="shared" si="240"/>
        <v>0.91111111111111109</v>
      </c>
      <c r="G208" s="105">
        <f t="shared" si="241"/>
        <v>0.68888888888888888</v>
      </c>
      <c r="H208" s="104">
        <f t="shared" si="235"/>
        <v>0.22222222222222221</v>
      </c>
      <c r="I208" s="103">
        <f t="shared" si="236"/>
        <v>4.629032258064516</v>
      </c>
      <c r="J208" s="103">
        <f t="shared" si="237"/>
        <v>0.61487956531920906</v>
      </c>
      <c r="K208" s="103">
        <f t="shared" si="238"/>
        <v>1.3870565094121561</v>
      </c>
      <c r="L208" s="103">
        <f t="shared" si="239"/>
        <v>15.448497952893916</v>
      </c>
      <c r="M208" s="103">
        <f t="shared" si="242"/>
        <v>2.1960334592552617</v>
      </c>
      <c r="N208" s="102">
        <f t="shared" si="243"/>
        <v>8.0345658238471576E-3</v>
      </c>
      <c r="O208" s="176" t="str">
        <f t="shared" si="268"/>
        <v>Doers are 2.2 more likely to give this response than Non-Doers.</v>
      </c>
      <c r="P208" s="176"/>
      <c r="Q208" s="176" t="str">
        <f t="shared" si="269"/>
        <v/>
      </c>
    </row>
    <row r="209" spans="1:17" s="113" customFormat="1" ht="21.75" customHeight="1" x14ac:dyDescent="0.25">
      <c r="A209" s="186" t="s">
        <v>109</v>
      </c>
      <c r="B209" s="108">
        <v>0</v>
      </c>
      <c r="C209" s="108">
        <v>3</v>
      </c>
      <c r="D209" s="107">
        <f t="shared" si="253"/>
        <v>45</v>
      </c>
      <c r="E209" s="106">
        <f t="shared" si="254"/>
        <v>42</v>
      </c>
      <c r="F209" s="105">
        <f t="shared" si="240"/>
        <v>0</v>
      </c>
      <c r="G209" s="105">
        <f t="shared" si="241"/>
        <v>6.6666666666666666E-2</v>
      </c>
      <c r="H209" s="104">
        <f t="shared" si="235"/>
        <v>-6.6666666666666666E-2</v>
      </c>
      <c r="I209" s="103">
        <f t="shared" si="236"/>
        <v>0</v>
      </c>
      <c r="J209" s="103" t="e">
        <f t="shared" si="237"/>
        <v>#DIV/0!</v>
      </c>
      <c r="K209" s="103" t="str">
        <f t="shared" si="238"/>
        <v/>
      </c>
      <c r="L209" s="103" t="str">
        <f t="shared" si="239"/>
        <v/>
      </c>
      <c r="M209" s="103">
        <f t="shared" si="242"/>
        <v>0</v>
      </c>
      <c r="N209" s="102">
        <f t="shared" si="243"/>
        <v>0.12078651685393257</v>
      </c>
      <c r="O209" s="176" t="str">
        <f t="shared" si="268"/>
        <v/>
      </c>
      <c r="P209" s="176"/>
      <c r="Q209" s="176" t="str">
        <f t="shared" si="269"/>
        <v/>
      </c>
    </row>
    <row r="210" spans="1:17" s="113" customFormat="1" ht="30" x14ac:dyDescent="0.25">
      <c r="A210" s="179" t="s">
        <v>128</v>
      </c>
      <c r="B210" s="108"/>
      <c r="C210" s="108"/>
      <c r="D210" s="107"/>
      <c r="E210" s="106"/>
      <c r="F210" s="105"/>
      <c r="G210" s="105"/>
      <c r="H210" s="104"/>
      <c r="I210" s="103"/>
      <c r="J210" s="103"/>
      <c r="K210" s="103"/>
      <c r="L210" s="103"/>
      <c r="M210" s="103"/>
      <c r="N210" s="102"/>
      <c r="O210" s="176" t="str">
        <f t="shared" si="248"/>
        <v/>
      </c>
      <c r="P210" s="176"/>
      <c r="Q210" s="176"/>
    </row>
    <row r="211" spans="1:17" s="113" customFormat="1" ht="22.5" customHeight="1" x14ac:dyDescent="0.25">
      <c r="A211" s="109" t="s">
        <v>238</v>
      </c>
      <c r="B211" s="108">
        <v>19</v>
      </c>
      <c r="C211" s="108">
        <v>16</v>
      </c>
      <c r="D211" s="107">
        <f t="shared" si="253"/>
        <v>26</v>
      </c>
      <c r="E211" s="106">
        <f t="shared" si="254"/>
        <v>29</v>
      </c>
      <c r="F211" s="105">
        <f t="shared" si="240"/>
        <v>0.42222222222222222</v>
      </c>
      <c r="G211" s="105">
        <f t="shared" si="241"/>
        <v>0.35555555555555557</v>
      </c>
      <c r="H211" s="104">
        <f t="shared" si="235"/>
        <v>6.6666666666666652E-2</v>
      </c>
      <c r="I211" s="103">
        <f t="shared" si="236"/>
        <v>1.3245192307692308</v>
      </c>
      <c r="J211" s="103">
        <f t="shared" si="237"/>
        <v>0.43367715645350347</v>
      </c>
      <c r="K211" s="103">
        <f t="shared" si="238"/>
        <v>0.56611520575341789</v>
      </c>
      <c r="L211" s="103">
        <f t="shared" si="239"/>
        <v>3.0989296433801421</v>
      </c>
      <c r="M211" s="103">
        <f t="shared" si="242"/>
        <v>1.1148147508569552</v>
      </c>
      <c r="N211" s="102">
        <f t="shared" si="243"/>
        <v>0.33286471625473008</v>
      </c>
      <c r="O211" s="176" t="str">
        <f t="shared" ref="O211:O224" si="270">IF(AND(N211&lt;$B$6,M211&gt;1,AND(B211&gt;0,B211&lt;$B$4)),"Doers are " &amp; ROUND(M211,1)&amp;" more likely to give this response than Non-Doers.",IF(AND(N211&lt;$B$6,M211&gt;1,B211=$B$4),"Doers are more likely to give this response than Doers.",""))</f>
        <v/>
      </c>
      <c r="P211" s="176"/>
      <c r="Q211" s="176" t="str">
        <f t="shared" ref="Q211:Q224" si="271">IF(AND(N211&lt;$B$6,M211&lt;1,AND(C211&gt;0,B211&gt;0)),"Non-Doers are " &amp; ROUND(1/M211,1)&amp;" more likely to give this response than Doers.",IF(AND(N211&lt;$B$6,M211=0,B211=0),"Non-Doers are more likely to give this response than Doers.",""))</f>
        <v/>
      </c>
    </row>
    <row r="212" spans="1:17" s="113" customFormat="1" ht="75" x14ac:dyDescent="0.25">
      <c r="A212" s="109" t="s">
        <v>239</v>
      </c>
      <c r="B212" s="108">
        <v>14</v>
      </c>
      <c r="C212" s="108">
        <v>24</v>
      </c>
      <c r="D212" s="107">
        <f t="shared" si="253"/>
        <v>31</v>
      </c>
      <c r="E212" s="106">
        <f t="shared" si="254"/>
        <v>21</v>
      </c>
      <c r="F212" s="105">
        <f t="shared" si="240"/>
        <v>0.31111111111111112</v>
      </c>
      <c r="G212" s="105">
        <f t="shared" si="241"/>
        <v>0.53333333333333333</v>
      </c>
      <c r="H212" s="104">
        <f t="shared" si="235"/>
        <v>-0.22222222222222221</v>
      </c>
      <c r="I212" s="103">
        <f t="shared" si="236"/>
        <v>0.39516129032258063</v>
      </c>
      <c r="J212" s="103">
        <f t="shared" si="237"/>
        <v>0.43928618260812019</v>
      </c>
      <c r="K212" s="103">
        <f t="shared" si="238"/>
        <v>0.16704998743333777</v>
      </c>
      <c r="L212" s="103">
        <f t="shared" si="239"/>
        <v>0.93476478369518212</v>
      </c>
      <c r="M212" s="103">
        <f t="shared" si="242"/>
        <v>0.68119538245765465</v>
      </c>
      <c r="N212" s="102">
        <f t="shared" si="243"/>
        <v>2.7055751760111248E-2</v>
      </c>
      <c r="O212" s="176" t="str">
        <f t="shared" si="270"/>
        <v/>
      </c>
      <c r="P212" s="176"/>
      <c r="Q212" s="176" t="str">
        <f t="shared" si="271"/>
        <v>Non-Doers are 1.5 more likely to give this response than Doers.</v>
      </c>
    </row>
    <row r="213" spans="1:17" s="113" customFormat="1" ht="60" x14ac:dyDescent="0.25">
      <c r="A213" s="109" t="s">
        <v>240</v>
      </c>
      <c r="B213" s="108">
        <v>12</v>
      </c>
      <c r="C213" s="108">
        <v>2</v>
      </c>
      <c r="D213" s="107">
        <f t="shared" si="253"/>
        <v>33</v>
      </c>
      <c r="E213" s="106">
        <f t="shared" si="254"/>
        <v>43</v>
      </c>
      <c r="F213" s="105">
        <f t="shared" si="240"/>
        <v>0.26666666666666666</v>
      </c>
      <c r="G213" s="105">
        <f t="shared" si="241"/>
        <v>4.4444444444444446E-2</v>
      </c>
      <c r="H213" s="104">
        <f t="shared" si="235"/>
        <v>0.22222222222222221</v>
      </c>
      <c r="I213" s="103">
        <f t="shared" si="236"/>
        <v>7.8181818181818183</v>
      </c>
      <c r="J213" s="103">
        <f t="shared" si="237"/>
        <v>0.79805524720400911</v>
      </c>
      <c r="K213" s="103">
        <f t="shared" si="238"/>
        <v>1.636015543308565</v>
      </c>
      <c r="L213" s="103">
        <f t="shared" si="239"/>
        <v>37.361483020225982</v>
      </c>
      <c r="M213" s="103">
        <f t="shared" si="242"/>
        <v>1.6665914730430857</v>
      </c>
      <c r="N213" s="102">
        <f t="shared" si="243"/>
        <v>3.5320184673156962E-3</v>
      </c>
      <c r="O213" s="176" t="str">
        <f t="shared" si="270"/>
        <v>Doers are 1.7 more likely to give this response than Non-Doers.</v>
      </c>
      <c r="P213" s="176"/>
      <c r="Q213" s="176" t="str">
        <f t="shared" si="271"/>
        <v/>
      </c>
    </row>
    <row r="214" spans="1:17" s="113" customFormat="1" ht="19.5" customHeight="1" x14ac:dyDescent="0.25">
      <c r="A214" s="109" t="s">
        <v>241</v>
      </c>
      <c r="B214" s="108">
        <v>0</v>
      </c>
      <c r="C214" s="108">
        <v>3</v>
      </c>
      <c r="D214" s="107">
        <f t="shared" si="253"/>
        <v>45</v>
      </c>
      <c r="E214" s="106">
        <f t="shared" si="254"/>
        <v>42</v>
      </c>
      <c r="F214" s="105">
        <f t="shared" si="240"/>
        <v>0</v>
      </c>
      <c r="G214" s="105">
        <f t="shared" si="241"/>
        <v>6.6666666666666666E-2</v>
      </c>
      <c r="H214" s="104">
        <f t="shared" si="235"/>
        <v>-6.6666666666666666E-2</v>
      </c>
      <c r="I214" s="103">
        <f t="shared" si="236"/>
        <v>0</v>
      </c>
      <c r="J214" s="103" t="e">
        <f t="shared" si="237"/>
        <v>#DIV/0!</v>
      </c>
      <c r="K214" s="103" t="str">
        <f t="shared" si="238"/>
        <v/>
      </c>
      <c r="L214" s="103" t="str">
        <f t="shared" si="239"/>
        <v/>
      </c>
      <c r="M214" s="103">
        <f t="shared" si="242"/>
        <v>0</v>
      </c>
      <c r="N214" s="102">
        <f t="shared" si="243"/>
        <v>0.12078651685393257</v>
      </c>
      <c r="O214" s="176" t="str">
        <f t="shared" si="270"/>
        <v/>
      </c>
      <c r="P214" s="176"/>
      <c r="Q214" s="176" t="str">
        <f t="shared" si="271"/>
        <v/>
      </c>
    </row>
    <row r="215" spans="1:17" s="113" customFormat="1" ht="18" hidden="1" customHeight="1" x14ac:dyDescent="0.25">
      <c r="A215" s="187"/>
      <c r="B215" s="108"/>
      <c r="C215" s="108"/>
      <c r="D215" s="107">
        <f t="shared" si="253"/>
        <v>45</v>
      </c>
      <c r="E215" s="106">
        <f t="shared" si="254"/>
        <v>45</v>
      </c>
      <c r="F215" s="105">
        <f t="shared" si="240"/>
        <v>0</v>
      </c>
      <c r="G215" s="105">
        <f t="shared" si="241"/>
        <v>0</v>
      </c>
      <c r="H215" s="104">
        <f t="shared" si="235"/>
        <v>0</v>
      </c>
      <c r="I215" s="103" t="str">
        <f t="shared" si="236"/>
        <v/>
      </c>
      <c r="J215" s="103" t="e">
        <f t="shared" si="237"/>
        <v>#DIV/0!</v>
      </c>
      <c r="K215" s="103" t="str">
        <f t="shared" si="238"/>
        <v/>
      </c>
      <c r="L215" s="103" t="str">
        <f t="shared" si="239"/>
        <v/>
      </c>
      <c r="M215" s="103" t="str">
        <f t="shared" si="242"/>
        <v/>
      </c>
      <c r="N215" s="102">
        <f t="shared" si="243"/>
        <v>1</v>
      </c>
      <c r="O215" s="176" t="str">
        <f t="shared" si="270"/>
        <v/>
      </c>
      <c r="P215" s="176"/>
      <c r="Q215" s="176" t="str">
        <f t="shared" si="271"/>
        <v/>
      </c>
    </row>
    <row r="216" spans="1:17" s="113" customFormat="1" ht="14.25" hidden="1" customHeight="1" x14ac:dyDescent="0.25">
      <c r="A216" s="187"/>
      <c r="B216" s="108"/>
      <c r="C216" s="108"/>
      <c r="D216" s="107">
        <f t="shared" si="253"/>
        <v>45</v>
      </c>
      <c r="E216" s="106">
        <f t="shared" si="254"/>
        <v>45</v>
      </c>
      <c r="F216" s="105">
        <f t="shared" si="240"/>
        <v>0</v>
      </c>
      <c r="G216" s="105">
        <f t="shared" si="241"/>
        <v>0</v>
      </c>
      <c r="H216" s="104">
        <f t="shared" si="235"/>
        <v>0</v>
      </c>
      <c r="I216" s="103" t="str">
        <f t="shared" si="236"/>
        <v/>
      </c>
      <c r="J216" s="103" t="e">
        <f t="shared" si="237"/>
        <v>#DIV/0!</v>
      </c>
      <c r="K216" s="103" t="str">
        <f t="shared" si="238"/>
        <v/>
      </c>
      <c r="L216" s="103" t="str">
        <f t="shared" si="239"/>
        <v/>
      </c>
      <c r="M216" s="103" t="str">
        <f t="shared" si="242"/>
        <v/>
      </c>
      <c r="N216" s="102">
        <f t="shared" si="243"/>
        <v>1</v>
      </c>
      <c r="O216" s="176" t="str">
        <f t="shared" si="270"/>
        <v/>
      </c>
      <c r="P216" s="176"/>
      <c r="Q216" s="176" t="str">
        <f t="shared" si="271"/>
        <v/>
      </c>
    </row>
    <row r="217" spans="1:17" s="113" customFormat="1" ht="10.5" hidden="1" customHeight="1" x14ac:dyDescent="0.25">
      <c r="A217" s="187"/>
      <c r="B217" s="108"/>
      <c r="C217" s="108"/>
      <c r="D217" s="107">
        <f t="shared" si="253"/>
        <v>45</v>
      </c>
      <c r="E217" s="106">
        <f t="shared" si="254"/>
        <v>45</v>
      </c>
      <c r="F217" s="105">
        <f t="shared" si="240"/>
        <v>0</v>
      </c>
      <c r="G217" s="105">
        <f t="shared" si="241"/>
        <v>0</v>
      </c>
      <c r="H217" s="104">
        <f t="shared" si="235"/>
        <v>0</v>
      </c>
      <c r="I217" s="103" t="str">
        <f t="shared" si="236"/>
        <v/>
      </c>
      <c r="J217" s="103" t="e">
        <f t="shared" si="237"/>
        <v>#DIV/0!</v>
      </c>
      <c r="K217" s="103" t="str">
        <f t="shared" si="238"/>
        <v/>
      </c>
      <c r="L217" s="103" t="str">
        <f t="shared" si="239"/>
        <v/>
      </c>
      <c r="M217" s="103" t="str">
        <f t="shared" si="242"/>
        <v/>
      </c>
      <c r="N217" s="102">
        <f t="shared" si="243"/>
        <v>1</v>
      </c>
      <c r="O217" s="176" t="str">
        <f t="shared" si="270"/>
        <v/>
      </c>
      <c r="P217" s="176"/>
      <c r="Q217" s="176" t="str">
        <f t="shared" si="271"/>
        <v/>
      </c>
    </row>
    <row r="218" spans="1:17" s="113" customFormat="1" ht="10.5" hidden="1" customHeight="1" x14ac:dyDescent="0.25">
      <c r="A218" s="187"/>
      <c r="B218" s="108"/>
      <c r="C218" s="108"/>
      <c r="D218" s="107">
        <f t="shared" si="253"/>
        <v>45</v>
      </c>
      <c r="E218" s="106">
        <f t="shared" si="254"/>
        <v>45</v>
      </c>
      <c r="F218" s="105">
        <f t="shared" si="240"/>
        <v>0</v>
      </c>
      <c r="G218" s="105">
        <f t="shared" si="241"/>
        <v>0</v>
      </c>
      <c r="H218" s="104">
        <f t="shared" si="235"/>
        <v>0</v>
      </c>
      <c r="I218" s="103" t="str">
        <f t="shared" si="236"/>
        <v/>
      </c>
      <c r="J218" s="103" t="e">
        <f t="shared" si="237"/>
        <v>#DIV/0!</v>
      </c>
      <c r="K218" s="103" t="str">
        <f t="shared" si="238"/>
        <v/>
      </c>
      <c r="L218" s="103" t="str">
        <f t="shared" si="239"/>
        <v/>
      </c>
      <c r="M218" s="103" t="str">
        <f t="shared" si="242"/>
        <v/>
      </c>
      <c r="N218" s="102">
        <f t="shared" si="243"/>
        <v>1</v>
      </c>
      <c r="O218" s="176" t="str">
        <f t="shared" si="270"/>
        <v/>
      </c>
      <c r="P218" s="176"/>
      <c r="Q218" s="176" t="str">
        <f t="shared" si="271"/>
        <v/>
      </c>
    </row>
    <row r="219" spans="1:17" s="113" customFormat="1" ht="14.25" hidden="1" customHeight="1" x14ac:dyDescent="0.25">
      <c r="A219" s="187"/>
      <c r="B219" s="108"/>
      <c r="C219" s="108"/>
      <c r="D219" s="107"/>
      <c r="E219" s="106"/>
      <c r="F219" s="105"/>
      <c r="G219" s="105"/>
      <c r="H219" s="104"/>
      <c r="I219" s="103"/>
      <c r="J219" s="103"/>
      <c r="K219" s="103"/>
      <c r="L219" s="103"/>
      <c r="M219" s="103"/>
      <c r="N219" s="102"/>
      <c r="O219" s="176"/>
      <c r="P219" s="176"/>
      <c r="Q219" s="176"/>
    </row>
    <row r="220" spans="1:17" s="113" customFormat="1" ht="17.25" hidden="1" customHeight="1" x14ac:dyDescent="0.25">
      <c r="A220" s="187"/>
      <c r="B220" s="115"/>
      <c r="C220" s="115"/>
      <c r="D220" s="107">
        <f>SUM($B$4-B223)</f>
        <v>45</v>
      </c>
      <c r="E220" s="106">
        <f>SUM($B$5-C223)</f>
        <v>45</v>
      </c>
      <c r="F220" s="105">
        <f>IF(ISERROR(B223/$B$4),"",(B223/$B$4))</f>
        <v>0</v>
      </c>
      <c r="G220" s="105">
        <f>IF(ISERROR(C223/$B$5),"",(C223/$B$5))</f>
        <v>0</v>
      </c>
      <c r="H220" s="104">
        <f t="shared" si="235"/>
        <v>0</v>
      </c>
      <c r="I220" s="103" t="str">
        <f>IF(ISERROR((B223*E220)/(C223*D220)),"",(B223*E220/(C223*D220)))</f>
        <v/>
      </c>
      <c r="J220" s="103" t="e">
        <f>POWER(1/B223+1/C223+1/D220+1/E220,1/2)</f>
        <v>#DIV/0!</v>
      </c>
      <c r="K220" s="103" t="str">
        <f t="shared" si="238"/>
        <v/>
      </c>
      <c r="L220" s="103" t="str">
        <f t="shared" si="239"/>
        <v/>
      </c>
      <c r="M220" s="103" t="str">
        <f>IF(ISERROR(($B$7*B223/(B223+D220)/(($B$7*B223/(B223+D220)+(1-$B$7)*C223/(C223+E220))))/($B$7*D220/(B223+D220)/(($B$7*D220/(B223+D220)+(1-$B$7)*E220/(C223+E220))))),"",($B$7*B223/(B223+D220)/(($B$7*B223/(B223+D220)+(1-$B$7)*C223/(C223+E220))))/($B$7*D220/(B223+D220)/(($B$7*D220/(B223+D220)+(1-$B$7)*E220/(C223+E220)))))</f>
        <v/>
      </c>
      <c r="N220" s="102">
        <f>MIN(_xlfn.HYPGEOM.DIST(C223,B223+C223,C223+E220,B223+D220+C223+E220,TRUE),_xlfn.HYPGEOM.DIST(B223,B223+C223,B223+D220,B223+D220+C223+E220,TRUE))</f>
        <v>1</v>
      </c>
      <c r="O220" s="176" t="str">
        <f t="shared" si="270"/>
        <v/>
      </c>
      <c r="P220" s="176"/>
      <c r="Q220" s="176" t="str">
        <f t="shared" si="271"/>
        <v/>
      </c>
    </row>
    <row r="221" spans="1:17" ht="13.5" hidden="1" customHeight="1" x14ac:dyDescent="0.25">
      <c r="A221" s="187"/>
      <c r="B221" s="115"/>
      <c r="C221" s="115"/>
      <c r="D221" s="107">
        <f>SUM($B$4-B224)</f>
        <v>45</v>
      </c>
      <c r="E221" s="106">
        <f>SUM($B$5-C224)</f>
        <v>45</v>
      </c>
      <c r="F221" s="105">
        <f>IF(ISERROR(B224/$B$4),"",(B224/$B$4))</f>
        <v>0</v>
      </c>
      <c r="G221" s="105">
        <f>IF(ISERROR(C224/$B$5),"",(C224/$B$5))</f>
        <v>0</v>
      </c>
      <c r="H221" s="104">
        <f t="shared" si="235"/>
        <v>0</v>
      </c>
      <c r="I221" s="103" t="str">
        <f>IF(ISERROR((B224*E221)/(C224*D221)),"",(B224*E221/(C224*D221)))</f>
        <v/>
      </c>
      <c r="J221" s="103" t="e">
        <f>POWER(1/B224+1/C224+1/D221+1/E221,1/2)</f>
        <v>#DIV/0!</v>
      </c>
      <c r="K221" s="103" t="str">
        <f t="shared" si="238"/>
        <v/>
      </c>
      <c r="L221" s="103" t="str">
        <f t="shared" si="239"/>
        <v/>
      </c>
      <c r="M221" s="103" t="str">
        <f>IF(ISERROR(($B$7*B224/(B224+D221)/(($B$7*B224/(B224+D221)+(1-$B$7)*C224/(C224+E221))))/($B$7*D221/(B224+D221)/(($B$7*D221/(B224+D221)+(1-$B$7)*E221/(C224+E221))))),"",($B$7*B224/(B224+D221)/(($B$7*B224/(B224+D221)+(1-$B$7)*C224/(C224+E221))))/($B$7*D221/(B224+D221)/(($B$7*D221/(B224+D221)+(1-$B$7)*E221/(C224+E221)))))</f>
        <v/>
      </c>
      <c r="N221" s="102">
        <f>MIN(_xlfn.HYPGEOM.DIST(C224,B224+C224,C224+E221,B224+D221+C224+E221,TRUE),_xlfn.HYPGEOM.DIST(B224,B224+C224,B224+D221,B224+D221+C224+E221,TRUE))</f>
        <v>1</v>
      </c>
      <c r="O221" s="176" t="str">
        <f t="shared" si="270"/>
        <v/>
      </c>
      <c r="P221" s="176"/>
      <c r="Q221" s="176" t="str">
        <f t="shared" si="271"/>
        <v/>
      </c>
    </row>
    <row r="222" spans="1:17" ht="21.75" hidden="1" customHeight="1" x14ac:dyDescent="0.25">
      <c r="A222" s="186" t="s">
        <v>146</v>
      </c>
      <c r="B222" s="108"/>
      <c r="C222" s="108"/>
      <c r="D222" s="107">
        <f t="shared" si="253"/>
        <v>45</v>
      </c>
      <c r="E222" s="106">
        <f t="shared" si="254"/>
        <v>45</v>
      </c>
      <c r="F222" s="105">
        <f t="shared" si="240"/>
        <v>0</v>
      </c>
      <c r="G222" s="105">
        <f t="shared" si="241"/>
        <v>0</v>
      </c>
      <c r="H222" s="104">
        <f t="shared" si="235"/>
        <v>0</v>
      </c>
      <c r="I222" s="103" t="str">
        <f t="shared" si="236"/>
        <v/>
      </c>
      <c r="J222" s="103" t="e">
        <f t="shared" si="237"/>
        <v>#DIV/0!</v>
      </c>
      <c r="K222" s="103" t="str">
        <f t="shared" si="238"/>
        <v/>
      </c>
      <c r="L222" s="103" t="str">
        <f t="shared" si="239"/>
        <v/>
      </c>
      <c r="M222" s="103" t="str">
        <f t="shared" si="242"/>
        <v/>
      </c>
      <c r="N222" s="102">
        <f t="shared" si="243"/>
        <v>1</v>
      </c>
      <c r="O222" s="176"/>
      <c r="P222" s="176"/>
      <c r="Q222" s="176"/>
    </row>
    <row r="223" spans="1:17" ht="21" hidden="1" customHeight="1" x14ac:dyDescent="0.25">
      <c r="A223" s="190" t="s">
        <v>129</v>
      </c>
      <c r="B223" s="108"/>
      <c r="C223" s="108"/>
      <c r="D223" s="107">
        <f t="shared" ref="D223:D225" si="272">SUM($B$4-B223)</f>
        <v>45</v>
      </c>
      <c r="E223" s="106">
        <f t="shared" ref="E223:E225" si="273">SUM($B$5-C223)</f>
        <v>45</v>
      </c>
      <c r="F223" s="105">
        <f t="shared" si="240"/>
        <v>0</v>
      </c>
      <c r="G223" s="105">
        <f t="shared" si="241"/>
        <v>0</v>
      </c>
      <c r="H223" s="104">
        <f t="shared" si="235"/>
        <v>0</v>
      </c>
      <c r="I223" s="103" t="str">
        <f t="shared" si="236"/>
        <v/>
      </c>
      <c r="J223" s="103" t="e">
        <f t="shared" si="237"/>
        <v>#DIV/0!</v>
      </c>
      <c r="K223" s="103" t="str">
        <f t="shared" si="238"/>
        <v/>
      </c>
      <c r="L223" s="103" t="str">
        <f t="shared" si="239"/>
        <v/>
      </c>
      <c r="M223" s="103" t="str">
        <f t="shared" si="242"/>
        <v/>
      </c>
      <c r="N223" s="102">
        <f t="shared" si="243"/>
        <v>1</v>
      </c>
      <c r="O223" s="176" t="str">
        <f t="shared" si="270"/>
        <v/>
      </c>
      <c r="P223" s="176"/>
      <c r="Q223" s="176" t="str">
        <f t="shared" si="271"/>
        <v/>
      </c>
    </row>
    <row r="224" spans="1:17" ht="21" hidden="1" customHeight="1" x14ac:dyDescent="0.25">
      <c r="A224" s="190" t="s">
        <v>130</v>
      </c>
      <c r="B224" s="108"/>
      <c r="C224" s="108"/>
      <c r="D224" s="107">
        <f t="shared" si="272"/>
        <v>45</v>
      </c>
      <c r="E224" s="106">
        <f t="shared" si="273"/>
        <v>45</v>
      </c>
      <c r="F224" s="105">
        <f t="shared" si="240"/>
        <v>0</v>
      </c>
      <c r="G224" s="105">
        <f t="shared" si="241"/>
        <v>0</v>
      </c>
      <c r="H224" s="104">
        <f t="shared" si="235"/>
        <v>0</v>
      </c>
      <c r="I224" s="103" t="str">
        <f t="shared" si="236"/>
        <v/>
      </c>
      <c r="J224" s="103" t="e">
        <f t="shared" si="237"/>
        <v>#DIV/0!</v>
      </c>
      <c r="K224" s="103" t="str">
        <f t="shared" si="238"/>
        <v/>
      </c>
      <c r="L224" s="103" t="str">
        <f t="shared" si="239"/>
        <v/>
      </c>
      <c r="M224" s="103" t="str">
        <f t="shared" si="242"/>
        <v/>
      </c>
      <c r="N224" s="102">
        <f t="shared" si="243"/>
        <v>1</v>
      </c>
      <c r="O224" s="176" t="str">
        <f t="shared" si="270"/>
        <v/>
      </c>
      <c r="P224" s="176"/>
      <c r="Q224" s="176" t="str">
        <f t="shared" si="271"/>
        <v/>
      </c>
    </row>
    <row r="225" spans="1:17" ht="15" hidden="1" x14ac:dyDescent="0.25">
      <c r="A225" s="186"/>
      <c r="B225" s="108"/>
      <c r="C225" s="108"/>
      <c r="D225" s="107">
        <f t="shared" si="272"/>
        <v>45</v>
      </c>
      <c r="E225" s="106">
        <f t="shared" si="273"/>
        <v>45</v>
      </c>
      <c r="F225" s="105">
        <f t="shared" si="240"/>
        <v>0</v>
      </c>
      <c r="G225" s="105">
        <f t="shared" si="241"/>
        <v>0</v>
      </c>
      <c r="H225" s="104">
        <f t="shared" si="235"/>
        <v>0</v>
      </c>
      <c r="I225" s="103" t="str">
        <f t="shared" si="236"/>
        <v/>
      </c>
      <c r="J225" s="103" t="e">
        <f t="shared" si="237"/>
        <v>#DIV/0!</v>
      </c>
      <c r="K225" s="103" t="str">
        <f t="shared" si="238"/>
        <v/>
      </c>
      <c r="L225" s="103" t="str">
        <f t="shared" si="239"/>
        <v/>
      </c>
      <c r="M225" s="103" t="str">
        <f t="shared" si="242"/>
        <v/>
      </c>
      <c r="N225" s="102">
        <f t="shared" si="243"/>
        <v>1</v>
      </c>
      <c r="O225" s="176" t="str">
        <f t="shared" ref="O225:O288" si="274">IF(AND(N225&lt;0.05,M225&gt;1,AND(B225&gt;0,B225&lt;$B$4)),"Doers are " &amp; ROUND(M225,1)&amp;" more likely to give this response than Non-Doers.",IF(AND(N225&lt;0.05,M225&gt;1,B225=$B$4),"Doers are more likely to give this response than Doers.",""))</f>
        <v/>
      </c>
      <c r="P225" s="101"/>
      <c r="Q225" s="192" t="str">
        <f t="shared" ref="Q225:Q288" si="275">IF(AND(N225&lt;0.05,M225&lt;1,AND(C225&gt;0,B225&gt;0)),"Doers are " &amp; ROUND(1/M225,1)&amp;" more likely to give this response than Non-Doers.",IF(AND(N225&lt;0.05,M225=0,B225=0),"Doers are more likely to give this response than Doers.",""))</f>
        <v/>
      </c>
    </row>
    <row r="226" spans="1:17" ht="15" hidden="1" x14ac:dyDescent="0.25">
      <c r="A226" s="186"/>
      <c r="B226" s="108"/>
      <c r="C226" s="108"/>
      <c r="D226" s="107">
        <f t="shared" si="253"/>
        <v>45</v>
      </c>
      <c r="E226" s="106">
        <f t="shared" si="254"/>
        <v>45</v>
      </c>
      <c r="F226" s="105">
        <f t="shared" si="240"/>
        <v>0</v>
      </c>
      <c r="G226" s="105">
        <f t="shared" si="241"/>
        <v>0</v>
      </c>
      <c r="H226" s="104">
        <f t="shared" si="235"/>
        <v>0</v>
      </c>
      <c r="I226" s="103" t="str">
        <f t="shared" si="236"/>
        <v/>
      </c>
      <c r="J226" s="103" t="e">
        <f t="shared" si="237"/>
        <v>#DIV/0!</v>
      </c>
      <c r="K226" s="103" t="str">
        <f t="shared" si="238"/>
        <v/>
      </c>
      <c r="L226" s="103" t="str">
        <f t="shared" si="239"/>
        <v/>
      </c>
      <c r="M226" s="103" t="str">
        <f t="shared" si="242"/>
        <v/>
      </c>
      <c r="N226" s="102">
        <f t="shared" si="243"/>
        <v>1</v>
      </c>
      <c r="O226" s="176" t="str">
        <f t="shared" si="274"/>
        <v/>
      </c>
      <c r="P226" s="101"/>
      <c r="Q226" s="192" t="str">
        <f t="shared" si="275"/>
        <v/>
      </c>
    </row>
    <row r="227" spans="1:17" ht="15" hidden="1" x14ac:dyDescent="0.25">
      <c r="A227" s="186"/>
      <c r="B227" s="108"/>
      <c r="C227" s="108"/>
      <c r="D227" s="107">
        <f t="shared" si="253"/>
        <v>45</v>
      </c>
      <c r="E227" s="106">
        <f t="shared" si="254"/>
        <v>45</v>
      </c>
      <c r="F227" s="105">
        <f t="shared" si="240"/>
        <v>0</v>
      </c>
      <c r="G227" s="105">
        <f t="shared" si="241"/>
        <v>0</v>
      </c>
      <c r="H227" s="104">
        <f t="shared" si="235"/>
        <v>0</v>
      </c>
      <c r="I227" s="103" t="str">
        <f t="shared" si="236"/>
        <v/>
      </c>
      <c r="J227" s="103" t="e">
        <f t="shared" si="237"/>
        <v>#DIV/0!</v>
      </c>
      <c r="K227" s="103" t="str">
        <f t="shared" si="238"/>
        <v/>
      </c>
      <c r="L227" s="103" t="str">
        <f t="shared" si="239"/>
        <v/>
      </c>
      <c r="M227" s="103" t="str">
        <f t="shared" si="242"/>
        <v/>
      </c>
      <c r="N227" s="102">
        <f t="shared" si="243"/>
        <v>1</v>
      </c>
      <c r="O227" s="176" t="str">
        <f t="shared" si="274"/>
        <v/>
      </c>
      <c r="P227" s="101"/>
      <c r="Q227" s="192" t="str">
        <f t="shared" si="275"/>
        <v/>
      </c>
    </row>
    <row r="228" spans="1:17" ht="15" hidden="1" x14ac:dyDescent="0.25">
      <c r="A228" s="186"/>
      <c r="B228" s="108"/>
      <c r="C228" s="108"/>
      <c r="D228" s="107">
        <f t="shared" si="253"/>
        <v>45</v>
      </c>
      <c r="E228" s="106">
        <f t="shared" si="254"/>
        <v>45</v>
      </c>
      <c r="F228" s="105">
        <f t="shared" si="240"/>
        <v>0</v>
      </c>
      <c r="G228" s="105">
        <f t="shared" si="241"/>
        <v>0</v>
      </c>
      <c r="H228" s="104">
        <f t="shared" si="235"/>
        <v>0</v>
      </c>
      <c r="I228" s="103" t="str">
        <f t="shared" si="236"/>
        <v/>
      </c>
      <c r="J228" s="103" t="e">
        <f t="shared" si="237"/>
        <v>#DIV/0!</v>
      </c>
      <c r="K228" s="103" t="str">
        <f t="shared" si="238"/>
        <v/>
      </c>
      <c r="L228" s="103" t="str">
        <f t="shared" si="239"/>
        <v/>
      </c>
      <c r="M228" s="103" t="str">
        <f t="shared" si="242"/>
        <v/>
      </c>
      <c r="N228" s="102">
        <f t="shared" si="243"/>
        <v>1</v>
      </c>
      <c r="O228" s="176" t="str">
        <f t="shared" si="274"/>
        <v/>
      </c>
      <c r="P228" s="101"/>
      <c r="Q228" s="192" t="str">
        <f t="shared" si="275"/>
        <v/>
      </c>
    </row>
    <row r="229" spans="1:17" ht="15" hidden="1" x14ac:dyDescent="0.25">
      <c r="A229" s="186"/>
      <c r="B229" s="108"/>
      <c r="C229" s="108"/>
      <c r="D229" s="107">
        <f t="shared" si="253"/>
        <v>45</v>
      </c>
      <c r="E229" s="106">
        <f t="shared" si="254"/>
        <v>45</v>
      </c>
      <c r="F229" s="105">
        <f t="shared" si="240"/>
        <v>0</v>
      </c>
      <c r="G229" s="105">
        <f t="shared" si="241"/>
        <v>0</v>
      </c>
      <c r="H229" s="104">
        <f t="shared" si="235"/>
        <v>0</v>
      </c>
      <c r="I229" s="103" t="str">
        <f t="shared" si="236"/>
        <v/>
      </c>
      <c r="J229" s="103" t="e">
        <f t="shared" si="237"/>
        <v>#DIV/0!</v>
      </c>
      <c r="K229" s="103" t="str">
        <f t="shared" si="238"/>
        <v/>
      </c>
      <c r="L229" s="103" t="str">
        <f t="shared" si="239"/>
        <v/>
      </c>
      <c r="M229" s="103" t="str">
        <f t="shared" si="242"/>
        <v/>
      </c>
      <c r="N229" s="102">
        <f t="shared" si="243"/>
        <v>1</v>
      </c>
      <c r="O229" s="176" t="str">
        <f t="shared" si="274"/>
        <v/>
      </c>
      <c r="P229" s="101"/>
      <c r="Q229" s="192" t="str">
        <f t="shared" si="275"/>
        <v/>
      </c>
    </row>
    <row r="230" spans="1:17" ht="15" hidden="1" x14ac:dyDescent="0.25">
      <c r="A230" s="186"/>
      <c r="B230" s="108"/>
      <c r="C230" s="108"/>
      <c r="D230" s="107">
        <f t="shared" si="253"/>
        <v>45</v>
      </c>
      <c r="E230" s="106">
        <f t="shared" si="254"/>
        <v>45</v>
      </c>
      <c r="F230" s="105">
        <f t="shared" si="240"/>
        <v>0</v>
      </c>
      <c r="G230" s="105">
        <f t="shared" si="241"/>
        <v>0</v>
      </c>
      <c r="H230" s="104">
        <f t="shared" si="235"/>
        <v>0</v>
      </c>
      <c r="I230" s="103" t="str">
        <f t="shared" si="236"/>
        <v/>
      </c>
      <c r="J230" s="103" t="e">
        <f t="shared" si="237"/>
        <v>#DIV/0!</v>
      </c>
      <c r="K230" s="103" t="str">
        <f t="shared" si="238"/>
        <v/>
      </c>
      <c r="L230" s="103" t="str">
        <f t="shared" si="239"/>
        <v/>
      </c>
      <c r="M230" s="103" t="str">
        <f t="shared" si="242"/>
        <v/>
      </c>
      <c r="N230" s="102">
        <f t="shared" si="243"/>
        <v>1</v>
      </c>
      <c r="O230" s="176" t="str">
        <f t="shared" si="274"/>
        <v/>
      </c>
      <c r="P230" s="101"/>
      <c r="Q230" s="192" t="str">
        <f t="shared" si="275"/>
        <v/>
      </c>
    </row>
    <row r="231" spans="1:17" ht="15" hidden="1" x14ac:dyDescent="0.25">
      <c r="A231" s="186"/>
      <c r="B231" s="108"/>
      <c r="C231" s="108"/>
      <c r="D231" s="107">
        <f t="shared" si="253"/>
        <v>45</v>
      </c>
      <c r="E231" s="106">
        <f t="shared" si="254"/>
        <v>45</v>
      </c>
      <c r="F231" s="105">
        <f t="shared" si="240"/>
        <v>0</v>
      </c>
      <c r="G231" s="105">
        <f t="shared" si="241"/>
        <v>0</v>
      </c>
      <c r="H231" s="104">
        <f t="shared" si="235"/>
        <v>0</v>
      </c>
      <c r="I231" s="103" t="str">
        <f t="shared" si="236"/>
        <v/>
      </c>
      <c r="J231" s="103" t="e">
        <f t="shared" si="237"/>
        <v>#DIV/0!</v>
      </c>
      <c r="K231" s="103" t="str">
        <f t="shared" si="238"/>
        <v/>
      </c>
      <c r="L231" s="103" t="str">
        <f t="shared" si="239"/>
        <v/>
      </c>
      <c r="M231" s="103" t="str">
        <f t="shared" si="242"/>
        <v/>
      </c>
      <c r="N231" s="102">
        <f t="shared" si="243"/>
        <v>1</v>
      </c>
      <c r="O231" s="176" t="str">
        <f t="shared" si="274"/>
        <v/>
      </c>
      <c r="P231" s="101"/>
      <c r="Q231" s="192" t="str">
        <f t="shared" si="275"/>
        <v/>
      </c>
    </row>
    <row r="232" spans="1:17" ht="15" hidden="1" x14ac:dyDescent="0.25">
      <c r="A232" s="186"/>
      <c r="B232" s="108"/>
      <c r="C232" s="108"/>
      <c r="D232" s="107">
        <f t="shared" si="253"/>
        <v>45</v>
      </c>
      <c r="E232" s="106">
        <f t="shared" si="254"/>
        <v>45</v>
      </c>
      <c r="F232" s="105">
        <f t="shared" si="240"/>
        <v>0</v>
      </c>
      <c r="G232" s="105">
        <f t="shared" si="241"/>
        <v>0</v>
      </c>
      <c r="H232" s="104">
        <f t="shared" si="235"/>
        <v>0</v>
      </c>
      <c r="I232" s="103" t="str">
        <f t="shared" si="236"/>
        <v/>
      </c>
      <c r="J232" s="103" t="e">
        <f t="shared" si="237"/>
        <v>#DIV/0!</v>
      </c>
      <c r="K232" s="103" t="str">
        <f t="shared" si="238"/>
        <v/>
      </c>
      <c r="L232" s="103" t="str">
        <f t="shared" si="239"/>
        <v/>
      </c>
      <c r="M232" s="103" t="str">
        <f t="shared" si="242"/>
        <v/>
      </c>
      <c r="N232" s="102">
        <f t="shared" si="243"/>
        <v>1</v>
      </c>
      <c r="O232" s="176" t="str">
        <f t="shared" si="274"/>
        <v/>
      </c>
      <c r="P232" s="101"/>
      <c r="Q232" s="192" t="str">
        <f t="shared" si="275"/>
        <v/>
      </c>
    </row>
    <row r="233" spans="1:17" ht="15" hidden="1" x14ac:dyDescent="0.25">
      <c r="A233" s="186"/>
      <c r="B233" s="108"/>
      <c r="C233" s="108"/>
      <c r="D233" s="107">
        <f t="shared" si="253"/>
        <v>45</v>
      </c>
      <c r="E233" s="106">
        <f t="shared" si="254"/>
        <v>45</v>
      </c>
      <c r="F233" s="105">
        <f t="shared" si="240"/>
        <v>0</v>
      </c>
      <c r="G233" s="105">
        <f t="shared" si="241"/>
        <v>0</v>
      </c>
      <c r="H233" s="104">
        <f t="shared" si="235"/>
        <v>0</v>
      </c>
      <c r="I233" s="103" t="str">
        <f t="shared" si="236"/>
        <v/>
      </c>
      <c r="J233" s="103" t="e">
        <f t="shared" si="237"/>
        <v>#DIV/0!</v>
      </c>
      <c r="K233" s="103" t="str">
        <f t="shared" si="238"/>
        <v/>
      </c>
      <c r="L233" s="103" t="str">
        <f t="shared" si="239"/>
        <v/>
      </c>
      <c r="M233" s="103" t="str">
        <f t="shared" si="242"/>
        <v/>
      </c>
      <c r="N233" s="102">
        <f t="shared" si="243"/>
        <v>1</v>
      </c>
      <c r="O233" s="176" t="str">
        <f t="shared" si="274"/>
        <v/>
      </c>
      <c r="P233" s="101"/>
      <c r="Q233" s="192" t="str">
        <f t="shared" si="275"/>
        <v/>
      </c>
    </row>
    <row r="234" spans="1:17" ht="15" hidden="1" x14ac:dyDescent="0.25">
      <c r="A234" s="186"/>
      <c r="B234" s="108"/>
      <c r="C234" s="108"/>
      <c r="D234" s="107">
        <f t="shared" si="253"/>
        <v>45</v>
      </c>
      <c r="E234" s="106">
        <f t="shared" si="254"/>
        <v>45</v>
      </c>
      <c r="F234" s="105">
        <f t="shared" si="240"/>
        <v>0</v>
      </c>
      <c r="G234" s="105">
        <f t="shared" si="241"/>
        <v>0</v>
      </c>
      <c r="H234" s="104">
        <f t="shared" si="235"/>
        <v>0</v>
      </c>
      <c r="I234" s="103" t="str">
        <f t="shared" si="236"/>
        <v/>
      </c>
      <c r="J234" s="103" t="e">
        <f t="shared" si="237"/>
        <v>#DIV/0!</v>
      </c>
      <c r="K234" s="103" t="str">
        <f t="shared" si="238"/>
        <v/>
      </c>
      <c r="L234" s="103" t="str">
        <f t="shared" si="239"/>
        <v/>
      </c>
      <c r="M234" s="103" t="str">
        <f t="shared" si="242"/>
        <v/>
      </c>
      <c r="N234" s="102">
        <f t="shared" si="243"/>
        <v>1</v>
      </c>
      <c r="O234" s="176" t="str">
        <f t="shared" si="274"/>
        <v/>
      </c>
      <c r="P234" s="101"/>
      <c r="Q234" s="192" t="str">
        <f t="shared" si="275"/>
        <v/>
      </c>
    </row>
    <row r="235" spans="1:17" ht="15" hidden="1" x14ac:dyDescent="0.25">
      <c r="A235" s="186"/>
      <c r="B235" s="108"/>
      <c r="C235" s="108"/>
      <c r="D235" s="107">
        <f t="shared" si="253"/>
        <v>45</v>
      </c>
      <c r="E235" s="106">
        <f t="shared" si="254"/>
        <v>45</v>
      </c>
      <c r="F235" s="105">
        <f t="shared" si="240"/>
        <v>0</v>
      </c>
      <c r="G235" s="105">
        <f t="shared" si="241"/>
        <v>0</v>
      </c>
      <c r="H235" s="104">
        <f t="shared" si="235"/>
        <v>0</v>
      </c>
      <c r="I235" s="103" t="str">
        <f t="shared" si="236"/>
        <v/>
      </c>
      <c r="J235" s="103" t="e">
        <f t="shared" si="237"/>
        <v>#DIV/0!</v>
      </c>
      <c r="K235" s="103" t="str">
        <f t="shared" si="238"/>
        <v/>
      </c>
      <c r="L235" s="103" t="str">
        <f t="shared" si="239"/>
        <v/>
      </c>
      <c r="M235" s="103" t="str">
        <f t="shared" si="242"/>
        <v/>
      </c>
      <c r="N235" s="102">
        <f t="shared" si="243"/>
        <v>1</v>
      </c>
      <c r="O235" s="176" t="str">
        <f t="shared" si="274"/>
        <v/>
      </c>
      <c r="P235" s="101"/>
      <c r="Q235" s="192" t="str">
        <f t="shared" si="275"/>
        <v/>
      </c>
    </row>
    <row r="236" spans="1:17" ht="15" hidden="1" x14ac:dyDescent="0.25">
      <c r="A236" s="186"/>
      <c r="B236" s="108"/>
      <c r="C236" s="108"/>
      <c r="D236" s="107">
        <f t="shared" si="253"/>
        <v>45</v>
      </c>
      <c r="E236" s="106">
        <f t="shared" si="254"/>
        <v>45</v>
      </c>
      <c r="F236" s="105">
        <f t="shared" si="240"/>
        <v>0</v>
      </c>
      <c r="G236" s="105">
        <f t="shared" si="241"/>
        <v>0</v>
      </c>
      <c r="H236" s="104">
        <f t="shared" si="235"/>
        <v>0</v>
      </c>
      <c r="I236" s="103" t="str">
        <f t="shared" si="236"/>
        <v/>
      </c>
      <c r="J236" s="103" t="e">
        <f t="shared" si="237"/>
        <v>#DIV/0!</v>
      </c>
      <c r="K236" s="103" t="str">
        <f t="shared" si="238"/>
        <v/>
      </c>
      <c r="L236" s="103" t="str">
        <f t="shared" si="239"/>
        <v/>
      </c>
      <c r="M236" s="103" t="str">
        <f t="shared" si="242"/>
        <v/>
      </c>
      <c r="N236" s="102">
        <f t="shared" si="243"/>
        <v>1</v>
      </c>
      <c r="O236" s="176" t="str">
        <f t="shared" si="274"/>
        <v/>
      </c>
      <c r="P236" s="101"/>
      <c r="Q236" s="192" t="str">
        <f t="shared" si="275"/>
        <v/>
      </c>
    </row>
    <row r="237" spans="1:17" ht="15" hidden="1" x14ac:dyDescent="0.25">
      <c r="A237" s="186"/>
      <c r="B237" s="108"/>
      <c r="C237" s="108"/>
      <c r="D237" s="107">
        <f t="shared" si="253"/>
        <v>45</v>
      </c>
      <c r="E237" s="106">
        <f t="shared" si="254"/>
        <v>45</v>
      </c>
      <c r="F237" s="105">
        <f t="shared" si="240"/>
        <v>0</v>
      </c>
      <c r="G237" s="105">
        <f t="shared" si="241"/>
        <v>0</v>
      </c>
      <c r="H237" s="104">
        <f t="shared" si="235"/>
        <v>0</v>
      </c>
      <c r="I237" s="103" t="str">
        <f t="shared" si="236"/>
        <v/>
      </c>
      <c r="J237" s="103" t="e">
        <f t="shared" si="237"/>
        <v>#DIV/0!</v>
      </c>
      <c r="K237" s="103" t="str">
        <f t="shared" si="238"/>
        <v/>
      </c>
      <c r="L237" s="103" t="str">
        <f t="shared" si="239"/>
        <v/>
      </c>
      <c r="M237" s="103" t="str">
        <f t="shared" si="242"/>
        <v/>
      </c>
      <c r="N237" s="102">
        <f t="shared" si="243"/>
        <v>1</v>
      </c>
      <c r="O237" s="176" t="str">
        <f t="shared" si="274"/>
        <v/>
      </c>
      <c r="P237" s="101"/>
      <c r="Q237" s="192" t="str">
        <f t="shared" si="275"/>
        <v/>
      </c>
    </row>
    <row r="238" spans="1:17" ht="15" hidden="1" x14ac:dyDescent="0.25">
      <c r="A238" s="186"/>
      <c r="B238" s="108"/>
      <c r="C238" s="108"/>
      <c r="D238" s="107">
        <f t="shared" si="253"/>
        <v>45</v>
      </c>
      <c r="E238" s="106">
        <f t="shared" si="254"/>
        <v>45</v>
      </c>
      <c r="F238" s="105">
        <f t="shared" si="240"/>
        <v>0</v>
      </c>
      <c r="G238" s="105">
        <f t="shared" si="241"/>
        <v>0</v>
      </c>
      <c r="H238" s="104">
        <f t="shared" si="235"/>
        <v>0</v>
      </c>
      <c r="I238" s="103" t="str">
        <f t="shared" si="236"/>
        <v/>
      </c>
      <c r="J238" s="103" t="e">
        <f t="shared" si="237"/>
        <v>#DIV/0!</v>
      </c>
      <c r="K238" s="103" t="str">
        <f t="shared" si="238"/>
        <v/>
      </c>
      <c r="L238" s="103" t="str">
        <f t="shared" si="239"/>
        <v/>
      </c>
      <c r="M238" s="103" t="str">
        <f t="shared" si="242"/>
        <v/>
      </c>
      <c r="N238" s="102">
        <f t="shared" si="243"/>
        <v>1</v>
      </c>
      <c r="O238" s="176" t="str">
        <f t="shared" si="274"/>
        <v/>
      </c>
      <c r="P238" s="101"/>
      <c r="Q238" s="192" t="str">
        <f t="shared" si="275"/>
        <v/>
      </c>
    </row>
    <row r="239" spans="1:17" ht="15" hidden="1" x14ac:dyDescent="0.25">
      <c r="A239" s="186"/>
      <c r="B239" s="108"/>
      <c r="C239" s="108"/>
      <c r="D239" s="107">
        <f t="shared" si="253"/>
        <v>45</v>
      </c>
      <c r="E239" s="106">
        <f t="shared" si="254"/>
        <v>45</v>
      </c>
      <c r="F239" s="105">
        <f t="shared" si="240"/>
        <v>0</v>
      </c>
      <c r="G239" s="105">
        <f t="shared" si="241"/>
        <v>0</v>
      </c>
      <c r="H239" s="104">
        <f t="shared" si="235"/>
        <v>0</v>
      </c>
      <c r="I239" s="103" t="str">
        <f t="shared" si="236"/>
        <v/>
      </c>
      <c r="J239" s="103" t="e">
        <f t="shared" si="237"/>
        <v>#DIV/0!</v>
      </c>
      <c r="K239" s="103" t="str">
        <f t="shared" si="238"/>
        <v/>
      </c>
      <c r="L239" s="103" t="str">
        <f t="shared" si="239"/>
        <v/>
      </c>
      <c r="M239" s="103" t="str">
        <f t="shared" si="242"/>
        <v/>
      </c>
      <c r="N239" s="102">
        <f t="shared" si="243"/>
        <v>1</v>
      </c>
      <c r="O239" s="176" t="str">
        <f t="shared" si="274"/>
        <v/>
      </c>
      <c r="P239" s="101"/>
      <c r="Q239" s="192" t="str">
        <f t="shared" si="275"/>
        <v/>
      </c>
    </row>
    <row r="240" spans="1:17" ht="15" hidden="1" x14ac:dyDescent="0.25">
      <c r="A240" s="186"/>
      <c r="B240" s="108"/>
      <c r="C240" s="108"/>
      <c r="D240" s="107">
        <f t="shared" si="253"/>
        <v>45</v>
      </c>
      <c r="E240" s="106">
        <f t="shared" si="254"/>
        <v>45</v>
      </c>
      <c r="F240" s="105">
        <f t="shared" si="240"/>
        <v>0</v>
      </c>
      <c r="G240" s="105">
        <f t="shared" si="241"/>
        <v>0</v>
      </c>
      <c r="H240" s="104">
        <f t="shared" si="235"/>
        <v>0</v>
      </c>
      <c r="I240" s="103" t="str">
        <f t="shared" si="236"/>
        <v/>
      </c>
      <c r="J240" s="103" t="e">
        <f t="shared" si="237"/>
        <v>#DIV/0!</v>
      </c>
      <c r="K240" s="103" t="str">
        <f t="shared" si="238"/>
        <v/>
      </c>
      <c r="L240" s="103" t="str">
        <f t="shared" si="239"/>
        <v/>
      </c>
      <c r="M240" s="103" t="str">
        <f t="shared" si="242"/>
        <v/>
      </c>
      <c r="N240" s="102">
        <f t="shared" si="243"/>
        <v>1</v>
      </c>
      <c r="O240" s="176" t="str">
        <f t="shared" si="274"/>
        <v/>
      </c>
      <c r="P240" s="101"/>
      <c r="Q240" s="192" t="str">
        <f t="shared" si="275"/>
        <v/>
      </c>
    </row>
    <row r="241" spans="1:17" ht="15" hidden="1" x14ac:dyDescent="0.25">
      <c r="A241" s="186"/>
      <c r="B241" s="108"/>
      <c r="C241" s="108"/>
      <c r="D241" s="107">
        <f t="shared" si="253"/>
        <v>45</v>
      </c>
      <c r="E241" s="106">
        <f t="shared" si="254"/>
        <v>45</v>
      </c>
      <c r="F241" s="105">
        <f t="shared" si="240"/>
        <v>0</v>
      </c>
      <c r="G241" s="105">
        <f t="shared" si="241"/>
        <v>0</v>
      </c>
      <c r="H241" s="104">
        <f t="shared" si="235"/>
        <v>0</v>
      </c>
      <c r="I241" s="103" t="str">
        <f t="shared" si="236"/>
        <v/>
      </c>
      <c r="J241" s="103" t="e">
        <f t="shared" si="237"/>
        <v>#DIV/0!</v>
      </c>
      <c r="K241" s="103" t="str">
        <f t="shared" si="238"/>
        <v/>
      </c>
      <c r="L241" s="103" t="str">
        <f t="shared" si="239"/>
        <v/>
      </c>
      <c r="M241" s="103" t="str">
        <f t="shared" si="242"/>
        <v/>
      </c>
      <c r="N241" s="102">
        <f t="shared" si="243"/>
        <v>1</v>
      </c>
      <c r="O241" s="176" t="str">
        <f t="shared" si="274"/>
        <v/>
      </c>
      <c r="P241" s="101"/>
      <c r="Q241" s="192" t="str">
        <f t="shared" si="275"/>
        <v/>
      </c>
    </row>
    <row r="242" spans="1:17" ht="15" hidden="1" x14ac:dyDescent="0.25">
      <c r="A242" s="186"/>
      <c r="B242" s="108"/>
      <c r="C242" s="108"/>
      <c r="D242" s="107">
        <f t="shared" si="253"/>
        <v>45</v>
      </c>
      <c r="E242" s="106">
        <f t="shared" si="254"/>
        <v>45</v>
      </c>
      <c r="F242" s="105">
        <f t="shared" si="240"/>
        <v>0</v>
      </c>
      <c r="G242" s="105">
        <f t="shared" si="241"/>
        <v>0</v>
      </c>
      <c r="H242" s="104">
        <f t="shared" si="235"/>
        <v>0</v>
      </c>
      <c r="I242" s="103" t="str">
        <f t="shared" si="236"/>
        <v/>
      </c>
      <c r="J242" s="103" t="e">
        <f t="shared" si="237"/>
        <v>#DIV/0!</v>
      </c>
      <c r="K242" s="103" t="str">
        <f t="shared" si="238"/>
        <v/>
      </c>
      <c r="L242" s="103" t="str">
        <f t="shared" si="239"/>
        <v/>
      </c>
      <c r="M242" s="103" t="str">
        <f t="shared" si="242"/>
        <v/>
      </c>
      <c r="N242" s="102">
        <f t="shared" si="243"/>
        <v>1</v>
      </c>
      <c r="O242" s="176" t="str">
        <f t="shared" si="274"/>
        <v/>
      </c>
      <c r="P242" s="101"/>
      <c r="Q242" s="192" t="str">
        <f t="shared" si="275"/>
        <v/>
      </c>
    </row>
    <row r="243" spans="1:17" ht="15" hidden="1" x14ac:dyDescent="0.25">
      <c r="A243" s="186"/>
      <c r="B243" s="108"/>
      <c r="C243" s="108"/>
      <c r="D243" s="107">
        <f t="shared" si="253"/>
        <v>45</v>
      </c>
      <c r="E243" s="106">
        <f t="shared" si="254"/>
        <v>45</v>
      </c>
      <c r="F243" s="105">
        <f t="shared" si="240"/>
        <v>0</v>
      </c>
      <c r="G243" s="105">
        <f t="shared" si="241"/>
        <v>0</v>
      </c>
      <c r="H243" s="104">
        <f t="shared" si="235"/>
        <v>0</v>
      </c>
      <c r="I243" s="103" t="str">
        <f t="shared" si="236"/>
        <v/>
      </c>
      <c r="J243" s="103" t="e">
        <f t="shared" si="237"/>
        <v>#DIV/0!</v>
      </c>
      <c r="K243" s="103" t="str">
        <f t="shared" si="238"/>
        <v/>
      </c>
      <c r="L243" s="103" t="str">
        <f t="shared" si="239"/>
        <v/>
      </c>
      <c r="M243" s="103" t="str">
        <f t="shared" si="242"/>
        <v/>
      </c>
      <c r="N243" s="102">
        <f t="shared" si="243"/>
        <v>1</v>
      </c>
      <c r="O243" s="176" t="str">
        <f t="shared" si="274"/>
        <v/>
      </c>
      <c r="P243" s="101"/>
      <c r="Q243" s="192" t="str">
        <f t="shared" si="275"/>
        <v/>
      </c>
    </row>
    <row r="244" spans="1:17" ht="15" hidden="1" x14ac:dyDescent="0.25">
      <c r="A244" s="186"/>
      <c r="B244" s="108"/>
      <c r="C244" s="108"/>
      <c r="D244" s="107">
        <f t="shared" si="253"/>
        <v>45</v>
      </c>
      <c r="E244" s="106">
        <f t="shared" si="254"/>
        <v>45</v>
      </c>
      <c r="F244" s="105">
        <f t="shared" si="240"/>
        <v>0</v>
      </c>
      <c r="G244" s="105">
        <f t="shared" si="241"/>
        <v>0</v>
      </c>
      <c r="H244" s="104">
        <f t="shared" si="235"/>
        <v>0</v>
      </c>
      <c r="I244" s="103" t="str">
        <f t="shared" si="236"/>
        <v/>
      </c>
      <c r="J244" s="103" t="e">
        <f t="shared" si="237"/>
        <v>#DIV/0!</v>
      </c>
      <c r="K244" s="103" t="str">
        <f t="shared" si="238"/>
        <v/>
      </c>
      <c r="L244" s="103" t="str">
        <f t="shared" si="239"/>
        <v/>
      </c>
      <c r="M244" s="103" t="str">
        <f t="shared" si="242"/>
        <v/>
      </c>
      <c r="N244" s="102">
        <f t="shared" si="243"/>
        <v>1</v>
      </c>
      <c r="O244" s="176" t="str">
        <f t="shared" si="274"/>
        <v/>
      </c>
      <c r="P244" s="101"/>
      <c r="Q244" s="192" t="str">
        <f t="shared" si="275"/>
        <v/>
      </c>
    </row>
    <row r="245" spans="1:17" ht="15" hidden="1" x14ac:dyDescent="0.25">
      <c r="A245" s="186"/>
      <c r="B245" s="108"/>
      <c r="C245" s="108"/>
      <c r="D245" s="107">
        <f t="shared" si="253"/>
        <v>45</v>
      </c>
      <c r="E245" s="106">
        <f t="shared" si="254"/>
        <v>45</v>
      </c>
      <c r="F245" s="105">
        <f t="shared" si="240"/>
        <v>0</v>
      </c>
      <c r="G245" s="105">
        <f t="shared" si="241"/>
        <v>0</v>
      </c>
      <c r="H245" s="104">
        <f t="shared" si="235"/>
        <v>0</v>
      </c>
      <c r="I245" s="103" t="str">
        <f t="shared" si="236"/>
        <v/>
      </c>
      <c r="J245" s="103" t="e">
        <f t="shared" si="237"/>
        <v>#DIV/0!</v>
      </c>
      <c r="K245" s="103" t="str">
        <f t="shared" si="238"/>
        <v/>
      </c>
      <c r="L245" s="103" t="str">
        <f t="shared" si="239"/>
        <v/>
      </c>
      <c r="M245" s="103" t="str">
        <f t="shared" si="242"/>
        <v/>
      </c>
      <c r="N245" s="102">
        <f t="shared" si="243"/>
        <v>1</v>
      </c>
      <c r="O245" s="176" t="str">
        <f t="shared" si="274"/>
        <v/>
      </c>
      <c r="P245" s="101"/>
      <c r="Q245" s="192" t="str">
        <f t="shared" si="275"/>
        <v/>
      </c>
    </row>
    <row r="246" spans="1:17" ht="15" hidden="1" x14ac:dyDescent="0.25">
      <c r="A246" s="186"/>
      <c r="B246" s="108"/>
      <c r="C246" s="108"/>
      <c r="D246" s="107">
        <f t="shared" si="253"/>
        <v>45</v>
      </c>
      <c r="E246" s="106">
        <f t="shared" si="254"/>
        <v>45</v>
      </c>
      <c r="F246" s="105">
        <f t="shared" si="240"/>
        <v>0</v>
      </c>
      <c r="G246" s="105">
        <f t="shared" si="241"/>
        <v>0</v>
      </c>
      <c r="H246" s="104">
        <f t="shared" si="235"/>
        <v>0</v>
      </c>
      <c r="I246" s="103" t="str">
        <f t="shared" si="236"/>
        <v/>
      </c>
      <c r="J246" s="103" t="e">
        <f t="shared" si="237"/>
        <v>#DIV/0!</v>
      </c>
      <c r="K246" s="103" t="str">
        <f t="shared" si="238"/>
        <v/>
      </c>
      <c r="L246" s="103" t="str">
        <f t="shared" si="239"/>
        <v/>
      </c>
      <c r="M246" s="103" t="str">
        <f t="shared" si="242"/>
        <v/>
      </c>
      <c r="N246" s="102">
        <f t="shared" si="243"/>
        <v>1</v>
      </c>
      <c r="O246" s="176" t="str">
        <f t="shared" si="274"/>
        <v/>
      </c>
      <c r="P246" s="101"/>
      <c r="Q246" s="192" t="str">
        <f t="shared" si="275"/>
        <v/>
      </c>
    </row>
    <row r="247" spans="1:17" ht="15" hidden="1" x14ac:dyDescent="0.25">
      <c r="A247" s="186"/>
      <c r="B247" s="108"/>
      <c r="C247" s="108"/>
      <c r="D247" s="107">
        <f t="shared" si="253"/>
        <v>45</v>
      </c>
      <c r="E247" s="106">
        <f t="shared" si="254"/>
        <v>45</v>
      </c>
      <c r="F247" s="105">
        <f t="shared" si="240"/>
        <v>0</v>
      </c>
      <c r="G247" s="105">
        <f t="shared" si="241"/>
        <v>0</v>
      </c>
      <c r="H247" s="104">
        <f t="shared" ref="H247:H315" si="276">IF(ISERROR(F247-G247),"",(F247-G247))</f>
        <v>0</v>
      </c>
      <c r="I247" s="103" t="str">
        <f t="shared" ref="I247:I315" si="277">IF(ISERROR((B247*E247)/(C247*D247)),"",(B247*E247/(C247*D247)))</f>
        <v/>
      </c>
      <c r="J247" s="103" t="e">
        <f t="shared" ref="J247:J315" si="278">POWER(1/B247+1/C247+1/D247+1/E247,1/2)</f>
        <v>#DIV/0!</v>
      </c>
      <c r="K247" s="103" t="str">
        <f t="shared" ref="K247:K315" si="279">IF(ISERROR(EXP(LN(I247)-1.96 *J247)),"",(EXP(LN(I247)-1.96*J247)))</f>
        <v/>
      </c>
      <c r="L247" s="103" t="str">
        <f t="shared" ref="L247:L315" si="280">IF(ISERROR(EXP(LN(I247)+1.96 *J247)),"",EXP(LN(I247)+1.96*J247))</f>
        <v/>
      </c>
      <c r="M247" s="103" t="str">
        <f t="shared" si="242"/>
        <v/>
      </c>
      <c r="N247" s="102">
        <f t="shared" si="243"/>
        <v>1</v>
      </c>
      <c r="O247" s="176" t="str">
        <f t="shared" si="274"/>
        <v/>
      </c>
      <c r="P247" s="101"/>
      <c r="Q247" s="192" t="str">
        <f t="shared" si="275"/>
        <v/>
      </c>
    </row>
    <row r="248" spans="1:17" ht="15" hidden="1" x14ac:dyDescent="0.25">
      <c r="A248" s="186"/>
      <c r="B248" s="108"/>
      <c r="C248" s="108"/>
      <c r="D248" s="107">
        <f t="shared" si="253"/>
        <v>45</v>
      </c>
      <c r="E248" s="106">
        <f t="shared" si="254"/>
        <v>45</v>
      </c>
      <c r="F248" s="105">
        <f t="shared" ref="F248:F316" si="281">IF(ISERROR(B248/$B$4),"",(B248/$B$4))</f>
        <v>0</v>
      </c>
      <c r="G248" s="105">
        <f t="shared" ref="G248:G316" si="282">IF(ISERROR(C248/$B$5),"",(C248/$B$5))</f>
        <v>0</v>
      </c>
      <c r="H248" s="104">
        <f t="shared" si="276"/>
        <v>0</v>
      </c>
      <c r="I248" s="103" t="str">
        <f t="shared" si="277"/>
        <v/>
      </c>
      <c r="J248" s="103" t="e">
        <f t="shared" si="278"/>
        <v>#DIV/0!</v>
      </c>
      <c r="K248" s="103" t="str">
        <f t="shared" si="279"/>
        <v/>
      </c>
      <c r="L248" s="103" t="str">
        <f t="shared" si="280"/>
        <v/>
      </c>
      <c r="M248" s="103" t="str">
        <f t="shared" ref="M248:M316" si="283">IF(ISERROR(($B$7*B248/(B248+D248)/(($B$7*B248/(B248+D248)+(1-$B$7)*C248/(C248+E248))))/($B$7*D248/(B248+D248)/(($B$7*D248/(B248+D248)+(1-$B$7)*E248/(C248+E248))))),"",($B$7*B248/(B248+D248)/(($B$7*B248/(B248+D248)+(1-$B$7)*C248/(C248+E248))))/($B$7*D248/(B248+D248)/(($B$7*D248/(B248+D248)+(1-$B$7)*E248/(C248+E248)))))</f>
        <v/>
      </c>
      <c r="N248" s="102">
        <f t="shared" ref="N248:N316" si="284">MIN(_xlfn.HYPGEOM.DIST(C248,B248+C248,C248+E248,B248+D248+C248+E248,TRUE),_xlfn.HYPGEOM.DIST(B248,B248+C248,B248+D248,B248+D248+C248+E248,TRUE))</f>
        <v>1</v>
      </c>
      <c r="O248" s="176" t="str">
        <f t="shared" si="274"/>
        <v/>
      </c>
      <c r="P248" s="101"/>
      <c r="Q248" s="192" t="str">
        <f t="shared" si="275"/>
        <v/>
      </c>
    </row>
    <row r="249" spans="1:17" ht="15" hidden="1" x14ac:dyDescent="0.25">
      <c r="A249" s="186"/>
      <c r="B249" s="108"/>
      <c r="C249" s="108"/>
      <c r="D249" s="107">
        <f t="shared" si="253"/>
        <v>45</v>
      </c>
      <c r="E249" s="106">
        <f t="shared" si="254"/>
        <v>45</v>
      </c>
      <c r="F249" s="105">
        <f t="shared" si="281"/>
        <v>0</v>
      </c>
      <c r="G249" s="105">
        <f t="shared" si="282"/>
        <v>0</v>
      </c>
      <c r="H249" s="104">
        <f t="shared" si="276"/>
        <v>0</v>
      </c>
      <c r="I249" s="103" t="str">
        <f t="shared" si="277"/>
        <v/>
      </c>
      <c r="J249" s="103" t="e">
        <f t="shared" si="278"/>
        <v>#DIV/0!</v>
      </c>
      <c r="K249" s="103" t="str">
        <f t="shared" si="279"/>
        <v/>
      </c>
      <c r="L249" s="103" t="str">
        <f t="shared" si="280"/>
        <v/>
      </c>
      <c r="M249" s="103" t="str">
        <f t="shared" si="283"/>
        <v/>
      </c>
      <c r="N249" s="102">
        <f t="shared" si="284"/>
        <v>1</v>
      </c>
      <c r="O249" s="176" t="str">
        <f t="shared" si="274"/>
        <v/>
      </c>
      <c r="P249" s="101"/>
      <c r="Q249" s="192" t="str">
        <f t="shared" si="275"/>
        <v/>
      </c>
    </row>
    <row r="250" spans="1:17" ht="15" hidden="1" x14ac:dyDescent="0.25">
      <c r="A250" s="186"/>
      <c r="B250" s="108"/>
      <c r="C250" s="108"/>
      <c r="D250" s="107">
        <f t="shared" si="253"/>
        <v>45</v>
      </c>
      <c r="E250" s="106">
        <f t="shared" si="254"/>
        <v>45</v>
      </c>
      <c r="F250" s="105">
        <f t="shared" si="281"/>
        <v>0</v>
      </c>
      <c r="G250" s="105">
        <f t="shared" si="282"/>
        <v>0</v>
      </c>
      <c r="H250" s="104">
        <f t="shared" si="276"/>
        <v>0</v>
      </c>
      <c r="I250" s="103" t="str">
        <f t="shared" si="277"/>
        <v/>
      </c>
      <c r="J250" s="103" t="e">
        <f t="shared" si="278"/>
        <v>#DIV/0!</v>
      </c>
      <c r="K250" s="103" t="str">
        <f t="shared" si="279"/>
        <v/>
      </c>
      <c r="L250" s="103" t="str">
        <f t="shared" si="280"/>
        <v/>
      </c>
      <c r="M250" s="103" t="str">
        <f t="shared" si="283"/>
        <v/>
      </c>
      <c r="N250" s="102">
        <f t="shared" si="284"/>
        <v>1</v>
      </c>
      <c r="O250" s="176" t="str">
        <f t="shared" si="274"/>
        <v/>
      </c>
      <c r="P250" s="101"/>
      <c r="Q250" s="192" t="str">
        <f t="shared" si="275"/>
        <v/>
      </c>
    </row>
    <row r="251" spans="1:17" ht="15" hidden="1" x14ac:dyDescent="0.25">
      <c r="A251" s="186"/>
      <c r="B251" s="108"/>
      <c r="C251" s="108"/>
      <c r="D251" s="107">
        <f t="shared" si="253"/>
        <v>45</v>
      </c>
      <c r="E251" s="106">
        <f t="shared" si="254"/>
        <v>45</v>
      </c>
      <c r="F251" s="105">
        <f t="shared" si="281"/>
        <v>0</v>
      </c>
      <c r="G251" s="105">
        <f t="shared" si="282"/>
        <v>0</v>
      </c>
      <c r="H251" s="104">
        <f t="shared" si="276"/>
        <v>0</v>
      </c>
      <c r="I251" s="103" t="str">
        <f t="shared" si="277"/>
        <v/>
      </c>
      <c r="J251" s="103" t="e">
        <f t="shared" si="278"/>
        <v>#DIV/0!</v>
      </c>
      <c r="K251" s="103" t="str">
        <f t="shared" si="279"/>
        <v/>
      </c>
      <c r="L251" s="103" t="str">
        <f t="shared" si="280"/>
        <v/>
      </c>
      <c r="M251" s="103" t="str">
        <f t="shared" si="283"/>
        <v/>
      </c>
      <c r="N251" s="102">
        <f t="shared" si="284"/>
        <v>1</v>
      </c>
      <c r="O251" s="176" t="str">
        <f t="shared" si="274"/>
        <v/>
      </c>
      <c r="P251" s="101"/>
      <c r="Q251" s="192" t="str">
        <f t="shared" si="275"/>
        <v/>
      </c>
    </row>
    <row r="252" spans="1:17" ht="15" hidden="1" x14ac:dyDescent="0.25">
      <c r="A252" s="186"/>
      <c r="B252" s="108"/>
      <c r="C252" s="108"/>
      <c r="D252" s="107">
        <f t="shared" si="253"/>
        <v>45</v>
      </c>
      <c r="E252" s="106">
        <f t="shared" si="254"/>
        <v>45</v>
      </c>
      <c r="F252" s="105">
        <f t="shared" si="281"/>
        <v>0</v>
      </c>
      <c r="G252" s="105">
        <f t="shared" si="282"/>
        <v>0</v>
      </c>
      <c r="H252" s="104">
        <f t="shared" si="276"/>
        <v>0</v>
      </c>
      <c r="I252" s="103" t="str">
        <f t="shared" si="277"/>
        <v/>
      </c>
      <c r="J252" s="103" t="e">
        <f t="shared" si="278"/>
        <v>#DIV/0!</v>
      </c>
      <c r="K252" s="103" t="str">
        <f t="shared" si="279"/>
        <v/>
      </c>
      <c r="L252" s="103" t="str">
        <f t="shared" si="280"/>
        <v/>
      </c>
      <c r="M252" s="103" t="str">
        <f t="shared" si="283"/>
        <v/>
      </c>
      <c r="N252" s="102">
        <f t="shared" si="284"/>
        <v>1</v>
      </c>
      <c r="O252" s="176" t="str">
        <f t="shared" si="274"/>
        <v/>
      </c>
      <c r="P252" s="101"/>
      <c r="Q252" s="192" t="str">
        <f t="shared" si="275"/>
        <v/>
      </c>
    </row>
    <row r="253" spans="1:17" ht="15" hidden="1" x14ac:dyDescent="0.25">
      <c r="A253" s="186"/>
      <c r="B253" s="108"/>
      <c r="C253" s="108"/>
      <c r="D253" s="107">
        <f t="shared" si="253"/>
        <v>45</v>
      </c>
      <c r="E253" s="106">
        <f t="shared" si="254"/>
        <v>45</v>
      </c>
      <c r="F253" s="105">
        <f t="shared" si="281"/>
        <v>0</v>
      </c>
      <c r="G253" s="105">
        <f t="shared" si="282"/>
        <v>0</v>
      </c>
      <c r="H253" s="104">
        <f t="shared" si="276"/>
        <v>0</v>
      </c>
      <c r="I253" s="103" t="str">
        <f t="shared" si="277"/>
        <v/>
      </c>
      <c r="J253" s="103" t="e">
        <f t="shared" si="278"/>
        <v>#DIV/0!</v>
      </c>
      <c r="K253" s="103" t="str">
        <f t="shared" si="279"/>
        <v/>
      </c>
      <c r="L253" s="103" t="str">
        <f t="shared" si="280"/>
        <v/>
      </c>
      <c r="M253" s="103" t="str">
        <f t="shared" si="283"/>
        <v/>
      </c>
      <c r="N253" s="102">
        <f t="shared" si="284"/>
        <v>1</v>
      </c>
      <c r="O253" s="176" t="str">
        <f t="shared" si="274"/>
        <v/>
      </c>
      <c r="P253" s="101"/>
      <c r="Q253" s="192" t="str">
        <f t="shared" si="275"/>
        <v/>
      </c>
    </row>
    <row r="254" spans="1:17" ht="15" hidden="1" x14ac:dyDescent="0.25">
      <c r="A254" s="186"/>
      <c r="B254" s="108"/>
      <c r="C254" s="108"/>
      <c r="D254" s="107">
        <f t="shared" si="253"/>
        <v>45</v>
      </c>
      <c r="E254" s="106">
        <f t="shared" si="254"/>
        <v>45</v>
      </c>
      <c r="F254" s="105">
        <f t="shared" si="281"/>
        <v>0</v>
      </c>
      <c r="G254" s="105">
        <f t="shared" si="282"/>
        <v>0</v>
      </c>
      <c r="H254" s="104">
        <f t="shared" si="276"/>
        <v>0</v>
      </c>
      <c r="I254" s="103" t="str">
        <f t="shared" si="277"/>
        <v/>
      </c>
      <c r="J254" s="103" t="e">
        <f t="shared" si="278"/>
        <v>#DIV/0!</v>
      </c>
      <c r="K254" s="103" t="str">
        <f t="shared" si="279"/>
        <v/>
      </c>
      <c r="L254" s="103" t="str">
        <f t="shared" si="280"/>
        <v/>
      </c>
      <c r="M254" s="103" t="str">
        <f t="shared" si="283"/>
        <v/>
      </c>
      <c r="N254" s="102">
        <f t="shared" si="284"/>
        <v>1</v>
      </c>
      <c r="O254" s="176" t="str">
        <f t="shared" si="274"/>
        <v/>
      </c>
      <c r="P254" s="101"/>
      <c r="Q254" s="192" t="str">
        <f t="shared" si="275"/>
        <v/>
      </c>
    </row>
    <row r="255" spans="1:17" ht="15" hidden="1" x14ac:dyDescent="0.25">
      <c r="A255" s="186"/>
      <c r="B255" s="108"/>
      <c r="C255" s="108"/>
      <c r="D255" s="107">
        <f t="shared" si="253"/>
        <v>45</v>
      </c>
      <c r="E255" s="106">
        <f t="shared" si="254"/>
        <v>45</v>
      </c>
      <c r="F255" s="105">
        <f t="shared" si="281"/>
        <v>0</v>
      </c>
      <c r="G255" s="105">
        <f t="shared" si="282"/>
        <v>0</v>
      </c>
      <c r="H255" s="104">
        <f t="shared" si="276"/>
        <v>0</v>
      </c>
      <c r="I255" s="103" t="str">
        <f t="shared" si="277"/>
        <v/>
      </c>
      <c r="J255" s="103" t="e">
        <f t="shared" si="278"/>
        <v>#DIV/0!</v>
      </c>
      <c r="K255" s="103" t="str">
        <f t="shared" si="279"/>
        <v/>
      </c>
      <c r="L255" s="103" t="str">
        <f t="shared" si="280"/>
        <v/>
      </c>
      <c r="M255" s="103" t="str">
        <f t="shared" si="283"/>
        <v/>
      </c>
      <c r="N255" s="102">
        <f t="shared" si="284"/>
        <v>1</v>
      </c>
      <c r="O255" s="176" t="str">
        <f t="shared" si="274"/>
        <v/>
      </c>
      <c r="P255" s="101"/>
      <c r="Q255" s="192" t="str">
        <f t="shared" si="275"/>
        <v/>
      </c>
    </row>
    <row r="256" spans="1:17" ht="15" hidden="1" x14ac:dyDescent="0.25">
      <c r="A256" s="186"/>
      <c r="B256" s="108"/>
      <c r="C256" s="108"/>
      <c r="D256" s="107">
        <f t="shared" si="253"/>
        <v>45</v>
      </c>
      <c r="E256" s="106">
        <f t="shared" si="254"/>
        <v>45</v>
      </c>
      <c r="F256" s="105">
        <f t="shared" si="281"/>
        <v>0</v>
      </c>
      <c r="G256" s="105">
        <f t="shared" si="282"/>
        <v>0</v>
      </c>
      <c r="H256" s="104">
        <f t="shared" si="276"/>
        <v>0</v>
      </c>
      <c r="I256" s="103" t="str">
        <f t="shared" si="277"/>
        <v/>
      </c>
      <c r="J256" s="103" t="e">
        <f t="shared" si="278"/>
        <v>#DIV/0!</v>
      </c>
      <c r="K256" s="103" t="str">
        <f t="shared" si="279"/>
        <v/>
      </c>
      <c r="L256" s="103" t="str">
        <f t="shared" si="280"/>
        <v/>
      </c>
      <c r="M256" s="103" t="str">
        <f t="shared" si="283"/>
        <v/>
      </c>
      <c r="N256" s="102">
        <f t="shared" si="284"/>
        <v>1</v>
      </c>
      <c r="O256" s="176" t="str">
        <f t="shared" si="274"/>
        <v/>
      </c>
      <c r="P256" s="101"/>
      <c r="Q256" s="192" t="str">
        <f t="shared" si="275"/>
        <v/>
      </c>
    </row>
    <row r="257" spans="1:17" ht="15" hidden="1" x14ac:dyDescent="0.25">
      <c r="A257" s="186"/>
      <c r="B257" s="108"/>
      <c r="C257" s="108"/>
      <c r="D257" s="107">
        <f t="shared" si="253"/>
        <v>45</v>
      </c>
      <c r="E257" s="106">
        <f t="shared" si="254"/>
        <v>45</v>
      </c>
      <c r="F257" s="105">
        <f t="shared" si="281"/>
        <v>0</v>
      </c>
      <c r="G257" s="105">
        <f t="shared" si="282"/>
        <v>0</v>
      </c>
      <c r="H257" s="104">
        <f t="shared" si="276"/>
        <v>0</v>
      </c>
      <c r="I257" s="103" t="str">
        <f t="shared" si="277"/>
        <v/>
      </c>
      <c r="J257" s="103" t="e">
        <f t="shared" si="278"/>
        <v>#DIV/0!</v>
      </c>
      <c r="K257" s="103" t="str">
        <f t="shared" si="279"/>
        <v/>
      </c>
      <c r="L257" s="103" t="str">
        <f t="shared" si="280"/>
        <v/>
      </c>
      <c r="M257" s="103" t="str">
        <f t="shared" si="283"/>
        <v/>
      </c>
      <c r="N257" s="102">
        <f t="shared" si="284"/>
        <v>1</v>
      </c>
      <c r="O257" s="176" t="str">
        <f t="shared" si="274"/>
        <v/>
      </c>
      <c r="P257" s="101"/>
      <c r="Q257" s="192" t="str">
        <f t="shared" si="275"/>
        <v/>
      </c>
    </row>
    <row r="258" spans="1:17" ht="15" hidden="1" x14ac:dyDescent="0.25">
      <c r="A258" s="186"/>
      <c r="B258" s="108"/>
      <c r="C258" s="108"/>
      <c r="D258" s="107">
        <f t="shared" si="253"/>
        <v>45</v>
      </c>
      <c r="E258" s="106">
        <f t="shared" si="254"/>
        <v>45</v>
      </c>
      <c r="F258" s="105">
        <f t="shared" si="281"/>
        <v>0</v>
      </c>
      <c r="G258" s="105">
        <f t="shared" si="282"/>
        <v>0</v>
      </c>
      <c r="H258" s="104">
        <f t="shared" si="276"/>
        <v>0</v>
      </c>
      <c r="I258" s="103" t="str">
        <f t="shared" si="277"/>
        <v/>
      </c>
      <c r="J258" s="103" t="e">
        <f t="shared" si="278"/>
        <v>#DIV/0!</v>
      </c>
      <c r="K258" s="103" t="str">
        <f t="shared" si="279"/>
        <v/>
      </c>
      <c r="L258" s="103" t="str">
        <f t="shared" si="280"/>
        <v/>
      </c>
      <c r="M258" s="103" t="str">
        <f t="shared" si="283"/>
        <v/>
      </c>
      <c r="N258" s="102">
        <f t="shared" si="284"/>
        <v>1</v>
      </c>
      <c r="O258" s="176" t="str">
        <f t="shared" si="274"/>
        <v/>
      </c>
      <c r="P258" s="101"/>
      <c r="Q258" s="192" t="str">
        <f t="shared" si="275"/>
        <v/>
      </c>
    </row>
    <row r="259" spans="1:17" ht="15" hidden="1" x14ac:dyDescent="0.25">
      <c r="A259" s="186"/>
      <c r="B259" s="108"/>
      <c r="C259" s="108"/>
      <c r="D259" s="107">
        <f t="shared" si="253"/>
        <v>45</v>
      </c>
      <c r="E259" s="106">
        <f t="shared" si="254"/>
        <v>45</v>
      </c>
      <c r="F259" s="105">
        <f t="shared" si="281"/>
        <v>0</v>
      </c>
      <c r="G259" s="105">
        <f t="shared" si="282"/>
        <v>0</v>
      </c>
      <c r="H259" s="104">
        <f t="shared" si="276"/>
        <v>0</v>
      </c>
      <c r="I259" s="103" t="str">
        <f t="shared" si="277"/>
        <v/>
      </c>
      <c r="J259" s="103" t="e">
        <f t="shared" si="278"/>
        <v>#DIV/0!</v>
      </c>
      <c r="K259" s="103" t="str">
        <f t="shared" si="279"/>
        <v/>
      </c>
      <c r="L259" s="103" t="str">
        <f t="shared" si="280"/>
        <v/>
      </c>
      <c r="M259" s="103" t="str">
        <f t="shared" si="283"/>
        <v/>
      </c>
      <c r="N259" s="102">
        <f t="shared" si="284"/>
        <v>1</v>
      </c>
      <c r="O259" s="176" t="str">
        <f t="shared" si="274"/>
        <v/>
      </c>
      <c r="P259" s="101"/>
      <c r="Q259" s="192" t="str">
        <f t="shared" si="275"/>
        <v/>
      </c>
    </row>
    <row r="260" spans="1:17" ht="15" hidden="1" x14ac:dyDescent="0.25">
      <c r="A260" s="186"/>
      <c r="B260" s="108"/>
      <c r="C260" s="108"/>
      <c r="D260" s="107">
        <f t="shared" si="253"/>
        <v>45</v>
      </c>
      <c r="E260" s="106">
        <f t="shared" si="254"/>
        <v>45</v>
      </c>
      <c r="F260" s="105">
        <f t="shared" si="281"/>
        <v>0</v>
      </c>
      <c r="G260" s="105">
        <f t="shared" si="282"/>
        <v>0</v>
      </c>
      <c r="H260" s="104">
        <f t="shared" si="276"/>
        <v>0</v>
      </c>
      <c r="I260" s="103" t="str">
        <f t="shared" si="277"/>
        <v/>
      </c>
      <c r="J260" s="103" t="e">
        <f t="shared" si="278"/>
        <v>#DIV/0!</v>
      </c>
      <c r="K260" s="103" t="str">
        <f t="shared" si="279"/>
        <v/>
      </c>
      <c r="L260" s="103" t="str">
        <f t="shared" si="280"/>
        <v/>
      </c>
      <c r="M260" s="103" t="str">
        <f t="shared" si="283"/>
        <v/>
      </c>
      <c r="N260" s="102">
        <f t="shared" si="284"/>
        <v>1</v>
      </c>
      <c r="O260" s="176" t="str">
        <f t="shared" si="274"/>
        <v/>
      </c>
      <c r="P260" s="101"/>
      <c r="Q260" s="192" t="str">
        <f t="shared" si="275"/>
        <v/>
      </c>
    </row>
    <row r="261" spans="1:17" ht="15" hidden="1" x14ac:dyDescent="0.25">
      <c r="A261" s="186"/>
      <c r="B261" s="108"/>
      <c r="C261" s="108"/>
      <c r="D261" s="107">
        <f t="shared" si="253"/>
        <v>45</v>
      </c>
      <c r="E261" s="106">
        <f t="shared" si="254"/>
        <v>45</v>
      </c>
      <c r="F261" s="105">
        <f t="shared" si="281"/>
        <v>0</v>
      </c>
      <c r="G261" s="105">
        <f t="shared" si="282"/>
        <v>0</v>
      </c>
      <c r="H261" s="104">
        <f t="shared" si="276"/>
        <v>0</v>
      </c>
      <c r="I261" s="103" t="str">
        <f t="shared" si="277"/>
        <v/>
      </c>
      <c r="J261" s="103" t="e">
        <f t="shared" si="278"/>
        <v>#DIV/0!</v>
      </c>
      <c r="K261" s="103" t="str">
        <f t="shared" si="279"/>
        <v/>
      </c>
      <c r="L261" s="103" t="str">
        <f t="shared" si="280"/>
        <v/>
      </c>
      <c r="M261" s="103" t="str">
        <f t="shared" si="283"/>
        <v/>
      </c>
      <c r="N261" s="102">
        <f t="shared" si="284"/>
        <v>1</v>
      </c>
      <c r="O261" s="176" t="str">
        <f t="shared" si="274"/>
        <v/>
      </c>
      <c r="P261" s="101"/>
      <c r="Q261" s="192" t="str">
        <f t="shared" si="275"/>
        <v/>
      </c>
    </row>
    <row r="262" spans="1:17" ht="15" hidden="1" x14ac:dyDescent="0.25">
      <c r="A262" s="186"/>
      <c r="B262" s="108"/>
      <c r="C262" s="108"/>
      <c r="D262" s="107">
        <f t="shared" si="253"/>
        <v>45</v>
      </c>
      <c r="E262" s="106">
        <f t="shared" si="254"/>
        <v>45</v>
      </c>
      <c r="F262" s="105">
        <f t="shared" si="281"/>
        <v>0</v>
      </c>
      <c r="G262" s="105">
        <f t="shared" si="282"/>
        <v>0</v>
      </c>
      <c r="H262" s="104">
        <f t="shared" si="276"/>
        <v>0</v>
      </c>
      <c r="I262" s="103" t="str">
        <f t="shared" si="277"/>
        <v/>
      </c>
      <c r="J262" s="103" t="e">
        <f t="shared" si="278"/>
        <v>#DIV/0!</v>
      </c>
      <c r="K262" s="103" t="str">
        <f t="shared" si="279"/>
        <v/>
      </c>
      <c r="L262" s="103" t="str">
        <f t="shared" si="280"/>
        <v/>
      </c>
      <c r="M262" s="103" t="str">
        <f t="shared" si="283"/>
        <v/>
      </c>
      <c r="N262" s="102">
        <f t="shared" si="284"/>
        <v>1</v>
      </c>
      <c r="O262" s="176" t="str">
        <f t="shared" si="274"/>
        <v/>
      </c>
      <c r="P262" s="101"/>
      <c r="Q262" s="192" t="str">
        <f t="shared" si="275"/>
        <v/>
      </c>
    </row>
    <row r="263" spans="1:17" ht="15" hidden="1" x14ac:dyDescent="0.25">
      <c r="A263" s="186"/>
      <c r="B263" s="108"/>
      <c r="C263" s="108"/>
      <c r="D263" s="107">
        <f t="shared" si="253"/>
        <v>45</v>
      </c>
      <c r="E263" s="106">
        <f t="shared" si="254"/>
        <v>45</v>
      </c>
      <c r="F263" s="105">
        <f t="shared" si="281"/>
        <v>0</v>
      </c>
      <c r="G263" s="105">
        <f t="shared" si="282"/>
        <v>0</v>
      </c>
      <c r="H263" s="104">
        <f t="shared" si="276"/>
        <v>0</v>
      </c>
      <c r="I263" s="103" t="str">
        <f t="shared" si="277"/>
        <v/>
      </c>
      <c r="J263" s="103" t="e">
        <f t="shared" si="278"/>
        <v>#DIV/0!</v>
      </c>
      <c r="K263" s="103" t="str">
        <f t="shared" si="279"/>
        <v/>
      </c>
      <c r="L263" s="103" t="str">
        <f t="shared" si="280"/>
        <v/>
      </c>
      <c r="M263" s="103" t="str">
        <f t="shared" si="283"/>
        <v/>
      </c>
      <c r="N263" s="102">
        <f t="shared" si="284"/>
        <v>1</v>
      </c>
      <c r="O263" s="176" t="str">
        <f t="shared" si="274"/>
        <v/>
      </c>
      <c r="P263" s="101"/>
      <c r="Q263" s="192" t="str">
        <f t="shared" si="275"/>
        <v/>
      </c>
    </row>
    <row r="264" spans="1:17" ht="15" hidden="1" x14ac:dyDescent="0.25">
      <c r="A264" s="186"/>
      <c r="B264" s="108"/>
      <c r="C264" s="108"/>
      <c r="D264" s="107">
        <f t="shared" si="253"/>
        <v>45</v>
      </c>
      <c r="E264" s="106">
        <f t="shared" si="254"/>
        <v>45</v>
      </c>
      <c r="F264" s="105">
        <f t="shared" si="281"/>
        <v>0</v>
      </c>
      <c r="G264" s="105">
        <f t="shared" si="282"/>
        <v>0</v>
      </c>
      <c r="H264" s="104">
        <f t="shared" si="276"/>
        <v>0</v>
      </c>
      <c r="I264" s="103" t="str">
        <f t="shared" si="277"/>
        <v/>
      </c>
      <c r="J264" s="103" t="e">
        <f t="shared" si="278"/>
        <v>#DIV/0!</v>
      </c>
      <c r="K264" s="103" t="str">
        <f t="shared" si="279"/>
        <v/>
      </c>
      <c r="L264" s="103" t="str">
        <f t="shared" si="280"/>
        <v/>
      </c>
      <c r="M264" s="103" t="str">
        <f t="shared" si="283"/>
        <v/>
      </c>
      <c r="N264" s="102">
        <f t="shared" si="284"/>
        <v>1</v>
      </c>
      <c r="O264" s="176" t="str">
        <f t="shared" si="274"/>
        <v/>
      </c>
      <c r="P264" s="101"/>
      <c r="Q264" s="192" t="str">
        <f t="shared" si="275"/>
        <v/>
      </c>
    </row>
    <row r="265" spans="1:17" ht="15" hidden="1" x14ac:dyDescent="0.25">
      <c r="A265" s="186"/>
      <c r="B265" s="108"/>
      <c r="C265" s="108"/>
      <c r="D265" s="107">
        <f t="shared" si="253"/>
        <v>45</v>
      </c>
      <c r="E265" s="106">
        <f t="shared" si="254"/>
        <v>45</v>
      </c>
      <c r="F265" s="105">
        <f t="shared" si="281"/>
        <v>0</v>
      </c>
      <c r="G265" s="105">
        <f t="shared" si="282"/>
        <v>0</v>
      </c>
      <c r="H265" s="104">
        <f t="shared" si="276"/>
        <v>0</v>
      </c>
      <c r="I265" s="103" t="str">
        <f t="shared" si="277"/>
        <v/>
      </c>
      <c r="J265" s="103" t="e">
        <f t="shared" si="278"/>
        <v>#DIV/0!</v>
      </c>
      <c r="K265" s="103" t="str">
        <f t="shared" si="279"/>
        <v/>
      </c>
      <c r="L265" s="103" t="str">
        <f t="shared" si="280"/>
        <v/>
      </c>
      <c r="M265" s="103" t="str">
        <f t="shared" si="283"/>
        <v/>
      </c>
      <c r="N265" s="102">
        <f t="shared" si="284"/>
        <v>1</v>
      </c>
      <c r="O265" s="176" t="str">
        <f t="shared" si="274"/>
        <v/>
      </c>
      <c r="P265" s="101"/>
      <c r="Q265" s="192" t="str">
        <f t="shared" si="275"/>
        <v/>
      </c>
    </row>
    <row r="266" spans="1:17" ht="15" hidden="1" x14ac:dyDescent="0.25">
      <c r="A266" s="186"/>
      <c r="B266" s="108"/>
      <c r="C266" s="108"/>
      <c r="D266" s="107">
        <f t="shared" si="253"/>
        <v>45</v>
      </c>
      <c r="E266" s="106">
        <f t="shared" si="254"/>
        <v>45</v>
      </c>
      <c r="F266" s="105">
        <f t="shared" si="281"/>
        <v>0</v>
      </c>
      <c r="G266" s="105">
        <f t="shared" si="282"/>
        <v>0</v>
      </c>
      <c r="H266" s="104">
        <f t="shared" si="276"/>
        <v>0</v>
      </c>
      <c r="I266" s="103" t="str">
        <f t="shared" si="277"/>
        <v/>
      </c>
      <c r="J266" s="103" t="e">
        <f t="shared" si="278"/>
        <v>#DIV/0!</v>
      </c>
      <c r="K266" s="103" t="str">
        <f t="shared" si="279"/>
        <v/>
      </c>
      <c r="L266" s="103" t="str">
        <f t="shared" si="280"/>
        <v/>
      </c>
      <c r="M266" s="103" t="str">
        <f t="shared" si="283"/>
        <v/>
      </c>
      <c r="N266" s="102">
        <f t="shared" si="284"/>
        <v>1</v>
      </c>
      <c r="O266" s="176" t="str">
        <f t="shared" si="274"/>
        <v/>
      </c>
      <c r="P266" s="101"/>
      <c r="Q266" s="192" t="str">
        <f t="shared" si="275"/>
        <v/>
      </c>
    </row>
    <row r="267" spans="1:17" ht="15" hidden="1" x14ac:dyDescent="0.25">
      <c r="A267" s="186"/>
      <c r="B267" s="108"/>
      <c r="C267" s="108"/>
      <c r="D267" s="107">
        <f t="shared" si="253"/>
        <v>45</v>
      </c>
      <c r="E267" s="106">
        <f t="shared" si="254"/>
        <v>45</v>
      </c>
      <c r="F267" s="105">
        <f t="shared" si="281"/>
        <v>0</v>
      </c>
      <c r="G267" s="105">
        <f t="shared" si="282"/>
        <v>0</v>
      </c>
      <c r="H267" s="104">
        <f t="shared" si="276"/>
        <v>0</v>
      </c>
      <c r="I267" s="103" t="str">
        <f t="shared" si="277"/>
        <v/>
      </c>
      <c r="J267" s="103" t="e">
        <f t="shared" si="278"/>
        <v>#DIV/0!</v>
      </c>
      <c r="K267" s="103" t="str">
        <f t="shared" si="279"/>
        <v/>
      </c>
      <c r="L267" s="103" t="str">
        <f t="shared" si="280"/>
        <v/>
      </c>
      <c r="M267" s="103" t="str">
        <f t="shared" si="283"/>
        <v/>
      </c>
      <c r="N267" s="102">
        <f t="shared" si="284"/>
        <v>1</v>
      </c>
      <c r="O267" s="176" t="str">
        <f t="shared" si="274"/>
        <v/>
      </c>
      <c r="P267" s="101"/>
      <c r="Q267" s="192" t="str">
        <f t="shared" si="275"/>
        <v/>
      </c>
    </row>
    <row r="268" spans="1:17" ht="15" hidden="1" x14ac:dyDescent="0.25">
      <c r="A268" s="186"/>
      <c r="B268" s="108"/>
      <c r="C268" s="108"/>
      <c r="D268" s="107">
        <f t="shared" si="253"/>
        <v>45</v>
      </c>
      <c r="E268" s="106">
        <f t="shared" si="254"/>
        <v>45</v>
      </c>
      <c r="F268" s="105">
        <f t="shared" si="281"/>
        <v>0</v>
      </c>
      <c r="G268" s="105">
        <f t="shared" si="282"/>
        <v>0</v>
      </c>
      <c r="H268" s="104">
        <f t="shared" si="276"/>
        <v>0</v>
      </c>
      <c r="I268" s="103" t="str">
        <f t="shared" si="277"/>
        <v/>
      </c>
      <c r="J268" s="103" t="e">
        <f t="shared" si="278"/>
        <v>#DIV/0!</v>
      </c>
      <c r="K268" s="103" t="str">
        <f t="shared" si="279"/>
        <v/>
      </c>
      <c r="L268" s="103" t="str">
        <f t="shared" si="280"/>
        <v/>
      </c>
      <c r="M268" s="103" t="str">
        <f t="shared" si="283"/>
        <v/>
      </c>
      <c r="N268" s="102">
        <f t="shared" si="284"/>
        <v>1</v>
      </c>
      <c r="O268" s="176" t="str">
        <f t="shared" si="274"/>
        <v/>
      </c>
      <c r="P268" s="101"/>
      <c r="Q268" s="192" t="str">
        <f t="shared" si="275"/>
        <v/>
      </c>
    </row>
    <row r="269" spans="1:17" ht="15" hidden="1" x14ac:dyDescent="0.25">
      <c r="A269" s="186"/>
      <c r="B269" s="108"/>
      <c r="C269" s="108"/>
      <c r="D269" s="107">
        <f t="shared" si="253"/>
        <v>45</v>
      </c>
      <c r="E269" s="106">
        <f t="shared" si="254"/>
        <v>45</v>
      </c>
      <c r="F269" s="105">
        <f t="shared" si="281"/>
        <v>0</v>
      </c>
      <c r="G269" s="105">
        <f t="shared" si="282"/>
        <v>0</v>
      </c>
      <c r="H269" s="104">
        <f t="shared" si="276"/>
        <v>0</v>
      </c>
      <c r="I269" s="103" t="str">
        <f t="shared" si="277"/>
        <v/>
      </c>
      <c r="J269" s="103" t="e">
        <f t="shared" si="278"/>
        <v>#DIV/0!</v>
      </c>
      <c r="K269" s="103" t="str">
        <f t="shared" si="279"/>
        <v/>
      </c>
      <c r="L269" s="103" t="str">
        <f t="shared" si="280"/>
        <v/>
      </c>
      <c r="M269" s="103" t="str">
        <f t="shared" si="283"/>
        <v/>
      </c>
      <c r="N269" s="102">
        <f t="shared" si="284"/>
        <v>1</v>
      </c>
      <c r="O269" s="176" t="str">
        <f t="shared" si="274"/>
        <v/>
      </c>
      <c r="P269" s="101"/>
      <c r="Q269" s="192" t="str">
        <f t="shared" si="275"/>
        <v/>
      </c>
    </row>
    <row r="270" spans="1:17" ht="15" hidden="1" x14ac:dyDescent="0.25">
      <c r="A270" s="186"/>
      <c r="B270" s="108"/>
      <c r="C270" s="108"/>
      <c r="D270" s="107">
        <f t="shared" si="253"/>
        <v>45</v>
      </c>
      <c r="E270" s="106">
        <f t="shared" si="254"/>
        <v>45</v>
      </c>
      <c r="F270" s="105">
        <f t="shared" si="281"/>
        <v>0</v>
      </c>
      <c r="G270" s="105">
        <f t="shared" si="282"/>
        <v>0</v>
      </c>
      <c r="H270" s="104">
        <f t="shared" si="276"/>
        <v>0</v>
      </c>
      <c r="I270" s="103" t="str">
        <f t="shared" si="277"/>
        <v/>
      </c>
      <c r="J270" s="103" t="e">
        <f t="shared" si="278"/>
        <v>#DIV/0!</v>
      </c>
      <c r="K270" s="103" t="str">
        <f t="shared" si="279"/>
        <v/>
      </c>
      <c r="L270" s="103" t="str">
        <f t="shared" si="280"/>
        <v/>
      </c>
      <c r="M270" s="103" t="str">
        <f t="shared" si="283"/>
        <v/>
      </c>
      <c r="N270" s="102">
        <f t="shared" si="284"/>
        <v>1</v>
      </c>
      <c r="O270" s="176" t="str">
        <f t="shared" si="274"/>
        <v/>
      </c>
      <c r="P270" s="101"/>
      <c r="Q270" s="192" t="str">
        <f t="shared" si="275"/>
        <v/>
      </c>
    </row>
    <row r="271" spans="1:17" ht="15" hidden="1" x14ac:dyDescent="0.25">
      <c r="A271" s="186"/>
      <c r="B271" s="108"/>
      <c r="C271" s="108"/>
      <c r="D271" s="107">
        <f t="shared" si="253"/>
        <v>45</v>
      </c>
      <c r="E271" s="106">
        <f t="shared" si="254"/>
        <v>45</v>
      </c>
      <c r="F271" s="105">
        <f t="shared" si="281"/>
        <v>0</v>
      </c>
      <c r="G271" s="105">
        <f t="shared" si="282"/>
        <v>0</v>
      </c>
      <c r="H271" s="104">
        <f t="shared" si="276"/>
        <v>0</v>
      </c>
      <c r="I271" s="103" t="str">
        <f t="shared" si="277"/>
        <v/>
      </c>
      <c r="J271" s="103" t="e">
        <f t="shared" si="278"/>
        <v>#DIV/0!</v>
      </c>
      <c r="K271" s="103" t="str">
        <f t="shared" si="279"/>
        <v/>
      </c>
      <c r="L271" s="103" t="str">
        <f t="shared" si="280"/>
        <v/>
      </c>
      <c r="M271" s="103" t="str">
        <f t="shared" si="283"/>
        <v/>
      </c>
      <c r="N271" s="102">
        <f t="shared" si="284"/>
        <v>1</v>
      </c>
      <c r="O271" s="176" t="str">
        <f t="shared" si="274"/>
        <v/>
      </c>
      <c r="P271" s="101"/>
      <c r="Q271" s="192" t="str">
        <f t="shared" si="275"/>
        <v/>
      </c>
    </row>
    <row r="272" spans="1:17" ht="15" hidden="1" x14ac:dyDescent="0.25">
      <c r="A272" s="186"/>
      <c r="B272" s="108"/>
      <c r="C272" s="108"/>
      <c r="D272" s="107">
        <f t="shared" si="253"/>
        <v>45</v>
      </c>
      <c r="E272" s="106">
        <f t="shared" si="254"/>
        <v>45</v>
      </c>
      <c r="F272" s="105">
        <f t="shared" si="281"/>
        <v>0</v>
      </c>
      <c r="G272" s="105">
        <f t="shared" si="282"/>
        <v>0</v>
      </c>
      <c r="H272" s="104">
        <f t="shared" si="276"/>
        <v>0</v>
      </c>
      <c r="I272" s="103" t="str">
        <f t="shared" si="277"/>
        <v/>
      </c>
      <c r="J272" s="103" t="e">
        <f t="shared" si="278"/>
        <v>#DIV/0!</v>
      </c>
      <c r="K272" s="103" t="str">
        <f t="shared" si="279"/>
        <v/>
      </c>
      <c r="L272" s="103" t="str">
        <f t="shared" si="280"/>
        <v/>
      </c>
      <c r="M272" s="103" t="str">
        <f t="shared" si="283"/>
        <v/>
      </c>
      <c r="N272" s="102">
        <f t="shared" si="284"/>
        <v>1</v>
      </c>
      <c r="O272" s="176" t="str">
        <f t="shared" si="274"/>
        <v/>
      </c>
      <c r="P272" s="101"/>
      <c r="Q272" s="192" t="str">
        <f t="shared" si="275"/>
        <v/>
      </c>
    </row>
    <row r="273" spans="1:17" ht="15" hidden="1" x14ac:dyDescent="0.25">
      <c r="A273" s="186"/>
      <c r="B273" s="108"/>
      <c r="C273" s="108"/>
      <c r="D273" s="107">
        <f t="shared" si="253"/>
        <v>45</v>
      </c>
      <c r="E273" s="106">
        <f t="shared" si="254"/>
        <v>45</v>
      </c>
      <c r="F273" s="105">
        <f t="shared" si="281"/>
        <v>0</v>
      </c>
      <c r="G273" s="105">
        <f t="shared" si="282"/>
        <v>0</v>
      </c>
      <c r="H273" s="104">
        <f t="shared" si="276"/>
        <v>0</v>
      </c>
      <c r="I273" s="103" t="str">
        <f t="shared" si="277"/>
        <v/>
      </c>
      <c r="J273" s="103" t="e">
        <f t="shared" si="278"/>
        <v>#DIV/0!</v>
      </c>
      <c r="K273" s="103" t="str">
        <f t="shared" si="279"/>
        <v/>
      </c>
      <c r="L273" s="103" t="str">
        <f t="shared" si="280"/>
        <v/>
      </c>
      <c r="M273" s="103" t="str">
        <f t="shared" si="283"/>
        <v/>
      </c>
      <c r="N273" s="102">
        <f t="shared" si="284"/>
        <v>1</v>
      </c>
      <c r="O273" s="176" t="str">
        <f t="shared" si="274"/>
        <v/>
      </c>
      <c r="P273" s="101"/>
      <c r="Q273" s="192" t="str">
        <f t="shared" si="275"/>
        <v/>
      </c>
    </row>
    <row r="274" spans="1:17" ht="15" hidden="1" x14ac:dyDescent="0.25">
      <c r="A274" s="186"/>
      <c r="B274" s="108"/>
      <c r="C274" s="108"/>
      <c r="D274" s="107">
        <f t="shared" ref="D274:D337" si="285">SUM($B$4-B274)</f>
        <v>45</v>
      </c>
      <c r="E274" s="106">
        <f t="shared" ref="E274:E337" si="286">SUM($B$5-C274)</f>
        <v>45</v>
      </c>
      <c r="F274" s="105">
        <f t="shared" si="281"/>
        <v>0</v>
      </c>
      <c r="G274" s="105">
        <f t="shared" si="282"/>
        <v>0</v>
      </c>
      <c r="H274" s="104">
        <f t="shared" si="276"/>
        <v>0</v>
      </c>
      <c r="I274" s="103" t="str">
        <f t="shared" si="277"/>
        <v/>
      </c>
      <c r="J274" s="103" t="e">
        <f t="shared" si="278"/>
        <v>#DIV/0!</v>
      </c>
      <c r="K274" s="103" t="str">
        <f t="shared" si="279"/>
        <v/>
      </c>
      <c r="L274" s="103" t="str">
        <f t="shared" si="280"/>
        <v/>
      </c>
      <c r="M274" s="103" t="str">
        <f t="shared" si="283"/>
        <v/>
      </c>
      <c r="N274" s="102">
        <f t="shared" si="284"/>
        <v>1</v>
      </c>
      <c r="O274" s="176" t="str">
        <f t="shared" si="274"/>
        <v/>
      </c>
      <c r="P274" s="101"/>
      <c r="Q274" s="192" t="str">
        <f t="shared" si="275"/>
        <v/>
      </c>
    </row>
    <row r="275" spans="1:17" ht="15" hidden="1" x14ac:dyDescent="0.25">
      <c r="A275" s="186"/>
      <c r="B275" s="108"/>
      <c r="C275" s="108"/>
      <c r="D275" s="107">
        <f t="shared" si="285"/>
        <v>45</v>
      </c>
      <c r="E275" s="106">
        <f t="shared" si="286"/>
        <v>45</v>
      </c>
      <c r="F275" s="105">
        <f t="shared" si="281"/>
        <v>0</v>
      </c>
      <c r="G275" s="105">
        <f t="shared" si="282"/>
        <v>0</v>
      </c>
      <c r="H275" s="104">
        <f t="shared" si="276"/>
        <v>0</v>
      </c>
      <c r="I275" s="103" t="str">
        <f t="shared" si="277"/>
        <v/>
      </c>
      <c r="J275" s="103" t="e">
        <f t="shared" si="278"/>
        <v>#DIV/0!</v>
      </c>
      <c r="K275" s="103" t="str">
        <f t="shared" si="279"/>
        <v/>
      </c>
      <c r="L275" s="103" t="str">
        <f t="shared" si="280"/>
        <v/>
      </c>
      <c r="M275" s="103" t="str">
        <f t="shared" si="283"/>
        <v/>
      </c>
      <c r="N275" s="102">
        <f t="shared" si="284"/>
        <v>1</v>
      </c>
      <c r="O275" s="176" t="str">
        <f t="shared" si="274"/>
        <v/>
      </c>
      <c r="P275" s="101"/>
      <c r="Q275" s="192" t="str">
        <f t="shared" si="275"/>
        <v/>
      </c>
    </row>
    <row r="276" spans="1:17" ht="15" hidden="1" x14ac:dyDescent="0.25">
      <c r="A276" s="186"/>
      <c r="B276" s="108"/>
      <c r="C276" s="108"/>
      <c r="D276" s="107">
        <f t="shared" si="285"/>
        <v>45</v>
      </c>
      <c r="E276" s="106">
        <f t="shared" si="286"/>
        <v>45</v>
      </c>
      <c r="F276" s="105">
        <f t="shared" si="281"/>
        <v>0</v>
      </c>
      <c r="G276" s="105">
        <f t="shared" si="282"/>
        <v>0</v>
      </c>
      <c r="H276" s="104">
        <f t="shared" si="276"/>
        <v>0</v>
      </c>
      <c r="I276" s="103" t="str">
        <f t="shared" si="277"/>
        <v/>
      </c>
      <c r="J276" s="103" t="e">
        <f t="shared" si="278"/>
        <v>#DIV/0!</v>
      </c>
      <c r="K276" s="103" t="str">
        <f t="shared" si="279"/>
        <v/>
      </c>
      <c r="L276" s="103" t="str">
        <f t="shared" si="280"/>
        <v/>
      </c>
      <c r="M276" s="103" t="str">
        <f t="shared" si="283"/>
        <v/>
      </c>
      <c r="N276" s="102">
        <f t="shared" si="284"/>
        <v>1</v>
      </c>
      <c r="O276" s="176" t="str">
        <f t="shared" si="274"/>
        <v/>
      </c>
      <c r="P276" s="101"/>
      <c r="Q276" s="192" t="str">
        <f t="shared" si="275"/>
        <v/>
      </c>
    </row>
    <row r="277" spans="1:17" ht="15" hidden="1" x14ac:dyDescent="0.25">
      <c r="A277" s="186"/>
      <c r="B277" s="108"/>
      <c r="C277" s="108"/>
      <c r="D277" s="107">
        <f t="shared" si="285"/>
        <v>45</v>
      </c>
      <c r="E277" s="106">
        <f t="shared" si="286"/>
        <v>45</v>
      </c>
      <c r="F277" s="105">
        <f t="shared" si="281"/>
        <v>0</v>
      </c>
      <c r="G277" s="105">
        <f t="shared" si="282"/>
        <v>0</v>
      </c>
      <c r="H277" s="104">
        <f t="shared" si="276"/>
        <v>0</v>
      </c>
      <c r="I277" s="103" t="str">
        <f t="shared" si="277"/>
        <v/>
      </c>
      <c r="J277" s="103" t="e">
        <f t="shared" si="278"/>
        <v>#DIV/0!</v>
      </c>
      <c r="K277" s="103" t="str">
        <f t="shared" si="279"/>
        <v/>
      </c>
      <c r="L277" s="103" t="str">
        <f t="shared" si="280"/>
        <v/>
      </c>
      <c r="M277" s="103" t="str">
        <f t="shared" si="283"/>
        <v/>
      </c>
      <c r="N277" s="102">
        <f t="shared" si="284"/>
        <v>1</v>
      </c>
      <c r="O277" s="176" t="str">
        <f t="shared" si="274"/>
        <v/>
      </c>
      <c r="P277" s="101"/>
      <c r="Q277" s="192" t="str">
        <f t="shared" si="275"/>
        <v/>
      </c>
    </row>
    <row r="278" spans="1:17" ht="15" hidden="1" x14ac:dyDescent="0.25">
      <c r="A278" s="186"/>
      <c r="B278" s="108"/>
      <c r="C278" s="108"/>
      <c r="D278" s="107">
        <f t="shared" si="285"/>
        <v>45</v>
      </c>
      <c r="E278" s="106">
        <f t="shared" si="286"/>
        <v>45</v>
      </c>
      <c r="F278" s="105">
        <f t="shared" si="281"/>
        <v>0</v>
      </c>
      <c r="G278" s="105">
        <f t="shared" si="282"/>
        <v>0</v>
      </c>
      <c r="H278" s="104">
        <f t="shared" si="276"/>
        <v>0</v>
      </c>
      <c r="I278" s="103" t="str">
        <f t="shared" si="277"/>
        <v/>
      </c>
      <c r="J278" s="103" t="e">
        <f t="shared" si="278"/>
        <v>#DIV/0!</v>
      </c>
      <c r="K278" s="103" t="str">
        <f t="shared" si="279"/>
        <v/>
      </c>
      <c r="L278" s="103" t="str">
        <f t="shared" si="280"/>
        <v/>
      </c>
      <c r="M278" s="103" t="str">
        <f t="shared" si="283"/>
        <v/>
      </c>
      <c r="N278" s="102">
        <f t="shared" si="284"/>
        <v>1</v>
      </c>
      <c r="O278" s="176" t="str">
        <f t="shared" si="274"/>
        <v/>
      </c>
      <c r="P278" s="101"/>
      <c r="Q278" s="192" t="str">
        <f t="shared" si="275"/>
        <v/>
      </c>
    </row>
    <row r="279" spans="1:17" ht="15" hidden="1" x14ac:dyDescent="0.25">
      <c r="A279" s="186"/>
      <c r="B279" s="108"/>
      <c r="C279" s="108"/>
      <c r="D279" s="107">
        <f t="shared" si="285"/>
        <v>45</v>
      </c>
      <c r="E279" s="106">
        <f t="shared" si="286"/>
        <v>45</v>
      </c>
      <c r="F279" s="105">
        <f t="shared" si="281"/>
        <v>0</v>
      </c>
      <c r="G279" s="105">
        <f t="shared" si="282"/>
        <v>0</v>
      </c>
      <c r="H279" s="104">
        <f t="shared" si="276"/>
        <v>0</v>
      </c>
      <c r="I279" s="103" t="str">
        <f t="shared" si="277"/>
        <v/>
      </c>
      <c r="J279" s="103" t="e">
        <f t="shared" si="278"/>
        <v>#DIV/0!</v>
      </c>
      <c r="K279" s="103" t="str">
        <f t="shared" si="279"/>
        <v/>
      </c>
      <c r="L279" s="103" t="str">
        <f t="shared" si="280"/>
        <v/>
      </c>
      <c r="M279" s="103" t="str">
        <f t="shared" si="283"/>
        <v/>
      </c>
      <c r="N279" s="102">
        <f t="shared" si="284"/>
        <v>1</v>
      </c>
      <c r="O279" s="176" t="str">
        <f t="shared" si="274"/>
        <v/>
      </c>
      <c r="P279" s="101"/>
      <c r="Q279" s="192" t="str">
        <f t="shared" si="275"/>
        <v/>
      </c>
    </row>
    <row r="280" spans="1:17" ht="15" hidden="1" x14ac:dyDescent="0.25">
      <c r="A280" s="186"/>
      <c r="B280" s="108"/>
      <c r="C280" s="108"/>
      <c r="D280" s="107">
        <f t="shared" si="285"/>
        <v>45</v>
      </c>
      <c r="E280" s="106">
        <f t="shared" si="286"/>
        <v>45</v>
      </c>
      <c r="F280" s="105">
        <f t="shared" si="281"/>
        <v>0</v>
      </c>
      <c r="G280" s="105">
        <f t="shared" si="282"/>
        <v>0</v>
      </c>
      <c r="H280" s="104">
        <f t="shared" si="276"/>
        <v>0</v>
      </c>
      <c r="I280" s="103" t="str">
        <f t="shared" si="277"/>
        <v/>
      </c>
      <c r="J280" s="103" t="e">
        <f t="shared" si="278"/>
        <v>#DIV/0!</v>
      </c>
      <c r="K280" s="103" t="str">
        <f t="shared" si="279"/>
        <v/>
      </c>
      <c r="L280" s="103" t="str">
        <f t="shared" si="280"/>
        <v/>
      </c>
      <c r="M280" s="103" t="str">
        <f t="shared" si="283"/>
        <v/>
      </c>
      <c r="N280" s="102">
        <f t="shared" si="284"/>
        <v>1</v>
      </c>
      <c r="O280" s="176" t="str">
        <f t="shared" si="274"/>
        <v/>
      </c>
      <c r="P280" s="101"/>
      <c r="Q280" s="192" t="str">
        <f t="shared" si="275"/>
        <v/>
      </c>
    </row>
    <row r="281" spans="1:17" ht="15" hidden="1" x14ac:dyDescent="0.25">
      <c r="A281" s="186"/>
      <c r="B281" s="108"/>
      <c r="C281" s="108"/>
      <c r="D281" s="107">
        <f t="shared" si="285"/>
        <v>45</v>
      </c>
      <c r="E281" s="106">
        <f t="shared" si="286"/>
        <v>45</v>
      </c>
      <c r="F281" s="105">
        <f t="shared" si="281"/>
        <v>0</v>
      </c>
      <c r="G281" s="105">
        <f t="shared" si="282"/>
        <v>0</v>
      </c>
      <c r="H281" s="104">
        <f t="shared" si="276"/>
        <v>0</v>
      </c>
      <c r="I281" s="103" t="str">
        <f t="shared" si="277"/>
        <v/>
      </c>
      <c r="J281" s="103" t="e">
        <f t="shared" si="278"/>
        <v>#DIV/0!</v>
      </c>
      <c r="K281" s="103" t="str">
        <f t="shared" si="279"/>
        <v/>
      </c>
      <c r="L281" s="103" t="str">
        <f t="shared" si="280"/>
        <v/>
      </c>
      <c r="M281" s="103" t="str">
        <f t="shared" si="283"/>
        <v/>
      </c>
      <c r="N281" s="102">
        <f t="shared" si="284"/>
        <v>1</v>
      </c>
      <c r="O281" s="176" t="str">
        <f t="shared" si="274"/>
        <v/>
      </c>
      <c r="P281" s="101"/>
      <c r="Q281" s="192" t="str">
        <f t="shared" si="275"/>
        <v/>
      </c>
    </row>
    <row r="282" spans="1:17" ht="15" hidden="1" x14ac:dyDescent="0.25">
      <c r="A282" s="186"/>
      <c r="B282" s="108"/>
      <c r="C282" s="108"/>
      <c r="D282" s="107">
        <f t="shared" si="285"/>
        <v>45</v>
      </c>
      <c r="E282" s="106">
        <f t="shared" si="286"/>
        <v>45</v>
      </c>
      <c r="F282" s="105">
        <f t="shared" si="281"/>
        <v>0</v>
      </c>
      <c r="G282" s="105">
        <f t="shared" si="282"/>
        <v>0</v>
      </c>
      <c r="H282" s="104">
        <f t="shared" si="276"/>
        <v>0</v>
      </c>
      <c r="I282" s="103" t="str">
        <f t="shared" si="277"/>
        <v/>
      </c>
      <c r="J282" s="103" t="e">
        <f t="shared" si="278"/>
        <v>#DIV/0!</v>
      </c>
      <c r="K282" s="103" t="str">
        <f t="shared" si="279"/>
        <v/>
      </c>
      <c r="L282" s="103" t="str">
        <f t="shared" si="280"/>
        <v/>
      </c>
      <c r="M282" s="103" t="str">
        <f t="shared" si="283"/>
        <v/>
      </c>
      <c r="N282" s="102">
        <f t="shared" si="284"/>
        <v>1</v>
      </c>
      <c r="O282" s="176" t="str">
        <f t="shared" si="274"/>
        <v/>
      </c>
      <c r="P282" s="101"/>
      <c r="Q282" s="192" t="str">
        <f t="shared" si="275"/>
        <v/>
      </c>
    </row>
    <row r="283" spans="1:17" ht="15" hidden="1" x14ac:dyDescent="0.25">
      <c r="A283" s="186"/>
      <c r="B283" s="108"/>
      <c r="C283" s="108"/>
      <c r="D283" s="107">
        <f t="shared" si="285"/>
        <v>45</v>
      </c>
      <c r="E283" s="106">
        <f t="shared" si="286"/>
        <v>45</v>
      </c>
      <c r="F283" s="105">
        <f t="shared" si="281"/>
        <v>0</v>
      </c>
      <c r="G283" s="105">
        <f t="shared" si="282"/>
        <v>0</v>
      </c>
      <c r="H283" s="104">
        <f t="shared" si="276"/>
        <v>0</v>
      </c>
      <c r="I283" s="103" t="str">
        <f t="shared" si="277"/>
        <v/>
      </c>
      <c r="J283" s="103" t="e">
        <f t="shared" si="278"/>
        <v>#DIV/0!</v>
      </c>
      <c r="K283" s="103" t="str">
        <f t="shared" si="279"/>
        <v/>
      </c>
      <c r="L283" s="103" t="str">
        <f t="shared" si="280"/>
        <v/>
      </c>
      <c r="M283" s="103" t="str">
        <f t="shared" si="283"/>
        <v/>
      </c>
      <c r="N283" s="102">
        <f t="shared" si="284"/>
        <v>1</v>
      </c>
      <c r="O283" s="176" t="str">
        <f t="shared" si="274"/>
        <v/>
      </c>
      <c r="P283" s="101"/>
      <c r="Q283" s="192" t="str">
        <f t="shared" si="275"/>
        <v/>
      </c>
    </row>
    <row r="284" spans="1:17" ht="15" hidden="1" x14ac:dyDescent="0.25">
      <c r="A284" s="186"/>
      <c r="B284" s="108"/>
      <c r="C284" s="108"/>
      <c r="D284" s="107">
        <f t="shared" si="285"/>
        <v>45</v>
      </c>
      <c r="E284" s="106">
        <f t="shared" si="286"/>
        <v>45</v>
      </c>
      <c r="F284" s="105">
        <f t="shared" si="281"/>
        <v>0</v>
      </c>
      <c r="G284" s="105">
        <f t="shared" si="282"/>
        <v>0</v>
      </c>
      <c r="H284" s="104">
        <f t="shared" si="276"/>
        <v>0</v>
      </c>
      <c r="I284" s="103" t="str">
        <f t="shared" si="277"/>
        <v/>
      </c>
      <c r="J284" s="103" t="e">
        <f t="shared" si="278"/>
        <v>#DIV/0!</v>
      </c>
      <c r="K284" s="103" t="str">
        <f t="shared" si="279"/>
        <v/>
      </c>
      <c r="L284" s="103" t="str">
        <f t="shared" si="280"/>
        <v/>
      </c>
      <c r="M284" s="103" t="str">
        <f t="shared" si="283"/>
        <v/>
      </c>
      <c r="N284" s="102">
        <f t="shared" si="284"/>
        <v>1</v>
      </c>
      <c r="O284" s="176" t="str">
        <f t="shared" si="274"/>
        <v/>
      </c>
      <c r="P284" s="101"/>
      <c r="Q284" s="192" t="str">
        <f t="shared" si="275"/>
        <v/>
      </c>
    </row>
    <row r="285" spans="1:17" ht="15" hidden="1" x14ac:dyDescent="0.25">
      <c r="A285" s="186"/>
      <c r="B285" s="108"/>
      <c r="C285" s="108"/>
      <c r="D285" s="107">
        <f t="shared" si="285"/>
        <v>45</v>
      </c>
      <c r="E285" s="106">
        <f t="shared" si="286"/>
        <v>45</v>
      </c>
      <c r="F285" s="105">
        <f t="shared" si="281"/>
        <v>0</v>
      </c>
      <c r="G285" s="105">
        <f t="shared" si="282"/>
        <v>0</v>
      </c>
      <c r="H285" s="104">
        <f t="shared" si="276"/>
        <v>0</v>
      </c>
      <c r="I285" s="103" t="str">
        <f t="shared" si="277"/>
        <v/>
      </c>
      <c r="J285" s="103" t="e">
        <f t="shared" si="278"/>
        <v>#DIV/0!</v>
      </c>
      <c r="K285" s="103" t="str">
        <f t="shared" si="279"/>
        <v/>
      </c>
      <c r="L285" s="103" t="str">
        <f t="shared" si="280"/>
        <v/>
      </c>
      <c r="M285" s="103" t="str">
        <f t="shared" si="283"/>
        <v/>
      </c>
      <c r="N285" s="102">
        <f t="shared" si="284"/>
        <v>1</v>
      </c>
      <c r="O285" s="176" t="str">
        <f t="shared" si="274"/>
        <v/>
      </c>
      <c r="P285" s="101"/>
      <c r="Q285" s="192" t="str">
        <f t="shared" si="275"/>
        <v/>
      </c>
    </row>
    <row r="286" spans="1:17" ht="15" hidden="1" x14ac:dyDescent="0.25">
      <c r="A286" s="186"/>
      <c r="B286" s="108"/>
      <c r="C286" s="108"/>
      <c r="D286" s="107">
        <f t="shared" si="285"/>
        <v>45</v>
      </c>
      <c r="E286" s="106">
        <f t="shared" si="286"/>
        <v>45</v>
      </c>
      <c r="F286" s="105">
        <f t="shared" si="281"/>
        <v>0</v>
      </c>
      <c r="G286" s="105">
        <f t="shared" si="282"/>
        <v>0</v>
      </c>
      <c r="H286" s="104">
        <f t="shared" si="276"/>
        <v>0</v>
      </c>
      <c r="I286" s="103" t="str">
        <f t="shared" si="277"/>
        <v/>
      </c>
      <c r="J286" s="103" t="e">
        <f t="shared" si="278"/>
        <v>#DIV/0!</v>
      </c>
      <c r="K286" s="103" t="str">
        <f t="shared" si="279"/>
        <v/>
      </c>
      <c r="L286" s="103" t="str">
        <f t="shared" si="280"/>
        <v/>
      </c>
      <c r="M286" s="103" t="str">
        <f t="shared" si="283"/>
        <v/>
      </c>
      <c r="N286" s="102">
        <f t="shared" si="284"/>
        <v>1</v>
      </c>
      <c r="O286" s="176" t="str">
        <f t="shared" si="274"/>
        <v/>
      </c>
      <c r="P286" s="101"/>
      <c r="Q286" s="192" t="str">
        <f t="shared" si="275"/>
        <v/>
      </c>
    </row>
    <row r="287" spans="1:17" ht="15" hidden="1" x14ac:dyDescent="0.25">
      <c r="A287" s="186"/>
      <c r="B287" s="108"/>
      <c r="C287" s="108"/>
      <c r="D287" s="107">
        <f t="shared" si="285"/>
        <v>45</v>
      </c>
      <c r="E287" s="106">
        <f t="shared" si="286"/>
        <v>45</v>
      </c>
      <c r="F287" s="105">
        <f t="shared" si="281"/>
        <v>0</v>
      </c>
      <c r="G287" s="105">
        <f t="shared" si="282"/>
        <v>0</v>
      </c>
      <c r="H287" s="104">
        <f t="shared" si="276"/>
        <v>0</v>
      </c>
      <c r="I287" s="103" t="str">
        <f t="shared" si="277"/>
        <v/>
      </c>
      <c r="J287" s="103" t="e">
        <f t="shared" si="278"/>
        <v>#DIV/0!</v>
      </c>
      <c r="K287" s="103" t="str">
        <f t="shared" si="279"/>
        <v/>
      </c>
      <c r="L287" s="103" t="str">
        <f t="shared" si="280"/>
        <v/>
      </c>
      <c r="M287" s="103" t="str">
        <f t="shared" si="283"/>
        <v/>
      </c>
      <c r="N287" s="102">
        <f t="shared" si="284"/>
        <v>1</v>
      </c>
      <c r="O287" s="176" t="str">
        <f t="shared" si="274"/>
        <v/>
      </c>
      <c r="P287" s="101"/>
      <c r="Q287" s="192" t="str">
        <f t="shared" si="275"/>
        <v/>
      </c>
    </row>
    <row r="288" spans="1:17" ht="15" hidden="1" x14ac:dyDescent="0.25">
      <c r="A288" s="186"/>
      <c r="B288" s="108"/>
      <c r="C288" s="108"/>
      <c r="D288" s="107">
        <f t="shared" si="285"/>
        <v>45</v>
      </c>
      <c r="E288" s="106">
        <f t="shared" si="286"/>
        <v>45</v>
      </c>
      <c r="F288" s="105">
        <f t="shared" si="281"/>
        <v>0</v>
      </c>
      <c r="G288" s="105">
        <f t="shared" si="282"/>
        <v>0</v>
      </c>
      <c r="H288" s="104">
        <f t="shared" si="276"/>
        <v>0</v>
      </c>
      <c r="I288" s="103" t="str">
        <f t="shared" si="277"/>
        <v/>
      </c>
      <c r="J288" s="103" t="e">
        <f t="shared" si="278"/>
        <v>#DIV/0!</v>
      </c>
      <c r="K288" s="103" t="str">
        <f t="shared" si="279"/>
        <v/>
      </c>
      <c r="L288" s="103" t="str">
        <f t="shared" si="280"/>
        <v/>
      </c>
      <c r="M288" s="103" t="str">
        <f t="shared" si="283"/>
        <v/>
      </c>
      <c r="N288" s="102">
        <f t="shared" si="284"/>
        <v>1</v>
      </c>
      <c r="O288" s="176" t="str">
        <f t="shared" si="274"/>
        <v/>
      </c>
      <c r="P288" s="101"/>
      <c r="Q288" s="192" t="str">
        <f t="shared" si="275"/>
        <v/>
      </c>
    </row>
    <row r="289" spans="1:17" ht="15" hidden="1" x14ac:dyDescent="0.25">
      <c r="A289" s="186"/>
      <c r="B289" s="108"/>
      <c r="C289" s="108"/>
      <c r="D289" s="107">
        <f t="shared" si="285"/>
        <v>45</v>
      </c>
      <c r="E289" s="106">
        <f t="shared" si="286"/>
        <v>45</v>
      </c>
      <c r="F289" s="105">
        <f t="shared" si="281"/>
        <v>0</v>
      </c>
      <c r="G289" s="105">
        <f t="shared" si="282"/>
        <v>0</v>
      </c>
      <c r="H289" s="104">
        <f t="shared" si="276"/>
        <v>0</v>
      </c>
      <c r="I289" s="103" t="str">
        <f t="shared" si="277"/>
        <v/>
      </c>
      <c r="J289" s="103" t="e">
        <f t="shared" si="278"/>
        <v>#DIV/0!</v>
      </c>
      <c r="K289" s="103" t="str">
        <f t="shared" si="279"/>
        <v/>
      </c>
      <c r="L289" s="103" t="str">
        <f t="shared" si="280"/>
        <v/>
      </c>
      <c r="M289" s="103" t="str">
        <f t="shared" si="283"/>
        <v/>
      </c>
      <c r="N289" s="102">
        <f t="shared" si="284"/>
        <v>1</v>
      </c>
      <c r="O289" s="176" t="str">
        <f t="shared" ref="O289:O352" si="287">IF(AND(N289&lt;0.05,M289&gt;1,AND(B289&gt;0,B289&lt;$B$4)),"Doers are " &amp; ROUND(M289,1)&amp;" more likely to give this response than Non-Doers.",IF(AND(N289&lt;0.05,M289&gt;1,B289=$B$4),"Doers are more likely to give this response than Doers.",""))</f>
        <v/>
      </c>
      <c r="P289" s="101"/>
      <c r="Q289" s="192" t="str">
        <f t="shared" ref="Q289:Q352" si="288">IF(AND(N289&lt;0.05,M289&lt;1,AND(C289&gt;0,B289&gt;0)),"Doers are " &amp; ROUND(1/M289,1)&amp;" more likely to give this response than Non-Doers.",IF(AND(N289&lt;0.05,M289=0,B289=0),"Doers are more likely to give this response than Doers.",""))</f>
        <v/>
      </c>
    </row>
    <row r="290" spans="1:17" ht="15" hidden="1" x14ac:dyDescent="0.25">
      <c r="A290" s="186"/>
      <c r="B290" s="108"/>
      <c r="C290" s="108"/>
      <c r="D290" s="107">
        <f t="shared" si="285"/>
        <v>45</v>
      </c>
      <c r="E290" s="106">
        <f t="shared" si="286"/>
        <v>45</v>
      </c>
      <c r="F290" s="105">
        <f t="shared" si="281"/>
        <v>0</v>
      </c>
      <c r="G290" s="105">
        <f t="shared" si="282"/>
        <v>0</v>
      </c>
      <c r="H290" s="104">
        <f t="shared" si="276"/>
        <v>0</v>
      </c>
      <c r="I290" s="103" t="str">
        <f t="shared" si="277"/>
        <v/>
      </c>
      <c r="J290" s="103" t="e">
        <f t="shared" si="278"/>
        <v>#DIV/0!</v>
      </c>
      <c r="K290" s="103" t="str">
        <f t="shared" si="279"/>
        <v/>
      </c>
      <c r="L290" s="103" t="str">
        <f t="shared" si="280"/>
        <v/>
      </c>
      <c r="M290" s="103" t="str">
        <f t="shared" si="283"/>
        <v/>
      </c>
      <c r="N290" s="102">
        <f t="shared" si="284"/>
        <v>1</v>
      </c>
      <c r="O290" s="176" t="str">
        <f t="shared" si="287"/>
        <v/>
      </c>
      <c r="P290" s="101"/>
      <c r="Q290" s="192" t="str">
        <f t="shared" si="288"/>
        <v/>
      </c>
    </row>
    <row r="291" spans="1:17" ht="15" hidden="1" x14ac:dyDescent="0.25">
      <c r="A291" s="186"/>
      <c r="B291" s="108"/>
      <c r="C291" s="108"/>
      <c r="D291" s="107">
        <f t="shared" si="285"/>
        <v>45</v>
      </c>
      <c r="E291" s="106">
        <f t="shared" si="286"/>
        <v>45</v>
      </c>
      <c r="F291" s="105">
        <f t="shared" si="281"/>
        <v>0</v>
      </c>
      <c r="G291" s="105">
        <f t="shared" si="282"/>
        <v>0</v>
      </c>
      <c r="H291" s="104">
        <f t="shared" si="276"/>
        <v>0</v>
      </c>
      <c r="I291" s="103" t="str">
        <f t="shared" si="277"/>
        <v/>
      </c>
      <c r="J291" s="103" t="e">
        <f t="shared" si="278"/>
        <v>#DIV/0!</v>
      </c>
      <c r="K291" s="103" t="str">
        <f t="shared" si="279"/>
        <v/>
      </c>
      <c r="L291" s="103" t="str">
        <f t="shared" si="280"/>
        <v/>
      </c>
      <c r="M291" s="103" t="str">
        <f t="shared" si="283"/>
        <v/>
      </c>
      <c r="N291" s="102">
        <f t="shared" si="284"/>
        <v>1</v>
      </c>
      <c r="O291" s="176" t="str">
        <f t="shared" si="287"/>
        <v/>
      </c>
      <c r="P291" s="101"/>
      <c r="Q291" s="192" t="str">
        <f t="shared" si="288"/>
        <v/>
      </c>
    </row>
    <row r="292" spans="1:17" ht="15" hidden="1" x14ac:dyDescent="0.25">
      <c r="A292" s="186"/>
      <c r="B292" s="108"/>
      <c r="C292" s="108"/>
      <c r="D292" s="107">
        <f t="shared" si="285"/>
        <v>45</v>
      </c>
      <c r="E292" s="106">
        <f t="shared" si="286"/>
        <v>45</v>
      </c>
      <c r="F292" s="105">
        <f t="shared" si="281"/>
        <v>0</v>
      </c>
      <c r="G292" s="105">
        <f t="shared" si="282"/>
        <v>0</v>
      </c>
      <c r="H292" s="104">
        <f t="shared" si="276"/>
        <v>0</v>
      </c>
      <c r="I292" s="103" t="str">
        <f t="shared" si="277"/>
        <v/>
      </c>
      <c r="J292" s="103" t="e">
        <f t="shared" si="278"/>
        <v>#DIV/0!</v>
      </c>
      <c r="K292" s="103" t="str">
        <f t="shared" si="279"/>
        <v/>
      </c>
      <c r="L292" s="103" t="str">
        <f t="shared" si="280"/>
        <v/>
      </c>
      <c r="M292" s="103" t="str">
        <f t="shared" si="283"/>
        <v/>
      </c>
      <c r="N292" s="102">
        <f t="shared" si="284"/>
        <v>1</v>
      </c>
      <c r="O292" s="176" t="str">
        <f t="shared" si="287"/>
        <v/>
      </c>
      <c r="P292" s="101"/>
      <c r="Q292" s="192" t="str">
        <f t="shared" si="288"/>
        <v/>
      </c>
    </row>
    <row r="293" spans="1:17" ht="15" hidden="1" x14ac:dyDescent="0.25">
      <c r="A293" s="186"/>
      <c r="B293" s="108"/>
      <c r="C293" s="108"/>
      <c r="D293" s="107">
        <f t="shared" si="285"/>
        <v>45</v>
      </c>
      <c r="E293" s="106">
        <f t="shared" si="286"/>
        <v>45</v>
      </c>
      <c r="F293" s="105">
        <f t="shared" si="281"/>
        <v>0</v>
      </c>
      <c r="G293" s="105">
        <f t="shared" si="282"/>
        <v>0</v>
      </c>
      <c r="H293" s="104">
        <f t="shared" si="276"/>
        <v>0</v>
      </c>
      <c r="I293" s="103" t="str">
        <f t="shared" si="277"/>
        <v/>
      </c>
      <c r="J293" s="103" t="e">
        <f t="shared" si="278"/>
        <v>#DIV/0!</v>
      </c>
      <c r="K293" s="103" t="str">
        <f t="shared" si="279"/>
        <v/>
      </c>
      <c r="L293" s="103" t="str">
        <f t="shared" si="280"/>
        <v/>
      </c>
      <c r="M293" s="103" t="str">
        <f t="shared" si="283"/>
        <v/>
      </c>
      <c r="N293" s="102">
        <f t="shared" si="284"/>
        <v>1</v>
      </c>
      <c r="O293" s="176" t="str">
        <f t="shared" si="287"/>
        <v/>
      </c>
      <c r="P293" s="101"/>
      <c r="Q293" s="192" t="str">
        <f t="shared" si="288"/>
        <v/>
      </c>
    </row>
    <row r="294" spans="1:17" ht="15" hidden="1" x14ac:dyDescent="0.25">
      <c r="A294" s="186"/>
      <c r="B294" s="108"/>
      <c r="C294" s="108"/>
      <c r="D294" s="107">
        <f t="shared" si="285"/>
        <v>45</v>
      </c>
      <c r="E294" s="106">
        <f t="shared" si="286"/>
        <v>45</v>
      </c>
      <c r="F294" s="105">
        <f t="shared" si="281"/>
        <v>0</v>
      </c>
      <c r="G294" s="105">
        <f t="shared" si="282"/>
        <v>0</v>
      </c>
      <c r="H294" s="104">
        <f t="shared" si="276"/>
        <v>0</v>
      </c>
      <c r="I294" s="103" t="str">
        <f t="shared" si="277"/>
        <v/>
      </c>
      <c r="J294" s="103" t="e">
        <f t="shared" si="278"/>
        <v>#DIV/0!</v>
      </c>
      <c r="K294" s="103" t="str">
        <f t="shared" si="279"/>
        <v/>
      </c>
      <c r="L294" s="103" t="str">
        <f t="shared" si="280"/>
        <v/>
      </c>
      <c r="M294" s="103" t="str">
        <f t="shared" si="283"/>
        <v/>
      </c>
      <c r="N294" s="102">
        <f t="shared" si="284"/>
        <v>1</v>
      </c>
      <c r="O294" s="176" t="str">
        <f t="shared" si="287"/>
        <v/>
      </c>
      <c r="P294" s="101"/>
      <c r="Q294" s="192" t="str">
        <f t="shared" si="288"/>
        <v/>
      </c>
    </row>
    <row r="295" spans="1:17" ht="15" hidden="1" x14ac:dyDescent="0.25">
      <c r="A295" s="186"/>
      <c r="B295" s="108"/>
      <c r="C295" s="108"/>
      <c r="D295" s="107">
        <f t="shared" si="285"/>
        <v>45</v>
      </c>
      <c r="E295" s="106">
        <f t="shared" si="286"/>
        <v>45</v>
      </c>
      <c r="F295" s="105">
        <f t="shared" si="281"/>
        <v>0</v>
      </c>
      <c r="G295" s="105">
        <f t="shared" si="282"/>
        <v>0</v>
      </c>
      <c r="H295" s="104">
        <f t="shared" si="276"/>
        <v>0</v>
      </c>
      <c r="I295" s="103" t="str">
        <f t="shared" si="277"/>
        <v/>
      </c>
      <c r="J295" s="103" t="e">
        <f t="shared" si="278"/>
        <v>#DIV/0!</v>
      </c>
      <c r="K295" s="103" t="str">
        <f t="shared" si="279"/>
        <v/>
      </c>
      <c r="L295" s="103" t="str">
        <f t="shared" si="280"/>
        <v/>
      </c>
      <c r="M295" s="103" t="str">
        <f t="shared" si="283"/>
        <v/>
      </c>
      <c r="N295" s="102">
        <f t="shared" si="284"/>
        <v>1</v>
      </c>
      <c r="O295" s="176" t="str">
        <f t="shared" si="287"/>
        <v/>
      </c>
      <c r="P295" s="101"/>
      <c r="Q295" s="192" t="str">
        <f t="shared" si="288"/>
        <v/>
      </c>
    </row>
    <row r="296" spans="1:17" ht="15" hidden="1" x14ac:dyDescent="0.25">
      <c r="A296" s="186"/>
      <c r="B296" s="108"/>
      <c r="C296" s="108"/>
      <c r="D296" s="107">
        <f t="shared" si="285"/>
        <v>45</v>
      </c>
      <c r="E296" s="106">
        <f t="shared" si="286"/>
        <v>45</v>
      </c>
      <c r="F296" s="105">
        <f t="shared" si="281"/>
        <v>0</v>
      </c>
      <c r="G296" s="105">
        <f t="shared" si="282"/>
        <v>0</v>
      </c>
      <c r="H296" s="104">
        <f t="shared" si="276"/>
        <v>0</v>
      </c>
      <c r="I296" s="103" t="str">
        <f t="shared" si="277"/>
        <v/>
      </c>
      <c r="J296" s="103" t="e">
        <f t="shared" si="278"/>
        <v>#DIV/0!</v>
      </c>
      <c r="K296" s="103" t="str">
        <f t="shared" si="279"/>
        <v/>
      </c>
      <c r="L296" s="103" t="str">
        <f t="shared" si="280"/>
        <v/>
      </c>
      <c r="M296" s="103" t="str">
        <f t="shared" si="283"/>
        <v/>
      </c>
      <c r="N296" s="102">
        <f t="shared" si="284"/>
        <v>1</v>
      </c>
      <c r="O296" s="176" t="str">
        <f t="shared" si="287"/>
        <v/>
      </c>
      <c r="P296" s="101"/>
      <c r="Q296" s="192" t="str">
        <f t="shared" si="288"/>
        <v/>
      </c>
    </row>
    <row r="297" spans="1:17" ht="15" hidden="1" x14ac:dyDescent="0.25">
      <c r="A297" s="186"/>
      <c r="B297" s="108"/>
      <c r="C297" s="108"/>
      <c r="D297" s="107">
        <f t="shared" si="285"/>
        <v>45</v>
      </c>
      <c r="E297" s="106">
        <f t="shared" si="286"/>
        <v>45</v>
      </c>
      <c r="F297" s="105">
        <f t="shared" si="281"/>
        <v>0</v>
      </c>
      <c r="G297" s="105">
        <f t="shared" si="282"/>
        <v>0</v>
      </c>
      <c r="H297" s="104">
        <f t="shared" si="276"/>
        <v>0</v>
      </c>
      <c r="I297" s="103" t="str">
        <f t="shared" si="277"/>
        <v/>
      </c>
      <c r="J297" s="103" t="e">
        <f t="shared" si="278"/>
        <v>#DIV/0!</v>
      </c>
      <c r="K297" s="103" t="str">
        <f t="shared" si="279"/>
        <v/>
      </c>
      <c r="L297" s="103" t="str">
        <f t="shared" si="280"/>
        <v/>
      </c>
      <c r="M297" s="103" t="str">
        <f t="shared" si="283"/>
        <v/>
      </c>
      <c r="N297" s="102">
        <f t="shared" si="284"/>
        <v>1</v>
      </c>
      <c r="O297" s="176" t="str">
        <f t="shared" si="287"/>
        <v/>
      </c>
      <c r="P297" s="101"/>
      <c r="Q297" s="192" t="str">
        <f t="shared" si="288"/>
        <v/>
      </c>
    </row>
    <row r="298" spans="1:17" ht="15" hidden="1" x14ac:dyDescent="0.25">
      <c r="A298" s="186"/>
      <c r="B298" s="108"/>
      <c r="C298" s="108"/>
      <c r="D298" s="107">
        <f t="shared" si="285"/>
        <v>45</v>
      </c>
      <c r="E298" s="106">
        <f t="shared" si="286"/>
        <v>45</v>
      </c>
      <c r="F298" s="105">
        <f t="shared" si="281"/>
        <v>0</v>
      </c>
      <c r="G298" s="105">
        <f t="shared" si="282"/>
        <v>0</v>
      </c>
      <c r="H298" s="104">
        <f t="shared" si="276"/>
        <v>0</v>
      </c>
      <c r="I298" s="103" t="str">
        <f t="shared" si="277"/>
        <v/>
      </c>
      <c r="J298" s="103" t="e">
        <f t="shared" si="278"/>
        <v>#DIV/0!</v>
      </c>
      <c r="K298" s="103" t="str">
        <f t="shared" si="279"/>
        <v/>
      </c>
      <c r="L298" s="103" t="str">
        <f t="shared" si="280"/>
        <v/>
      </c>
      <c r="M298" s="103" t="str">
        <f t="shared" si="283"/>
        <v/>
      </c>
      <c r="N298" s="102">
        <f t="shared" si="284"/>
        <v>1</v>
      </c>
      <c r="O298" s="176" t="str">
        <f t="shared" si="287"/>
        <v/>
      </c>
      <c r="P298" s="101"/>
      <c r="Q298" s="192" t="str">
        <f t="shared" si="288"/>
        <v/>
      </c>
    </row>
    <row r="299" spans="1:17" ht="15" hidden="1" x14ac:dyDescent="0.25">
      <c r="A299" s="186"/>
      <c r="B299" s="108"/>
      <c r="C299" s="108"/>
      <c r="D299" s="107">
        <f t="shared" si="285"/>
        <v>45</v>
      </c>
      <c r="E299" s="106">
        <f t="shared" si="286"/>
        <v>45</v>
      </c>
      <c r="F299" s="105">
        <f t="shared" si="281"/>
        <v>0</v>
      </c>
      <c r="G299" s="105">
        <f t="shared" si="282"/>
        <v>0</v>
      </c>
      <c r="H299" s="104">
        <f t="shared" si="276"/>
        <v>0</v>
      </c>
      <c r="I299" s="103" t="str">
        <f t="shared" si="277"/>
        <v/>
      </c>
      <c r="J299" s="103" t="e">
        <f t="shared" si="278"/>
        <v>#DIV/0!</v>
      </c>
      <c r="K299" s="103" t="str">
        <f t="shared" si="279"/>
        <v/>
      </c>
      <c r="L299" s="103" t="str">
        <f t="shared" si="280"/>
        <v/>
      </c>
      <c r="M299" s="103" t="str">
        <f t="shared" si="283"/>
        <v/>
      </c>
      <c r="N299" s="102">
        <f t="shared" si="284"/>
        <v>1</v>
      </c>
      <c r="O299" s="176" t="str">
        <f t="shared" si="287"/>
        <v/>
      </c>
      <c r="P299" s="101"/>
      <c r="Q299" s="192" t="str">
        <f t="shared" si="288"/>
        <v/>
      </c>
    </row>
    <row r="300" spans="1:17" ht="15" hidden="1" x14ac:dyDescent="0.25">
      <c r="A300" s="186"/>
      <c r="B300" s="108"/>
      <c r="C300" s="108"/>
      <c r="D300" s="107">
        <f t="shared" si="285"/>
        <v>45</v>
      </c>
      <c r="E300" s="106">
        <f t="shared" si="286"/>
        <v>45</v>
      </c>
      <c r="F300" s="105">
        <f t="shared" si="281"/>
        <v>0</v>
      </c>
      <c r="G300" s="105">
        <f t="shared" si="282"/>
        <v>0</v>
      </c>
      <c r="H300" s="104">
        <f t="shared" si="276"/>
        <v>0</v>
      </c>
      <c r="I300" s="103" t="str">
        <f t="shared" si="277"/>
        <v/>
      </c>
      <c r="J300" s="103" t="e">
        <f t="shared" si="278"/>
        <v>#DIV/0!</v>
      </c>
      <c r="K300" s="103" t="str">
        <f t="shared" si="279"/>
        <v/>
      </c>
      <c r="L300" s="103" t="str">
        <f t="shared" si="280"/>
        <v/>
      </c>
      <c r="M300" s="103" t="str">
        <f t="shared" si="283"/>
        <v/>
      </c>
      <c r="N300" s="102">
        <f t="shared" si="284"/>
        <v>1</v>
      </c>
      <c r="O300" s="176" t="str">
        <f t="shared" si="287"/>
        <v/>
      </c>
      <c r="P300" s="101"/>
      <c r="Q300" s="192" t="str">
        <f t="shared" si="288"/>
        <v/>
      </c>
    </row>
    <row r="301" spans="1:17" ht="15" hidden="1" x14ac:dyDescent="0.25">
      <c r="A301" s="186"/>
      <c r="B301" s="108"/>
      <c r="C301" s="108"/>
      <c r="D301" s="107">
        <f t="shared" si="285"/>
        <v>45</v>
      </c>
      <c r="E301" s="106">
        <f t="shared" si="286"/>
        <v>45</v>
      </c>
      <c r="F301" s="105">
        <f t="shared" si="281"/>
        <v>0</v>
      </c>
      <c r="G301" s="105">
        <f t="shared" si="282"/>
        <v>0</v>
      </c>
      <c r="H301" s="104">
        <f t="shared" si="276"/>
        <v>0</v>
      </c>
      <c r="I301" s="103" t="str">
        <f t="shared" si="277"/>
        <v/>
      </c>
      <c r="J301" s="103" t="e">
        <f t="shared" si="278"/>
        <v>#DIV/0!</v>
      </c>
      <c r="K301" s="103" t="str">
        <f t="shared" si="279"/>
        <v/>
      </c>
      <c r="L301" s="103" t="str">
        <f t="shared" si="280"/>
        <v/>
      </c>
      <c r="M301" s="103" t="str">
        <f t="shared" si="283"/>
        <v/>
      </c>
      <c r="N301" s="102">
        <f t="shared" si="284"/>
        <v>1</v>
      </c>
      <c r="O301" s="176" t="str">
        <f t="shared" si="287"/>
        <v/>
      </c>
      <c r="P301" s="101"/>
      <c r="Q301" s="192" t="str">
        <f t="shared" si="288"/>
        <v/>
      </c>
    </row>
    <row r="302" spans="1:17" ht="15" hidden="1" x14ac:dyDescent="0.25">
      <c r="A302" s="186"/>
      <c r="B302" s="108"/>
      <c r="C302" s="108"/>
      <c r="D302" s="107">
        <f t="shared" si="285"/>
        <v>45</v>
      </c>
      <c r="E302" s="106">
        <f t="shared" si="286"/>
        <v>45</v>
      </c>
      <c r="F302" s="105">
        <f t="shared" si="281"/>
        <v>0</v>
      </c>
      <c r="G302" s="105">
        <f t="shared" si="282"/>
        <v>0</v>
      </c>
      <c r="H302" s="104">
        <f t="shared" si="276"/>
        <v>0</v>
      </c>
      <c r="I302" s="103" t="str">
        <f t="shared" si="277"/>
        <v/>
      </c>
      <c r="J302" s="103" t="e">
        <f t="shared" si="278"/>
        <v>#DIV/0!</v>
      </c>
      <c r="K302" s="103" t="str">
        <f t="shared" si="279"/>
        <v/>
      </c>
      <c r="L302" s="103" t="str">
        <f t="shared" si="280"/>
        <v/>
      </c>
      <c r="M302" s="103" t="str">
        <f t="shared" si="283"/>
        <v/>
      </c>
      <c r="N302" s="102">
        <f t="shared" si="284"/>
        <v>1</v>
      </c>
      <c r="O302" s="176" t="str">
        <f t="shared" si="287"/>
        <v/>
      </c>
      <c r="P302" s="101"/>
      <c r="Q302" s="192" t="str">
        <f t="shared" si="288"/>
        <v/>
      </c>
    </row>
    <row r="303" spans="1:17" ht="15" hidden="1" x14ac:dyDescent="0.25">
      <c r="A303" s="186"/>
      <c r="B303" s="108"/>
      <c r="C303" s="108"/>
      <c r="D303" s="107">
        <f t="shared" si="285"/>
        <v>45</v>
      </c>
      <c r="E303" s="106">
        <f t="shared" si="286"/>
        <v>45</v>
      </c>
      <c r="F303" s="105">
        <f t="shared" si="281"/>
        <v>0</v>
      </c>
      <c r="G303" s="105">
        <f t="shared" si="282"/>
        <v>0</v>
      </c>
      <c r="H303" s="104">
        <f t="shared" si="276"/>
        <v>0</v>
      </c>
      <c r="I303" s="103" t="str">
        <f t="shared" si="277"/>
        <v/>
      </c>
      <c r="J303" s="103" t="e">
        <f t="shared" si="278"/>
        <v>#DIV/0!</v>
      </c>
      <c r="K303" s="103" t="str">
        <f t="shared" si="279"/>
        <v/>
      </c>
      <c r="L303" s="103" t="str">
        <f t="shared" si="280"/>
        <v/>
      </c>
      <c r="M303" s="103" t="str">
        <f t="shared" si="283"/>
        <v/>
      </c>
      <c r="N303" s="102">
        <f t="shared" si="284"/>
        <v>1</v>
      </c>
      <c r="O303" s="176" t="str">
        <f t="shared" si="287"/>
        <v/>
      </c>
      <c r="P303" s="101"/>
      <c r="Q303" s="192" t="str">
        <f t="shared" si="288"/>
        <v/>
      </c>
    </row>
    <row r="304" spans="1:17" ht="15" hidden="1" x14ac:dyDescent="0.25">
      <c r="A304" s="186"/>
      <c r="B304" s="108"/>
      <c r="C304" s="108"/>
      <c r="D304" s="107">
        <f t="shared" si="285"/>
        <v>45</v>
      </c>
      <c r="E304" s="106">
        <f t="shared" si="286"/>
        <v>45</v>
      </c>
      <c r="F304" s="105">
        <f t="shared" si="281"/>
        <v>0</v>
      </c>
      <c r="G304" s="105">
        <f t="shared" si="282"/>
        <v>0</v>
      </c>
      <c r="H304" s="104">
        <f t="shared" si="276"/>
        <v>0</v>
      </c>
      <c r="I304" s="103" t="str">
        <f t="shared" si="277"/>
        <v/>
      </c>
      <c r="J304" s="103" t="e">
        <f t="shared" si="278"/>
        <v>#DIV/0!</v>
      </c>
      <c r="K304" s="103" t="str">
        <f t="shared" si="279"/>
        <v/>
      </c>
      <c r="L304" s="103" t="str">
        <f t="shared" si="280"/>
        <v/>
      </c>
      <c r="M304" s="103" t="str">
        <f t="shared" si="283"/>
        <v/>
      </c>
      <c r="N304" s="102">
        <f t="shared" si="284"/>
        <v>1</v>
      </c>
      <c r="O304" s="176" t="str">
        <f t="shared" si="287"/>
        <v/>
      </c>
      <c r="P304" s="101"/>
      <c r="Q304" s="192" t="str">
        <f t="shared" si="288"/>
        <v/>
      </c>
    </row>
    <row r="305" spans="1:17" ht="15" hidden="1" x14ac:dyDescent="0.25">
      <c r="A305" s="186"/>
      <c r="B305" s="108"/>
      <c r="C305" s="108"/>
      <c r="D305" s="107">
        <f t="shared" si="285"/>
        <v>45</v>
      </c>
      <c r="E305" s="106">
        <f t="shared" si="286"/>
        <v>45</v>
      </c>
      <c r="F305" s="105">
        <f t="shared" si="281"/>
        <v>0</v>
      </c>
      <c r="G305" s="105">
        <f t="shared" si="282"/>
        <v>0</v>
      </c>
      <c r="H305" s="104">
        <f t="shared" si="276"/>
        <v>0</v>
      </c>
      <c r="I305" s="103" t="str">
        <f t="shared" si="277"/>
        <v/>
      </c>
      <c r="J305" s="103" t="e">
        <f t="shared" si="278"/>
        <v>#DIV/0!</v>
      </c>
      <c r="K305" s="103" t="str">
        <f t="shared" si="279"/>
        <v/>
      </c>
      <c r="L305" s="103" t="str">
        <f t="shared" si="280"/>
        <v/>
      </c>
      <c r="M305" s="103" t="str">
        <f t="shared" si="283"/>
        <v/>
      </c>
      <c r="N305" s="102">
        <f t="shared" si="284"/>
        <v>1</v>
      </c>
      <c r="O305" s="176" t="str">
        <f t="shared" si="287"/>
        <v/>
      </c>
      <c r="P305" s="101"/>
      <c r="Q305" s="192" t="str">
        <f t="shared" si="288"/>
        <v/>
      </c>
    </row>
    <row r="306" spans="1:17" ht="15" hidden="1" x14ac:dyDescent="0.25">
      <c r="A306" s="186"/>
      <c r="B306" s="108"/>
      <c r="C306" s="108"/>
      <c r="D306" s="107">
        <f t="shared" si="285"/>
        <v>45</v>
      </c>
      <c r="E306" s="106">
        <f t="shared" si="286"/>
        <v>45</v>
      </c>
      <c r="F306" s="105">
        <f t="shared" si="281"/>
        <v>0</v>
      </c>
      <c r="G306" s="105">
        <f t="shared" si="282"/>
        <v>0</v>
      </c>
      <c r="H306" s="104">
        <f t="shared" si="276"/>
        <v>0</v>
      </c>
      <c r="I306" s="103" t="str">
        <f t="shared" si="277"/>
        <v/>
      </c>
      <c r="J306" s="103" t="e">
        <f t="shared" si="278"/>
        <v>#DIV/0!</v>
      </c>
      <c r="K306" s="103" t="str">
        <f t="shared" si="279"/>
        <v/>
      </c>
      <c r="L306" s="103" t="str">
        <f t="shared" si="280"/>
        <v/>
      </c>
      <c r="M306" s="103" t="str">
        <f t="shared" si="283"/>
        <v/>
      </c>
      <c r="N306" s="102">
        <f t="shared" si="284"/>
        <v>1</v>
      </c>
      <c r="O306" s="176" t="str">
        <f t="shared" si="287"/>
        <v/>
      </c>
      <c r="P306" s="101"/>
      <c r="Q306" s="192" t="str">
        <f t="shared" si="288"/>
        <v/>
      </c>
    </row>
    <row r="307" spans="1:17" ht="15" hidden="1" x14ac:dyDescent="0.25">
      <c r="A307" s="186"/>
      <c r="B307" s="108"/>
      <c r="C307" s="108"/>
      <c r="D307" s="107">
        <f t="shared" si="285"/>
        <v>45</v>
      </c>
      <c r="E307" s="106">
        <f t="shared" si="286"/>
        <v>45</v>
      </c>
      <c r="F307" s="105">
        <f t="shared" si="281"/>
        <v>0</v>
      </c>
      <c r="G307" s="105">
        <f t="shared" si="282"/>
        <v>0</v>
      </c>
      <c r="H307" s="104">
        <f t="shared" si="276"/>
        <v>0</v>
      </c>
      <c r="I307" s="103" t="str">
        <f t="shared" si="277"/>
        <v/>
      </c>
      <c r="J307" s="103" t="e">
        <f t="shared" si="278"/>
        <v>#DIV/0!</v>
      </c>
      <c r="K307" s="103" t="str">
        <f t="shared" si="279"/>
        <v/>
      </c>
      <c r="L307" s="103" t="str">
        <f t="shared" si="280"/>
        <v/>
      </c>
      <c r="M307" s="103" t="str">
        <f t="shared" si="283"/>
        <v/>
      </c>
      <c r="N307" s="102">
        <f t="shared" si="284"/>
        <v>1</v>
      </c>
      <c r="O307" s="176" t="str">
        <f t="shared" si="287"/>
        <v/>
      </c>
      <c r="P307" s="101"/>
      <c r="Q307" s="192" t="str">
        <f t="shared" si="288"/>
        <v/>
      </c>
    </row>
    <row r="308" spans="1:17" ht="15" hidden="1" x14ac:dyDescent="0.25">
      <c r="A308" s="186"/>
      <c r="B308" s="108"/>
      <c r="C308" s="108"/>
      <c r="D308" s="107">
        <f t="shared" si="285"/>
        <v>45</v>
      </c>
      <c r="E308" s="106">
        <f t="shared" si="286"/>
        <v>45</v>
      </c>
      <c r="F308" s="105">
        <f t="shared" si="281"/>
        <v>0</v>
      </c>
      <c r="G308" s="105">
        <f t="shared" si="282"/>
        <v>0</v>
      </c>
      <c r="H308" s="104">
        <f t="shared" si="276"/>
        <v>0</v>
      </c>
      <c r="I308" s="103" t="str">
        <f t="shared" si="277"/>
        <v/>
      </c>
      <c r="J308" s="103" t="e">
        <f t="shared" si="278"/>
        <v>#DIV/0!</v>
      </c>
      <c r="K308" s="103" t="str">
        <f t="shared" si="279"/>
        <v/>
      </c>
      <c r="L308" s="103" t="str">
        <f t="shared" si="280"/>
        <v/>
      </c>
      <c r="M308" s="103" t="str">
        <f t="shared" si="283"/>
        <v/>
      </c>
      <c r="N308" s="102">
        <f t="shared" si="284"/>
        <v>1</v>
      </c>
      <c r="O308" s="176" t="str">
        <f t="shared" si="287"/>
        <v/>
      </c>
      <c r="P308" s="101"/>
      <c r="Q308" s="192" t="str">
        <f t="shared" si="288"/>
        <v/>
      </c>
    </row>
    <row r="309" spans="1:17" ht="15" hidden="1" x14ac:dyDescent="0.25">
      <c r="A309" s="186"/>
      <c r="B309" s="108"/>
      <c r="C309" s="108"/>
      <c r="D309" s="107">
        <f t="shared" si="285"/>
        <v>45</v>
      </c>
      <c r="E309" s="106">
        <f t="shared" si="286"/>
        <v>45</v>
      </c>
      <c r="F309" s="105">
        <f t="shared" si="281"/>
        <v>0</v>
      </c>
      <c r="G309" s="105">
        <f t="shared" si="282"/>
        <v>0</v>
      </c>
      <c r="H309" s="104">
        <f t="shared" si="276"/>
        <v>0</v>
      </c>
      <c r="I309" s="103" t="str">
        <f t="shared" si="277"/>
        <v/>
      </c>
      <c r="J309" s="103" t="e">
        <f t="shared" si="278"/>
        <v>#DIV/0!</v>
      </c>
      <c r="K309" s="103" t="str">
        <f t="shared" si="279"/>
        <v/>
      </c>
      <c r="L309" s="103" t="str">
        <f t="shared" si="280"/>
        <v/>
      </c>
      <c r="M309" s="103" t="str">
        <f t="shared" si="283"/>
        <v/>
      </c>
      <c r="N309" s="102">
        <f t="shared" si="284"/>
        <v>1</v>
      </c>
      <c r="O309" s="176" t="str">
        <f t="shared" si="287"/>
        <v/>
      </c>
      <c r="P309" s="101"/>
      <c r="Q309" s="192" t="str">
        <f t="shared" si="288"/>
        <v/>
      </c>
    </row>
    <row r="310" spans="1:17" ht="15" hidden="1" x14ac:dyDescent="0.25">
      <c r="A310" s="186"/>
      <c r="B310" s="108"/>
      <c r="C310" s="108"/>
      <c r="D310" s="107">
        <f t="shared" si="285"/>
        <v>45</v>
      </c>
      <c r="E310" s="106">
        <f t="shared" si="286"/>
        <v>45</v>
      </c>
      <c r="F310" s="105">
        <f t="shared" si="281"/>
        <v>0</v>
      </c>
      <c r="G310" s="105">
        <f t="shared" si="282"/>
        <v>0</v>
      </c>
      <c r="H310" s="104">
        <f t="shared" si="276"/>
        <v>0</v>
      </c>
      <c r="I310" s="103" t="str">
        <f t="shared" si="277"/>
        <v/>
      </c>
      <c r="J310" s="103" t="e">
        <f t="shared" si="278"/>
        <v>#DIV/0!</v>
      </c>
      <c r="K310" s="103" t="str">
        <f t="shared" si="279"/>
        <v/>
      </c>
      <c r="L310" s="103" t="str">
        <f t="shared" si="280"/>
        <v/>
      </c>
      <c r="M310" s="103" t="str">
        <f t="shared" si="283"/>
        <v/>
      </c>
      <c r="N310" s="102">
        <f t="shared" si="284"/>
        <v>1</v>
      </c>
      <c r="O310" s="176" t="str">
        <f t="shared" si="287"/>
        <v/>
      </c>
      <c r="P310" s="101"/>
      <c r="Q310" s="192" t="str">
        <f t="shared" si="288"/>
        <v/>
      </c>
    </row>
    <row r="311" spans="1:17" ht="15" hidden="1" x14ac:dyDescent="0.25">
      <c r="A311" s="186"/>
      <c r="B311" s="108"/>
      <c r="C311" s="108"/>
      <c r="D311" s="107">
        <f t="shared" si="285"/>
        <v>45</v>
      </c>
      <c r="E311" s="106">
        <f t="shared" si="286"/>
        <v>45</v>
      </c>
      <c r="F311" s="105">
        <f t="shared" si="281"/>
        <v>0</v>
      </c>
      <c r="G311" s="105">
        <f t="shared" si="282"/>
        <v>0</v>
      </c>
      <c r="H311" s="104">
        <f t="shared" si="276"/>
        <v>0</v>
      </c>
      <c r="I311" s="103" t="str">
        <f t="shared" si="277"/>
        <v/>
      </c>
      <c r="J311" s="103" t="e">
        <f t="shared" si="278"/>
        <v>#DIV/0!</v>
      </c>
      <c r="K311" s="103" t="str">
        <f t="shared" si="279"/>
        <v/>
      </c>
      <c r="L311" s="103" t="str">
        <f t="shared" si="280"/>
        <v/>
      </c>
      <c r="M311" s="103" t="str">
        <f t="shared" si="283"/>
        <v/>
      </c>
      <c r="N311" s="102">
        <f t="shared" si="284"/>
        <v>1</v>
      </c>
      <c r="O311" s="176" t="str">
        <f t="shared" si="287"/>
        <v/>
      </c>
      <c r="P311" s="101"/>
      <c r="Q311" s="192" t="str">
        <f t="shared" si="288"/>
        <v/>
      </c>
    </row>
    <row r="312" spans="1:17" ht="15" hidden="1" x14ac:dyDescent="0.25">
      <c r="A312" s="186"/>
      <c r="B312" s="108"/>
      <c r="C312" s="108"/>
      <c r="D312" s="107">
        <f t="shared" si="285"/>
        <v>45</v>
      </c>
      <c r="E312" s="106">
        <f t="shared" si="286"/>
        <v>45</v>
      </c>
      <c r="F312" s="105">
        <f t="shared" si="281"/>
        <v>0</v>
      </c>
      <c r="G312" s="105">
        <f t="shared" si="282"/>
        <v>0</v>
      </c>
      <c r="H312" s="104">
        <f t="shared" si="276"/>
        <v>0</v>
      </c>
      <c r="I312" s="103" t="str">
        <f t="shared" si="277"/>
        <v/>
      </c>
      <c r="J312" s="103" t="e">
        <f t="shared" si="278"/>
        <v>#DIV/0!</v>
      </c>
      <c r="K312" s="103" t="str">
        <f t="shared" si="279"/>
        <v/>
      </c>
      <c r="L312" s="103" t="str">
        <f t="shared" si="280"/>
        <v/>
      </c>
      <c r="M312" s="103" t="str">
        <f t="shared" si="283"/>
        <v/>
      </c>
      <c r="N312" s="102">
        <f t="shared" si="284"/>
        <v>1</v>
      </c>
      <c r="O312" s="176" t="str">
        <f t="shared" si="287"/>
        <v/>
      </c>
      <c r="P312" s="101"/>
      <c r="Q312" s="192" t="str">
        <f t="shared" si="288"/>
        <v/>
      </c>
    </row>
    <row r="313" spans="1:17" ht="15" hidden="1" x14ac:dyDescent="0.25">
      <c r="A313" s="186"/>
      <c r="B313" s="108"/>
      <c r="C313" s="108"/>
      <c r="D313" s="107">
        <f t="shared" si="285"/>
        <v>45</v>
      </c>
      <c r="E313" s="106">
        <f t="shared" si="286"/>
        <v>45</v>
      </c>
      <c r="F313" s="105">
        <f t="shared" si="281"/>
        <v>0</v>
      </c>
      <c r="G313" s="105">
        <f t="shared" si="282"/>
        <v>0</v>
      </c>
      <c r="H313" s="104">
        <f t="shared" si="276"/>
        <v>0</v>
      </c>
      <c r="I313" s="103" t="str">
        <f t="shared" si="277"/>
        <v/>
      </c>
      <c r="J313" s="103" t="e">
        <f t="shared" si="278"/>
        <v>#DIV/0!</v>
      </c>
      <c r="K313" s="103" t="str">
        <f t="shared" si="279"/>
        <v/>
      </c>
      <c r="L313" s="103" t="str">
        <f t="shared" si="280"/>
        <v/>
      </c>
      <c r="M313" s="103" t="str">
        <f t="shared" si="283"/>
        <v/>
      </c>
      <c r="N313" s="102">
        <f t="shared" si="284"/>
        <v>1</v>
      </c>
      <c r="O313" s="176" t="str">
        <f t="shared" si="287"/>
        <v/>
      </c>
      <c r="P313" s="101"/>
      <c r="Q313" s="192" t="str">
        <f t="shared" si="288"/>
        <v/>
      </c>
    </row>
    <row r="314" spans="1:17" ht="15" hidden="1" x14ac:dyDescent="0.25">
      <c r="A314" s="186"/>
      <c r="B314" s="108"/>
      <c r="C314" s="108"/>
      <c r="D314" s="107">
        <f t="shared" si="285"/>
        <v>45</v>
      </c>
      <c r="E314" s="106">
        <f t="shared" si="286"/>
        <v>45</v>
      </c>
      <c r="F314" s="105">
        <f t="shared" si="281"/>
        <v>0</v>
      </c>
      <c r="G314" s="105">
        <f t="shared" si="282"/>
        <v>0</v>
      </c>
      <c r="H314" s="104">
        <f t="shared" si="276"/>
        <v>0</v>
      </c>
      <c r="I314" s="103" t="str">
        <f t="shared" si="277"/>
        <v/>
      </c>
      <c r="J314" s="103" t="e">
        <f t="shared" si="278"/>
        <v>#DIV/0!</v>
      </c>
      <c r="K314" s="103" t="str">
        <f t="shared" si="279"/>
        <v/>
      </c>
      <c r="L314" s="103" t="str">
        <f t="shared" si="280"/>
        <v/>
      </c>
      <c r="M314" s="103" t="str">
        <f t="shared" si="283"/>
        <v/>
      </c>
      <c r="N314" s="102">
        <f t="shared" si="284"/>
        <v>1</v>
      </c>
      <c r="O314" s="176" t="str">
        <f t="shared" si="287"/>
        <v/>
      </c>
      <c r="P314" s="101"/>
      <c r="Q314" s="192" t="str">
        <f t="shared" si="288"/>
        <v/>
      </c>
    </row>
    <row r="315" spans="1:17" ht="15" hidden="1" x14ac:dyDescent="0.25">
      <c r="A315" s="186"/>
      <c r="B315" s="108"/>
      <c r="C315" s="108"/>
      <c r="D315" s="107">
        <f t="shared" si="285"/>
        <v>45</v>
      </c>
      <c r="E315" s="106">
        <f t="shared" si="286"/>
        <v>45</v>
      </c>
      <c r="F315" s="105">
        <f t="shared" si="281"/>
        <v>0</v>
      </c>
      <c r="G315" s="105">
        <f t="shared" si="282"/>
        <v>0</v>
      </c>
      <c r="H315" s="104">
        <f t="shared" si="276"/>
        <v>0</v>
      </c>
      <c r="I315" s="103" t="str">
        <f t="shared" si="277"/>
        <v/>
      </c>
      <c r="J315" s="103" t="e">
        <f t="shared" si="278"/>
        <v>#DIV/0!</v>
      </c>
      <c r="K315" s="103" t="str">
        <f t="shared" si="279"/>
        <v/>
      </c>
      <c r="L315" s="103" t="str">
        <f t="shared" si="280"/>
        <v/>
      </c>
      <c r="M315" s="103" t="str">
        <f t="shared" si="283"/>
        <v/>
      </c>
      <c r="N315" s="102">
        <f t="shared" si="284"/>
        <v>1</v>
      </c>
      <c r="O315" s="176" t="str">
        <f t="shared" si="287"/>
        <v/>
      </c>
      <c r="P315" s="101"/>
      <c r="Q315" s="192" t="str">
        <f t="shared" si="288"/>
        <v/>
      </c>
    </row>
    <row r="316" spans="1:17" ht="15" hidden="1" x14ac:dyDescent="0.25">
      <c r="A316" s="186"/>
      <c r="B316" s="108"/>
      <c r="C316" s="108"/>
      <c r="D316" s="107">
        <f t="shared" si="285"/>
        <v>45</v>
      </c>
      <c r="E316" s="106">
        <f t="shared" si="286"/>
        <v>45</v>
      </c>
      <c r="F316" s="105">
        <f t="shared" si="281"/>
        <v>0</v>
      </c>
      <c r="G316" s="105">
        <f t="shared" si="282"/>
        <v>0</v>
      </c>
      <c r="H316" s="104">
        <f t="shared" ref="H316:H373" si="289">IF(ISERROR(F316-G316),"",(F316-G316))</f>
        <v>0</v>
      </c>
      <c r="I316" s="103" t="str">
        <f t="shared" ref="I316:I373" si="290">IF(ISERROR((B316*E316)/(C316*D316)),"",(B316*E316/(C316*D316)))</f>
        <v/>
      </c>
      <c r="J316" s="103" t="e">
        <f t="shared" ref="J316:J373" si="291">POWER(1/B316+1/C316+1/D316+1/E316,1/2)</f>
        <v>#DIV/0!</v>
      </c>
      <c r="K316" s="103" t="str">
        <f t="shared" ref="K316:K373" si="292">IF(ISERROR(EXP(LN(I316)-1.96 *J316)),"",(EXP(LN(I316)-1.96*J316)))</f>
        <v/>
      </c>
      <c r="L316" s="103" t="str">
        <f t="shared" ref="L316:L373" si="293">IF(ISERROR(EXP(LN(I316)+1.96 *J316)),"",EXP(LN(I316)+1.96*J316))</f>
        <v/>
      </c>
      <c r="M316" s="103" t="str">
        <f t="shared" si="283"/>
        <v/>
      </c>
      <c r="N316" s="102">
        <f t="shared" si="284"/>
        <v>1</v>
      </c>
      <c r="O316" s="176" t="str">
        <f t="shared" si="287"/>
        <v/>
      </c>
      <c r="P316" s="101"/>
      <c r="Q316" s="192" t="str">
        <f t="shared" si="288"/>
        <v/>
      </c>
    </row>
    <row r="317" spans="1:17" ht="15" hidden="1" x14ac:dyDescent="0.25">
      <c r="A317" s="186"/>
      <c r="B317" s="108"/>
      <c r="C317" s="108"/>
      <c r="D317" s="107">
        <f t="shared" si="285"/>
        <v>45</v>
      </c>
      <c r="E317" s="106">
        <f t="shared" si="286"/>
        <v>45</v>
      </c>
      <c r="F317" s="105">
        <f t="shared" ref="F317:F373" si="294">IF(ISERROR(B317/$B$4),"",(B317/$B$4))</f>
        <v>0</v>
      </c>
      <c r="G317" s="105">
        <f t="shared" ref="G317:G373" si="295">IF(ISERROR(C317/$B$5),"",(C317/$B$5))</f>
        <v>0</v>
      </c>
      <c r="H317" s="104">
        <f t="shared" si="289"/>
        <v>0</v>
      </c>
      <c r="I317" s="103" t="str">
        <f t="shared" si="290"/>
        <v/>
      </c>
      <c r="J317" s="103" t="e">
        <f t="shared" si="291"/>
        <v>#DIV/0!</v>
      </c>
      <c r="K317" s="103" t="str">
        <f t="shared" si="292"/>
        <v/>
      </c>
      <c r="L317" s="103" t="str">
        <f t="shared" si="293"/>
        <v/>
      </c>
      <c r="M317" s="103" t="str">
        <f t="shared" ref="M317:M373" si="296">IF(ISERROR(($B$7*B317/(B317+D317)/(($B$7*B317/(B317+D317)+(1-$B$7)*C317/(C317+E317))))/($B$7*D317/(B317+D317)/(($B$7*D317/(B317+D317)+(1-$B$7)*E317/(C317+E317))))),"",($B$7*B317/(B317+D317)/(($B$7*B317/(B317+D317)+(1-$B$7)*C317/(C317+E317))))/($B$7*D317/(B317+D317)/(($B$7*D317/(B317+D317)+(1-$B$7)*E317/(C317+E317)))))</f>
        <v/>
      </c>
      <c r="N317" s="102">
        <f t="shared" ref="N317:N373" si="297">MIN(_xlfn.HYPGEOM.DIST(C317,B317+C317,C317+E317,B317+D317+C317+E317,TRUE),_xlfn.HYPGEOM.DIST(B317,B317+C317,B317+D317,B317+D317+C317+E317,TRUE))</f>
        <v>1</v>
      </c>
      <c r="O317" s="176" t="str">
        <f t="shared" si="287"/>
        <v/>
      </c>
      <c r="P317" s="101"/>
      <c r="Q317" s="192" t="str">
        <f t="shared" si="288"/>
        <v/>
      </c>
    </row>
    <row r="318" spans="1:17" ht="15" hidden="1" x14ac:dyDescent="0.25">
      <c r="A318" s="186"/>
      <c r="B318" s="108"/>
      <c r="C318" s="108"/>
      <c r="D318" s="107">
        <f t="shared" si="285"/>
        <v>45</v>
      </c>
      <c r="E318" s="106">
        <f t="shared" si="286"/>
        <v>45</v>
      </c>
      <c r="F318" s="105">
        <f t="shared" si="294"/>
        <v>0</v>
      </c>
      <c r="G318" s="105">
        <f t="shared" si="295"/>
        <v>0</v>
      </c>
      <c r="H318" s="104">
        <f t="shared" si="289"/>
        <v>0</v>
      </c>
      <c r="I318" s="103" t="str">
        <f t="shared" si="290"/>
        <v/>
      </c>
      <c r="J318" s="103" t="e">
        <f t="shared" si="291"/>
        <v>#DIV/0!</v>
      </c>
      <c r="K318" s="103" t="str">
        <f t="shared" si="292"/>
        <v/>
      </c>
      <c r="L318" s="103" t="str">
        <f t="shared" si="293"/>
        <v/>
      </c>
      <c r="M318" s="103" t="str">
        <f t="shared" si="296"/>
        <v/>
      </c>
      <c r="N318" s="102">
        <f t="shared" si="297"/>
        <v>1</v>
      </c>
      <c r="O318" s="176" t="str">
        <f t="shared" si="287"/>
        <v/>
      </c>
      <c r="P318" s="101"/>
      <c r="Q318" s="192" t="str">
        <f t="shared" si="288"/>
        <v/>
      </c>
    </row>
    <row r="319" spans="1:17" ht="15" hidden="1" x14ac:dyDescent="0.25">
      <c r="A319" s="186"/>
      <c r="B319" s="108"/>
      <c r="C319" s="108"/>
      <c r="D319" s="107">
        <f t="shared" si="285"/>
        <v>45</v>
      </c>
      <c r="E319" s="106">
        <f t="shared" si="286"/>
        <v>45</v>
      </c>
      <c r="F319" s="105">
        <f t="shared" si="294"/>
        <v>0</v>
      </c>
      <c r="G319" s="105">
        <f t="shared" si="295"/>
        <v>0</v>
      </c>
      <c r="H319" s="104">
        <f t="shared" si="289"/>
        <v>0</v>
      </c>
      <c r="I319" s="103" t="str">
        <f t="shared" si="290"/>
        <v/>
      </c>
      <c r="J319" s="103" t="e">
        <f t="shared" si="291"/>
        <v>#DIV/0!</v>
      </c>
      <c r="K319" s="103" t="str">
        <f t="shared" si="292"/>
        <v/>
      </c>
      <c r="L319" s="103" t="str">
        <f t="shared" si="293"/>
        <v/>
      </c>
      <c r="M319" s="103" t="str">
        <f t="shared" si="296"/>
        <v/>
      </c>
      <c r="N319" s="102">
        <f t="shared" si="297"/>
        <v>1</v>
      </c>
      <c r="O319" s="176" t="str">
        <f t="shared" si="287"/>
        <v/>
      </c>
      <c r="P319" s="101"/>
      <c r="Q319" s="192" t="str">
        <f t="shared" si="288"/>
        <v/>
      </c>
    </row>
    <row r="320" spans="1:17" ht="15" hidden="1" x14ac:dyDescent="0.25">
      <c r="A320" s="186"/>
      <c r="B320" s="108"/>
      <c r="C320" s="108"/>
      <c r="D320" s="107">
        <f t="shared" si="285"/>
        <v>45</v>
      </c>
      <c r="E320" s="106">
        <f t="shared" si="286"/>
        <v>45</v>
      </c>
      <c r="F320" s="105">
        <f t="shared" si="294"/>
        <v>0</v>
      </c>
      <c r="G320" s="105">
        <f t="shared" si="295"/>
        <v>0</v>
      </c>
      <c r="H320" s="104">
        <f t="shared" si="289"/>
        <v>0</v>
      </c>
      <c r="I320" s="103" t="str">
        <f t="shared" si="290"/>
        <v/>
      </c>
      <c r="J320" s="103" t="e">
        <f t="shared" si="291"/>
        <v>#DIV/0!</v>
      </c>
      <c r="K320" s="103" t="str">
        <f t="shared" si="292"/>
        <v/>
      </c>
      <c r="L320" s="103" t="str">
        <f t="shared" si="293"/>
        <v/>
      </c>
      <c r="M320" s="103" t="str">
        <f t="shared" si="296"/>
        <v/>
      </c>
      <c r="N320" s="102">
        <f t="shared" si="297"/>
        <v>1</v>
      </c>
      <c r="O320" s="176" t="str">
        <f t="shared" si="287"/>
        <v/>
      </c>
      <c r="P320" s="101"/>
      <c r="Q320" s="192" t="str">
        <f t="shared" si="288"/>
        <v/>
      </c>
    </row>
    <row r="321" spans="1:17" ht="15" hidden="1" x14ac:dyDescent="0.25">
      <c r="A321" s="186"/>
      <c r="B321" s="108"/>
      <c r="C321" s="108"/>
      <c r="D321" s="107">
        <f t="shared" si="285"/>
        <v>45</v>
      </c>
      <c r="E321" s="106">
        <f t="shared" si="286"/>
        <v>45</v>
      </c>
      <c r="F321" s="105">
        <f t="shared" si="294"/>
        <v>0</v>
      </c>
      <c r="G321" s="105">
        <f t="shared" si="295"/>
        <v>0</v>
      </c>
      <c r="H321" s="104">
        <f t="shared" si="289"/>
        <v>0</v>
      </c>
      <c r="I321" s="103" t="str">
        <f t="shared" si="290"/>
        <v/>
      </c>
      <c r="J321" s="103" t="e">
        <f t="shared" si="291"/>
        <v>#DIV/0!</v>
      </c>
      <c r="K321" s="103" t="str">
        <f t="shared" si="292"/>
        <v/>
      </c>
      <c r="L321" s="103" t="str">
        <f t="shared" si="293"/>
        <v/>
      </c>
      <c r="M321" s="103" t="str">
        <f t="shared" si="296"/>
        <v/>
      </c>
      <c r="N321" s="102">
        <f t="shared" si="297"/>
        <v>1</v>
      </c>
      <c r="O321" s="176" t="str">
        <f t="shared" si="287"/>
        <v/>
      </c>
      <c r="P321" s="101"/>
      <c r="Q321" s="192" t="str">
        <f t="shared" si="288"/>
        <v/>
      </c>
    </row>
    <row r="322" spans="1:17" ht="15" hidden="1" x14ac:dyDescent="0.25">
      <c r="A322" s="186"/>
      <c r="B322" s="108"/>
      <c r="C322" s="108"/>
      <c r="D322" s="107">
        <f t="shared" si="285"/>
        <v>45</v>
      </c>
      <c r="E322" s="106">
        <f t="shared" si="286"/>
        <v>45</v>
      </c>
      <c r="F322" s="105">
        <f t="shared" si="294"/>
        <v>0</v>
      </c>
      <c r="G322" s="105">
        <f t="shared" si="295"/>
        <v>0</v>
      </c>
      <c r="H322" s="104">
        <f t="shared" si="289"/>
        <v>0</v>
      </c>
      <c r="I322" s="103" t="str">
        <f t="shared" si="290"/>
        <v/>
      </c>
      <c r="J322" s="103" t="e">
        <f t="shared" si="291"/>
        <v>#DIV/0!</v>
      </c>
      <c r="K322" s="103" t="str">
        <f t="shared" si="292"/>
        <v/>
      </c>
      <c r="L322" s="103" t="str">
        <f t="shared" si="293"/>
        <v/>
      </c>
      <c r="M322" s="103" t="str">
        <f t="shared" si="296"/>
        <v/>
      </c>
      <c r="N322" s="102">
        <f t="shared" si="297"/>
        <v>1</v>
      </c>
      <c r="O322" s="176" t="str">
        <f t="shared" si="287"/>
        <v/>
      </c>
      <c r="P322" s="101"/>
      <c r="Q322" s="192" t="str">
        <f t="shared" si="288"/>
        <v/>
      </c>
    </row>
    <row r="323" spans="1:17" ht="15" hidden="1" x14ac:dyDescent="0.25">
      <c r="A323" s="186"/>
      <c r="B323" s="108"/>
      <c r="C323" s="108"/>
      <c r="D323" s="107">
        <f t="shared" si="285"/>
        <v>45</v>
      </c>
      <c r="E323" s="106">
        <f t="shared" si="286"/>
        <v>45</v>
      </c>
      <c r="F323" s="105">
        <f t="shared" si="294"/>
        <v>0</v>
      </c>
      <c r="G323" s="105">
        <f t="shared" si="295"/>
        <v>0</v>
      </c>
      <c r="H323" s="104">
        <f t="shared" si="289"/>
        <v>0</v>
      </c>
      <c r="I323" s="103" t="str">
        <f t="shared" si="290"/>
        <v/>
      </c>
      <c r="J323" s="103" t="e">
        <f t="shared" si="291"/>
        <v>#DIV/0!</v>
      </c>
      <c r="K323" s="103" t="str">
        <f t="shared" si="292"/>
        <v/>
      </c>
      <c r="L323" s="103" t="str">
        <f t="shared" si="293"/>
        <v/>
      </c>
      <c r="M323" s="103" t="str">
        <f t="shared" si="296"/>
        <v/>
      </c>
      <c r="N323" s="102">
        <f t="shared" si="297"/>
        <v>1</v>
      </c>
      <c r="O323" s="176" t="str">
        <f t="shared" si="287"/>
        <v/>
      </c>
      <c r="P323" s="101"/>
      <c r="Q323" s="192" t="str">
        <f t="shared" si="288"/>
        <v/>
      </c>
    </row>
    <row r="324" spans="1:17" ht="15" hidden="1" x14ac:dyDescent="0.25">
      <c r="A324" s="186"/>
      <c r="B324" s="108"/>
      <c r="C324" s="108"/>
      <c r="D324" s="107">
        <f t="shared" si="285"/>
        <v>45</v>
      </c>
      <c r="E324" s="106">
        <f t="shared" si="286"/>
        <v>45</v>
      </c>
      <c r="F324" s="105">
        <f t="shared" si="294"/>
        <v>0</v>
      </c>
      <c r="G324" s="105">
        <f t="shared" si="295"/>
        <v>0</v>
      </c>
      <c r="H324" s="104">
        <f t="shared" si="289"/>
        <v>0</v>
      </c>
      <c r="I324" s="103" t="str">
        <f t="shared" si="290"/>
        <v/>
      </c>
      <c r="J324" s="103" t="e">
        <f t="shared" si="291"/>
        <v>#DIV/0!</v>
      </c>
      <c r="K324" s="103" t="str">
        <f t="shared" si="292"/>
        <v/>
      </c>
      <c r="L324" s="103" t="str">
        <f t="shared" si="293"/>
        <v/>
      </c>
      <c r="M324" s="103" t="str">
        <f t="shared" si="296"/>
        <v/>
      </c>
      <c r="N324" s="102">
        <f t="shared" si="297"/>
        <v>1</v>
      </c>
      <c r="O324" s="176" t="str">
        <f t="shared" si="287"/>
        <v/>
      </c>
      <c r="P324" s="101"/>
      <c r="Q324" s="192" t="str">
        <f t="shared" si="288"/>
        <v/>
      </c>
    </row>
    <row r="325" spans="1:17" ht="15" hidden="1" x14ac:dyDescent="0.25">
      <c r="A325" s="186"/>
      <c r="B325" s="108"/>
      <c r="C325" s="108"/>
      <c r="D325" s="107">
        <f t="shared" si="285"/>
        <v>45</v>
      </c>
      <c r="E325" s="106">
        <f t="shared" si="286"/>
        <v>45</v>
      </c>
      <c r="F325" s="105">
        <f t="shared" si="294"/>
        <v>0</v>
      </c>
      <c r="G325" s="105">
        <f t="shared" si="295"/>
        <v>0</v>
      </c>
      <c r="H325" s="104">
        <f t="shared" si="289"/>
        <v>0</v>
      </c>
      <c r="I325" s="103" t="str">
        <f t="shared" si="290"/>
        <v/>
      </c>
      <c r="J325" s="103" t="e">
        <f t="shared" si="291"/>
        <v>#DIV/0!</v>
      </c>
      <c r="K325" s="103" t="str">
        <f t="shared" si="292"/>
        <v/>
      </c>
      <c r="L325" s="103" t="str">
        <f t="shared" si="293"/>
        <v/>
      </c>
      <c r="M325" s="103" t="str">
        <f t="shared" si="296"/>
        <v/>
      </c>
      <c r="N325" s="102">
        <f t="shared" si="297"/>
        <v>1</v>
      </c>
      <c r="O325" s="176" t="str">
        <f t="shared" si="287"/>
        <v/>
      </c>
      <c r="P325" s="101"/>
      <c r="Q325" s="192" t="str">
        <f t="shared" si="288"/>
        <v/>
      </c>
    </row>
    <row r="326" spans="1:17" ht="15" hidden="1" x14ac:dyDescent="0.25">
      <c r="A326" s="186"/>
      <c r="B326" s="108"/>
      <c r="C326" s="108"/>
      <c r="D326" s="107">
        <f t="shared" si="285"/>
        <v>45</v>
      </c>
      <c r="E326" s="106">
        <f t="shared" si="286"/>
        <v>45</v>
      </c>
      <c r="F326" s="105">
        <f t="shared" si="294"/>
        <v>0</v>
      </c>
      <c r="G326" s="105">
        <f t="shared" si="295"/>
        <v>0</v>
      </c>
      <c r="H326" s="104">
        <f t="shared" si="289"/>
        <v>0</v>
      </c>
      <c r="I326" s="103" t="str">
        <f t="shared" si="290"/>
        <v/>
      </c>
      <c r="J326" s="103" t="e">
        <f t="shared" si="291"/>
        <v>#DIV/0!</v>
      </c>
      <c r="K326" s="103" t="str">
        <f t="shared" si="292"/>
        <v/>
      </c>
      <c r="L326" s="103" t="str">
        <f t="shared" si="293"/>
        <v/>
      </c>
      <c r="M326" s="103" t="str">
        <f t="shared" si="296"/>
        <v/>
      </c>
      <c r="N326" s="102">
        <f t="shared" si="297"/>
        <v>1</v>
      </c>
      <c r="O326" s="176" t="str">
        <f t="shared" si="287"/>
        <v/>
      </c>
      <c r="P326" s="101"/>
      <c r="Q326" s="192" t="str">
        <f t="shared" si="288"/>
        <v/>
      </c>
    </row>
    <row r="327" spans="1:17" ht="15" hidden="1" x14ac:dyDescent="0.25">
      <c r="A327" s="186"/>
      <c r="B327" s="108"/>
      <c r="C327" s="108"/>
      <c r="D327" s="107">
        <f t="shared" si="285"/>
        <v>45</v>
      </c>
      <c r="E327" s="106">
        <f t="shared" si="286"/>
        <v>45</v>
      </c>
      <c r="F327" s="105">
        <f t="shared" si="294"/>
        <v>0</v>
      </c>
      <c r="G327" s="105">
        <f t="shared" si="295"/>
        <v>0</v>
      </c>
      <c r="H327" s="104">
        <f t="shared" si="289"/>
        <v>0</v>
      </c>
      <c r="I327" s="103" t="str">
        <f t="shared" si="290"/>
        <v/>
      </c>
      <c r="J327" s="103" t="e">
        <f t="shared" si="291"/>
        <v>#DIV/0!</v>
      </c>
      <c r="K327" s="103" t="str">
        <f t="shared" si="292"/>
        <v/>
      </c>
      <c r="L327" s="103" t="str">
        <f t="shared" si="293"/>
        <v/>
      </c>
      <c r="M327" s="103" t="str">
        <f t="shared" si="296"/>
        <v/>
      </c>
      <c r="N327" s="102">
        <f t="shared" si="297"/>
        <v>1</v>
      </c>
      <c r="O327" s="176" t="str">
        <f t="shared" si="287"/>
        <v/>
      </c>
      <c r="P327" s="101"/>
      <c r="Q327" s="192" t="str">
        <f t="shared" si="288"/>
        <v/>
      </c>
    </row>
    <row r="328" spans="1:17" ht="15" hidden="1" x14ac:dyDescent="0.25">
      <c r="A328" s="186"/>
      <c r="B328" s="108"/>
      <c r="C328" s="108"/>
      <c r="D328" s="107">
        <f t="shared" si="285"/>
        <v>45</v>
      </c>
      <c r="E328" s="106">
        <f t="shared" si="286"/>
        <v>45</v>
      </c>
      <c r="F328" s="105">
        <f t="shared" si="294"/>
        <v>0</v>
      </c>
      <c r="G328" s="105">
        <f t="shared" si="295"/>
        <v>0</v>
      </c>
      <c r="H328" s="104">
        <f t="shared" si="289"/>
        <v>0</v>
      </c>
      <c r="I328" s="103" t="str">
        <f t="shared" si="290"/>
        <v/>
      </c>
      <c r="J328" s="103" t="e">
        <f t="shared" si="291"/>
        <v>#DIV/0!</v>
      </c>
      <c r="K328" s="103" t="str">
        <f t="shared" si="292"/>
        <v/>
      </c>
      <c r="L328" s="103" t="str">
        <f t="shared" si="293"/>
        <v/>
      </c>
      <c r="M328" s="103" t="str">
        <f t="shared" si="296"/>
        <v/>
      </c>
      <c r="N328" s="102">
        <f t="shared" si="297"/>
        <v>1</v>
      </c>
      <c r="O328" s="176" t="str">
        <f t="shared" si="287"/>
        <v/>
      </c>
      <c r="P328" s="101"/>
      <c r="Q328" s="192" t="str">
        <f t="shared" si="288"/>
        <v/>
      </c>
    </row>
    <row r="329" spans="1:17" ht="15" hidden="1" x14ac:dyDescent="0.25">
      <c r="A329" s="186"/>
      <c r="B329" s="108"/>
      <c r="C329" s="108"/>
      <c r="D329" s="107">
        <f t="shared" si="285"/>
        <v>45</v>
      </c>
      <c r="E329" s="106">
        <f t="shared" si="286"/>
        <v>45</v>
      </c>
      <c r="F329" s="105">
        <f t="shared" si="294"/>
        <v>0</v>
      </c>
      <c r="G329" s="105">
        <f t="shared" si="295"/>
        <v>0</v>
      </c>
      <c r="H329" s="104">
        <f t="shared" si="289"/>
        <v>0</v>
      </c>
      <c r="I329" s="103" t="str">
        <f t="shared" si="290"/>
        <v/>
      </c>
      <c r="J329" s="103" t="e">
        <f t="shared" si="291"/>
        <v>#DIV/0!</v>
      </c>
      <c r="K329" s="103" t="str">
        <f t="shared" si="292"/>
        <v/>
      </c>
      <c r="L329" s="103" t="str">
        <f t="shared" si="293"/>
        <v/>
      </c>
      <c r="M329" s="103" t="str">
        <f t="shared" si="296"/>
        <v/>
      </c>
      <c r="N329" s="102">
        <f t="shared" si="297"/>
        <v>1</v>
      </c>
      <c r="O329" s="176" t="str">
        <f t="shared" si="287"/>
        <v/>
      </c>
      <c r="P329" s="101"/>
      <c r="Q329" s="192" t="str">
        <f t="shared" si="288"/>
        <v/>
      </c>
    </row>
    <row r="330" spans="1:17" ht="15" hidden="1" x14ac:dyDescent="0.25">
      <c r="A330" s="186"/>
      <c r="B330" s="108"/>
      <c r="C330" s="108"/>
      <c r="D330" s="107">
        <f t="shared" si="285"/>
        <v>45</v>
      </c>
      <c r="E330" s="106">
        <f t="shared" si="286"/>
        <v>45</v>
      </c>
      <c r="F330" s="105">
        <f t="shared" si="294"/>
        <v>0</v>
      </c>
      <c r="G330" s="105">
        <f t="shared" si="295"/>
        <v>0</v>
      </c>
      <c r="H330" s="104">
        <f t="shared" si="289"/>
        <v>0</v>
      </c>
      <c r="I330" s="103" t="str">
        <f t="shared" si="290"/>
        <v/>
      </c>
      <c r="J330" s="103" t="e">
        <f t="shared" si="291"/>
        <v>#DIV/0!</v>
      </c>
      <c r="K330" s="103" t="str">
        <f t="shared" si="292"/>
        <v/>
      </c>
      <c r="L330" s="103" t="str">
        <f t="shared" si="293"/>
        <v/>
      </c>
      <c r="M330" s="103" t="str">
        <f t="shared" si="296"/>
        <v/>
      </c>
      <c r="N330" s="102">
        <f t="shared" si="297"/>
        <v>1</v>
      </c>
      <c r="O330" s="176" t="str">
        <f t="shared" si="287"/>
        <v/>
      </c>
      <c r="P330" s="101"/>
      <c r="Q330" s="192" t="str">
        <f t="shared" si="288"/>
        <v/>
      </c>
    </row>
    <row r="331" spans="1:17" ht="15" hidden="1" x14ac:dyDescent="0.25">
      <c r="A331" s="186"/>
      <c r="B331" s="108"/>
      <c r="C331" s="108"/>
      <c r="D331" s="107">
        <f t="shared" si="285"/>
        <v>45</v>
      </c>
      <c r="E331" s="106">
        <f t="shared" si="286"/>
        <v>45</v>
      </c>
      <c r="F331" s="105">
        <f t="shared" si="294"/>
        <v>0</v>
      </c>
      <c r="G331" s="105">
        <f t="shared" si="295"/>
        <v>0</v>
      </c>
      <c r="H331" s="104">
        <f t="shared" si="289"/>
        <v>0</v>
      </c>
      <c r="I331" s="103" t="str">
        <f t="shared" si="290"/>
        <v/>
      </c>
      <c r="J331" s="103" t="e">
        <f t="shared" si="291"/>
        <v>#DIV/0!</v>
      </c>
      <c r="K331" s="103" t="str">
        <f t="shared" si="292"/>
        <v/>
      </c>
      <c r="L331" s="103" t="str">
        <f t="shared" si="293"/>
        <v/>
      </c>
      <c r="M331" s="103" t="str">
        <f t="shared" si="296"/>
        <v/>
      </c>
      <c r="N331" s="102">
        <f t="shared" si="297"/>
        <v>1</v>
      </c>
      <c r="O331" s="176" t="str">
        <f t="shared" si="287"/>
        <v/>
      </c>
      <c r="P331" s="101"/>
      <c r="Q331" s="192" t="str">
        <f t="shared" si="288"/>
        <v/>
      </c>
    </row>
    <row r="332" spans="1:17" ht="15" hidden="1" x14ac:dyDescent="0.25">
      <c r="A332" s="186"/>
      <c r="B332" s="108"/>
      <c r="C332" s="108"/>
      <c r="D332" s="107">
        <f t="shared" si="285"/>
        <v>45</v>
      </c>
      <c r="E332" s="106">
        <f t="shared" si="286"/>
        <v>45</v>
      </c>
      <c r="F332" s="105">
        <f t="shared" si="294"/>
        <v>0</v>
      </c>
      <c r="G332" s="105">
        <f t="shared" si="295"/>
        <v>0</v>
      </c>
      <c r="H332" s="104">
        <f t="shared" si="289"/>
        <v>0</v>
      </c>
      <c r="I332" s="103" t="str">
        <f t="shared" si="290"/>
        <v/>
      </c>
      <c r="J332" s="103" t="e">
        <f t="shared" si="291"/>
        <v>#DIV/0!</v>
      </c>
      <c r="K332" s="103" t="str">
        <f t="shared" si="292"/>
        <v/>
      </c>
      <c r="L332" s="103" t="str">
        <f t="shared" si="293"/>
        <v/>
      </c>
      <c r="M332" s="103" t="str">
        <f t="shared" si="296"/>
        <v/>
      </c>
      <c r="N332" s="102">
        <f t="shared" si="297"/>
        <v>1</v>
      </c>
      <c r="O332" s="176" t="str">
        <f t="shared" si="287"/>
        <v/>
      </c>
      <c r="P332" s="101"/>
      <c r="Q332" s="192" t="str">
        <f t="shared" si="288"/>
        <v/>
      </c>
    </row>
    <row r="333" spans="1:17" ht="15" hidden="1" x14ac:dyDescent="0.25">
      <c r="A333" s="186"/>
      <c r="B333" s="108"/>
      <c r="C333" s="108"/>
      <c r="D333" s="107">
        <f t="shared" si="285"/>
        <v>45</v>
      </c>
      <c r="E333" s="106">
        <f t="shared" si="286"/>
        <v>45</v>
      </c>
      <c r="F333" s="105">
        <f t="shared" si="294"/>
        <v>0</v>
      </c>
      <c r="G333" s="105">
        <f t="shared" si="295"/>
        <v>0</v>
      </c>
      <c r="H333" s="104">
        <f t="shared" si="289"/>
        <v>0</v>
      </c>
      <c r="I333" s="103" t="str">
        <f t="shared" si="290"/>
        <v/>
      </c>
      <c r="J333" s="103" t="e">
        <f t="shared" si="291"/>
        <v>#DIV/0!</v>
      </c>
      <c r="K333" s="103" t="str">
        <f t="shared" si="292"/>
        <v/>
      </c>
      <c r="L333" s="103" t="str">
        <f t="shared" si="293"/>
        <v/>
      </c>
      <c r="M333" s="103" t="str">
        <f t="shared" si="296"/>
        <v/>
      </c>
      <c r="N333" s="102">
        <f t="shared" si="297"/>
        <v>1</v>
      </c>
      <c r="O333" s="176" t="str">
        <f t="shared" si="287"/>
        <v/>
      </c>
      <c r="P333" s="101"/>
      <c r="Q333" s="192" t="str">
        <f t="shared" si="288"/>
        <v/>
      </c>
    </row>
    <row r="334" spans="1:17" ht="15" hidden="1" x14ac:dyDescent="0.25">
      <c r="A334" s="186"/>
      <c r="B334" s="108"/>
      <c r="C334" s="108"/>
      <c r="D334" s="107">
        <f t="shared" si="285"/>
        <v>45</v>
      </c>
      <c r="E334" s="106">
        <f t="shared" si="286"/>
        <v>45</v>
      </c>
      <c r="F334" s="105">
        <f t="shared" si="294"/>
        <v>0</v>
      </c>
      <c r="G334" s="105">
        <f t="shared" si="295"/>
        <v>0</v>
      </c>
      <c r="H334" s="104">
        <f t="shared" si="289"/>
        <v>0</v>
      </c>
      <c r="I334" s="103" t="str">
        <f t="shared" si="290"/>
        <v/>
      </c>
      <c r="J334" s="103" t="e">
        <f t="shared" si="291"/>
        <v>#DIV/0!</v>
      </c>
      <c r="K334" s="103" t="str">
        <f t="shared" si="292"/>
        <v/>
      </c>
      <c r="L334" s="103" t="str">
        <f t="shared" si="293"/>
        <v/>
      </c>
      <c r="M334" s="103" t="str">
        <f t="shared" si="296"/>
        <v/>
      </c>
      <c r="N334" s="102">
        <f t="shared" si="297"/>
        <v>1</v>
      </c>
      <c r="O334" s="176" t="str">
        <f t="shared" si="287"/>
        <v/>
      </c>
      <c r="P334" s="101"/>
      <c r="Q334" s="192" t="str">
        <f t="shared" si="288"/>
        <v/>
      </c>
    </row>
    <row r="335" spans="1:17" ht="15" hidden="1" x14ac:dyDescent="0.25">
      <c r="A335" s="186"/>
      <c r="B335" s="108"/>
      <c r="C335" s="108"/>
      <c r="D335" s="107">
        <f t="shared" si="285"/>
        <v>45</v>
      </c>
      <c r="E335" s="106">
        <f t="shared" si="286"/>
        <v>45</v>
      </c>
      <c r="F335" s="105">
        <f t="shared" si="294"/>
        <v>0</v>
      </c>
      <c r="G335" s="105">
        <f t="shared" si="295"/>
        <v>0</v>
      </c>
      <c r="H335" s="104">
        <f t="shared" si="289"/>
        <v>0</v>
      </c>
      <c r="I335" s="103" t="str">
        <f t="shared" si="290"/>
        <v/>
      </c>
      <c r="J335" s="103" t="e">
        <f t="shared" si="291"/>
        <v>#DIV/0!</v>
      </c>
      <c r="K335" s="103" t="str">
        <f t="shared" si="292"/>
        <v/>
      </c>
      <c r="L335" s="103" t="str">
        <f t="shared" si="293"/>
        <v/>
      </c>
      <c r="M335" s="103" t="str">
        <f t="shared" si="296"/>
        <v/>
      </c>
      <c r="N335" s="102">
        <f t="shared" si="297"/>
        <v>1</v>
      </c>
      <c r="O335" s="176" t="str">
        <f t="shared" si="287"/>
        <v/>
      </c>
      <c r="P335" s="101"/>
      <c r="Q335" s="192" t="str">
        <f t="shared" si="288"/>
        <v/>
      </c>
    </row>
    <row r="336" spans="1:17" ht="15" hidden="1" x14ac:dyDescent="0.25">
      <c r="A336" s="186"/>
      <c r="B336" s="108"/>
      <c r="C336" s="108"/>
      <c r="D336" s="107">
        <f t="shared" si="285"/>
        <v>45</v>
      </c>
      <c r="E336" s="106">
        <f t="shared" si="286"/>
        <v>45</v>
      </c>
      <c r="F336" s="105">
        <f t="shared" si="294"/>
        <v>0</v>
      </c>
      <c r="G336" s="105">
        <f t="shared" si="295"/>
        <v>0</v>
      </c>
      <c r="H336" s="104">
        <f t="shared" si="289"/>
        <v>0</v>
      </c>
      <c r="I336" s="103" t="str">
        <f t="shared" si="290"/>
        <v/>
      </c>
      <c r="J336" s="103" t="e">
        <f t="shared" si="291"/>
        <v>#DIV/0!</v>
      </c>
      <c r="K336" s="103" t="str">
        <f t="shared" si="292"/>
        <v/>
      </c>
      <c r="L336" s="103" t="str">
        <f t="shared" si="293"/>
        <v/>
      </c>
      <c r="M336" s="103" t="str">
        <f t="shared" si="296"/>
        <v/>
      </c>
      <c r="N336" s="102">
        <f t="shared" si="297"/>
        <v>1</v>
      </c>
      <c r="O336" s="176" t="str">
        <f t="shared" si="287"/>
        <v/>
      </c>
      <c r="P336" s="101"/>
      <c r="Q336" s="192" t="str">
        <f t="shared" si="288"/>
        <v/>
      </c>
    </row>
    <row r="337" spans="1:17" ht="15" hidden="1" x14ac:dyDescent="0.25">
      <c r="A337" s="186"/>
      <c r="B337" s="108"/>
      <c r="C337" s="108"/>
      <c r="D337" s="107">
        <f t="shared" si="285"/>
        <v>45</v>
      </c>
      <c r="E337" s="106">
        <f t="shared" si="286"/>
        <v>45</v>
      </c>
      <c r="F337" s="105">
        <f t="shared" si="294"/>
        <v>0</v>
      </c>
      <c r="G337" s="105">
        <f t="shared" si="295"/>
        <v>0</v>
      </c>
      <c r="H337" s="104">
        <f t="shared" si="289"/>
        <v>0</v>
      </c>
      <c r="I337" s="103" t="str">
        <f t="shared" si="290"/>
        <v/>
      </c>
      <c r="J337" s="103" t="e">
        <f t="shared" si="291"/>
        <v>#DIV/0!</v>
      </c>
      <c r="K337" s="103" t="str">
        <f t="shared" si="292"/>
        <v/>
      </c>
      <c r="L337" s="103" t="str">
        <f t="shared" si="293"/>
        <v/>
      </c>
      <c r="M337" s="103" t="str">
        <f t="shared" si="296"/>
        <v/>
      </c>
      <c r="N337" s="102">
        <f t="shared" si="297"/>
        <v>1</v>
      </c>
      <c r="O337" s="176" t="str">
        <f t="shared" si="287"/>
        <v/>
      </c>
      <c r="P337" s="101"/>
      <c r="Q337" s="192" t="str">
        <f t="shared" si="288"/>
        <v/>
      </c>
    </row>
    <row r="338" spans="1:17" ht="15" hidden="1" x14ac:dyDescent="0.25">
      <c r="A338" s="186"/>
      <c r="B338" s="108"/>
      <c r="C338" s="108"/>
      <c r="D338" s="107">
        <f t="shared" ref="D338:D373" si="298">SUM($B$4-B338)</f>
        <v>45</v>
      </c>
      <c r="E338" s="106">
        <f t="shared" ref="E338:E373" si="299">SUM($B$5-C338)</f>
        <v>45</v>
      </c>
      <c r="F338" s="105">
        <f t="shared" si="294"/>
        <v>0</v>
      </c>
      <c r="G338" s="105">
        <f t="shared" si="295"/>
        <v>0</v>
      </c>
      <c r="H338" s="104">
        <f t="shared" si="289"/>
        <v>0</v>
      </c>
      <c r="I338" s="103" t="str">
        <f t="shared" si="290"/>
        <v/>
      </c>
      <c r="J338" s="103" t="e">
        <f t="shared" si="291"/>
        <v>#DIV/0!</v>
      </c>
      <c r="K338" s="103" t="str">
        <f t="shared" si="292"/>
        <v/>
      </c>
      <c r="L338" s="103" t="str">
        <f t="shared" si="293"/>
        <v/>
      </c>
      <c r="M338" s="103" t="str">
        <f t="shared" si="296"/>
        <v/>
      </c>
      <c r="N338" s="102">
        <f t="shared" si="297"/>
        <v>1</v>
      </c>
      <c r="O338" s="176" t="str">
        <f t="shared" si="287"/>
        <v/>
      </c>
      <c r="P338" s="101"/>
      <c r="Q338" s="192" t="str">
        <f t="shared" si="288"/>
        <v/>
      </c>
    </row>
    <row r="339" spans="1:17" ht="15" hidden="1" x14ac:dyDescent="0.25">
      <c r="A339" s="186"/>
      <c r="B339" s="108"/>
      <c r="C339" s="108"/>
      <c r="D339" s="107">
        <f t="shared" si="298"/>
        <v>45</v>
      </c>
      <c r="E339" s="106">
        <f t="shared" si="299"/>
        <v>45</v>
      </c>
      <c r="F339" s="105">
        <f t="shared" si="294"/>
        <v>0</v>
      </c>
      <c r="G339" s="105">
        <f t="shared" si="295"/>
        <v>0</v>
      </c>
      <c r="H339" s="104">
        <f t="shared" si="289"/>
        <v>0</v>
      </c>
      <c r="I339" s="103" t="str">
        <f t="shared" si="290"/>
        <v/>
      </c>
      <c r="J339" s="103" t="e">
        <f t="shared" si="291"/>
        <v>#DIV/0!</v>
      </c>
      <c r="K339" s="103" t="str">
        <f t="shared" si="292"/>
        <v/>
      </c>
      <c r="L339" s="103" t="str">
        <f t="shared" si="293"/>
        <v/>
      </c>
      <c r="M339" s="103" t="str">
        <f t="shared" si="296"/>
        <v/>
      </c>
      <c r="N339" s="102">
        <f t="shared" si="297"/>
        <v>1</v>
      </c>
      <c r="O339" s="176" t="str">
        <f t="shared" si="287"/>
        <v/>
      </c>
      <c r="P339" s="101"/>
      <c r="Q339" s="192" t="str">
        <f t="shared" si="288"/>
        <v/>
      </c>
    </row>
    <row r="340" spans="1:17" ht="15" hidden="1" x14ac:dyDescent="0.25">
      <c r="A340" s="186"/>
      <c r="B340" s="108"/>
      <c r="C340" s="108"/>
      <c r="D340" s="107">
        <f t="shared" si="298"/>
        <v>45</v>
      </c>
      <c r="E340" s="106">
        <f t="shared" si="299"/>
        <v>45</v>
      </c>
      <c r="F340" s="105">
        <f t="shared" si="294"/>
        <v>0</v>
      </c>
      <c r="G340" s="105">
        <f t="shared" si="295"/>
        <v>0</v>
      </c>
      <c r="H340" s="104">
        <f t="shared" si="289"/>
        <v>0</v>
      </c>
      <c r="I340" s="103" t="str">
        <f t="shared" si="290"/>
        <v/>
      </c>
      <c r="J340" s="103" t="e">
        <f t="shared" si="291"/>
        <v>#DIV/0!</v>
      </c>
      <c r="K340" s="103" t="str">
        <f t="shared" si="292"/>
        <v/>
      </c>
      <c r="L340" s="103" t="str">
        <f t="shared" si="293"/>
        <v/>
      </c>
      <c r="M340" s="103" t="str">
        <f t="shared" si="296"/>
        <v/>
      </c>
      <c r="N340" s="102">
        <f t="shared" si="297"/>
        <v>1</v>
      </c>
      <c r="O340" s="176" t="str">
        <f t="shared" si="287"/>
        <v/>
      </c>
      <c r="P340" s="101"/>
      <c r="Q340" s="192" t="str">
        <f t="shared" si="288"/>
        <v/>
      </c>
    </row>
    <row r="341" spans="1:17" ht="15" hidden="1" x14ac:dyDescent="0.25">
      <c r="A341" s="186"/>
      <c r="B341" s="108"/>
      <c r="C341" s="108"/>
      <c r="D341" s="107">
        <f t="shared" si="298"/>
        <v>45</v>
      </c>
      <c r="E341" s="106">
        <f t="shared" si="299"/>
        <v>45</v>
      </c>
      <c r="F341" s="105">
        <f t="shared" si="294"/>
        <v>0</v>
      </c>
      <c r="G341" s="105">
        <f t="shared" si="295"/>
        <v>0</v>
      </c>
      <c r="H341" s="104">
        <f t="shared" si="289"/>
        <v>0</v>
      </c>
      <c r="I341" s="103" t="str">
        <f t="shared" si="290"/>
        <v/>
      </c>
      <c r="J341" s="103" t="e">
        <f t="shared" si="291"/>
        <v>#DIV/0!</v>
      </c>
      <c r="K341" s="103" t="str">
        <f t="shared" si="292"/>
        <v/>
      </c>
      <c r="L341" s="103" t="str">
        <f t="shared" si="293"/>
        <v/>
      </c>
      <c r="M341" s="103" t="str">
        <f t="shared" si="296"/>
        <v/>
      </c>
      <c r="N341" s="102">
        <f t="shared" si="297"/>
        <v>1</v>
      </c>
      <c r="O341" s="176" t="str">
        <f t="shared" si="287"/>
        <v/>
      </c>
      <c r="P341" s="101"/>
      <c r="Q341" s="192" t="str">
        <f t="shared" si="288"/>
        <v/>
      </c>
    </row>
    <row r="342" spans="1:17" ht="15" hidden="1" x14ac:dyDescent="0.25">
      <c r="A342" s="186"/>
      <c r="B342" s="108"/>
      <c r="C342" s="108"/>
      <c r="D342" s="107">
        <f t="shared" si="298"/>
        <v>45</v>
      </c>
      <c r="E342" s="106">
        <f t="shared" si="299"/>
        <v>45</v>
      </c>
      <c r="F342" s="105">
        <f t="shared" si="294"/>
        <v>0</v>
      </c>
      <c r="G342" s="105">
        <f t="shared" si="295"/>
        <v>0</v>
      </c>
      <c r="H342" s="104">
        <f t="shared" si="289"/>
        <v>0</v>
      </c>
      <c r="I342" s="103" t="str">
        <f t="shared" si="290"/>
        <v/>
      </c>
      <c r="J342" s="103" t="e">
        <f t="shared" si="291"/>
        <v>#DIV/0!</v>
      </c>
      <c r="K342" s="103" t="str">
        <f t="shared" si="292"/>
        <v/>
      </c>
      <c r="L342" s="103" t="str">
        <f t="shared" si="293"/>
        <v/>
      </c>
      <c r="M342" s="103" t="str">
        <f t="shared" si="296"/>
        <v/>
      </c>
      <c r="N342" s="102">
        <f t="shared" si="297"/>
        <v>1</v>
      </c>
      <c r="O342" s="176" t="str">
        <f t="shared" si="287"/>
        <v/>
      </c>
      <c r="P342" s="101"/>
      <c r="Q342" s="192" t="str">
        <f t="shared" si="288"/>
        <v/>
      </c>
    </row>
    <row r="343" spans="1:17" ht="15" hidden="1" x14ac:dyDescent="0.25">
      <c r="A343" s="186"/>
      <c r="B343" s="108"/>
      <c r="C343" s="108"/>
      <c r="D343" s="107">
        <f t="shared" si="298"/>
        <v>45</v>
      </c>
      <c r="E343" s="106">
        <f t="shared" si="299"/>
        <v>45</v>
      </c>
      <c r="F343" s="105">
        <f t="shared" si="294"/>
        <v>0</v>
      </c>
      <c r="G343" s="105">
        <f t="shared" si="295"/>
        <v>0</v>
      </c>
      <c r="H343" s="104">
        <f t="shared" si="289"/>
        <v>0</v>
      </c>
      <c r="I343" s="103" t="str">
        <f t="shared" si="290"/>
        <v/>
      </c>
      <c r="J343" s="103" t="e">
        <f t="shared" si="291"/>
        <v>#DIV/0!</v>
      </c>
      <c r="K343" s="103" t="str">
        <f t="shared" si="292"/>
        <v/>
      </c>
      <c r="L343" s="103" t="str">
        <f t="shared" si="293"/>
        <v/>
      </c>
      <c r="M343" s="103" t="str">
        <f t="shared" si="296"/>
        <v/>
      </c>
      <c r="N343" s="102">
        <f t="shared" si="297"/>
        <v>1</v>
      </c>
      <c r="O343" s="176" t="str">
        <f t="shared" si="287"/>
        <v/>
      </c>
      <c r="P343" s="101"/>
      <c r="Q343" s="192" t="str">
        <f t="shared" si="288"/>
        <v/>
      </c>
    </row>
    <row r="344" spans="1:17" ht="15" hidden="1" x14ac:dyDescent="0.25">
      <c r="A344" s="186"/>
      <c r="B344" s="108"/>
      <c r="C344" s="108"/>
      <c r="D344" s="107">
        <f t="shared" si="298"/>
        <v>45</v>
      </c>
      <c r="E344" s="106">
        <f t="shared" si="299"/>
        <v>45</v>
      </c>
      <c r="F344" s="105">
        <f t="shared" si="294"/>
        <v>0</v>
      </c>
      <c r="G344" s="105">
        <f t="shared" si="295"/>
        <v>0</v>
      </c>
      <c r="H344" s="104">
        <f t="shared" si="289"/>
        <v>0</v>
      </c>
      <c r="I344" s="103" t="str">
        <f t="shared" si="290"/>
        <v/>
      </c>
      <c r="J344" s="103" t="e">
        <f t="shared" si="291"/>
        <v>#DIV/0!</v>
      </c>
      <c r="K344" s="103" t="str">
        <f t="shared" si="292"/>
        <v/>
      </c>
      <c r="L344" s="103" t="str">
        <f t="shared" si="293"/>
        <v/>
      </c>
      <c r="M344" s="103" t="str">
        <f t="shared" si="296"/>
        <v/>
      </c>
      <c r="N344" s="102">
        <f t="shared" si="297"/>
        <v>1</v>
      </c>
      <c r="O344" s="176" t="str">
        <f t="shared" si="287"/>
        <v/>
      </c>
      <c r="P344" s="101"/>
      <c r="Q344" s="192" t="str">
        <f t="shared" si="288"/>
        <v/>
      </c>
    </row>
    <row r="345" spans="1:17" ht="15" hidden="1" x14ac:dyDescent="0.25">
      <c r="A345" s="186"/>
      <c r="B345" s="108"/>
      <c r="C345" s="108"/>
      <c r="D345" s="107">
        <f t="shared" si="298"/>
        <v>45</v>
      </c>
      <c r="E345" s="106">
        <f t="shared" si="299"/>
        <v>45</v>
      </c>
      <c r="F345" s="105">
        <f t="shared" si="294"/>
        <v>0</v>
      </c>
      <c r="G345" s="105">
        <f t="shared" si="295"/>
        <v>0</v>
      </c>
      <c r="H345" s="104">
        <f t="shared" si="289"/>
        <v>0</v>
      </c>
      <c r="I345" s="103" t="str">
        <f t="shared" si="290"/>
        <v/>
      </c>
      <c r="J345" s="103" t="e">
        <f t="shared" si="291"/>
        <v>#DIV/0!</v>
      </c>
      <c r="K345" s="103" t="str">
        <f t="shared" si="292"/>
        <v/>
      </c>
      <c r="L345" s="103" t="str">
        <f t="shared" si="293"/>
        <v/>
      </c>
      <c r="M345" s="103" t="str">
        <f t="shared" si="296"/>
        <v/>
      </c>
      <c r="N345" s="102">
        <f t="shared" si="297"/>
        <v>1</v>
      </c>
      <c r="O345" s="176" t="str">
        <f t="shared" si="287"/>
        <v/>
      </c>
      <c r="P345" s="101"/>
      <c r="Q345" s="192" t="str">
        <f t="shared" si="288"/>
        <v/>
      </c>
    </row>
    <row r="346" spans="1:17" ht="15" hidden="1" x14ac:dyDescent="0.25">
      <c r="A346" s="186"/>
      <c r="B346" s="108"/>
      <c r="C346" s="108"/>
      <c r="D346" s="107">
        <f t="shared" si="298"/>
        <v>45</v>
      </c>
      <c r="E346" s="106">
        <f t="shared" si="299"/>
        <v>45</v>
      </c>
      <c r="F346" s="105">
        <f t="shared" si="294"/>
        <v>0</v>
      </c>
      <c r="G346" s="105">
        <f t="shared" si="295"/>
        <v>0</v>
      </c>
      <c r="H346" s="104">
        <f t="shared" si="289"/>
        <v>0</v>
      </c>
      <c r="I346" s="103" t="str">
        <f t="shared" si="290"/>
        <v/>
      </c>
      <c r="J346" s="103" t="e">
        <f t="shared" si="291"/>
        <v>#DIV/0!</v>
      </c>
      <c r="K346" s="103" t="str">
        <f t="shared" si="292"/>
        <v/>
      </c>
      <c r="L346" s="103" t="str">
        <f t="shared" si="293"/>
        <v/>
      </c>
      <c r="M346" s="103" t="str">
        <f t="shared" si="296"/>
        <v/>
      </c>
      <c r="N346" s="102">
        <f t="shared" si="297"/>
        <v>1</v>
      </c>
      <c r="O346" s="176" t="str">
        <f t="shared" si="287"/>
        <v/>
      </c>
      <c r="P346" s="101"/>
      <c r="Q346" s="192" t="str">
        <f t="shared" si="288"/>
        <v/>
      </c>
    </row>
    <row r="347" spans="1:17" ht="15" hidden="1" x14ac:dyDescent="0.25">
      <c r="A347" s="186"/>
      <c r="B347" s="108"/>
      <c r="C347" s="108"/>
      <c r="D347" s="107">
        <f t="shared" si="298"/>
        <v>45</v>
      </c>
      <c r="E347" s="106">
        <f t="shared" si="299"/>
        <v>45</v>
      </c>
      <c r="F347" s="105">
        <f t="shared" si="294"/>
        <v>0</v>
      </c>
      <c r="G347" s="105">
        <f t="shared" si="295"/>
        <v>0</v>
      </c>
      <c r="H347" s="104">
        <f t="shared" si="289"/>
        <v>0</v>
      </c>
      <c r="I347" s="103" t="str">
        <f t="shared" si="290"/>
        <v/>
      </c>
      <c r="J347" s="103" t="e">
        <f t="shared" si="291"/>
        <v>#DIV/0!</v>
      </c>
      <c r="K347" s="103" t="str">
        <f t="shared" si="292"/>
        <v/>
      </c>
      <c r="L347" s="103" t="str">
        <f t="shared" si="293"/>
        <v/>
      </c>
      <c r="M347" s="103" t="str">
        <f t="shared" si="296"/>
        <v/>
      </c>
      <c r="N347" s="102">
        <f t="shared" si="297"/>
        <v>1</v>
      </c>
      <c r="O347" s="176" t="str">
        <f t="shared" si="287"/>
        <v/>
      </c>
      <c r="P347" s="101"/>
      <c r="Q347" s="192" t="str">
        <f t="shared" si="288"/>
        <v/>
      </c>
    </row>
    <row r="348" spans="1:17" ht="15" hidden="1" x14ac:dyDescent="0.25">
      <c r="A348" s="186"/>
      <c r="B348" s="108"/>
      <c r="C348" s="108"/>
      <c r="D348" s="107">
        <f t="shared" si="298"/>
        <v>45</v>
      </c>
      <c r="E348" s="106">
        <f t="shared" si="299"/>
        <v>45</v>
      </c>
      <c r="F348" s="105">
        <f t="shared" si="294"/>
        <v>0</v>
      </c>
      <c r="G348" s="105">
        <f t="shared" si="295"/>
        <v>0</v>
      </c>
      <c r="H348" s="104">
        <f t="shared" si="289"/>
        <v>0</v>
      </c>
      <c r="I348" s="103" t="str">
        <f t="shared" si="290"/>
        <v/>
      </c>
      <c r="J348" s="103" t="e">
        <f t="shared" si="291"/>
        <v>#DIV/0!</v>
      </c>
      <c r="K348" s="103" t="str">
        <f t="shared" si="292"/>
        <v/>
      </c>
      <c r="L348" s="103" t="str">
        <f t="shared" si="293"/>
        <v/>
      </c>
      <c r="M348" s="103" t="str">
        <f t="shared" si="296"/>
        <v/>
      </c>
      <c r="N348" s="102">
        <f t="shared" si="297"/>
        <v>1</v>
      </c>
      <c r="O348" s="176" t="str">
        <f t="shared" si="287"/>
        <v/>
      </c>
      <c r="P348" s="101"/>
      <c r="Q348" s="192" t="str">
        <f t="shared" si="288"/>
        <v/>
      </c>
    </row>
    <row r="349" spans="1:17" ht="15" hidden="1" x14ac:dyDescent="0.25">
      <c r="A349" s="186"/>
      <c r="B349" s="108"/>
      <c r="C349" s="108"/>
      <c r="D349" s="107">
        <f t="shared" si="298"/>
        <v>45</v>
      </c>
      <c r="E349" s="106">
        <f t="shared" si="299"/>
        <v>45</v>
      </c>
      <c r="F349" s="105">
        <f t="shared" si="294"/>
        <v>0</v>
      </c>
      <c r="G349" s="105">
        <f t="shared" si="295"/>
        <v>0</v>
      </c>
      <c r="H349" s="104">
        <f t="shared" si="289"/>
        <v>0</v>
      </c>
      <c r="I349" s="103" t="str">
        <f t="shared" si="290"/>
        <v/>
      </c>
      <c r="J349" s="103" t="e">
        <f t="shared" si="291"/>
        <v>#DIV/0!</v>
      </c>
      <c r="K349" s="103" t="str">
        <f t="shared" si="292"/>
        <v/>
      </c>
      <c r="L349" s="103" t="str">
        <f t="shared" si="293"/>
        <v/>
      </c>
      <c r="M349" s="103" t="str">
        <f t="shared" si="296"/>
        <v/>
      </c>
      <c r="N349" s="102">
        <f t="shared" si="297"/>
        <v>1</v>
      </c>
      <c r="O349" s="176" t="str">
        <f t="shared" si="287"/>
        <v/>
      </c>
      <c r="P349" s="101"/>
      <c r="Q349" s="192" t="str">
        <f t="shared" si="288"/>
        <v/>
      </c>
    </row>
    <row r="350" spans="1:17" ht="15" hidden="1" x14ac:dyDescent="0.25">
      <c r="A350" s="186"/>
      <c r="B350" s="108"/>
      <c r="C350" s="108"/>
      <c r="D350" s="107">
        <f t="shared" si="298"/>
        <v>45</v>
      </c>
      <c r="E350" s="106">
        <f t="shared" si="299"/>
        <v>45</v>
      </c>
      <c r="F350" s="105">
        <f t="shared" si="294"/>
        <v>0</v>
      </c>
      <c r="G350" s="105">
        <f t="shared" si="295"/>
        <v>0</v>
      </c>
      <c r="H350" s="104">
        <f t="shared" si="289"/>
        <v>0</v>
      </c>
      <c r="I350" s="103" t="str">
        <f t="shared" si="290"/>
        <v/>
      </c>
      <c r="J350" s="103" t="e">
        <f t="shared" si="291"/>
        <v>#DIV/0!</v>
      </c>
      <c r="K350" s="103" t="str">
        <f t="shared" si="292"/>
        <v/>
      </c>
      <c r="L350" s="103" t="str">
        <f t="shared" si="293"/>
        <v/>
      </c>
      <c r="M350" s="103" t="str">
        <f t="shared" si="296"/>
        <v/>
      </c>
      <c r="N350" s="102">
        <f t="shared" si="297"/>
        <v>1</v>
      </c>
      <c r="O350" s="176" t="str">
        <f t="shared" si="287"/>
        <v/>
      </c>
      <c r="P350" s="101"/>
      <c r="Q350" s="192" t="str">
        <f t="shared" si="288"/>
        <v/>
      </c>
    </row>
    <row r="351" spans="1:17" ht="15" hidden="1" x14ac:dyDescent="0.25">
      <c r="A351" s="186"/>
      <c r="B351" s="108"/>
      <c r="C351" s="108"/>
      <c r="D351" s="107">
        <f t="shared" si="298"/>
        <v>45</v>
      </c>
      <c r="E351" s="106">
        <f t="shared" si="299"/>
        <v>45</v>
      </c>
      <c r="F351" s="105">
        <f t="shared" si="294"/>
        <v>0</v>
      </c>
      <c r="G351" s="105">
        <f t="shared" si="295"/>
        <v>0</v>
      </c>
      <c r="H351" s="104">
        <f t="shared" si="289"/>
        <v>0</v>
      </c>
      <c r="I351" s="103" t="str">
        <f t="shared" si="290"/>
        <v/>
      </c>
      <c r="J351" s="103" t="e">
        <f t="shared" si="291"/>
        <v>#DIV/0!</v>
      </c>
      <c r="K351" s="103" t="str">
        <f t="shared" si="292"/>
        <v/>
      </c>
      <c r="L351" s="103" t="str">
        <f t="shared" si="293"/>
        <v/>
      </c>
      <c r="M351" s="103" t="str">
        <f t="shared" si="296"/>
        <v/>
      </c>
      <c r="N351" s="102">
        <f t="shared" si="297"/>
        <v>1</v>
      </c>
      <c r="O351" s="176" t="str">
        <f t="shared" si="287"/>
        <v/>
      </c>
      <c r="P351" s="101"/>
      <c r="Q351" s="192" t="str">
        <f t="shared" si="288"/>
        <v/>
      </c>
    </row>
    <row r="352" spans="1:17" ht="15" hidden="1" x14ac:dyDescent="0.25">
      <c r="A352" s="186"/>
      <c r="B352" s="108"/>
      <c r="C352" s="108"/>
      <c r="D352" s="107">
        <f t="shared" si="298"/>
        <v>45</v>
      </c>
      <c r="E352" s="106">
        <f t="shared" si="299"/>
        <v>45</v>
      </c>
      <c r="F352" s="105">
        <f t="shared" si="294"/>
        <v>0</v>
      </c>
      <c r="G352" s="105">
        <f t="shared" si="295"/>
        <v>0</v>
      </c>
      <c r="H352" s="104">
        <f t="shared" si="289"/>
        <v>0</v>
      </c>
      <c r="I352" s="103" t="str">
        <f t="shared" si="290"/>
        <v/>
      </c>
      <c r="J352" s="103" t="e">
        <f t="shared" si="291"/>
        <v>#DIV/0!</v>
      </c>
      <c r="K352" s="103" t="str">
        <f t="shared" si="292"/>
        <v/>
      </c>
      <c r="L352" s="103" t="str">
        <f t="shared" si="293"/>
        <v/>
      </c>
      <c r="M352" s="103" t="str">
        <f t="shared" si="296"/>
        <v/>
      </c>
      <c r="N352" s="102">
        <f t="shared" si="297"/>
        <v>1</v>
      </c>
      <c r="O352" s="176" t="str">
        <f t="shared" si="287"/>
        <v/>
      </c>
      <c r="P352" s="101"/>
      <c r="Q352" s="192" t="str">
        <f t="shared" si="288"/>
        <v/>
      </c>
    </row>
    <row r="353" spans="1:17" ht="15" hidden="1" x14ac:dyDescent="0.25">
      <c r="A353" s="186"/>
      <c r="B353" s="108"/>
      <c r="C353" s="108"/>
      <c r="D353" s="107">
        <f t="shared" si="298"/>
        <v>45</v>
      </c>
      <c r="E353" s="106">
        <f t="shared" si="299"/>
        <v>45</v>
      </c>
      <c r="F353" s="105">
        <f t="shared" si="294"/>
        <v>0</v>
      </c>
      <c r="G353" s="105">
        <f t="shared" si="295"/>
        <v>0</v>
      </c>
      <c r="H353" s="104">
        <f t="shared" si="289"/>
        <v>0</v>
      </c>
      <c r="I353" s="103" t="str">
        <f t="shared" si="290"/>
        <v/>
      </c>
      <c r="J353" s="103" t="e">
        <f t="shared" si="291"/>
        <v>#DIV/0!</v>
      </c>
      <c r="K353" s="103" t="str">
        <f t="shared" si="292"/>
        <v/>
      </c>
      <c r="L353" s="103" t="str">
        <f t="shared" si="293"/>
        <v/>
      </c>
      <c r="M353" s="103" t="str">
        <f t="shared" si="296"/>
        <v/>
      </c>
      <c r="N353" s="102">
        <f t="shared" si="297"/>
        <v>1</v>
      </c>
      <c r="O353" s="176" t="str">
        <f t="shared" ref="O353:O373" si="300">IF(AND(N353&lt;0.05,M353&gt;1,AND(B353&gt;0,B353&lt;$B$4)),"Doers are " &amp; ROUND(M353,1)&amp;" more likely to give this response than Non-Doers.",IF(AND(N353&lt;0.05,M353&gt;1,B353=$B$4),"Doers are more likely to give this response than Doers.",""))</f>
        <v/>
      </c>
      <c r="P353" s="101"/>
      <c r="Q353" s="192" t="str">
        <f t="shared" ref="Q353:Q373" si="301">IF(AND(N353&lt;0.05,M353&lt;1,AND(C353&gt;0,B353&gt;0)),"Doers are " &amp; ROUND(1/M353,1)&amp;" more likely to give this response than Non-Doers.",IF(AND(N353&lt;0.05,M353=0,B353=0),"Doers are more likely to give this response than Doers.",""))</f>
        <v/>
      </c>
    </row>
    <row r="354" spans="1:17" ht="15" hidden="1" x14ac:dyDescent="0.25">
      <c r="A354" s="186"/>
      <c r="B354" s="108"/>
      <c r="C354" s="108"/>
      <c r="D354" s="107">
        <f t="shared" si="298"/>
        <v>45</v>
      </c>
      <c r="E354" s="106">
        <f t="shared" si="299"/>
        <v>45</v>
      </c>
      <c r="F354" s="105">
        <f t="shared" si="294"/>
        <v>0</v>
      </c>
      <c r="G354" s="105">
        <f t="shared" si="295"/>
        <v>0</v>
      </c>
      <c r="H354" s="104">
        <f t="shared" si="289"/>
        <v>0</v>
      </c>
      <c r="I354" s="103" t="str">
        <f t="shared" si="290"/>
        <v/>
      </c>
      <c r="J354" s="103" t="e">
        <f t="shared" si="291"/>
        <v>#DIV/0!</v>
      </c>
      <c r="K354" s="103" t="str">
        <f t="shared" si="292"/>
        <v/>
      </c>
      <c r="L354" s="103" t="str">
        <f t="shared" si="293"/>
        <v/>
      </c>
      <c r="M354" s="103" t="str">
        <f t="shared" si="296"/>
        <v/>
      </c>
      <c r="N354" s="102">
        <f t="shared" si="297"/>
        <v>1</v>
      </c>
      <c r="O354" s="176" t="str">
        <f t="shared" si="300"/>
        <v/>
      </c>
      <c r="P354" s="101"/>
      <c r="Q354" s="192" t="str">
        <f t="shared" si="301"/>
        <v/>
      </c>
    </row>
    <row r="355" spans="1:17" ht="15" hidden="1" x14ac:dyDescent="0.25">
      <c r="A355" s="186"/>
      <c r="B355" s="108"/>
      <c r="C355" s="108"/>
      <c r="D355" s="107">
        <f t="shared" si="298"/>
        <v>45</v>
      </c>
      <c r="E355" s="106">
        <f t="shared" si="299"/>
        <v>45</v>
      </c>
      <c r="F355" s="105">
        <f t="shared" si="294"/>
        <v>0</v>
      </c>
      <c r="G355" s="105">
        <f t="shared" si="295"/>
        <v>0</v>
      </c>
      <c r="H355" s="104">
        <f t="shared" si="289"/>
        <v>0</v>
      </c>
      <c r="I355" s="103" t="str">
        <f t="shared" si="290"/>
        <v/>
      </c>
      <c r="J355" s="103" t="e">
        <f t="shared" si="291"/>
        <v>#DIV/0!</v>
      </c>
      <c r="K355" s="103" t="str">
        <f t="shared" si="292"/>
        <v/>
      </c>
      <c r="L355" s="103" t="str">
        <f t="shared" si="293"/>
        <v/>
      </c>
      <c r="M355" s="103" t="str">
        <f t="shared" si="296"/>
        <v/>
      </c>
      <c r="N355" s="102">
        <f t="shared" si="297"/>
        <v>1</v>
      </c>
      <c r="O355" s="176" t="str">
        <f t="shared" si="300"/>
        <v/>
      </c>
      <c r="P355" s="101"/>
      <c r="Q355" s="192" t="str">
        <f t="shared" si="301"/>
        <v/>
      </c>
    </row>
    <row r="356" spans="1:17" ht="15" hidden="1" x14ac:dyDescent="0.25">
      <c r="A356" s="186"/>
      <c r="B356" s="108"/>
      <c r="C356" s="108"/>
      <c r="D356" s="107">
        <f t="shared" si="298"/>
        <v>45</v>
      </c>
      <c r="E356" s="106">
        <f t="shared" si="299"/>
        <v>45</v>
      </c>
      <c r="F356" s="105">
        <f t="shared" si="294"/>
        <v>0</v>
      </c>
      <c r="G356" s="105">
        <f t="shared" si="295"/>
        <v>0</v>
      </c>
      <c r="H356" s="104">
        <f t="shared" si="289"/>
        <v>0</v>
      </c>
      <c r="I356" s="103" t="str">
        <f t="shared" si="290"/>
        <v/>
      </c>
      <c r="J356" s="103" t="e">
        <f t="shared" si="291"/>
        <v>#DIV/0!</v>
      </c>
      <c r="K356" s="103" t="str">
        <f t="shared" si="292"/>
        <v/>
      </c>
      <c r="L356" s="103" t="str">
        <f t="shared" si="293"/>
        <v/>
      </c>
      <c r="M356" s="103" t="str">
        <f t="shared" si="296"/>
        <v/>
      </c>
      <c r="N356" s="102">
        <f t="shared" si="297"/>
        <v>1</v>
      </c>
      <c r="O356" s="176" t="str">
        <f t="shared" si="300"/>
        <v/>
      </c>
      <c r="P356" s="101"/>
      <c r="Q356" s="192" t="str">
        <f t="shared" si="301"/>
        <v/>
      </c>
    </row>
    <row r="357" spans="1:17" ht="15" hidden="1" x14ac:dyDescent="0.25">
      <c r="A357" s="186"/>
      <c r="B357" s="108"/>
      <c r="C357" s="108"/>
      <c r="D357" s="107">
        <f t="shared" si="298"/>
        <v>45</v>
      </c>
      <c r="E357" s="106">
        <f t="shared" si="299"/>
        <v>45</v>
      </c>
      <c r="F357" s="105">
        <f t="shared" si="294"/>
        <v>0</v>
      </c>
      <c r="G357" s="105">
        <f t="shared" si="295"/>
        <v>0</v>
      </c>
      <c r="H357" s="104">
        <f t="shared" si="289"/>
        <v>0</v>
      </c>
      <c r="I357" s="103" t="str">
        <f t="shared" si="290"/>
        <v/>
      </c>
      <c r="J357" s="103" t="e">
        <f t="shared" si="291"/>
        <v>#DIV/0!</v>
      </c>
      <c r="K357" s="103" t="str">
        <f t="shared" si="292"/>
        <v/>
      </c>
      <c r="L357" s="103" t="str">
        <f t="shared" si="293"/>
        <v/>
      </c>
      <c r="M357" s="103" t="str">
        <f t="shared" si="296"/>
        <v/>
      </c>
      <c r="N357" s="102">
        <f t="shared" si="297"/>
        <v>1</v>
      </c>
      <c r="O357" s="176" t="str">
        <f t="shared" si="300"/>
        <v/>
      </c>
      <c r="P357" s="101"/>
      <c r="Q357" s="192" t="str">
        <f t="shared" si="301"/>
        <v/>
      </c>
    </row>
    <row r="358" spans="1:17" ht="15" hidden="1" x14ac:dyDescent="0.25">
      <c r="A358" s="186"/>
      <c r="B358" s="108"/>
      <c r="C358" s="108"/>
      <c r="D358" s="107">
        <f t="shared" si="298"/>
        <v>45</v>
      </c>
      <c r="E358" s="106">
        <f t="shared" si="299"/>
        <v>45</v>
      </c>
      <c r="F358" s="105">
        <f t="shared" si="294"/>
        <v>0</v>
      </c>
      <c r="G358" s="105">
        <f t="shared" si="295"/>
        <v>0</v>
      </c>
      <c r="H358" s="104">
        <f t="shared" si="289"/>
        <v>0</v>
      </c>
      <c r="I358" s="103" t="str">
        <f t="shared" si="290"/>
        <v/>
      </c>
      <c r="J358" s="103" t="e">
        <f t="shared" si="291"/>
        <v>#DIV/0!</v>
      </c>
      <c r="K358" s="103" t="str">
        <f t="shared" si="292"/>
        <v/>
      </c>
      <c r="L358" s="103" t="str">
        <f t="shared" si="293"/>
        <v/>
      </c>
      <c r="M358" s="103" t="str">
        <f t="shared" si="296"/>
        <v/>
      </c>
      <c r="N358" s="102">
        <f t="shared" si="297"/>
        <v>1</v>
      </c>
      <c r="O358" s="176" t="str">
        <f t="shared" si="300"/>
        <v/>
      </c>
      <c r="P358" s="101"/>
      <c r="Q358" s="192" t="str">
        <f t="shared" si="301"/>
        <v/>
      </c>
    </row>
    <row r="359" spans="1:17" ht="15" hidden="1" x14ac:dyDescent="0.25">
      <c r="A359" s="186"/>
      <c r="B359" s="108"/>
      <c r="C359" s="108"/>
      <c r="D359" s="107">
        <f t="shared" si="298"/>
        <v>45</v>
      </c>
      <c r="E359" s="106">
        <f t="shared" si="299"/>
        <v>45</v>
      </c>
      <c r="F359" s="105">
        <f t="shared" si="294"/>
        <v>0</v>
      </c>
      <c r="G359" s="105">
        <f t="shared" si="295"/>
        <v>0</v>
      </c>
      <c r="H359" s="104">
        <f t="shared" si="289"/>
        <v>0</v>
      </c>
      <c r="I359" s="103" t="str">
        <f t="shared" si="290"/>
        <v/>
      </c>
      <c r="J359" s="103" t="e">
        <f t="shared" si="291"/>
        <v>#DIV/0!</v>
      </c>
      <c r="K359" s="103" t="str">
        <f t="shared" si="292"/>
        <v/>
      </c>
      <c r="L359" s="103" t="str">
        <f t="shared" si="293"/>
        <v/>
      </c>
      <c r="M359" s="103" t="str">
        <f t="shared" si="296"/>
        <v/>
      </c>
      <c r="N359" s="102">
        <f t="shared" si="297"/>
        <v>1</v>
      </c>
      <c r="O359" s="176" t="str">
        <f t="shared" si="300"/>
        <v/>
      </c>
      <c r="P359" s="101"/>
      <c r="Q359" s="192" t="str">
        <f t="shared" si="301"/>
        <v/>
      </c>
    </row>
    <row r="360" spans="1:17" ht="15" hidden="1" x14ac:dyDescent="0.25">
      <c r="A360" s="186"/>
      <c r="B360" s="108"/>
      <c r="C360" s="108"/>
      <c r="D360" s="107">
        <f t="shared" si="298"/>
        <v>45</v>
      </c>
      <c r="E360" s="106">
        <f t="shared" si="299"/>
        <v>45</v>
      </c>
      <c r="F360" s="105">
        <f t="shared" si="294"/>
        <v>0</v>
      </c>
      <c r="G360" s="105">
        <f t="shared" si="295"/>
        <v>0</v>
      </c>
      <c r="H360" s="104">
        <f t="shared" si="289"/>
        <v>0</v>
      </c>
      <c r="I360" s="103" t="str">
        <f t="shared" si="290"/>
        <v/>
      </c>
      <c r="J360" s="103" t="e">
        <f t="shared" si="291"/>
        <v>#DIV/0!</v>
      </c>
      <c r="K360" s="103" t="str">
        <f t="shared" si="292"/>
        <v/>
      </c>
      <c r="L360" s="103" t="str">
        <f t="shared" si="293"/>
        <v/>
      </c>
      <c r="M360" s="103" t="str">
        <f t="shared" si="296"/>
        <v/>
      </c>
      <c r="N360" s="102">
        <f t="shared" si="297"/>
        <v>1</v>
      </c>
      <c r="O360" s="176" t="str">
        <f t="shared" si="300"/>
        <v/>
      </c>
      <c r="P360" s="101"/>
      <c r="Q360" s="192" t="str">
        <f t="shared" si="301"/>
        <v/>
      </c>
    </row>
    <row r="361" spans="1:17" ht="15" hidden="1" x14ac:dyDescent="0.25">
      <c r="A361" s="186"/>
      <c r="B361" s="108"/>
      <c r="C361" s="108"/>
      <c r="D361" s="107">
        <f t="shared" si="298"/>
        <v>45</v>
      </c>
      <c r="E361" s="106">
        <f t="shared" si="299"/>
        <v>45</v>
      </c>
      <c r="F361" s="105">
        <f t="shared" si="294"/>
        <v>0</v>
      </c>
      <c r="G361" s="105">
        <f t="shared" si="295"/>
        <v>0</v>
      </c>
      <c r="H361" s="104">
        <f t="shared" si="289"/>
        <v>0</v>
      </c>
      <c r="I361" s="103" t="str">
        <f t="shared" si="290"/>
        <v/>
      </c>
      <c r="J361" s="103" t="e">
        <f t="shared" si="291"/>
        <v>#DIV/0!</v>
      </c>
      <c r="K361" s="103" t="str">
        <f t="shared" si="292"/>
        <v/>
      </c>
      <c r="L361" s="103" t="str">
        <f t="shared" si="293"/>
        <v/>
      </c>
      <c r="M361" s="103" t="str">
        <f t="shared" si="296"/>
        <v/>
      </c>
      <c r="N361" s="102">
        <f t="shared" si="297"/>
        <v>1</v>
      </c>
      <c r="O361" s="176" t="str">
        <f t="shared" si="300"/>
        <v/>
      </c>
      <c r="P361" s="101"/>
      <c r="Q361" s="192" t="str">
        <f t="shared" si="301"/>
        <v/>
      </c>
    </row>
    <row r="362" spans="1:17" ht="15" hidden="1" x14ac:dyDescent="0.25">
      <c r="A362" s="186"/>
      <c r="B362" s="108"/>
      <c r="C362" s="108"/>
      <c r="D362" s="107">
        <f t="shared" si="298"/>
        <v>45</v>
      </c>
      <c r="E362" s="106">
        <f t="shared" si="299"/>
        <v>45</v>
      </c>
      <c r="F362" s="105">
        <f t="shared" si="294"/>
        <v>0</v>
      </c>
      <c r="G362" s="105">
        <f t="shared" si="295"/>
        <v>0</v>
      </c>
      <c r="H362" s="104">
        <f t="shared" si="289"/>
        <v>0</v>
      </c>
      <c r="I362" s="103" t="str">
        <f t="shared" si="290"/>
        <v/>
      </c>
      <c r="J362" s="103" t="e">
        <f t="shared" si="291"/>
        <v>#DIV/0!</v>
      </c>
      <c r="K362" s="103" t="str">
        <f t="shared" si="292"/>
        <v/>
      </c>
      <c r="L362" s="103" t="str">
        <f t="shared" si="293"/>
        <v/>
      </c>
      <c r="M362" s="103" t="str">
        <f t="shared" si="296"/>
        <v/>
      </c>
      <c r="N362" s="102">
        <f t="shared" si="297"/>
        <v>1</v>
      </c>
      <c r="O362" s="176" t="str">
        <f t="shared" si="300"/>
        <v/>
      </c>
      <c r="P362" s="101"/>
      <c r="Q362" s="192" t="str">
        <f t="shared" si="301"/>
        <v/>
      </c>
    </row>
    <row r="363" spans="1:17" ht="15" hidden="1" x14ac:dyDescent="0.25">
      <c r="A363" s="186"/>
      <c r="B363" s="108"/>
      <c r="C363" s="108"/>
      <c r="D363" s="107">
        <f t="shared" si="298"/>
        <v>45</v>
      </c>
      <c r="E363" s="106">
        <f t="shared" si="299"/>
        <v>45</v>
      </c>
      <c r="F363" s="105">
        <f t="shared" si="294"/>
        <v>0</v>
      </c>
      <c r="G363" s="105">
        <f t="shared" si="295"/>
        <v>0</v>
      </c>
      <c r="H363" s="104">
        <f t="shared" si="289"/>
        <v>0</v>
      </c>
      <c r="I363" s="103" t="str">
        <f t="shared" si="290"/>
        <v/>
      </c>
      <c r="J363" s="103" t="e">
        <f t="shared" si="291"/>
        <v>#DIV/0!</v>
      </c>
      <c r="K363" s="103" t="str">
        <f t="shared" si="292"/>
        <v/>
      </c>
      <c r="L363" s="103" t="str">
        <f t="shared" si="293"/>
        <v/>
      </c>
      <c r="M363" s="103" t="str">
        <f t="shared" si="296"/>
        <v/>
      </c>
      <c r="N363" s="102">
        <f t="shared" si="297"/>
        <v>1</v>
      </c>
      <c r="O363" s="176" t="str">
        <f t="shared" si="300"/>
        <v/>
      </c>
      <c r="P363" s="101"/>
      <c r="Q363" s="192" t="str">
        <f t="shared" si="301"/>
        <v/>
      </c>
    </row>
    <row r="364" spans="1:17" ht="15" hidden="1" x14ac:dyDescent="0.25">
      <c r="A364" s="186"/>
      <c r="B364" s="108"/>
      <c r="C364" s="108"/>
      <c r="D364" s="107">
        <f t="shared" si="298"/>
        <v>45</v>
      </c>
      <c r="E364" s="106">
        <f t="shared" si="299"/>
        <v>45</v>
      </c>
      <c r="F364" s="105">
        <f t="shared" si="294"/>
        <v>0</v>
      </c>
      <c r="G364" s="105">
        <f t="shared" si="295"/>
        <v>0</v>
      </c>
      <c r="H364" s="104">
        <f t="shared" si="289"/>
        <v>0</v>
      </c>
      <c r="I364" s="103" t="str">
        <f t="shared" si="290"/>
        <v/>
      </c>
      <c r="J364" s="103" t="e">
        <f t="shared" si="291"/>
        <v>#DIV/0!</v>
      </c>
      <c r="K364" s="103" t="str">
        <f t="shared" si="292"/>
        <v/>
      </c>
      <c r="L364" s="103" t="str">
        <f t="shared" si="293"/>
        <v/>
      </c>
      <c r="M364" s="103" t="str">
        <f t="shared" si="296"/>
        <v/>
      </c>
      <c r="N364" s="102">
        <f t="shared" si="297"/>
        <v>1</v>
      </c>
      <c r="O364" s="176" t="str">
        <f t="shared" si="300"/>
        <v/>
      </c>
      <c r="P364" s="101"/>
      <c r="Q364" s="192" t="str">
        <f t="shared" si="301"/>
        <v/>
      </c>
    </row>
    <row r="365" spans="1:17" ht="15" hidden="1" x14ac:dyDescent="0.25">
      <c r="A365" s="186"/>
      <c r="B365" s="108"/>
      <c r="C365" s="108"/>
      <c r="D365" s="107">
        <f t="shared" si="298"/>
        <v>45</v>
      </c>
      <c r="E365" s="106">
        <f t="shared" si="299"/>
        <v>45</v>
      </c>
      <c r="F365" s="105">
        <f t="shared" si="294"/>
        <v>0</v>
      </c>
      <c r="G365" s="105">
        <f t="shared" si="295"/>
        <v>0</v>
      </c>
      <c r="H365" s="104">
        <f t="shared" si="289"/>
        <v>0</v>
      </c>
      <c r="I365" s="103" t="str">
        <f t="shared" si="290"/>
        <v/>
      </c>
      <c r="J365" s="103" t="e">
        <f t="shared" si="291"/>
        <v>#DIV/0!</v>
      </c>
      <c r="K365" s="103" t="str">
        <f t="shared" si="292"/>
        <v/>
      </c>
      <c r="L365" s="103" t="str">
        <f t="shared" si="293"/>
        <v/>
      </c>
      <c r="M365" s="103" t="str">
        <f t="shared" si="296"/>
        <v/>
      </c>
      <c r="N365" s="102">
        <f t="shared" si="297"/>
        <v>1</v>
      </c>
      <c r="O365" s="176" t="str">
        <f t="shared" si="300"/>
        <v/>
      </c>
      <c r="P365" s="101"/>
      <c r="Q365" s="192" t="str">
        <f t="shared" si="301"/>
        <v/>
      </c>
    </row>
    <row r="366" spans="1:17" ht="15" hidden="1" x14ac:dyDescent="0.25">
      <c r="A366" s="186"/>
      <c r="B366" s="108"/>
      <c r="C366" s="108"/>
      <c r="D366" s="107">
        <f t="shared" si="298"/>
        <v>45</v>
      </c>
      <c r="E366" s="106">
        <f t="shared" si="299"/>
        <v>45</v>
      </c>
      <c r="F366" s="105">
        <f t="shared" si="294"/>
        <v>0</v>
      </c>
      <c r="G366" s="105">
        <f t="shared" si="295"/>
        <v>0</v>
      </c>
      <c r="H366" s="104">
        <f t="shared" si="289"/>
        <v>0</v>
      </c>
      <c r="I366" s="103" t="str">
        <f t="shared" si="290"/>
        <v/>
      </c>
      <c r="J366" s="103" t="e">
        <f t="shared" si="291"/>
        <v>#DIV/0!</v>
      </c>
      <c r="K366" s="103" t="str">
        <f t="shared" si="292"/>
        <v/>
      </c>
      <c r="L366" s="103" t="str">
        <f t="shared" si="293"/>
        <v/>
      </c>
      <c r="M366" s="103" t="str">
        <f t="shared" si="296"/>
        <v/>
      </c>
      <c r="N366" s="102">
        <f t="shared" si="297"/>
        <v>1</v>
      </c>
      <c r="O366" s="176" t="str">
        <f t="shared" si="300"/>
        <v/>
      </c>
      <c r="P366" s="101"/>
      <c r="Q366" s="192" t="str">
        <f t="shared" si="301"/>
        <v/>
      </c>
    </row>
    <row r="367" spans="1:17" ht="15" hidden="1" x14ac:dyDescent="0.25">
      <c r="A367" s="186"/>
      <c r="B367" s="108"/>
      <c r="C367" s="108"/>
      <c r="D367" s="107">
        <f t="shared" si="298"/>
        <v>45</v>
      </c>
      <c r="E367" s="106">
        <f t="shared" si="299"/>
        <v>45</v>
      </c>
      <c r="F367" s="105">
        <f t="shared" si="294"/>
        <v>0</v>
      </c>
      <c r="G367" s="105">
        <f t="shared" si="295"/>
        <v>0</v>
      </c>
      <c r="H367" s="104">
        <f t="shared" si="289"/>
        <v>0</v>
      </c>
      <c r="I367" s="103" t="str">
        <f t="shared" si="290"/>
        <v/>
      </c>
      <c r="J367" s="103" t="e">
        <f t="shared" si="291"/>
        <v>#DIV/0!</v>
      </c>
      <c r="K367" s="103" t="str">
        <f t="shared" si="292"/>
        <v/>
      </c>
      <c r="L367" s="103" t="str">
        <f t="shared" si="293"/>
        <v/>
      </c>
      <c r="M367" s="103" t="str">
        <f t="shared" si="296"/>
        <v/>
      </c>
      <c r="N367" s="102">
        <f t="shared" si="297"/>
        <v>1</v>
      </c>
      <c r="O367" s="176" t="str">
        <f t="shared" si="300"/>
        <v/>
      </c>
      <c r="P367" s="101"/>
      <c r="Q367" s="192" t="str">
        <f t="shared" si="301"/>
        <v/>
      </c>
    </row>
    <row r="368" spans="1:17" ht="15" hidden="1" x14ac:dyDescent="0.25">
      <c r="A368" s="186"/>
      <c r="B368" s="108"/>
      <c r="C368" s="108"/>
      <c r="D368" s="107">
        <f t="shared" si="298"/>
        <v>45</v>
      </c>
      <c r="E368" s="106">
        <f t="shared" si="299"/>
        <v>45</v>
      </c>
      <c r="F368" s="105">
        <f t="shared" si="294"/>
        <v>0</v>
      </c>
      <c r="G368" s="105">
        <f t="shared" si="295"/>
        <v>0</v>
      </c>
      <c r="H368" s="104">
        <f t="shared" si="289"/>
        <v>0</v>
      </c>
      <c r="I368" s="103" t="str">
        <f t="shared" si="290"/>
        <v/>
      </c>
      <c r="J368" s="103" t="e">
        <f t="shared" si="291"/>
        <v>#DIV/0!</v>
      </c>
      <c r="K368" s="103" t="str">
        <f t="shared" si="292"/>
        <v/>
      </c>
      <c r="L368" s="103" t="str">
        <f t="shared" si="293"/>
        <v/>
      </c>
      <c r="M368" s="103" t="str">
        <f t="shared" si="296"/>
        <v/>
      </c>
      <c r="N368" s="102">
        <f t="shared" si="297"/>
        <v>1</v>
      </c>
      <c r="O368" s="176" t="str">
        <f t="shared" si="300"/>
        <v/>
      </c>
      <c r="P368" s="101"/>
      <c r="Q368" s="192" t="str">
        <f t="shared" si="301"/>
        <v/>
      </c>
    </row>
    <row r="369" spans="1:17" ht="15" hidden="1" x14ac:dyDescent="0.25">
      <c r="A369" s="186"/>
      <c r="B369" s="108"/>
      <c r="C369" s="108"/>
      <c r="D369" s="107">
        <f t="shared" si="298"/>
        <v>45</v>
      </c>
      <c r="E369" s="106">
        <f t="shared" si="299"/>
        <v>45</v>
      </c>
      <c r="F369" s="105">
        <f t="shared" si="294"/>
        <v>0</v>
      </c>
      <c r="G369" s="105">
        <f t="shared" si="295"/>
        <v>0</v>
      </c>
      <c r="H369" s="104">
        <f t="shared" si="289"/>
        <v>0</v>
      </c>
      <c r="I369" s="103" t="str">
        <f t="shared" si="290"/>
        <v/>
      </c>
      <c r="J369" s="103" t="e">
        <f t="shared" si="291"/>
        <v>#DIV/0!</v>
      </c>
      <c r="K369" s="103" t="str">
        <f t="shared" si="292"/>
        <v/>
      </c>
      <c r="L369" s="103" t="str">
        <f t="shared" si="293"/>
        <v/>
      </c>
      <c r="M369" s="103" t="str">
        <f t="shared" si="296"/>
        <v/>
      </c>
      <c r="N369" s="102">
        <f t="shared" si="297"/>
        <v>1</v>
      </c>
      <c r="O369" s="176" t="str">
        <f t="shared" si="300"/>
        <v/>
      </c>
      <c r="P369" s="101"/>
      <c r="Q369" s="192" t="str">
        <f t="shared" si="301"/>
        <v/>
      </c>
    </row>
    <row r="370" spans="1:17" ht="15" hidden="1" x14ac:dyDescent="0.25">
      <c r="A370" s="186"/>
      <c r="B370" s="108"/>
      <c r="C370" s="108"/>
      <c r="D370" s="107">
        <f t="shared" si="298"/>
        <v>45</v>
      </c>
      <c r="E370" s="106">
        <f t="shared" si="299"/>
        <v>45</v>
      </c>
      <c r="F370" s="105">
        <f t="shared" si="294"/>
        <v>0</v>
      </c>
      <c r="G370" s="105">
        <f t="shared" si="295"/>
        <v>0</v>
      </c>
      <c r="H370" s="104">
        <f t="shared" si="289"/>
        <v>0</v>
      </c>
      <c r="I370" s="103" t="str">
        <f t="shared" si="290"/>
        <v/>
      </c>
      <c r="J370" s="103" t="e">
        <f t="shared" si="291"/>
        <v>#DIV/0!</v>
      </c>
      <c r="K370" s="103" t="str">
        <f t="shared" si="292"/>
        <v/>
      </c>
      <c r="L370" s="103" t="str">
        <f t="shared" si="293"/>
        <v/>
      </c>
      <c r="M370" s="103" t="str">
        <f t="shared" si="296"/>
        <v/>
      </c>
      <c r="N370" s="102">
        <f t="shared" si="297"/>
        <v>1</v>
      </c>
      <c r="O370" s="176" t="str">
        <f t="shared" si="300"/>
        <v/>
      </c>
      <c r="P370" s="101"/>
      <c r="Q370" s="192" t="str">
        <f t="shared" si="301"/>
        <v/>
      </c>
    </row>
    <row r="371" spans="1:17" ht="15" hidden="1" x14ac:dyDescent="0.25">
      <c r="A371" s="186"/>
      <c r="B371" s="108"/>
      <c r="C371" s="108"/>
      <c r="D371" s="107">
        <f t="shared" si="298"/>
        <v>45</v>
      </c>
      <c r="E371" s="106">
        <f t="shared" si="299"/>
        <v>45</v>
      </c>
      <c r="F371" s="105">
        <f t="shared" si="294"/>
        <v>0</v>
      </c>
      <c r="G371" s="105">
        <f t="shared" si="295"/>
        <v>0</v>
      </c>
      <c r="H371" s="104">
        <f t="shared" si="289"/>
        <v>0</v>
      </c>
      <c r="I371" s="103" t="str">
        <f t="shared" si="290"/>
        <v/>
      </c>
      <c r="J371" s="103" t="e">
        <f t="shared" si="291"/>
        <v>#DIV/0!</v>
      </c>
      <c r="K371" s="103" t="str">
        <f t="shared" si="292"/>
        <v/>
      </c>
      <c r="L371" s="103" t="str">
        <f t="shared" si="293"/>
        <v/>
      </c>
      <c r="M371" s="103" t="str">
        <f t="shared" si="296"/>
        <v/>
      </c>
      <c r="N371" s="102">
        <f t="shared" si="297"/>
        <v>1</v>
      </c>
      <c r="O371" s="176" t="str">
        <f t="shared" si="300"/>
        <v/>
      </c>
      <c r="P371" s="101"/>
      <c r="Q371" s="192" t="str">
        <f t="shared" si="301"/>
        <v/>
      </c>
    </row>
    <row r="372" spans="1:17" ht="15" hidden="1" x14ac:dyDescent="0.25">
      <c r="A372" s="186"/>
      <c r="B372" s="108"/>
      <c r="C372" s="108"/>
      <c r="D372" s="107">
        <f t="shared" si="298"/>
        <v>45</v>
      </c>
      <c r="E372" s="106">
        <f t="shared" si="299"/>
        <v>45</v>
      </c>
      <c r="F372" s="105">
        <f t="shared" si="294"/>
        <v>0</v>
      </c>
      <c r="G372" s="105">
        <f t="shared" si="295"/>
        <v>0</v>
      </c>
      <c r="H372" s="104">
        <f t="shared" si="289"/>
        <v>0</v>
      </c>
      <c r="I372" s="103" t="str">
        <f t="shared" si="290"/>
        <v/>
      </c>
      <c r="J372" s="103" t="e">
        <f t="shared" si="291"/>
        <v>#DIV/0!</v>
      </c>
      <c r="K372" s="103" t="str">
        <f t="shared" si="292"/>
        <v/>
      </c>
      <c r="L372" s="103" t="str">
        <f t="shared" si="293"/>
        <v/>
      </c>
      <c r="M372" s="103" t="str">
        <f t="shared" si="296"/>
        <v/>
      </c>
      <c r="N372" s="102">
        <f t="shared" si="297"/>
        <v>1</v>
      </c>
      <c r="O372" s="176" t="str">
        <f t="shared" si="300"/>
        <v/>
      </c>
      <c r="P372" s="101"/>
      <c r="Q372" s="192" t="str">
        <f t="shared" si="301"/>
        <v/>
      </c>
    </row>
    <row r="373" spans="1:17" ht="15" hidden="1" x14ac:dyDescent="0.25">
      <c r="A373" s="186"/>
      <c r="B373" s="108"/>
      <c r="C373" s="108"/>
      <c r="D373" s="107">
        <f t="shared" si="298"/>
        <v>45</v>
      </c>
      <c r="E373" s="106">
        <f t="shared" si="299"/>
        <v>45</v>
      </c>
      <c r="F373" s="105">
        <f t="shared" si="294"/>
        <v>0</v>
      </c>
      <c r="G373" s="105">
        <f t="shared" si="295"/>
        <v>0</v>
      </c>
      <c r="H373" s="104">
        <f t="shared" si="289"/>
        <v>0</v>
      </c>
      <c r="I373" s="103" t="str">
        <f t="shared" si="290"/>
        <v/>
      </c>
      <c r="J373" s="103" t="e">
        <f t="shared" si="291"/>
        <v>#DIV/0!</v>
      </c>
      <c r="K373" s="103" t="str">
        <f t="shared" si="292"/>
        <v/>
      </c>
      <c r="L373" s="103" t="str">
        <f t="shared" si="293"/>
        <v/>
      </c>
      <c r="M373" s="103" t="str">
        <f t="shared" si="296"/>
        <v/>
      </c>
      <c r="N373" s="102">
        <f t="shared" si="297"/>
        <v>1</v>
      </c>
      <c r="O373" s="176" t="str">
        <f t="shared" si="300"/>
        <v/>
      </c>
      <c r="P373" s="101"/>
      <c r="Q373" s="192" t="str">
        <f t="shared" si="301"/>
        <v/>
      </c>
    </row>
    <row r="374" spans="1:17" x14ac:dyDescent="0.25">
      <c r="D374" s="99"/>
      <c r="E374" s="99"/>
      <c r="F374" s="100"/>
      <c r="G374" s="99"/>
      <c r="H374" s="99"/>
      <c r="I374" s="98"/>
      <c r="J374" s="98"/>
      <c r="K374" s="98"/>
      <c r="L374" s="97"/>
      <c r="M374" s="97"/>
      <c r="N374" s="96"/>
    </row>
    <row r="375" spans="1:17" x14ac:dyDescent="0.25">
      <c r="D375" s="99"/>
      <c r="E375" s="99"/>
      <c r="F375" s="100"/>
      <c r="G375" s="99"/>
      <c r="H375" s="99"/>
      <c r="I375" s="98"/>
      <c r="J375" s="98"/>
      <c r="K375" s="98"/>
      <c r="L375" s="97"/>
      <c r="M375" s="97"/>
      <c r="N375" s="96"/>
    </row>
    <row r="376" spans="1:17" x14ac:dyDescent="0.25">
      <c r="D376" s="99"/>
      <c r="E376" s="99"/>
      <c r="F376" s="100"/>
      <c r="G376" s="99"/>
      <c r="H376" s="99"/>
      <c r="I376" s="98"/>
      <c r="J376" s="98"/>
      <c r="K376" s="98"/>
      <c r="L376" s="97"/>
      <c r="M376" s="97"/>
      <c r="N376" s="96"/>
    </row>
    <row r="377" spans="1:17" x14ac:dyDescent="0.25">
      <c r="D377" s="99"/>
      <c r="E377" s="99"/>
      <c r="F377" s="100"/>
      <c r="G377" s="99"/>
      <c r="H377" s="99"/>
      <c r="I377" s="98"/>
      <c r="J377" s="98"/>
      <c r="K377" s="98"/>
      <c r="L377" s="97"/>
      <c r="M377" s="97"/>
      <c r="N377" s="96"/>
    </row>
    <row r="378" spans="1:17" x14ac:dyDescent="0.25">
      <c r="D378" s="99"/>
      <c r="E378" s="99"/>
      <c r="F378" s="100"/>
      <c r="G378" s="99"/>
      <c r="H378" s="99"/>
      <c r="I378" s="98"/>
      <c r="J378" s="98"/>
      <c r="K378" s="98"/>
      <c r="L378" s="97"/>
      <c r="M378" s="97"/>
      <c r="N378" s="96"/>
    </row>
    <row r="379" spans="1:17" x14ac:dyDescent="0.25">
      <c r="D379" s="99"/>
      <c r="E379" s="99"/>
      <c r="F379" s="100"/>
      <c r="G379" s="99"/>
      <c r="H379" s="99"/>
      <c r="I379" s="98"/>
      <c r="J379" s="98"/>
      <c r="K379" s="98"/>
      <c r="L379" s="97"/>
      <c r="M379" s="97"/>
      <c r="N379" s="96"/>
    </row>
    <row r="380" spans="1:17" x14ac:dyDescent="0.25">
      <c r="D380" s="99"/>
      <c r="E380" s="99"/>
      <c r="F380" s="100"/>
      <c r="G380" s="99"/>
      <c r="H380" s="99"/>
      <c r="I380" s="98"/>
      <c r="J380" s="98"/>
      <c r="K380" s="98"/>
      <c r="L380" s="97"/>
      <c r="M380" s="97"/>
      <c r="N380" s="96"/>
    </row>
    <row r="381" spans="1:17" x14ac:dyDescent="0.25">
      <c r="D381" s="99"/>
      <c r="E381" s="99"/>
      <c r="F381" s="100"/>
      <c r="G381" s="99"/>
      <c r="H381" s="99"/>
      <c r="I381" s="98"/>
      <c r="J381" s="98"/>
      <c r="K381" s="98"/>
      <c r="L381" s="97"/>
      <c r="M381" s="97"/>
      <c r="N381" s="96"/>
    </row>
    <row r="382" spans="1:17" x14ac:dyDescent="0.25">
      <c r="D382" s="99"/>
      <c r="E382" s="99"/>
      <c r="F382" s="100"/>
      <c r="G382" s="99"/>
      <c r="H382" s="99"/>
      <c r="I382" s="98"/>
      <c r="J382" s="98"/>
      <c r="K382" s="98"/>
      <c r="L382" s="97"/>
      <c r="M382" s="97"/>
      <c r="N382" s="96"/>
    </row>
    <row r="383" spans="1:17" x14ac:dyDescent="0.25">
      <c r="D383" s="99"/>
      <c r="E383" s="99"/>
      <c r="F383" s="100"/>
      <c r="G383" s="99"/>
      <c r="H383" s="99"/>
      <c r="I383" s="98"/>
      <c r="J383" s="98"/>
      <c r="K383" s="98"/>
      <c r="L383" s="97"/>
      <c r="M383" s="97"/>
      <c r="N383" s="96"/>
    </row>
    <row r="384" spans="1:17" x14ac:dyDescent="0.25">
      <c r="D384" s="99"/>
      <c r="E384" s="99"/>
      <c r="F384" s="100"/>
      <c r="G384" s="99"/>
      <c r="H384" s="99"/>
      <c r="I384" s="98"/>
      <c r="J384" s="98"/>
      <c r="K384" s="98"/>
      <c r="L384" s="97"/>
      <c r="M384" s="97"/>
      <c r="N384" s="96"/>
    </row>
    <row r="385" spans="4:14" x14ac:dyDescent="0.25">
      <c r="D385" s="99"/>
      <c r="E385" s="99"/>
      <c r="F385" s="100"/>
      <c r="G385" s="99"/>
      <c r="H385" s="99"/>
      <c r="I385" s="98"/>
      <c r="J385" s="98"/>
      <c r="K385" s="98"/>
      <c r="L385" s="97"/>
      <c r="M385" s="97"/>
      <c r="N385" s="96"/>
    </row>
    <row r="386" spans="4:14" x14ac:dyDescent="0.25">
      <c r="D386" s="99"/>
      <c r="E386" s="99"/>
      <c r="F386" s="100"/>
      <c r="G386" s="99"/>
      <c r="H386" s="99"/>
      <c r="I386" s="98"/>
      <c r="J386" s="98"/>
      <c r="K386" s="98"/>
      <c r="L386" s="97"/>
      <c r="M386" s="97"/>
      <c r="N386" s="96"/>
    </row>
    <row r="387" spans="4:14" x14ac:dyDescent="0.25">
      <c r="D387" s="99"/>
      <c r="E387" s="99"/>
      <c r="F387" s="100"/>
      <c r="G387" s="99"/>
      <c r="H387" s="99"/>
      <c r="I387" s="98"/>
      <c r="J387" s="98"/>
      <c r="K387" s="98"/>
      <c r="L387" s="97"/>
      <c r="M387" s="97"/>
      <c r="N387" s="96"/>
    </row>
    <row r="388" spans="4:14" x14ac:dyDescent="0.25">
      <c r="D388" s="99"/>
      <c r="E388" s="99"/>
      <c r="F388" s="100"/>
      <c r="G388" s="99"/>
      <c r="H388" s="99"/>
      <c r="I388" s="98"/>
      <c r="J388" s="98"/>
      <c r="K388" s="98"/>
      <c r="L388" s="97"/>
      <c r="M388" s="97"/>
      <c r="N388" s="96"/>
    </row>
    <row r="389" spans="4:14" x14ac:dyDescent="0.25">
      <c r="D389" s="99"/>
      <c r="E389" s="99"/>
      <c r="F389" s="100"/>
      <c r="G389" s="99"/>
      <c r="H389" s="99"/>
      <c r="I389" s="98"/>
      <c r="J389" s="98"/>
      <c r="K389" s="98"/>
      <c r="L389" s="97"/>
      <c r="M389" s="97"/>
      <c r="N389" s="96"/>
    </row>
    <row r="390" spans="4:14" x14ac:dyDescent="0.25">
      <c r="D390" s="99"/>
      <c r="E390" s="99"/>
      <c r="F390" s="100"/>
      <c r="G390" s="99"/>
      <c r="H390" s="99"/>
      <c r="I390" s="98"/>
      <c r="J390" s="98"/>
      <c r="K390" s="98"/>
      <c r="L390" s="97"/>
      <c r="M390" s="97"/>
      <c r="N390" s="96"/>
    </row>
    <row r="391" spans="4:14" x14ac:dyDescent="0.25">
      <c r="D391" s="99"/>
      <c r="E391" s="99"/>
      <c r="F391" s="100"/>
      <c r="G391" s="99"/>
      <c r="H391" s="99"/>
      <c r="I391" s="98"/>
      <c r="J391" s="98"/>
      <c r="K391" s="98"/>
      <c r="L391" s="97"/>
      <c r="M391" s="97"/>
      <c r="N391" s="96"/>
    </row>
    <row r="392" spans="4:14" x14ac:dyDescent="0.25">
      <c r="D392" s="99"/>
      <c r="E392" s="99"/>
      <c r="F392" s="100"/>
      <c r="G392" s="99"/>
      <c r="H392" s="99"/>
      <c r="I392" s="98"/>
      <c r="J392" s="98"/>
      <c r="K392" s="98"/>
      <c r="L392" s="97"/>
      <c r="M392" s="97"/>
      <c r="N392" s="96"/>
    </row>
    <row r="393" spans="4:14" x14ac:dyDescent="0.25">
      <c r="D393" s="99"/>
      <c r="E393" s="99"/>
      <c r="F393" s="100"/>
      <c r="G393" s="99"/>
      <c r="H393" s="99"/>
      <c r="I393" s="98"/>
      <c r="J393" s="98"/>
      <c r="K393" s="98"/>
      <c r="L393" s="97"/>
      <c r="M393" s="97"/>
      <c r="N393" s="96"/>
    </row>
    <row r="394" spans="4:14" x14ac:dyDescent="0.25">
      <c r="D394" s="99"/>
      <c r="E394" s="99"/>
      <c r="F394" s="100"/>
      <c r="G394" s="99"/>
      <c r="H394" s="99"/>
      <c r="I394" s="98"/>
      <c r="J394" s="98"/>
      <c r="K394" s="98"/>
      <c r="L394" s="97"/>
      <c r="M394" s="97"/>
      <c r="N394" s="96"/>
    </row>
    <row r="395" spans="4:14" x14ac:dyDescent="0.25">
      <c r="D395" s="99"/>
      <c r="E395" s="99"/>
      <c r="F395" s="100"/>
      <c r="G395" s="99"/>
      <c r="H395" s="99"/>
      <c r="I395" s="98"/>
      <c r="J395" s="98"/>
      <c r="K395" s="98"/>
      <c r="L395" s="97"/>
      <c r="M395" s="97"/>
      <c r="N395" s="96"/>
    </row>
    <row r="396" spans="4:14" x14ac:dyDescent="0.25">
      <c r="D396" s="99"/>
      <c r="E396" s="99"/>
      <c r="F396" s="100"/>
      <c r="G396" s="99"/>
      <c r="H396" s="99"/>
      <c r="I396" s="98"/>
      <c r="J396" s="98"/>
      <c r="K396" s="98"/>
      <c r="L396" s="97"/>
      <c r="M396" s="97"/>
      <c r="N396" s="96"/>
    </row>
    <row r="397" spans="4:14" x14ac:dyDescent="0.25">
      <c r="D397" s="99"/>
      <c r="E397" s="99"/>
      <c r="F397" s="100"/>
      <c r="G397" s="99"/>
      <c r="H397" s="99"/>
      <c r="I397" s="98"/>
      <c r="J397" s="98"/>
      <c r="K397" s="98"/>
      <c r="L397" s="97"/>
      <c r="M397" s="97"/>
      <c r="N397" s="96"/>
    </row>
    <row r="398" spans="4:14" x14ac:dyDescent="0.25">
      <c r="D398" s="99"/>
      <c r="E398" s="99"/>
      <c r="F398" s="100"/>
      <c r="G398" s="99"/>
      <c r="H398" s="99"/>
      <c r="I398" s="98"/>
      <c r="J398" s="98"/>
      <c r="K398" s="98"/>
      <c r="L398" s="97"/>
      <c r="M398" s="97"/>
      <c r="N398" s="96"/>
    </row>
    <row r="399" spans="4:14" x14ac:dyDescent="0.25">
      <c r="D399" s="99"/>
      <c r="E399" s="99"/>
      <c r="F399" s="100"/>
      <c r="G399" s="99"/>
      <c r="H399" s="99"/>
      <c r="I399" s="98"/>
      <c r="J399" s="98"/>
      <c r="K399" s="98"/>
      <c r="L399" s="97"/>
      <c r="M399" s="97"/>
      <c r="N399" s="96"/>
    </row>
    <row r="400" spans="4:14" x14ac:dyDescent="0.25">
      <c r="D400" s="99"/>
      <c r="E400" s="99"/>
      <c r="F400" s="100"/>
      <c r="G400" s="99"/>
      <c r="H400" s="99"/>
      <c r="I400" s="98"/>
      <c r="J400" s="98"/>
      <c r="K400" s="98"/>
      <c r="L400" s="97"/>
      <c r="M400" s="97"/>
      <c r="N400" s="96"/>
    </row>
    <row r="401" spans="4:14" x14ac:dyDescent="0.25">
      <c r="D401" s="99"/>
      <c r="E401" s="99"/>
      <c r="F401" s="100"/>
      <c r="G401" s="99"/>
      <c r="H401" s="99"/>
      <c r="I401" s="98"/>
      <c r="J401" s="98"/>
      <c r="K401" s="98"/>
      <c r="L401" s="97"/>
      <c r="M401" s="97"/>
      <c r="N401" s="96"/>
    </row>
    <row r="402" spans="4:14" x14ac:dyDescent="0.25">
      <c r="D402" s="99"/>
      <c r="E402" s="99"/>
      <c r="F402" s="100"/>
      <c r="G402" s="99"/>
      <c r="H402" s="99"/>
      <c r="I402" s="98"/>
      <c r="J402" s="98"/>
      <c r="K402" s="98"/>
      <c r="L402" s="97"/>
      <c r="M402" s="97"/>
      <c r="N402" s="96"/>
    </row>
    <row r="403" spans="4:14" x14ac:dyDescent="0.25">
      <c r="D403" s="99"/>
      <c r="E403" s="99"/>
      <c r="F403" s="100"/>
      <c r="G403" s="99"/>
      <c r="H403" s="99"/>
      <c r="I403" s="98"/>
      <c r="J403" s="98"/>
      <c r="K403" s="98"/>
      <c r="L403" s="97"/>
      <c r="M403" s="97"/>
      <c r="N403" s="96"/>
    </row>
    <row r="404" spans="4:14" x14ac:dyDescent="0.25">
      <c r="D404" s="99"/>
      <c r="E404" s="99"/>
      <c r="F404" s="100"/>
      <c r="G404" s="99"/>
      <c r="H404" s="99"/>
      <c r="I404" s="98"/>
      <c r="J404" s="98"/>
      <c r="K404" s="98"/>
      <c r="L404" s="97"/>
      <c r="M404" s="97"/>
      <c r="N404" s="96"/>
    </row>
    <row r="405" spans="4:14" x14ac:dyDescent="0.25">
      <c r="D405" s="99"/>
      <c r="E405" s="99"/>
      <c r="F405" s="100"/>
      <c r="G405" s="99"/>
      <c r="H405" s="99"/>
      <c r="I405" s="98"/>
      <c r="J405" s="98"/>
      <c r="K405" s="98"/>
      <c r="L405" s="97"/>
      <c r="M405" s="97"/>
      <c r="N405" s="96"/>
    </row>
    <row r="406" spans="4:14" x14ac:dyDescent="0.25">
      <c r="D406" s="99"/>
      <c r="E406" s="99"/>
      <c r="F406" s="100"/>
      <c r="G406" s="99"/>
      <c r="H406" s="99"/>
      <c r="I406" s="98"/>
      <c r="J406" s="98"/>
      <c r="K406" s="98"/>
      <c r="L406" s="97"/>
      <c r="M406" s="97"/>
      <c r="N406" s="96"/>
    </row>
    <row r="407" spans="4:14" x14ac:dyDescent="0.25">
      <c r="D407" s="99"/>
      <c r="E407" s="99"/>
      <c r="F407" s="100"/>
      <c r="G407" s="99"/>
      <c r="H407" s="99"/>
      <c r="I407" s="98"/>
      <c r="J407" s="98"/>
      <c r="K407" s="98"/>
      <c r="L407" s="97"/>
      <c r="M407" s="97"/>
      <c r="N407" s="96"/>
    </row>
    <row r="408" spans="4:14" x14ac:dyDescent="0.25">
      <c r="D408" s="99"/>
      <c r="E408" s="99"/>
      <c r="F408" s="100"/>
      <c r="G408" s="99"/>
      <c r="H408" s="99"/>
      <c r="I408" s="98"/>
      <c r="J408" s="98"/>
      <c r="K408" s="98"/>
      <c r="L408" s="97"/>
      <c r="M408" s="97"/>
      <c r="N408" s="96"/>
    </row>
    <row r="409" spans="4:14" x14ac:dyDescent="0.25">
      <c r="D409" s="99"/>
      <c r="E409" s="99"/>
      <c r="F409" s="100"/>
      <c r="G409" s="99"/>
      <c r="H409" s="99"/>
      <c r="I409" s="98"/>
      <c r="J409" s="98"/>
      <c r="K409" s="98"/>
      <c r="L409" s="97"/>
      <c r="M409" s="97"/>
      <c r="N409" s="96"/>
    </row>
    <row r="410" spans="4:14" x14ac:dyDescent="0.25">
      <c r="D410" s="99"/>
      <c r="E410" s="99"/>
      <c r="F410" s="100"/>
      <c r="G410" s="99"/>
      <c r="H410" s="99"/>
      <c r="I410" s="98"/>
      <c r="J410" s="98"/>
      <c r="K410" s="98"/>
      <c r="L410" s="97"/>
      <c r="M410" s="97"/>
      <c r="N410" s="96"/>
    </row>
    <row r="411" spans="4:14" x14ac:dyDescent="0.25">
      <c r="D411" s="99"/>
      <c r="E411" s="99"/>
      <c r="F411" s="100"/>
      <c r="G411" s="99"/>
      <c r="H411" s="99"/>
      <c r="I411" s="98"/>
      <c r="J411" s="98"/>
      <c r="K411" s="98"/>
      <c r="L411" s="97"/>
      <c r="M411" s="97"/>
      <c r="N411" s="96"/>
    </row>
    <row r="412" spans="4:14" x14ac:dyDescent="0.25">
      <c r="D412" s="99"/>
      <c r="E412" s="99"/>
      <c r="F412" s="100"/>
      <c r="G412" s="99"/>
      <c r="H412" s="99"/>
      <c r="I412" s="98"/>
      <c r="J412" s="98"/>
      <c r="K412" s="98"/>
      <c r="L412" s="97"/>
      <c r="M412" s="97"/>
      <c r="N412" s="96"/>
    </row>
    <row r="413" spans="4:14" x14ac:dyDescent="0.25">
      <c r="D413" s="99"/>
      <c r="E413" s="99"/>
      <c r="F413" s="100"/>
      <c r="G413" s="99"/>
      <c r="H413" s="99"/>
      <c r="I413" s="98"/>
      <c r="J413" s="98"/>
      <c r="K413" s="98"/>
      <c r="L413" s="97"/>
      <c r="M413" s="97"/>
      <c r="N413" s="96"/>
    </row>
    <row r="414" spans="4:14" x14ac:dyDescent="0.25">
      <c r="D414" s="99"/>
      <c r="E414" s="99"/>
      <c r="F414" s="100"/>
      <c r="G414" s="99"/>
      <c r="H414" s="99"/>
      <c r="I414" s="98"/>
      <c r="J414" s="98"/>
      <c r="K414" s="98"/>
      <c r="L414" s="97"/>
      <c r="M414" s="97"/>
      <c r="N414" s="96"/>
    </row>
    <row r="415" spans="4:14" x14ac:dyDescent="0.25">
      <c r="D415" s="99"/>
      <c r="E415" s="99"/>
      <c r="F415" s="100"/>
      <c r="G415" s="99"/>
      <c r="H415" s="99"/>
      <c r="I415" s="98"/>
      <c r="J415" s="98"/>
      <c r="K415" s="98"/>
      <c r="L415" s="97"/>
      <c r="M415" s="97"/>
      <c r="N415" s="96"/>
    </row>
    <row r="416" spans="4:14" x14ac:dyDescent="0.25">
      <c r="D416" s="99"/>
      <c r="E416" s="99"/>
      <c r="F416" s="100"/>
      <c r="G416" s="99"/>
      <c r="H416" s="99"/>
      <c r="I416" s="98"/>
      <c r="J416" s="98"/>
      <c r="K416" s="98"/>
      <c r="L416" s="97"/>
      <c r="M416" s="97"/>
      <c r="N416" s="96"/>
    </row>
    <row r="417" spans="4:14" x14ac:dyDescent="0.25">
      <c r="D417" s="99"/>
      <c r="E417" s="99"/>
      <c r="F417" s="100"/>
      <c r="G417" s="99"/>
      <c r="H417" s="99"/>
      <c r="I417" s="98"/>
      <c r="J417" s="98"/>
      <c r="K417" s="98"/>
      <c r="L417" s="97"/>
      <c r="M417" s="97"/>
      <c r="N417" s="96"/>
    </row>
    <row r="418" spans="4:14" x14ac:dyDescent="0.25">
      <c r="D418" s="99"/>
      <c r="E418" s="99"/>
      <c r="F418" s="100"/>
      <c r="G418" s="99"/>
      <c r="H418" s="99"/>
      <c r="I418" s="98"/>
      <c r="J418" s="98"/>
      <c r="K418" s="98"/>
      <c r="L418" s="97"/>
      <c r="M418" s="97"/>
      <c r="N418" s="96"/>
    </row>
    <row r="419" spans="4:14" x14ac:dyDescent="0.25">
      <c r="D419" s="99"/>
      <c r="E419" s="99"/>
      <c r="F419" s="100"/>
      <c r="G419" s="99"/>
      <c r="H419" s="99"/>
      <c r="I419" s="98"/>
      <c r="J419" s="98"/>
      <c r="K419" s="98"/>
      <c r="L419" s="97"/>
      <c r="M419" s="97"/>
      <c r="N419" s="96"/>
    </row>
    <row r="420" spans="4:14" x14ac:dyDescent="0.25">
      <c r="D420" s="99"/>
      <c r="E420" s="99"/>
      <c r="F420" s="100"/>
      <c r="G420" s="99"/>
      <c r="H420" s="99"/>
      <c r="I420" s="98"/>
      <c r="J420" s="98"/>
      <c r="K420" s="98"/>
      <c r="L420" s="97"/>
      <c r="M420" s="97"/>
      <c r="N420" s="96"/>
    </row>
    <row r="421" spans="4:14" x14ac:dyDescent="0.25">
      <c r="D421" s="99"/>
      <c r="E421" s="99"/>
      <c r="F421" s="100"/>
      <c r="G421" s="99"/>
      <c r="H421" s="99"/>
      <c r="I421" s="98"/>
      <c r="J421" s="98"/>
      <c r="K421" s="98"/>
      <c r="L421" s="97"/>
      <c r="M421" s="97"/>
      <c r="N421" s="96"/>
    </row>
    <row r="422" spans="4:14" x14ac:dyDescent="0.25">
      <c r="D422" s="99"/>
      <c r="E422" s="99"/>
      <c r="F422" s="100"/>
      <c r="G422" s="99"/>
      <c r="H422" s="99"/>
      <c r="I422" s="98"/>
      <c r="J422" s="98"/>
      <c r="K422" s="98"/>
      <c r="L422" s="97"/>
      <c r="M422" s="97"/>
      <c r="N422" s="96"/>
    </row>
    <row r="423" spans="4:14" x14ac:dyDescent="0.25">
      <c r="D423" s="99"/>
      <c r="E423" s="99"/>
      <c r="F423" s="100"/>
      <c r="G423" s="99"/>
      <c r="H423" s="99"/>
      <c r="I423" s="98"/>
      <c r="J423" s="98"/>
      <c r="K423" s="98"/>
      <c r="L423" s="97"/>
      <c r="M423" s="97"/>
      <c r="N423" s="96"/>
    </row>
    <row r="424" spans="4:14" x14ac:dyDescent="0.25">
      <c r="D424" s="99"/>
      <c r="E424" s="99"/>
      <c r="F424" s="100"/>
      <c r="G424" s="99"/>
      <c r="H424" s="99"/>
      <c r="I424" s="98"/>
      <c r="J424" s="98"/>
      <c r="K424" s="98"/>
      <c r="L424" s="97"/>
      <c r="M424" s="97"/>
      <c r="N424" s="96"/>
    </row>
    <row r="425" spans="4:14" x14ac:dyDescent="0.25">
      <c r="D425" s="99"/>
      <c r="E425" s="99"/>
      <c r="F425" s="100"/>
      <c r="G425" s="99"/>
      <c r="H425" s="99"/>
      <c r="I425" s="98"/>
      <c r="J425" s="98"/>
      <c r="K425" s="98"/>
      <c r="L425" s="97"/>
      <c r="M425" s="97"/>
      <c r="N425" s="96"/>
    </row>
    <row r="426" spans="4:14" x14ac:dyDescent="0.25">
      <c r="D426" s="99"/>
      <c r="E426" s="99"/>
      <c r="F426" s="100"/>
      <c r="G426" s="99"/>
      <c r="H426" s="99"/>
      <c r="I426" s="98"/>
      <c r="J426" s="98"/>
      <c r="K426" s="98"/>
      <c r="L426" s="97"/>
      <c r="M426" s="97"/>
      <c r="N426" s="96"/>
    </row>
    <row r="427" spans="4:14" x14ac:dyDescent="0.25">
      <c r="D427" s="99"/>
      <c r="E427" s="99"/>
      <c r="F427" s="100"/>
      <c r="G427" s="99"/>
      <c r="H427" s="99"/>
      <c r="I427" s="98"/>
      <c r="J427" s="98"/>
      <c r="K427" s="98"/>
      <c r="L427" s="97"/>
      <c r="M427" s="97"/>
      <c r="N427" s="96"/>
    </row>
    <row r="428" spans="4:14" x14ac:dyDescent="0.25">
      <c r="D428" s="99"/>
      <c r="E428" s="99"/>
      <c r="F428" s="100"/>
      <c r="G428" s="99"/>
      <c r="H428" s="99"/>
      <c r="I428" s="98"/>
      <c r="J428" s="98"/>
      <c r="K428" s="98"/>
      <c r="L428" s="97"/>
      <c r="M428" s="97"/>
      <c r="N428" s="96"/>
    </row>
    <row r="429" spans="4:14" x14ac:dyDescent="0.25">
      <c r="D429" s="99"/>
      <c r="E429" s="99"/>
      <c r="F429" s="100"/>
      <c r="G429" s="99"/>
      <c r="H429" s="99"/>
      <c r="I429" s="98"/>
      <c r="J429" s="98"/>
      <c r="K429" s="98"/>
      <c r="L429" s="97"/>
      <c r="M429" s="97"/>
      <c r="N429" s="96"/>
    </row>
    <row r="430" spans="4:14" x14ac:dyDescent="0.25">
      <c r="D430" s="99"/>
      <c r="E430" s="99"/>
      <c r="F430" s="100"/>
      <c r="G430" s="99"/>
      <c r="H430" s="99"/>
      <c r="I430" s="98"/>
      <c r="J430" s="98"/>
      <c r="K430" s="98"/>
      <c r="L430" s="97"/>
      <c r="M430" s="97"/>
      <c r="N430" s="96"/>
    </row>
    <row r="431" spans="4:14" x14ac:dyDescent="0.25">
      <c r="D431" s="99"/>
      <c r="E431" s="99"/>
      <c r="F431" s="100"/>
      <c r="G431" s="99"/>
      <c r="H431" s="99"/>
      <c r="I431" s="98"/>
      <c r="J431" s="98"/>
      <c r="K431" s="98"/>
      <c r="L431" s="97"/>
      <c r="M431" s="97"/>
      <c r="N431" s="96"/>
    </row>
    <row r="432" spans="4:14" x14ac:dyDescent="0.25">
      <c r="D432" s="99"/>
      <c r="E432" s="99"/>
      <c r="F432" s="100"/>
      <c r="G432" s="99"/>
      <c r="H432" s="99"/>
      <c r="I432" s="98"/>
      <c r="J432" s="98"/>
      <c r="K432" s="98"/>
      <c r="L432" s="97"/>
      <c r="M432" s="97"/>
      <c r="N432" s="96"/>
    </row>
    <row r="433" spans="4:14" x14ac:dyDescent="0.25">
      <c r="D433" s="99"/>
      <c r="E433" s="99"/>
      <c r="F433" s="100"/>
      <c r="G433" s="99"/>
      <c r="H433" s="99"/>
      <c r="I433" s="98"/>
      <c r="J433" s="98"/>
      <c r="K433" s="98"/>
      <c r="L433" s="97"/>
      <c r="M433" s="97"/>
      <c r="N433" s="96"/>
    </row>
    <row r="434" spans="4:14" x14ac:dyDescent="0.25">
      <c r="D434" s="99"/>
      <c r="E434" s="99"/>
      <c r="F434" s="100"/>
      <c r="G434" s="99"/>
      <c r="H434" s="99"/>
      <c r="I434" s="98"/>
      <c r="J434" s="98"/>
      <c r="K434" s="98"/>
      <c r="L434" s="97"/>
      <c r="M434" s="97"/>
      <c r="N434" s="96"/>
    </row>
    <row r="435" spans="4:14" x14ac:dyDescent="0.25">
      <c r="D435" s="99"/>
      <c r="E435" s="99"/>
      <c r="F435" s="100"/>
      <c r="G435" s="99"/>
      <c r="H435" s="99"/>
      <c r="I435" s="98"/>
      <c r="J435" s="98"/>
      <c r="K435" s="98"/>
      <c r="L435" s="97"/>
      <c r="M435" s="97"/>
      <c r="N435" s="96"/>
    </row>
    <row r="436" spans="4:14" x14ac:dyDescent="0.25">
      <c r="D436" s="99"/>
      <c r="E436" s="99"/>
      <c r="F436" s="100"/>
      <c r="G436" s="99"/>
      <c r="H436" s="99"/>
      <c r="I436" s="98"/>
      <c r="J436" s="98"/>
      <c r="K436" s="98"/>
      <c r="L436" s="97"/>
      <c r="M436" s="97"/>
      <c r="N436" s="96"/>
    </row>
    <row r="437" spans="4:14" x14ac:dyDescent="0.25">
      <c r="D437" s="99"/>
      <c r="E437" s="99"/>
      <c r="F437" s="100"/>
      <c r="G437" s="99"/>
      <c r="H437" s="99"/>
      <c r="I437" s="98"/>
      <c r="J437" s="98"/>
      <c r="K437" s="98"/>
      <c r="L437" s="97"/>
      <c r="M437" s="97"/>
      <c r="N437" s="96"/>
    </row>
    <row r="438" spans="4:14" x14ac:dyDescent="0.25">
      <c r="D438" s="99"/>
      <c r="E438" s="99"/>
      <c r="F438" s="100"/>
      <c r="G438" s="99"/>
      <c r="H438" s="99"/>
      <c r="I438" s="98"/>
      <c r="J438" s="98"/>
      <c r="K438" s="98"/>
      <c r="L438" s="97"/>
      <c r="M438" s="97"/>
      <c r="N438" s="96"/>
    </row>
    <row r="439" spans="4:14" x14ac:dyDescent="0.25">
      <c r="D439" s="99"/>
      <c r="E439" s="99"/>
      <c r="F439" s="100"/>
      <c r="G439" s="99"/>
      <c r="H439" s="99"/>
      <c r="I439" s="98"/>
      <c r="J439" s="98"/>
      <c r="K439" s="98"/>
      <c r="L439" s="97"/>
      <c r="M439" s="97"/>
      <c r="N439" s="96"/>
    </row>
    <row r="440" spans="4:14" x14ac:dyDescent="0.25">
      <c r="D440" s="99"/>
      <c r="E440" s="99"/>
      <c r="F440" s="100"/>
      <c r="G440" s="99"/>
      <c r="H440" s="99"/>
      <c r="I440" s="98"/>
      <c r="J440" s="98"/>
      <c r="K440" s="98"/>
      <c r="L440" s="97"/>
      <c r="M440" s="97"/>
      <c r="N440" s="96"/>
    </row>
    <row r="441" spans="4:14" x14ac:dyDescent="0.25">
      <c r="D441" s="99"/>
      <c r="E441" s="99"/>
      <c r="F441" s="100"/>
      <c r="G441" s="99"/>
      <c r="H441" s="99"/>
      <c r="I441" s="98"/>
      <c r="J441" s="98"/>
      <c r="K441" s="98"/>
      <c r="L441" s="97"/>
      <c r="M441" s="97"/>
      <c r="N441" s="96"/>
    </row>
    <row r="442" spans="4:14" x14ac:dyDescent="0.25">
      <c r="D442" s="99"/>
      <c r="E442" s="99"/>
      <c r="F442" s="100"/>
      <c r="G442" s="99"/>
      <c r="H442" s="99"/>
      <c r="I442" s="98"/>
      <c r="J442" s="98"/>
      <c r="K442" s="98"/>
      <c r="L442" s="97"/>
      <c r="M442" s="97"/>
      <c r="N442" s="96"/>
    </row>
    <row r="443" spans="4:14" x14ac:dyDescent="0.25">
      <c r="D443" s="99"/>
      <c r="E443" s="99"/>
      <c r="F443" s="100"/>
      <c r="G443" s="99"/>
      <c r="H443" s="99"/>
      <c r="I443" s="98"/>
      <c r="J443" s="98"/>
      <c r="K443" s="98"/>
      <c r="L443" s="97"/>
      <c r="M443" s="97"/>
      <c r="N443" s="96"/>
    </row>
    <row r="444" spans="4:14" x14ac:dyDescent="0.25">
      <c r="D444" s="99"/>
      <c r="E444" s="99"/>
      <c r="F444" s="100"/>
      <c r="G444" s="99"/>
      <c r="H444" s="99"/>
      <c r="I444" s="98"/>
      <c r="J444" s="98"/>
      <c r="K444" s="98"/>
      <c r="L444" s="97"/>
      <c r="M444" s="97"/>
      <c r="N444" s="96"/>
    </row>
    <row r="445" spans="4:14" x14ac:dyDescent="0.25">
      <c r="D445" s="99"/>
      <c r="E445" s="99"/>
      <c r="F445" s="100"/>
      <c r="G445" s="99"/>
      <c r="H445" s="99"/>
      <c r="I445" s="98"/>
      <c r="J445" s="98"/>
      <c r="K445" s="98"/>
      <c r="L445" s="97"/>
      <c r="M445" s="97"/>
      <c r="N445" s="96"/>
    </row>
    <row r="446" spans="4:14" x14ac:dyDescent="0.25">
      <c r="D446" s="99"/>
      <c r="E446" s="99"/>
      <c r="F446" s="100"/>
      <c r="G446" s="99"/>
      <c r="H446" s="99"/>
      <c r="I446" s="98"/>
      <c r="J446" s="98"/>
      <c r="K446" s="98"/>
      <c r="L446" s="97"/>
      <c r="M446" s="97"/>
      <c r="N446" s="96"/>
    </row>
    <row r="447" spans="4:14" x14ac:dyDescent="0.25">
      <c r="D447" s="99"/>
      <c r="E447" s="99"/>
      <c r="F447" s="100"/>
      <c r="G447" s="99"/>
      <c r="H447" s="99"/>
      <c r="I447" s="98"/>
      <c r="J447" s="98"/>
      <c r="K447" s="98"/>
      <c r="L447" s="97"/>
      <c r="M447" s="97"/>
      <c r="N447" s="96"/>
    </row>
    <row r="448" spans="4:14" x14ac:dyDescent="0.25">
      <c r="D448" s="99"/>
      <c r="E448" s="99"/>
      <c r="F448" s="100"/>
      <c r="G448" s="99"/>
      <c r="H448" s="99"/>
      <c r="I448" s="98"/>
      <c r="J448" s="98"/>
      <c r="K448" s="98"/>
      <c r="L448" s="97"/>
      <c r="M448" s="97"/>
      <c r="N448" s="96"/>
    </row>
    <row r="449" spans="4:14" x14ac:dyDescent="0.25">
      <c r="D449" s="99"/>
      <c r="E449" s="99"/>
      <c r="F449" s="100"/>
      <c r="G449" s="99"/>
      <c r="H449" s="99"/>
      <c r="I449" s="98"/>
      <c r="J449" s="98"/>
      <c r="K449" s="98"/>
      <c r="L449" s="97"/>
      <c r="M449" s="97"/>
      <c r="N449" s="96"/>
    </row>
    <row r="450" spans="4:14" x14ac:dyDescent="0.25">
      <c r="D450" s="99"/>
      <c r="E450" s="99"/>
      <c r="F450" s="100"/>
      <c r="G450" s="99"/>
      <c r="H450" s="99"/>
      <c r="I450" s="98"/>
      <c r="J450" s="98"/>
      <c r="K450" s="98"/>
      <c r="L450" s="97"/>
      <c r="M450" s="97"/>
      <c r="N450" s="96"/>
    </row>
    <row r="451" spans="4:14" x14ac:dyDescent="0.25">
      <c r="D451" s="99"/>
      <c r="E451" s="99"/>
      <c r="F451" s="100"/>
      <c r="G451" s="99"/>
      <c r="H451" s="99"/>
      <c r="I451" s="98"/>
      <c r="J451" s="98"/>
      <c r="K451" s="98"/>
      <c r="L451" s="97"/>
      <c r="M451" s="97"/>
      <c r="N451" s="96"/>
    </row>
    <row r="452" spans="4:14" x14ac:dyDescent="0.25">
      <c r="D452" s="99"/>
      <c r="E452" s="99"/>
      <c r="F452" s="100"/>
      <c r="G452" s="99"/>
      <c r="H452" s="99"/>
      <c r="I452" s="98"/>
      <c r="J452" s="98"/>
      <c r="K452" s="98"/>
      <c r="L452" s="97"/>
      <c r="M452" s="97"/>
      <c r="N452" s="96"/>
    </row>
    <row r="453" spans="4:14" x14ac:dyDescent="0.25">
      <c r="D453" s="99"/>
      <c r="E453" s="99"/>
      <c r="F453" s="100"/>
      <c r="G453" s="99"/>
      <c r="H453" s="99"/>
      <c r="I453" s="98"/>
      <c r="J453" s="98"/>
      <c r="K453" s="98"/>
      <c r="L453" s="97"/>
      <c r="M453" s="97"/>
      <c r="N453" s="96"/>
    </row>
    <row r="454" spans="4:14" x14ac:dyDescent="0.25">
      <c r="D454" s="99"/>
      <c r="E454" s="99"/>
      <c r="F454" s="100"/>
      <c r="G454" s="99"/>
      <c r="H454" s="99"/>
      <c r="I454" s="98"/>
      <c r="J454" s="98"/>
      <c r="K454" s="98"/>
      <c r="L454" s="97"/>
      <c r="M454" s="97"/>
      <c r="N454" s="96"/>
    </row>
    <row r="455" spans="4:14" x14ac:dyDescent="0.25">
      <c r="D455" s="99"/>
      <c r="E455" s="99"/>
      <c r="F455" s="100"/>
      <c r="G455" s="99"/>
      <c r="H455" s="99"/>
      <c r="I455" s="98"/>
      <c r="J455" s="98"/>
      <c r="K455" s="98"/>
      <c r="L455" s="97"/>
      <c r="M455" s="97"/>
      <c r="N455" s="96"/>
    </row>
    <row r="456" spans="4:14" x14ac:dyDescent="0.25">
      <c r="D456" s="99"/>
      <c r="E456" s="99"/>
      <c r="F456" s="100"/>
      <c r="G456" s="99"/>
      <c r="H456" s="99"/>
      <c r="I456" s="98"/>
      <c r="J456" s="98"/>
      <c r="K456" s="98"/>
      <c r="L456" s="97"/>
      <c r="M456" s="97"/>
      <c r="N456" s="96"/>
    </row>
    <row r="457" spans="4:14" x14ac:dyDescent="0.25">
      <c r="D457" s="99"/>
      <c r="E457" s="99"/>
      <c r="F457" s="100"/>
      <c r="G457" s="99"/>
      <c r="H457" s="99"/>
      <c r="I457" s="98"/>
      <c r="J457" s="98"/>
      <c r="K457" s="98"/>
      <c r="L457" s="97"/>
      <c r="M457" s="97"/>
      <c r="N457" s="96"/>
    </row>
    <row r="458" spans="4:14" x14ac:dyDescent="0.25">
      <c r="D458" s="99"/>
      <c r="E458" s="99"/>
      <c r="F458" s="100"/>
      <c r="G458" s="99"/>
      <c r="H458" s="99"/>
      <c r="I458" s="98"/>
      <c r="J458" s="98"/>
      <c r="K458" s="98"/>
      <c r="L458" s="97"/>
      <c r="M458" s="97"/>
      <c r="N458" s="96"/>
    </row>
    <row r="459" spans="4:14" x14ac:dyDescent="0.25">
      <c r="D459" s="99"/>
      <c r="E459" s="99"/>
      <c r="F459" s="100"/>
      <c r="G459" s="99"/>
      <c r="H459" s="99"/>
      <c r="I459" s="98"/>
      <c r="J459" s="98"/>
      <c r="K459" s="98"/>
      <c r="L459" s="97"/>
      <c r="M459" s="97"/>
      <c r="N459" s="96"/>
    </row>
    <row r="460" spans="4:14" x14ac:dyDescent="0.25">
      <c r="D460" s="99"/>
      <c r="E460" s="99"/>
      <c r="F460" s="100"/>
      <c r="G460" s="99"/>
      <c r="H460" s="99"/>
      <c r="I460" s="98"/>
      <c r="J460" s="98"/>
      <c r="K460" s="98"/>
      <c r="L460" s="97"/>
      <c r="M460" s="97"/>
      <c r="N460" s="96"/>
    </row>
    <row r="461" spans="4:14" x14ac:dyDescent="0.25">
      <c r="D461" s="99"/>
      <c r="E461" s="99"/>
      <c r="F461" s="100"/>
      <c r="G461" s="99"/>
      <c r="H461" s="99"/>
      <c r="I461" s="98"/>
      <c r="J461" s="98"/>
      <c r="K461" s="98"/>
      <c r="L461" s="97"/>
      <c r="M461" s="97"/>
      <c r="N461" s="96"/>
    </row>
    <row r="462" spans="4:14" x14ac:dyDescent="0.25">
      <c r="D462" s="99"/>
      <c r="E462" s="99"/>
      <c r="F462" s="100"/>
      <c r="G462" s="99"/>
      <c r="H462" s="99"/>
      <c r="I462" s="98"/>
      <c r="J462" s="98"/>
      <c r="K462" s="98"/>
      <c r="L462" s="97"/>
      <c r="M462" s="97"/>
      <c r="N462" s="96"/>
    </row>
    <row r="463" spans="4:14" x14ac:dyDescent="0.25">
      <c r="D463" s="99"/>
      <c r="E463" s="99"/>
      <c r="F463" s="100"/>
      <c r="G463" s="99"/>
      <c r="H463" s="99"/>
      <c r="I463" s="98"/>
      <c r="J463" s="98"/>
      <c r="K463" s="98"/>
      <c r="L463" s="97"/>
      <c r="M463" s="97"/>
      <c r="N463" s="96"/>
    </row>
    <row r="464" spans="4:14" x14ac:dyDescent="0.25">
      <c r="D464" s="99"/>
      <c r="E464" s="99"/>
      <c r="F464" s="100"/>
      <c r="G464" s="99"/>
      <c r="H464" s="99"/>
      <c r="I464" s="98"/>
      <c r="J464" s="98"/>
      <c r="K464" s="98"/>
      <c r="L464" s="97"/>
      <c r="M464" s="97"/>
      <c r="N464" s="96"/>
    </row>
    <row r="465" spans="4:14" x14ac:dyDescent="0.25">
      <c r="D465" s="99"/>
      <c r="E465" s="99"/>
      <c r="F465" s="100"/>
      <c r="G465" s="99"/>
      <c r="H465" s="99"/>
      <c r="I465" s="98"/>
      <c r="J465" s="98"/>
      <c r="K465" s="98"/>
      <c r="L465" s="97"/>
      <c r="M465" s="97"/>
      <c r="N465" s="96"/>
    </row>
    <row r="466" spans="4:14" x14ac:dyDescent="0.25">
      <c r="D466" s="99"/>
      <c r="E466" s="99"/>
      <c r="F466" s="100"/>
      <c r="G466" s="99"/>
      <c r="H466" s="99"/>
      <c r="I466" s="98"/>
      <c r="J466" s="98"/>
      <c r="K466" s="98"/>
      <c r="L466" s="97"/>
      <c r="M466" s="97"/>
      <c r="N466" s="96"/>
    </row>
    <row r="467" spans="4:14" x14ac:dyDescent="0.25">
      <c r="D467" s="99"/>
      <c r="E467" s="99"/>
      <c r="F467" s="100"/>
      <c r="G467" s="99"/>
      <c r="H467" s="99"/>
      <c r="I467" s="98"/>
      <c r="J467" s="98"/>
      <c r="K467" s="98"/>
      <c r="L467" s="97"/>
      <c r="M467" s="97"/>
      <c r="N467" s="96"/>
    </row>
    <row r="468" spans="4:14" x14ac:dyDescent="0.25">
      <c r="D468" s="99"/>
      <c r="E468" s="99"/>
      <c r="F468" s="100"/>
      <c r="G468" s="99"/>
      <c r="H468" s="99"/>
      <c r="I468" s="98"/>
      <c r="J468" s="98"/>
      <c r="K468" s="98"/>
      <c r="L468" s="97"/>
      <c r="M468" s="97"/>
      <c r="N468" s="96"/>
    </row>
    <row r="469" spans="4:14" x14ac:dyDescent="0.25">
      <c r="D469" s="99"/>
      <c r="E469" s="99"/>
      <c r="F469" s="100"/>
      <c r="G469" s="99"/>
      <c r="H469" s="99"/>
      <c r="I469" s="98"/>
      <c r="J469" s="98"/>
      <c r="K469" s="98"/>
      <c r="L469" s="97"/>
      <c r="M469" s="97"/>
      <c r="N469" s="96"/>
    </row>
    <row r="470" spans="4:14" x14ac:dyDescent="0.25">
      <c r="D470" s="99"/>
      <c r="E470" s="99"/>
      <c r="F470" s="100"/>
      <c r="G470" s="99"/>
      <c r="H470" s="99"/>
      <c r="I470" s="98"/>
      <c r="J470" s="98"/>
      <c r="K470" s="98"/>
      <c r="L470" s="97"/>
      <c r="M470" s="97"/>
      <c r="N470" s="96"/>
    </row>
    <row r="471" spans="4:14" x14ac:dyDescent="0.25">
      <c r="D471" s="99"/>
      <c r="E471" s="99"/>
      <c r="F471" s="100"/>
      <c r="G471" s="99"/>
      <c r="H471" s="99"/>
      <c r="I471" s="98"/>
      <c r="J471" s="98"/>
      <c r="K471" s="98"/>
      <c r="L471" s="97"/>
      <c r="M471" s="97"/>
      <c r="N471" s="96"/>
    </row>
    <row r="472" spans="4:14" x14ac:dyDescent="0.25">
      <c r="D472" s="99"/>
      <c r="E472" s="99"/>
      <c r="F472" s="100"/>
      <c r="G472" s="99"/>
      <c r="H472" s="99"/>
      <c r="I472" s="98"/>
      <c r="J472" s="98"/>
      <c r="K472" s="98"/>
      <c r="L472" s="97"/>
      <c r="M472" s="97"/>
      <c r="N472" s="96"/>
    </row>
    <row r="473" spans="4:14" x14ac:dyDescent="0.25">
      <c r="D473" s="99"/>
      <c r="E473" s="99"/>
      <c r="F473" s="100"/>
      <c r="G473" s="99"/>
      <c r="H473" s="99"/>
      <c r="I473" s="98"/>
      <c r="J473" s="98"/>
      <c r="K473" s="98"/>
      <c r="L473" s="97"/>
      <c r="M473" s="97"/>
      <c r="N473" s="96"/>
    </row>
    <row r="474" spans="4:14" x14ac:dyDescent="0.25">
      <c r="D474" s="99"/>
      <c r="E474" s="99"/>
      <c r="F474" s="100"/>
      <c r="G474" s="99"/>
      <c r="H474" s="99"/>
      <c r="I474" s="98"/>
      <c r="J474" s="98"/>
      <c r="K474" s="98"/>
      <c r="L474" s="97"/>
      <c r="M474" s="97"/>
      <c r="N474" s="96"/>
    </row>
    <row r="475" spans="4:14" x14ac:dyDescent="0.25">
      <c r="D475" s="99"/>
      <c r="E475" s="99"/>
      <c r="F475" s="100"/>
      <c r="G475" s="99"/>
      <c r="H475" s="99"/>
      <c r="I475" s="98"/>
      <c r="J475" s="98"/>
      <c r="K475" s="98"/>
      <c r="L475" s="97"/>
      <c r="M475" s="97"/>
      <c r="N475" s="96"/>
    </row>
    <row r="476" spans="4:14" x14ac:dyDescent="0.25">
      <c r="D476" s="99"/>
      <c r="E476" s="99"/>
      <c r="F476" s="100"/>
      <c r="G476" s="99"/>
      <c r="H476" s="99"/>
      <c r="I476" s="98"/>
      <c r="J476" s="98"/>
      <c r="K476" s="98"/>
      <c r="L476" s="97"/>
      <c r="M476" s="97"/>
      <c r="N476" s="96"/>
    </row>
    <row r="477" spans="4:14" x14ac:dyDescent="0.25">
      <c r="D477" s="99"/>
      <c r="E477" s="99"/>
      <c r="F477" s="100"/>
      <c r="G477" s="99"/>
      <c r="H477" s="99"/>
      <c r="I477" s="98"/>
      <c r="J477" s="98"/>
      <c r="K477" s="98"/>
      <c r="L477" s="97"/>
      <c r="M477" s="97"/>
      <c r="N477" s="96"/>
    </row>
    <row r="478" spans="4:14" x14ac:dyDescent="0.25">
      <c r="D478" s="99"/>
      <c r="E478" s="99"/>
      <c r="F478" s="100"/>
      <c r="G478" s="99"/>
      <c r="H478" s="99"/>
      <c r="I478" s="98"/>
      <c r="J478" s="98"/>
      <c r="K478" s="98"/>
      <c r="L478" s="97"/>
      <c r="M478" s="97"/>
      <c r="N478" s="96"/>
    </row>
    <row r="479" spans="4:14" x14ac:dyDescent="0.25">
      <c r="D479" s="99"/>
      <c r="E479" s="99"/>
      <c r="F479" s="100"/>
      <c r="G479" s="99"/>
      <c r="H479" s="99"/>
      <c r="I479" s="98"/>
      <c r="J479" s="98"/>
      <c r="K479" s="98"/>
      <c r="L479" s="97"/>
      <c r="M479" s="97"/>
      <c r="N479" s="96"/>
    </row>
    <row r="480" spans="4:14" x14ac:dyDescent="0.25">
      <c r="D480" s="99"/>
      <c r="E480" s="99"/>
      <c r="F480" s="100"/>
      <c r="G480" s="99"/>
      <c r="H480" s="99"/>
      <c r="I480" s="98"/>
      <c r="J480" s="98"/>
      <c r="K480" s="98"/>
      <c r="L480" s="97"/>
      <c r="M480" s="97"/>
      <c r="N480" s="96"/>
    </row>
    <row r="481" spans="4:14" x14ac:dyDescent="0.25">
      <c r="D481" s="99"/>
      <c r="E481" s="99"/>
      <c r="F481" s="100"/>
      <c r="G481" s="99"/>
      <c r="H481" s="99"/>
      <c r="I481" s="98"/>
      <c r="J481" s="98"/>
      <c r="K481" s="98"/>
      <c r="L481" s="97"/>
      <c r="M481" s="97"/>
      <c r="N481" s="96"/>
    </row>
    <row r="482" spans="4:14" x14ac:dyDescent="0.25">
      <c r="D482" s="99"/>
      <c r="E482" s="99"/>
      <c r="F482" s="100"/>
      <c r="G482" s="99"/>
      <c r="H482" s="99"/>
      <c r="I482" s="98"/>
      <c r="J482" s="98"/>
      <c r="K482" s="98"/>
      <c r="L482" s="97"/>
      <c r="M482" s="97"/>
      <c r="N482" s="96"/>
    </row>
    <row r="483" spans="4:14" x14ac:dyDescent="0.25">
      <c r="D483" s="99"/>
      <c r="E483" s="99"/>
      <c r="F483" s="100"/>
      <c r="G483" s="99"/>
      <c r="H483" s="99"/>
      <c r="I483" s="98"/>
      <c r="J483" s="98"/>
      <c r="K483" s="98"/>
      <c r="L483" s="97"/>
      <c r="M483" s="97"/>
      <c r="N483" s="96"/>
    </row>
    <row r="484" spans="4:14" x14ac:dyDescent="0.25">
      <c r="D484" s="99"/>
      <c r="E484" s="99"/>
      <c r="F484" s="100"/>
      <c r="G484" s="99"/>
      <c r="H484" s="99"/>
      <c r="I484" s="98"/>
      <c r="J484" s="98"/>
      <c r="K484" s="98"/>
      <c r="L484" s="97"/>
      <c r="M484" s="97"/>
      <c r="N484" s="96"/>
    </row>
    <row r="485" spans="4:14" x14ac:dyDescent="0.25">
      <c r="D485" s="99"/>
      <c r="E485" s="99"/>
      <c r="F485" s="100"/>
      <c r="G485" s="99"/>
      <c r="H485" s="99"/>
      <c r="I485" s="98"/>
      <c r="J485" s="98"/>
      <c r="K485" s="98"/>
      <c r="L485" s="97"/>
      <c r="M485" s="97"/>
      <c r="N485" s="96"/>
    </row>
    <row r="486" spans="4:14" x14ac:dyDescent="0.25">
      <c r="D486" s="99"/>
      <c r="E486" s="99"/>
      <c r="F486" s="100"/>
      <c r="G486" s="99"/>
      <c r="H486" s="99"/>
      <c r="I486" s="98"/>
      <c r="J486" s="98"/>
      <c r="K486" s="98"/>
      <c r="L486" s="97"/>
      <c r="M486" s="97"/>
      <c r="N486" s="96"/>
    </row>
    <row r="487" spans="4:14" x14ac:dyDescent="0.25">
      <c r="D487" s="99"/>
      <c r="E487" s="99"/>
      <c r="F487" s="100"/>
      <c r="G487" s="99"/>
      <c r="H487" s="99"/>
      <c r="I487" s="98"/>
      <c r="J487" s="98"/>
      <c r="K487" s="98"/>
      <c r="L487" s="97"/>
      <c r="M487" s="97"/>
      <c r="N487" s="96"/>
    </row>
    <row r="488" spans="4:14" x14ac:dyDescent="0.25">
      <c r="D488" s="99"/>
      <c r="E488" s="99"/>
      <c r="F488" s="100"/>
      <c r="G488" s="99"/>
      <c r="H488" s="99"/>
      <c r="I488" s="98"/>
      <c r="J488" s="98"/>
      <c r="K488" s="98"/>
      <c r="L488" s="97"/>
      <c r="M488" s="97"/>
      <c r="N488" s="96"/>
    </row>
    <row r="489" spans="4:14" x14ac:dyDescent="0.25">
      <c r="D489" s="99"/>
      <c r="E489" s="99"/>
      <c r="F489" s="100"/>
      <c r="G489" s="99"/>
      <c r="H489" s="99"/>
      <c r="I489" s="98"/>
      <c r="J489" s="98"/>
      <c r="K489" s="98"/>
      <c r="L489" s="97"/>
      <c r="M489" s="97"/>
      <c r="N489" s="96"/>
    </row>
    <row r="490" spans="4:14" x14ac:dyDescent="0.25">
      <c r="D490" s="99"/>
      <c r="E490" s="99"/>
      <c r="F490" s="100"/>
      <c r="G490" s="99"/>
      <c r="H490" s="99"/>
      <c r="I490" s="98"/>
      <c r="J490" s="98"/>
      <c r="K490" s="98"/>
      <c r="L490" s="97"/>
      <c r="M490" s="97"/>
      <c r="N490" s="96"/>
    </row>
    <row r="491" spans="4:14" x14ac:dyDescent="0.25">
      <c r="D491" s="99"/>
      <c r="E491" s="99"/>
      <c r="F491" s="100"/>
      <c r="G491" s="99"/>
      <c r="H491" s="99"/>
      <c r="I491" s="98"/>
      <c r="J491" s="98"/>
      <c r="K491" s="98"/>
      <c r="L491" s="97"/>
      <c r="M491" s="97"/>
      <c r="N491" s="96"/>
    </row>
    <row r="492" spans="4:14" x14ac:dyDescent="0.25">
      <c r="D492" s="99"/>
      <c r="E492" s="99"/>
      <c r="F492" s="100"/>
      <c r="G492" s="99"/>
      <c r="H492" s="99"/>
      <c r="I492" s="98"/>
      <c r="J492" s="98"/>
      <c r="K492" s="98"/>
      <c r="L492" s="97"/>
      <c r="M492" s="97"/>
      <c r="N492" s="96"/>
    </row>
    <row r="493" spans="4:14" x14ac:dyDescent="0.25">
      <c r="D493" s="99"/>
      <c r="E493" s="99"/>
      <c r="F493" s="100"/>
      <c r="G493" s="99"/>
      <c r="H493" s="99"/>
      <c r="I493" s="98"/>
      <c r="J493" s="98"/>
      <c r="K493" s="98"/>
      <c r="L493" s="97"/>
      <c r="M493" s="97"/>
      <c r="N493" s="96"/>
    </row>
    <row r="494" spans="4:14" x14ac:dyDescent="0.25">
      <c r="D494" s="99"/>
      <c r="E494" s="99"/>
      <c r="F494" s="100"/>
      <c r="G494" s="99"/>
      <c r="H494" s="99"/>
      <c r="I494" s="98"/>
      <c r="J494" s="98"/>
      <c r="K494" s="98"/>
      <c r="L494" s="97"/>
      <c r="M494" s="97"/>
      <c r="N494" s="96"/>
    </row>
    <row r="495" spans="4:14" x14ac:dyDescent="0.25">
      <c r="D495" s="99"/>
      <c r="E495" s="99"/>
      <c r="F495" s="100"/>
      <c r="G495" s="99"/>
      <c r="H495" s="99"/>
      <c r="I495" s="98"/>
      <c r="J495" s="98"/>
      <c r="K495" s="98"/>
      <c r="L495" s="97"/>
      <c r="M495" s="97"/>
      <c r="N495" s="96"/>
    </row>
    <row r="496" spans="4:14" x14ac:dyDescent="0.25">
      <c r="D496" s="99"/>
      <c r="E496" s="99"/>
      <c r="F496" s="100"/>
      <c r="G496" s="99"/>
      <c r="H496" s="99"/>
      <c r="I496" s="98"/>
      <c r="J496" s="98"/>
      <c r="K496" s="98"/>
      <c r="L496" s="97"/>
      <c r="M496" s="97"/>
      <c r="N496" s="96"/>
    </row>
    <row r="497" spans="4:14" x14ac:dyDescent="0.25">
      <c r="D497" s="99"/>
      <c r="E497" s="99"/>
      <c r="F497" s="100"/>
      <c r="G497" s="99"/>
      <c r="H497" s="99"/>
      <c r="I497" s="98"/>
      <c r="J497" s="98"/>
      <c r="K497" s="98"/>
      <c r="L497" s="97"/>
      <c r="M497" s="97"/>
      <c r="N497" s="96"/>
    </row>
    <row r="498" spans="4:14" x14ac:dyDescent="0.25">
      <c r="D498" s="99"/>
      <c r="E498" s="99"/>
      <c r="F498" s="100"/>
      <c r="G498" s="99"/>
      <c r="H498" s="99"/>
      <c r="I498" s="98"/>
      <c r="J498" s="98"/>
      <c r="K498" s="98"/>
      <c r="L498" s="97"/>
      <c r="M498" s="97"/>
      <c r="N498" s="96"/>
    </row>
    <row r="499" spans="4:14" x14ac:dyDescent="0.25">
      <c r="D499" s="99"/>
      <c r="E499" s="99"/>
      <c r="F499" s="100"/>
      <c r="G499" s="99"/>
      <c r="H499" s="99"/>
      <c r="I499" s="98"/>
      <c r="J499" s="98"/>
      <c r="K499" s="98"/>
      <c r="L499" s="97"/>
      <c r="M499" s="97"/>
      <c r="N499" s="96"/>
    </row>
    <row r="500" spans="4:14" x14ac:dyDescent="0.25">
      <c r="D500" s="99"/>
      <c r="E500" s="99"/>
      <c r="F500" s="100"/>
      <c r="G500" s="99"/>
      <c r="H500" s="99"/>
      <c r="I500" s="98"/>
      <c r="J500" s="98"/>
      <c r="K500" s="98"/>
      <c r="L500" s="97"/>
      <c r="M500" s="97"/>
      <c r="N500" s="96"/>
    </row>
    <row r="501" spans="4:14" x14ac:dyDescent="0.25">
      <c r="D501" s="99"/>
      <c r="E501" s="99"/>
      <c r="F501" s="100"/>
      <c r="G501" s="99"/>
      <c r="H501" s="99"/>
      <c r="I501" s="98"/>
      <c r="J501" s="98"/>
      <c r="K501" s="98"/>
      <c r="L501" s="97"/>
      <c r="M501" s="97"/>
      <c r="N501" s="96"/>
    </row>
    <row r="502" spans="4:14" x14ac:dyDescent="0.25">
      <c r="D502" s="99"/>
      <c r="E502" s="99"/>
      <c r="F502" s="100"/>
      <c r="G502" s="99"/>
      <c r="H502" s="99"/>
      <c r="I502" s="98"/>
      <c r="J502" s="98"/>
      <c r="K502" s="98"/>
      <c r="L502" s="97"/>
      <c r="M502" s="97"/>
      <c r="N502" s="96"/>
    </row>
    <row r="503" spans="4:14" x14ac:dyDescent="0.25">
      <c r="D503" s="99"/>
      <c r="E503" s="99"/>
      <c r="F503" s="100"/>
      <c r="G503" s="99"/>
      <c r="H503" s="99"/>
      <c r="I503" s="98"/>
      <c r="J503" s="98"/>
      <c r="K503" s="98"/>
      <c r="L503" s="97"/>
      <c r="M503" s="97"/>
      <c r="N503" s="96"/>
    </row>
    <row r="504" spans="4:14" x14ac:dyDescent="0.25">
      <c r="D504" s="99"/>
      <c r="E504" s="99"/>
      <c r="F504" s="100"/>
      <c r="G504" s="99"/>
      <c r="H504" s="99"/>
      <c r="I504" s="98"/>
      <c r="J504" s="98"/>
      <c r="K504" s="98"/>
      <c r="L504" s="97"/>
      <c r="M504" s="97"/>
      <c r="N504" s="96"/>
    </row>
    <row r="505" spans="4:14" x14ac:dyDescent="0.25">
      <c r="D505" s="99"/>
      <c r="E505" s="99"/>
      <c r="F505" s="100"/>
      <c r="G505" s="99"/>
      <c r="H505" s="99"/>
      <c r="I505" s="98"/>
      <c r="J505" s="98"/>
      <c r="K505" s="98"/>
      <c r="L505" s="97"/>
      <c r="M505" s="97"/>
      <c r="N505" s="96"/>
    </row>
    <row r="506" spans="4:14" x14ac:dyDescent="0.25">
      <c r="D506" s="99"/>
      <c r="E506" s="99"/>
      <c r="F506" s="100"/>
      <c r="G506" s="99"/>
      <c r="H506" s="99"/>
      <c r="I506" s="98"/>
      <c r="J506" s="98"/>
      <c r="K506" s="98"/>
      <c r="L506" s="97"/>
      <c r="M506" s="97"/>
      <c r="N506" s="96"/>
    </row>
    <row r="507" spans="4:14" x14ac:dyDescent="0.25">
      <c r="D507" s="99"/>
      <c r="E507" s="99"/>
      <c r="F507" s="100"/>
      <c r="G507" s="99"/>
      <c r="H507" s="99"/>
      <c r="I507" s="98"/>
      <c r="J507" s="98"/>
      <c r="K507" s="98"/>
      <c r="L507" s="97"/>
      <c r="M507" s="97"/>
      <c r="N507" s="96"/>
    </row>
    <row r="508" spans="4:14" x14ac:dyDescent="0.25">
      <c r="D508" s="99"/>
      <c r="E508" s="99"/>
      <c r="F508" s="100"/>
      <c r="G508" s="99"/>
      <c r="H508" s="99"/>
      <c r="I508" s="98"/>
      <c r="J508" s="98"/>
      <c r="K508" s="98"/>
      <c r="L508" s="97"/>
      <c r="M508" s="97"/>
      <c r="N508" s="96"/>
    </row>
    <row r="509" spans="4:14" x14ac:dyDescent="0.25">
      <c r="D509" s="99"/>
      <c r="E509" s="99"/>
      <c r="F509" s="100"/>
      <c r="G509" s="99"/>
      <c r="H509" s="99"/>
      <c r="I509" s="98"/>
      <c r="J509" s="98"/>
      <c r="K509" s="98"/>
      <c r="L509" s="97"/>
      <c r="M509" s="97"/>
      <c r="N509" s="96"/>
    </row>
    <row r="510" spans="4:14" x14ac:dyDescent="0.25">
      <c r="D510" s="99"/>
      <c r="E510" s="99"/>
      <c r="F510" s="100"/>
      <c r="G510" s="99"/>
      <c r="H510" s="99"/>
      <c r="I510" s="98"/>
      <c r="J510" s="98"/>
      <c r="K510" s="98"/>
      <c r="L510" s="97"/>
      <c r="M510" s="97"/>
      <c r="N510" s="96"/>
    </row>
    <row r="511" spans="4:14" x14ac:dyDescent="0.25">
      <c r="D511" s="99"/>
      <c r="E511" s="99"/>
      <c r="F511" s="100"/>
      <c r="G511" s="99"/>
      <c r="H511" s="99"/>
      <c r="I511" s="98"/>
      <c r="J511" s="98"/>
      <c r="K511" s="98"/>
      <c r="L511" s="97"/>
      <c r="M511" s="97"/>
      <c r="N511" s="96"/>
    </row>
    <row r="512" spans="4:14" x14ac:dyDescent="0.25">
      <c r="D512" s="99"/>
      <c r="E512" s="99"/>
      <c r="F512" s="100"/>
      <c r="G512" s="99"/>
      <c r="H512" s="99"/>
      <c r="I512" s="98"/>
      <c r="J512" s="98"/>
      <c r="K512" s="98"/>
      <c r="L512" s="97"/>
      <c r="M512" s="97"/>
      <c r="N512" s="96"/>
    </row>
    <row r="513" spans="4:14" x14ac:dyDescent="0.25">
      <c r="D513" s="99"/>
      <c r="E513" s="99"/>
      <c r="F513" s="100"/>
      <c r="G513" s="99"/>
      <c r="H513" s="99"/>
      <c r="I513" s="98"/>
      <c r="J513" s="98"/>
      <c r="K513" s="98"/>
      <c r="L513" s="97"/>
      <c r="M513" s="97"/>
      <c r="N513" s="96"/>
    </row>
    <row r="514" spans="4:14" x14ac:dyDescent="0.25">
      <c r="D514" s="99"/>
      <c r="E514" s="99"/>
      <c r="F514" s="100"/>
      <c r="G514" s="99"/>
      <c r="H514" s="99"/>
      <c r="I514" s="98"/>
      <c r="J514" s="98"/>
      <c r="K514" s="98"/>
      <c r="L514" s="97"/>
      <c r="M514" s="97"/>
      <c r="N514" s="96"/>
    </row>
    <row r="515" spans="4:14" x14ac:dyDescent="0.25">
      <c r="D515" s="99"/>
      <c r="E515" s="99"/>
      <c r="F515" s="100"/>
      <c r="G515" s="99"/>
      <c r="H515" s="99"/>
      <c r="I515" s="98"/>
      <c r="J515" s="98"/>
      <c r="K515" s="98"/>
      <c r="L515" s="97"/>
      <c r="M515" s="97"/>
      <c r="N515" s="96"/>
    </row>
    <row r="516" spans="4:14" x14ac:dyDescent="0.25">
      <c r="D516" s="99"/>
      <c r="E516" s="99"/>
      <c r="F516" s="100"/>
      <c r="G516" s="99"/>
      <c r="H516" s="99"/>
      <c r="I516" s="98"/>
      <c r="J516" s="98"/>
      <c r="K516" s="98"/>
      <c r="L516" s="97"/>
      <c r="M516" s="97"/>
      <c r="N516" s="96"/>
    </row>
    <row r="517" spans="4:14" x14ac:dyDescent="0.25">
      <c r="D517" s="99"/>
      <c r="E517" s="99"/>
      <c r="F517" s="100"/>
      <c r="G517" s="99"/>
      <c r="H517" s="99"/>
      <c r="I517" s="98"/>
      <c r="J517" s="98"/>
      <c r="K517" s="98"/>
      <c r="L517" s="97"/>
      <c r="M517" s="97"/>
      <c r="N517" s="96"/>
    </row>
    <row r="518" spans="4:14" x14ac:dyDescent="0.25">
      <c r="D518" s="99"/>
      <c r="E518" s="99"/>
      <c r="F518" s="100"/>
      <c r="G518" s="99"/>
      <c r="H518" s="99"/>
      <c r="I518" s="98"/>
      <c r="J518" s="98"/>
      <c r="K518" s="98"/>
      <c r="L518" s="97"/>
      <c r="M518" s="97"/>
      <c r="N518" s="96"/>
    </row>
    <row r="519" spans="4:14" x14ac:dyDescent="0.25">
      <c r="D519" s="99"/>
      <c r="E519" s="99"/>
      <c r="F519" s="100"/>
      <c r="G519" s="99"/>
      <c r="H519" s="99"/>
      <c r="I519" s="98"/>
      <c r="J519" s="98"/>
      <c r="K519" s="98"/>
      <c r="L519" s="97"/>
      <c r="M519" s="97"/>
      <c r="N519" s="96"/>
    </row>
    <row r="520" spans="4:14" x14ac:dyDescent="0.25">
      <c r="D520" s="99"/>
      <c r="E520" s="99"/>
      <c r="F520" s="100"/>
      <c r="G520" s="99"/>
      <c r="H520" s="99"/>
      <c r="I520" s="98"/>
      <c r="J520" s="98"/>
      <c r="K520" s="98"/>
      <c r="L520" s="97"/>
      <c r="M520" s="97"/>
      <c r="N520" s="96"/>
    </row>
    <row r="521" spans="4:14" x14ac:dyDescent="0.25">
      <c r="D521" s="99"/>
      <c r="E521" s="99"/>
      <c r="F521" s="100"/>
      <c r="G521" s="99"/>
      <c r="H521" s="99"/>
      <c r="I521" s="98"/>
      <c r="J521" s="98"/>
      <c r="K521" s="98"/>
      <c r="L521" s="97"/>
      <c r="M521" s="97"/>
      <c r="N521" s="96"/>
    </row>
    <row r="522" spans="4:14" x14ac:dyDescent="0.25">
      <c r="D522" s="99"/>
      <c r="E522" s="99"/>
      <c r="F522" s="100"/>
      <c r="G522" s="99"/>
      <c r="H522" s="99"/>
      <c r="I522" s="98"/>
      <c r="J522" s="98"/>
      <c r="K522" s="98"/>
      <c r="L522" s="97"/>
      <c r="M522" s="97"/>
      <c r="N522" s="96"/>
    </row>
    <row r="523" spans="4:14" x14ac:dyDescent="0.25">
      <c r="D523" s="99"/>
      <c r="E523" s="99"/>
      <c r="F523" s="100"/>
      <c r="G523" s="99"/>
      <c r="H523" s="99"/>
      <c r="I523" s="98"/>
      <c r="J523" s="98"/>
      <c r="K523" s="98"/>
      <c r="L523" s="97"/>
      <c r="M523" s="97"/>
      <c r="N523" s="96"/>
    </row>
    <row r="524" spans="4:14" x14ac:dyDescent="0.25">
      <c r="D524" s="99"/>
      <c r="E524" s="99"/>
      <c r="F524" s="100"/>
      <c r="G524" s="99"/>
      <c r="H524" s="99"/>
      <c r="I524" s="98"/>
      <c r="J524" s="98"/>
      <c r="K524" s="98"/>
      <c r="L524" s="97"/>
      <c r="M524" s="97"/>
      <c r="N524" s="96"/>
    </row>
    <row r="525" spans="4:14" x14ac:dyDescent="0.25">
      <c r="D525" s="99"/>
      <c r="E525" s="99"/>
      <c r="F525" s="100"/>
      <c r="G525" s="99"/>
      <c r="H525" s="99"/>
      <c r="I525" s="98"/>
      <c r="J525" s="98"/>
      <c r="K525" s="98"/>
      <c r="L525" s="97"/>
      <c r="M525" s="97"/>
      <c r="N525" s="96"/>
    </row>
    <row r="526" spans="4:14" x14ac:dyDescent="0.25">
      <c r="D526" s="99"/>
      <c r="E526" s="99"/>
      <c r="F526" s="100"/>
      <c r="G526" s="99"/>
      <c r="H526" s="99"/>
      <c r="I526" s="98"/>
      <c r="J526" s="98"/>
      <c r="K526" s="98"/>
      <c r="L526" s="97"/>
      <c r="M526" s="97"/>
      <c r="N526" s="96"/>
    </row>
    <row r="527" spans="4:14" x14ac:dyDescent="0.25">
      <c r="D527" s="99"/>
      <c r="E527" s="99"/>
      <c r="F527" s="100"/>
      <c r="G527" s="99"/>
      <c r="H527" s="99"/>
      <c r="I527" s="98"/>
      <c r="J527" s="98"/>
      <c r="K527" s="98"/>
      <c r="L527" s="97"/>
      <c r="M527" s="97"/>
      <c r="N527" s="96"/>
    </row>
    <row r="528" spans="4:14" x14ac:dyDescent="0.25">
      <c r="D528" s="99"/>
      <c r="E528" s="99"/>
      <c r="F528" s="100"/>
      <c r="G528" s="99"/>
      <c r="H528" s="99"/>
      <c r="I528" s="98"/>
      <c r="J528" s="98"/>
      <c r="K528" s="98"/>
      <c r="L528" s="97"/>
      <c r="M528" s="97"/>
      <c r="N528" s="96"/>
    </row>
    <row r="529" spans="4:14" x14ac:dyDescent="0.25">
      <c r="D529" s="99"/>
      <c r="E529" s="99"/>
      <c r="F529" s="100"/>
      <c r="G529" s="99"/>
      <c r="H529" s="99"/>
      <c r="I529" s="98"/>
      <c r="J529" s="98"/>
      <c r="K529" s="98"/>
      <c r="L529" s="97"/>
      <c r="M529" s="97"/>
      <c r="N529" s="96"/>
    </row>
    <row r="530" spans="4:14" x14ac:dyDescent="0.25">
      <c r="D530" s="99"/>
      <c r="E530" s="99"/>
      <c r="F530" s="100"/>
      <c r="G530" s="99"/>
      <c r="H530" s="99"/>
      <c r="I530" s="98"/>
      <c r="J530" s="98"/>
      <c r="K530" s="98"/>
      <c r="L530" s="97"/>
      <c r="M530" s="97"/>
      <c r="N530" s="96"/>
    </row>
    <row r="531" spans="4:14" x14ac:dyDescent="0.25">
      <c r="D531" s="99"/>
      <c r="E531" s="99"/>
      <c r="F531" s="100"/>
      <c r="G531" s="99"/>
      <c r="H531" s="99"/>
      <c r="I531" s="98"/>
      <c r="J531" s="98"/>
      <c r="K531" s="98"/>
      <c r="L531" s="97"/>
      <c r="M531" s="97"/>
      <c r="N531" s="96"/>
    </row>
    <row r="532" spans="4:14" x14ac:dyDescent="0.25">
      <c r="D532" s="99"/>
      <c r="E532" s="99"/>
      <c r="F532" s="100"/>
      <c r="G532" s="99"/>
      <c r="H532" s="99"/>
      <c r="I532" s="98"/>
      <c r="J532" s="98"/>
      <c r="K532" s="98"/>
      <c r="L532" s="97"/>
      <c r="M532" s="97"/>
      <c r="N532" s="96"/>
    </row>
    <row r="533" spans="4:14" x14ac:dyDescent="0.25">
      <c r="D533" s="99"/>
      <c r="E533" s="99"/>
      <c r="F533" s="100"/>
      <c r="G533" s="99"/>
      <c r="H533" s="99"/>
      <c r="I533" s="98"/>
      <c r="J533" s="98"/>
      <c r="K533" s="98"/>
      <c r="L533" s="97"/>
      <c r="M533" s="97"/>
      <c r="N533" s="96"/>
    </row>
    <row r="534" spans="4:14" x14ac:dyDescent="0.25">
      <c r="D534" s="99"/>
      <c r="E534" s="99"/>
      <c r="F534" s="100"/>
      <c r="G534" s="99"/>
      <c r="H534" s="99"/>
      <c r="I534" s="98"/>
      <c r="J534" s="98"/>
      <c r="K534" s="98"/>
      <c r="L534" s="97"/>
      <c r="M534" s="97"/>
      <c r="N534" s="96"/>
    </row>
    <row r="535" spans="4:14" x14ac:dyDescent="0.25">
      <c r="D535" s="99"/>
      <c r="E535" s="99"/>
      <c r="F535" s="100"/>
      <c r="G535" s="99"/>
      <c r="H535" s="99"/>
      <c r="I535" s="98"/>
      <c r="J535" s="98"/>
      <c r="K535" s="98"/>
      <c r="L535" s="97"/>
      <c r="M535" s="97"/>
      <c r="N535" s="96"/>
    </row>
    <row r="536" spans="4:14" x14ac:dyDescent="0.25">
      <c r="D536" s="99"/>
      <c r="E536" s="99"/>
      <c r="F536" s="100"/>
      <c r="G536" s="99"/>
      <c r="H536" s="99"/>
      <c r="I536" s="98"/>
      <c r="J536" s="98"/>
      <c r="K536" s="98"/>
      <c r="L536" s="97"/>
      <c r="M536" s="97"/>
      <c r="N536" s="96"/>
    </row>
    <row r="537" spans="4:14" x14ac:dyDescent="0.25">
      <c r="D537" s="99"/>
      <c r="E537" s="99"/>
      <c r="F537" s="100"/>
      <c r="G537" s="99"/>
      <c r="H537" s="99"/>
      <c r="I537" s="98"/>
      <c r="J537" s="98"/>
      <c r="K537" s="98"/>
      <c r="L537" s="97"/>
      <c r="M537" s="97"/>
      <c r="N537" s="96"/>
    </row>
    <row r="538" spans="4:14" x14ac:dyDescent="0.25">
      <c r="D538" s="99"/>
      <c r="E538" s="99"/>
      <c r="F538" s="100"/>
      <c r="G538" s="99"/>
      <c r="H538" s="99"/>
      <c r="I538" s="98"/>
      <c r="J538" s="98"/>
      <c r="K538" s="98"/>
      <c r="L538" s="97"/>
      <c r="M538" s="97"/>
      <c r="N538" s="96"/>
    </row>
    <row r="539" spans="4:14" x14ac:dyDescent="0.25">
      <c r="D539" s="99"/>
      <c r="E539" s="99"/>
      <c r="F539" s="100"/>
      <c r="G539" s="99"/>
      <c r="H539" s="99"/>
      <c r="I539" s="98"/>
      <c r="J539" s="98"/>
      <c r="K539" s="98"/>
      <c r="L539" s="97"/>
      <c r="M539" s="97"/>
      <c r="N539" s="96"/>
    </row>
    <row r="540" spans="4:14" x14ac:dyDescent="0.25">
      <c r="D540" s="99"/>
      <c r="E540" s="99"/>
      <c r="F540" s="100"/>
      <c r="G540" s="99"/>
      <c r="H540" s="99"/>
      <c r="I540" s="98"/>
      <c r="J540" s="98"/>
      <c r="K540" s="98"/>
      <c r="L540" s="97"/>
      <c r="M540" s="97"/>
      <c r="N540" s="96"/>
    </row>
    <row r="541" spans="4:14" x14ac:dyDescent="0.25">
      <c r="D541" s="99"/>
      <c r="E541" s="99"/>
      <c r="F541" s="100"/>
      <c r="G541" s="99"/>
      <c r="H541" s="99"/>
      <c r="I541" s="98"/>
      <c r="J541" s="98"/>
      <c r="K541" s="98"/>
      <c r="L541" s="97"/>
      <c r="M541" s="97"/>
      <c r="N541" s="96"/>
    </row>
    <row r="542" spans="4:14" x14ac:dyDescent="0.25">
      <c r="D542" s="99"/>
      <c r="E542" s="99"/>
      <c r="F542" s="100"/>
      <c r="G542" s="99"/>
      <c r="H542" s="99"/>
      <c r="I542" s="98"/>
      <c r="J542" s="98"/>
      <c r="K542" s="98"/>
      <c r="L542" s="97"/>
      <c r="M542" s="97"/>
      <c r="N542" s="96"/>
    </row>
    <row r="543" spans="4:14" x14ac:dyDescent="0.25">
      <c r="D543" s="99"/>
      <c r="E543" s="99"/>
      <c r="F543" s="100"/>
      <c r="G543" s="99"/>
      <c r="H543" s="99"/>
      <c r="I543" s="98"/>
      <c r="J543" s="98"/>
      <c r="K543" s="98"/>
      <c r="L543" s="97"/>
      <c r="M543" s="97"/>
      <c r="N543" s="96"/>
    </row>
    <row r="544" spans="4:14" x14ac:dyDescent="0.25">
      <c r="D544" s="99"/>
      <c r="E544" s="99"/>
      <c r="F544" s="100"/>
      <c r="G544" s="99"/>
      <c r="H544" s="99"/>
      <c r="I544" s="98"/>
      <c r="J544" s="98"/>
      <c r="K544" s="98"/>
      <c r="L544" s="97"/>
      <c r="M544" s="97"/>
      <c r="N544" s="96"/>
    </row>
    <row r="545" spans="4:14" x14ac:dyDescent="0.25">
      <c r="D545" s="99"/>
      <c r="E545" s="99"/>
      <c r="F545" s="100"/>
      <c r="G545" s="99"/>
      <c r="H545" s="99"/>
      <c r="I545" s="98"/>
      <c r="J545" s="98"/>
      <c r="K545" s="98"/>
      <c r="L545" s="97"/>
      <c r="M545" s="97"/>
      <c r="N545" s="96"/>
    </row>
    <row r="546" spans="4:14" x14ac:dyDescent="0.25">
      <c r="D546" s="99"/>
      <c r="E546" s="99"/>
      <c r="F546" s="100"/>
      <c r="G546" s="99"/>
      <c r="H546" s="99"/>
      <c r="I546" s="98"/>
      <c r="J546" s="98"/>
      <c r="K546" s="98"/>
      <c r="L546" s="97"/>
      <c r="M546" s="97"/>
      <c r="N546" s="96"/>
    </row>
    <row r="547" spans="4:14" x14ac:dyDescent="0.25">
      <c r="D547" s="99"/>
      <c r="E547" s="99"/>
      <c r="F547" s="100"/>
      <c r="G547" s="99"/>
      <c r="H547" s="99"/>
      <c r="I547" s="98"/>
      <c r="J547" s="98"/>
      <c r="K547" s="98"/>
      <c r="L547" s="97"/>
      <c r="M547" s="97"/>
      <c r="N547" s="96"/>
    </row>
    <row r="548" spans="4:14" x14ac:dyDescent="0.25">
      <c r="D548" s="99"/>
      <c r="E548" s="99"/>
      <c r="F548" s="100"/>
      <c r="G548" s="99"/>
      <c r="H548" s="99"/>
      <c r="I548" s="98"/>
      <c r="J548" s="98"/>
      <c r="K548" s="98"/>
      <c r="L548" s="97"/>
      <c r="M548" s="97"/>
      <c r="N548" s="96"/>
    </row>
    <row r="549" spans="4:14" x14ac:dyDescent="0.25">
      <c r="D549" s="99"/>
      <c r="E549" s="99"/>
      <c r="F549" s="100"/>
      <c r="G549" s="99"/>
      <c r="H549" s="99"/>
      <c r="I549" s="98"/>
      <c r="J549" s="98"/>
      <c r="K549" s="98"/>
      <c r="L549" s="97"/>
      <c r="M549" s="97"/>
      <c r="N549" s="96"/>
    </row>
    <row r="550" spans="4:14" x14ac:dyDescent="0.25">
      <c r="D550" s="99"/>
      <c r="E550" s="99"/>
      <c r="F550" s="100"/>
      <c r="G550" s="99"/>
      <c r="H550" s="99"/>
      <c r="I550" s="98"/>
      <c r="J550" s="98"/>
      <c r="K550" s="98"/>
      <c r="L550" s="97"/>
      <c r="M550" s="97"/>
      <c r="N550" s="96"/>
    </row>
    <row r="551" spans="4:14" x14ac:dyDescent="0.25">
      <c r="D551" s="99"/>
      <c r="E551" s="99"/>
      <c r="F551" s="100"/>
      <c r="G551" s="99"/>
      <c r="H551" s="99"/>
      <c r="I551" s="98"/>
      <c r="J551" s="98"/>
      <c r="K551" s="98"/>
      <c r="L551" s="97"/>
      <c r="M551" s="97"/>
      <c r="N551" s="96"/>
    </row>
    <row r="552" spans="4:14" x14ac:dyDescent="0.25">
      <c r="D552" s="99"/>
      <c r="E552" s="99"/>
      <c r="F552" s="100"/>
      <c r="G552" s="99"/>
      <c r="H552" s="99"/>
      <c r="I552" s="98"/>
      <c r="J552" s="98"/>
      <c r="K552" s="98"/>
      <c r="L552" s="97"/>
      <c r="M552" s="97"/>
      <c r="N552" s="96"/>
    </row>
    <row r="553" spans="4:14" x14ac:dyDescent="0.25">
      <c r="D553" s="99"/>
      <c r="E553" s="99"/>
      <c r="F553" s="100"/>
      <c r="G553" s="99"/>
      <c r="H553" s="99"/>
      <c r="I553" s="98"/>
      <c r="J553" s="98"/>
      <c r="K553" s="98"/>
      <c r="L553" s="97"/>
      <c r="M553" s="97"/>
      <c r="N553" s="96"/>
    </row>
    <row r="554" spans="4:14" x14ac:dyDescent="0.25">
      <c r="D554" s="99"/>
      <c r="E554" s="99"/>
      <c r="F554" s="100"/>
      <c r="G554" s="99"/>
      <c r="H554" s="99"/>
      <c r="I554" s="98"/>
      <c r="J554" s="98"/>
      <c r="K554" s="98"/>
      <c r="L554" s="97"/>
      <c r="M554" s="97"/>
      <c r="N554" s="96"/>
    </row>
    <row r="555" spans="4:14" x14ac:dyDescent="0.25">
      <c r="D555" s="99"/>
      <c r="E555" s="99"/>
      <c r="F555" s="100"/>
      <c r="G555" s="99"/>
      <c r="H555" s="99"/>
      <c r="I555" s="98"/>
      <c r="J555" s="98"/>
      <c r="K555" s="98"/>
      <c r="L555" s="97"/>
      <c r="M555" s="97"/>
      <c r="N555" s="96"/>
    </row>
    <row r="556" spans="4:14" x14ac:dyDescent="0.25">
      <c r="D556" s="99"/>
      <c r="E556" s="99"/>
      <c r="F556" s="100"/>
      <c r="G556" s="99"/>
      <c r="H556" s="99"/>
      <c r="I556" s="98"/>
      <c r="J556" s="98"/>
      <c r="K556" s="98"/>
      <c r="L556" s="97"/>
      <c r="M556" s="97"/>
      <c r="N556" s="96"/>
    </row>
    <row r="557" spans="4:14" x14ac:dyDescent="0.25">
      <c r="D557" s="99"/>
      <c r="E557" s="99"/>
      <c r="F557" s="100"/>
      <c r="G557" s="99"/>
      <c r="H557" s="99"/>
      <c r="I557" s="98"/>
      <c r="J557" s="98"/>
      <c r="K557" s="98"/>
      <c r="L557" s="97"/>
      <c r="M557" s="97"/>
      <c r="N557" s="96"/>
    </row>
    <row r="558" spans="4:14" x14ac:dyDescent="0.25">
      <c r="D558" s="99"/>
      <c r="E558" s="99"/>
      <c r="F558" s="100"/>
      <c r="G558" s="99"/>
      <c r="H558" s="99"/>
      <c r="I558" s="98"/>
      <c r="J558" s="98"/>
      <c r="K558" s="98"/>
      <c r="L558" s="97"/>
      <c r="M558" s="97"/>
      <c r="N558" s="96"/>
    </row>
    <row r="559" spans="4:14" x14ac:dyDescent="0.25">
      <c r="D559" s="99"/>
      <c r="E559" s="99"/>
      <c r="F559" s="100"/>
      <c r="G559" s="99"/>
      <c r="H559" s="99"/>
      <c r="I559" s="98"/>
      <c r="J559" s="98"/>
      <c r="K559" s="98"/>
      <c r="L559" s="97"/>
      <c r="M559" s="97"/>
      <c r="N559" s="96"/>
    </row>
    <row r="560" spans="4:14" x14ac:dyDescent="0.25">
      <c r="D560" s="99"/>
      <c r="E560" s="99"/>
      <c r="F560" s="100"/>
      <c r="G560" s="99"/>
      <c r="H560" s="99"/>
      <c r="I560" s="98"/>
      <c r="J560" s="98"/>
      <c r="K560" s="98"/>
      <c r="L560" s="97"/>
      <c r="M560" s="97"/>
      <c r="N560" s="96"/>
    </row>
    <row r="561" spans="4:14" x14ac:dyDescent="0.25">
      <c r="D561" s="99"/>
      <c r="E561" s="99"/>
      <c r="F561" s="100"/>
      <c r="G561" s="99"/>
      <c r="H561" s="99"/>
      <c r="I561" s="98"/>
      <c r="J561" s="98"/>
      <c r="K561" s="98"/>
      <c r="L561" s="97"/>
      <c r="M561" s="97"/>
      <c r="N561" s="96"/>
    </row>
    <row r="562" spans="4:14" x14ac:dyDescent="0.25">
      <c r="D562" s="99"/>
      <c r="E562" s="99"/>
      <c r="F562" s="100"/>
      <c r="G562" s="99"/>
      <c r="H562" s="99"/>
      <c r="I562" s="98"/>
      <c r="J562" s="98"/>
      <c r="K562" s="98"/>
      <c r="L562" s="97"/>
      <c r="M562" s="97"/>
      <c r="N562" s="96"/>
    </row>
    <row r="563" spans="4:14" x14ac:dyDescent="0.25">
      <c r="D563" s="99"/>
      <c r="E563" s="99"/>
      <c r="F563" s="100"/>
      <c r="G563" s="99"/>
      <c r="H563" s="99"/>
      <c r="I563" s="98"/>
      <c r="J563" s="98"/>
      <c r="K563" s="98"/>
      <c r="L563" s="97"/>
      <c r="M563" s="97"/>
      <c r="N563" s="96"/>
    </row>
    <row r="564" spans="4:14" x14ac:dyDescent="0.25">
      <c r="D564" s="99"/>
      <c r="E564" s="99"/>
      <c r="F564" s="100"/>
      <c r="G564" s="99"/>
      <c r="H564" s="99"/>
      <c r="I564" s="98"/>
      <c r="J564" s="98"/>
      <c r="K564" s="98"/>
      <c r="L564" s="97"/>
      <c r="M564" s="97"/>
      <c r="N564" s="96"/>
    </row>
    <row r="565" spans="4:14" x14ac:dyDescent="0.25">
      <c r="D565" s="99"/>
      <c r="E565" s="99"/>
      <c r="F565" s="100"/>
      <c r="G565" s="99"/>
      <c r="H565" s="99"/>
      <c r="I565" s="98"/>
      <c r="J565" s="98"/>
      <c r="K565" s="98"/>
      <c r="L565" s="97"/>
      <c r="M565" s="97"/>
      <c r="N565" s="96"/>
    </row>
    <row r="566" spans="4:14" x14ac:dyDescent="0.25">
      <c r="D566" s="99"/>
      <c r="E566" s="99"/>
      <c r="F566" s="100"/>
      <c r="G566" s="99"/>
      <c r="H566" s="99"/>
      <c r="I566" s="98"/>
      <c r="J566" s="98"/>
      <c r="K566" s="98"/>
      <c r="L566" s="97"/>
      <c r="M566" s="97"/>
      <c r="N566" s="96"/>
    </row>
    <row r="567" spans="4:14" x14ac:dyDescent="0.25">
      <c r="D567" s="99"/>
      <c r="E567" s="99"/>
      <c r="F567" s="100"/>
      <c r="G567" s="99"/>
      <c r="H567" s="99"/>
      <c r="I567" s="98"/>
      <c r="J567" s="98"/>
      <c r="K567" s="98"/>
      <c r="L567" s="97"/>
      <c r="M567" s="97"/>
      <c r="N567" s="96"/>
    </row>
    <row r="568" spans="4:14" x14ac:dyDescent="0.25">
      <c r="D568" s="99"/>
      <c r="E568" s="99"/>
      <c r="F568" s="100"/>
      <c r="G568" s="99"/>
      <c r="H568" s="99"/>
      <c r="I568" s="98"/>
      <c r="J568" s="98"/>
      <c r="K568" s="98"/>
      <c r="L568" s="97"/>
      <c r="M568" s="97"/>
      <c r="N568" s="96"/>
    </row>
    <row r="569" spans="4:14" x14ac:dyDescent="0.25">
      <c r="D569" s="99"/>
      <c r="E569" s="99"/>
      <c r="F569" s="100"/>
      <c r="G569" s="99"/>
      <c r="H569" s="99"/>
      <c r="I569" s="98"/>
      <c r="J569" s="98"/>
      <c r="K569" s="98"/>
      <c r="L569" s="97"/>
      <c r="M569" s="97"/>
      <c r="N569" s="96"/>
    </row>
    <row r="570" spans="4:14" x14ac:dyDescent="0.25">
      <c r="D570" s="99"/>
      <c r="E570" s="99"/>
      <c r="F570" s="100"/>
      <c r="G570" s="99"/>
      <c r="H570" s="99"/>
      <c r="I570" s="98"/>
      <c r="J570" s="98"/>
      <c r="K570" s="98"/>
      <c r="L570" s="97"/>
      <c r="M570" s="97"/>
      <c r="N570" s="96"/>
    </row>
    <row r="571" spans="4:14" x14ac:dyDescent="0.25">
      <c r="D571" s="99"/>
      <c r="E571" s="99"/>
      <c r="F571" s="100"/>
      <c r="G571" s="99"/>
      <c r="H571" s="99"/>
      <c r="I571" s="98"/>
      <c r="J571" s="98"/>
      <c r="K571" s="98"/>
      <c r="L571" s="97"/>
      <c r="M571" s="97"/>
      <c r="N571" s="96"/>
    </row>
    <row r="572" spans="4:14" x14ac:dyDescent="0.25">
      <c r="D572" s="99"/>
      <c r="E572" s="99"/>
      <c r="F572" s="100"/>
      <c r="G572" s="99"/>
      <c r="H572" s="99"/>
      <c r="I572" s="98"/>
      <c r="J572" s="98"/>
      <c r="K572" s="98"/>
      <c r="L572" s="97"/>
      <c r="M572" s="97"/>
      <c r="N572" s="96"/>
    </row>
    <row r="573" spans="4:14" x14ac:dyDescent="0.25">
      <c r="D573" s="99"/>
      <c r="E573" s="99"/>
      <c r="F573" s="100"/>
      <c r="G573" s="99"/>
      <c r="H573" s="99"/>
      <c r="I573" s="98"/>
      <c r="J573" s="98"/>
      <c r="K573" s="98"/>
      <c r="L573" s="97"/>
      <c r="M573" s="97"/>
      <c r="N573" s="96"/>
    </row>
    <row r="574" spans="4:14" x14ac:dyDescent="0.25">
      <c r="D574" s="99"/>
      <c r="E574" s="99"/>
      <c r="F574" s="100"/>
      <c r="G574" s="99"/>
      <c r="H574" s="99"/>
      <c r="I574" s="98"/>
      <c r="J574" s="98"/>
      <c r="K574" s="98"/>
      <c r="L574" s="97"/>
      <c r="M574" s="97"/>
      <c r="N574" s="96"/>
    </row>
    <row r="575" spans="4:14" x14ac:dyDescent="0.25">
      <c r="D575" s="99"/>
      <c r="E575" s="99"/>
      <c r="F575" s="100"/>
      <c r="G575" s="99"/>
      <c r="H575" s="99"/>
      <c r="I575" s="98"/>
      <c r="J575" s="98"/>
      <c r="K575" s="98"/>
      <c r="L575" s="97"/>
      <c r="M575" s="97"/>
      <c r="N575" s="96"/>
    </row>
    <row r="576" spans="4:14" x14ac:dyDescent="0.25">
      <c r="D576" s="99"/>
      <c r="E576" s="99"/>
      <c r="F576" s="100"/>
      <c r="G576" s="99"/>
      <c r="H576" s="99"/>
      <c r="I576" s="98"/>
      <c r="J576" s="98"/>
      <c r="K576" s="98"/>
      <c r="L576" s="97"/>
      <c r="M576" s="97"/>
      <c r="N576" s="96"/>
    </row>
    <row r="577" spans="4:14" x14ac:dyDescent="0.25">
      <c r="D577" s="99"/>
      <c r="E577" s="99"/>
      <c r="F577" s="100"/>
      <c r="G577" s="99"/>
      <c r="H577" s="99"/>
      <c r="I577" s="98"/>
      <c r="J577" s="98"/>
      <c r="K577" s="98"/>
      <c r="L577" s="97"/>
      <c r="M577" s="97"/>
      <c r="N577" s="96"/>
    </row>
    <row r="578" spans="4:14" x14ac:dyDescent="0.25">
      <c r="D578" s="99"/>
      <c r="E578" s="99"/>
      <c r="F578" s="100"/>
      <c r="G578" s="99"/>
      <c r="H578" s="99"/>
      <c r="I578" s="98"/>
      <c r="J578" s="98"/>
      <c r="K578" s="98"/>
      <c r="L578" s="97"/>
      <c r="M578" s="97"/>
      <c r="N578" s="96"/>
    </row>
    <row r="579" spans="4:14" x14ac:dyDescent="0.25">
      <c r="D579" s="99"/>
      <c r="E579" s="99"/>
      <c r="F579" s="100"/>
      <c r="G579" s="99"/>
      <c r="H579" s="99"/>
      <c r="I579" s="98"/>
      <c r="J579" s="98"/>
      <c r="K579" s="98"/>
      <c r="L579" s="97"/>
      <c r="M579" s="97"/>
      <c r="N579" s="96"/>
    </row>
    <row r="580" spans="4:14" x14ac:dyDescent="0.25">
      <c r="D580" s="99"/>
      <c r="E580" s="99"/>
      <c r="F580" s="100"/>
      <c r="G580" s="99"/>
      <c r="H580" s="99"/>
      <c r="I580" s="98"/>
      <c r="J580" s="98"/>
      <c r="K580" s="98"/>
      <c r="L580" s="97"/>
      <c r="M580" s="97"/>
      <c r="N580" s="96"/>
    </row>
    <row r="581" spans="4:14" x14ac:dyDescent="0.25">
      <c r="D581" s="99"/>
      <c r="E581" s="99"/>
      <c r="F581" s="100"/>
      <c r="G581" s="99"/>
      <c r="H581" s="99"/>
      <c r="I581" s="98"/>
      <c r="J581" s="98"/>
      <c r="K581" s="98"/>
      <c r="L581" s="97"/>
      <c r="M581" s="97"/>
      <c r="N581" s="96"/>
    </row>
    <row r="582" spans="4:14" x14ac:dyDescent="0.25">
      <c r="D582" s="99"/>
      <c r="E582" s="99"/>
      <c r="F582" s="100"/>
      <c r="G582" s="99"/>
      <c r="H582" s="99"/>
      <c r="I582" s="98"/>
      <c r="J582" s="98"/>
      <c r="K582" s="98"/>
      <c r="L582" s="97"/>
      <c r="M582" s="97"/>
      <c r="N582" s="96"/>
    </row>
    <row r="583" spans="4:14" x14ac:dyDescent="0.25">
      <c r="D583" s="99"/>
      <c r="E583" s="99"/>
      <c r="F583" s="100"/>
      <c r="G583" s="99"/>
      <c r="H583" s="99"/>
      <c r="I583" s="98"/>
      <c r="J583" s="98"/>
      <c r="K583" s="98"/>
      <c r="L583" s="97"/>
      <c r="M583" s="97"/>
      <c r="N583" s="96"/>
    </row>
    <row r="584" spans="4:14" x14ac:dyDescent="0.25">
      <c r="D584" s="99"/>
      <c r="E584" s="99"/>
      <c r="F584" s="100"/>
      <c r="G584" s="99"/>
      <c r="H584" s="99"/>
      <c r="I584" s="98"/>
      <c r="J584" s="98"/>
      <c r="K584" s="98"/>
      <c r="L584" s="97"/>
      <c r="M584" s="97"/>
      <c r="N584" s="96"/>
    </row>
    <row r="585" spans="4:14" x14ac:dyDescent="0.25">
      <c r="D585" s="99"/>
      <c r="E585" s="99"/>
      <c r="F585" s="100"/>
      <c r="G585" s="99"/>
      <c r="H585" s="99"/>
      <c r="I585" s="98"/>
      <c r="J585" s="98"/>
      <c r="K585" s="98"/>
      <c r="L585" s="97"/>
      <c r="M585" s="97"/>
      <c r="N585" s="96"/>
    </row>
    <row r="586" spans="4:14" x14ac:dyDescent="0.25">
      <c r="D586" s="99"/>
      <c r="E586" s="99"/>
      <c r="F586" s="100"/>
      <c r="G586" s="99"/>
      <c r="H586" s="99"/>
      <c r="I586" s="98"/>
      <c r="J586" s="98"/>
      <c r="K586" s="98"/>
      <c r="L586" s="97"/>
      <c r="M586" s="97"/>
      <c r="N586" s="96"/>
    </row>
    <row r="587" spans="4:14" x14ac:dyDescent="0.25">
      <c r="D587" s="99"/>
      <c r="E587" s="99"/>
      <c r="F587" s="100"/>
      <c r="G587" s="99"/>
      <c r="H587" s="99"/>
      <c r="I587" s="98"/>
      <c r="J587" s="98"/>
      <c r="K587" s="98"/>
      <c r="L587" s="97"/>
      <c r="M587" s="97"/>
      <c r="N587" s="96"/>
    </row>
    <row r="588" spans="4:14" x14ac:dyDescent="0.25">
      <c r="D588" s="99"/>
      <c r="E588" s="99"/>
      <c r="F588" s="100"/>
      <c r="G588" s="99"/>
      <c r="H588" s="99"/>
      <c r="I588" s="98"/>
      <c r="J588" s="98"/>
      <c r="K588" s="98"/>
      <c r="L588" s="97"/>
      <c r="M588" s="97"/>
      <c r="N588" s="96"/>
    </row>
    <row r="589" spans="4:14" x14ac:dyDescent="0.25">
      <c r="D589" s="99"/>
      <c r="E589" s="99"/>
      <c r="F589" s="100"/>
      <c r="G589" s="99"/>
      <c r="H589" s="99"/>
      <c r="I589" s="98"/>
      <c r="J589" s="98"/>
      <c r="K589" s="98"/>
      <c r="L589" s="97"/>
      <c r="M589" s="97"/>
      <c r="N589" s="96"/>
    </row>
    <row r="590" spans="4:14" x14ac:dyDescent="0.25">
      <c r="D590" s="99"/>
      <c r="E590" s="99"/>
      <c r="F590" s="100"/>
      <c r="G590" s="99"/>
      <c r="H590" s="99"/>
      <c r="I590" s="98"/>
      <c r="J590" s="98"/>
      <c r="K590" s="98"/>
      <c r="L590" s="97"/>
      <c r="M590" s="97"/>
      <c r="N590" s="96"/>
    </row>
    <row r="591" spans="4:14" x14ac:dyDescent="0.25">
      <c r="D591" s="99"/>
      <c r="E591" s="99"/>
      <c r="F591" s="100"/>
      <c r="G591" s="99"/>
      <c r="H591" s="99"/>
      <c r="I591" s="98"/>
      <c r="J591" s="98"/>
      <c r="K591" s="98"/>
      <c r="L591" s="97"/>
      <c r="M591" s="97"/>
      <c r="N591" s="96"/>
    </row>
    <row r="592" spans="4:14" x14ac:dyDescent="0.25">
      <c r="D592" s="99"/>
      <c r="E592" s="99"/>
      <c r="F592" s="100"/>
      <c r="G592" s="99"/>
      <c r="H592" s="99"/>
      <c r="I592" s="98"/>
      <c r="J592" s="98"/>
      <c r="K592" s="98"/>
      <c r="L592" s="97"/>
      <c r="M592" s="97"/>
      <c r="N592" s="96"/>
    </row>
    <row r="593" spans="4:14" x14ac:dyDescent="0.25">
      <c r="D593" s="99"/>
      <c r="E593" s="99"/>
      <c r="F593" s="100"/>
      <c r="G593" s="99"/>
      <c r="H593" s="99"/>
      <c r="I593" s="98"/>
      <c r="J593" s="98"/>
      <c r="K593" s="98"/>
      <c r="L593" s="97"/>
      <c r="M593" s="97"/>
      <c r="N593" s="96"/>
    </row>
    <row r="594" spans="4:14" x14ac:dyDescent="0.25">
      <c r="D594" s="99"/>
      <c r="E594" s="99"/>
      <c r="F594" s="100"/>
      <c r="G594" s="99"/>
      <c r="H594" s="99"/>
      <c r="I594" s="98"/>
      <c r="J594" s="98"/>
      <c r="K594" s="98"/>
      <c r="L594" s="97"/>
      <c r="M594" s="97"/>
      <c r="N594" s="96"/>
    </row>
    <row r="595" spans="4:14" x14ac:dyDescent="0.25">
      <c r="D595" s="99"/>
      <c r="E595" s="99"/>
      <c r="F595" s="100"/>
      <c r="G595" s="99"/>
      <c r="H595" s="99"/>
      <c r="I595" s="98"/>
      <c r="J595" s="98"/>
      <c r="K595" s="98"/>
      <c r="L595" s="97"/>
      <c r="M595" s="97"/>
      <c r="N595" s="96"/>
    </row>
    <row r="596" spans="4:14" x14ac:dyDescent="0.25">
      <c r="D596" s="99"/>
      <c r="E596" s="99"/>
      <c r="F596" s="100"/>
      <c r="G596" s="99"/>
      <c r="H596" s="99"/>
      <c r="I596" s="98"/>
      <c r="J596" s="98"/>
      <c r="K596" s="98"/>
      <c r="L596" s="97"/>
      <c r="M596" s="97"/>
      <c r="N596" s="96"/>
    </row>
    <row r="597" spans="4:14" x14ac:dyDescent="0.25">
      <c r="D597" s="99"/>
      <c r="E597" s="99"/>
      <c r="F597" s="100"/>
      <c r="G597" s="99"/>
      <c r="H597" s="99"/>
      <c r="I597" s="98"/>
      <c r="J597" s="98"/>
      <c r="K597" s="98"/>
      <c r="L597" s="97"/>
      <c r="M597" s="97"/>
      <c r="N597" s="96"/>
    </row>
    <row r="598" spans="4:14" x14ac:dyDescent="0.25">
      <c r="D598" s="99"/>
      <c r="E598" s="99"/>
      <c r="F598" s="100"/>
      <c r="G598" s="99"/>
      <c r="H598" s="99"/>
      <c r="I598" s="98"/>
      <c r="J598" s="98"/>
      <c r="K598" s="98"/>
      <c r="L598" s="97"/>
      <c r="M598" s="97"/>
      <c r="N598" s="96"/>
    </row>
    <row r="599" spans="4:14" x14ac:dyDescent="0.25">
      <c r="D599" s="99"/>
      <c r="E599" s="99"/>
      <c r="F599" s="100"/>
      <c r="G599" s="99"/>
      <c r="H599" s="99"/>
      <c r="I599" s="98"/>
      <c r="J599" s="98"/>
      <c r="K599" s="98"/>
      <c r="L599" s="97"/>
      <c r="M599" s="97"/>
      <c r="N599" s="96"/>
    </row>
    <row r="600" spans="4:14" x14ac:dyDescent="0.25">
      <c r="D600" s="99"/>
      <c r="E600" s="99"/>
      <c r="F600" s="100"/>
      <c r="G600" s="99"/>
      <c r="H600" s="99"/>
      <c r="I600" s="98"/>
      <c r="J600" s="98"/>
      <c r="K600" s="98"/>
      <c r="L600" s="97"/>
      <c r="M600" s="97"/>
      <c r="N600" s="96"/>
    </row>
    <row r="601" spans="4:14" x14ac:dyDescent="0.25">
      <c r="D601" s="99"/>
      <c r="E601" s="99"/>
      <c r="F601" s="100"/>
      <c r="G601" s="99"/>
      <c r="H601" s="99"/>
      <c r="I601" s="98"/>
      <c r="J601" s="98"/>
      <c r="K601" s="98"/>
      <c r="L601" s="97"/>
      <c r="M601" s="97"/>
      <c r="N601" s="96"/>
    </row>
    <row r="602" spans="4:14" x14ac:dyDescent="0.25">
      <c r="D602" s="99"/>
      <c r="E602" s="99"/>
      <c r="F602" s="100"/>
      <c r="G602" s="99"/>
      <c r="H602" s="99"/>
      <c r="I602" s="98"/>
      <c r="J602" s="98"/>
      <c r="K602" s="98"/>
      <c r="L602" s="97"/>
      <c r="M602" s="97"/>
      <c r="N602" s="96"/>
    </row>
    <row r="603" spans="4:14" x14ac:dyDescent="0.25">
      <c r="D603" s="99"/>
      <c r="E603" s="99"/>
      <c r="F603" s="100"/>
      <c r="G603" s="99"/>
      <c r="H603" s="99"/>
      <c r="I603" s="98"/>
      <c r="J603" s="98"/>
      <c r="K603" s="98"/>
      <c r="L603" s="97"/>
      <c r="M603" s="97"/>
      <c r="N603" s="96"/>
    </row>
    <row r="604" spans="4:14" x14ac:dyDescent="0.25">
      <c r="D604" s="99"/>
      <c r="E604" s="99"/>
      <c r="F604" s="100"/>
      <c r="G604" s="99"/>
      <c r="H604" s="99"/>
      <c r="I604" s="98"/>
      <c r="J604" s="98"/>
      <c r="K604" s="98"/>
      <c r="L604" s="97"/>
      <c r="M604" s="97"/>
      <c r="N604" s="96"/>
    </row>
    <row r="605" spans="4:14" x14ac:dyDescent="0.25">
      <c r="D605" s="99"/>
      <c r="E605" s="99"/>
      <c r="F605" s="100"/>
      <c r="G605" s="99"/>
      <c r="H605" s="99"/>
      <c r="I605" s="98"/>
      <c r="J605" s="98"/>
      <c r="K605" s="98"/>
      <c r="L605" s="97"/>
      <c r="M605" s="97"/>
      <c r="N605" s="96"/>
    </row>
    <row r="606" spans="4:14" x14ac:dyDescent="0.25">
      <c r="D606" s="99"/>
      <c r="E606" s="99"/>
      <c r="F606" s="100"/>
      <c r="G606" s="99"/>
      <c r="H606" s="99"/>
      <c r="I606" s="98"/>
      <c r="J606" s="98"/>
      <c r="K606" s="98"/>
      <c r="L606" s="97"/>
      <c r="M606" s="97"/>
      <c r="N606" s="96"/>
    </row>
    <row r="607" spans="4:14" x14ac:dyDescent="0.25">
      <c r="D607" s="99"/>
      <c r="E607" s="99"/>
      <c r="F607" s="100"/>
      <c r="G607" s="99"/>
      <c r="H607" s="99"/>
      <c r="I607" s="98"/>
      <c r="J607" s="98"/>
      <c r="K607" s="98"/>
      <c r="L607" s="97"/>
      <c r="M607" s="97"/>
      <c r="N607" s="96"/>
    </row>
    <row r="608" spans="4:14" x14ac:dyDescent="0.25">
      <c r="D608" s="99"/>
      <c r="E608" s="99"/>
      <c r="F608" s="100"/>
      <c r="G608" s="99"/>
      <c r="H608" s="99"/>
      <c r="I608" s="98"/>
      <c r="J608" s="98"/>
      <c r="K608" s="98"/>
      <c r="L608" s="97"/>
      <c r="M608" s="97"/>
      <c r="N608" s="96"/>
    </row>
    <row r="609" spans="4:14" x14ac:dyDescent="0.25">
      <c r="D609" s="99"/>
      <c r="E609" s="99"/>
      <c r="F609" s="100"/>
      <c r="G609" s="99"/>
      <c r="H609" s="99"/>
      <c r="I609" s="98"/>
      <c r="J609" s="98"/>
      <c r="K609" s="98"/>
      <c r="L609" s="97"/>
      <c r="M609" s="97"/>
      <c r="N609" s="96"/>
    </row>
    <row r="610" spans="4:14" x14ac:dyDescent="0.25">
      <c r="D610" s="99"/>
      <c r="E610" s="99"/>
      <c r="F610" s="100"/>
      <c r="G610" s="99"/>
      <c r="H610" s="99"/>
      <c r="I610" s="98"/>
      <c r="J610" s="98"/>
      <c r="K610" s="98"/>
      <c r="L610" s="97"/>
      <c r="M610" s="97"/>
      <c r="N610" s="96"/>
    </row>
    <row r="611" spans="4:14" x14ac:dyDescent="0.25">
      <c r="D611" s="99"/>
      <c r="E611" s="99"/>
      <c r="F611" s="100"/>
      <c r="G611" s="99"/>
      <c r="H611" s="99"/>
      <c r="I611" s="98"/>
      <c r="J611" s="98"/>
      <c r="K611" s="98"/>
      <c r="L611" s="97"/>
      <c r="M611" s="97"/>
      <c r="N611" s="96"/>
    </row>
    <row r="612" spans="4:14" x14ac:dyDescent="0.25">
      <c r="D612" s="99"/>
      <c r="E612" s="99"/>
      <c r="F612" s="100"/>
      <c r="G612" s="99"/>
      <c r="H612" s="99"/>
      <c r="I612" s="98"/>
      <c r="J612" s="98"/>
      <c r="K612" s="98"/>
      <c r="L612" s="97"/>
      <c r="M612" s="97"/>
      <c r="N612" s="96"/>
    </row>
    <row r="613" spans="4:14" x14ac:dyDescent="0.25">
      <c r="D613" s="99"/>
      <c r="E613" s="99"/>
      <c r="F613" s="100"/>
      <c r="G613" s="99"/>
      <c r="H613" s="99"/>
      <c r="I613" s="98"/>
      <c r="J613" s="98"/>
      <c r="K613" s="98"/>
      <c r="L613" s="97"/>
      <c r="M613" s="97"/>
      <c r="N613" s="96"/>
    </row>
    <row r="614" spans="4:14" x14ac:dyDescent="0.25">
      <c r="D614" s="99"/>
      <c r="E614" s="99"/>
      <c r="F614" s="100"/>
      <c r="G614" s="99"/>
      <c r="H614" s="99"/>
      <c r="I614" s="98"/>
      <c r="J614" s="98"/>
      <c r="K614" s="98"/>
      <c r="L614" s="97"/>
      <c r="M614" s="97"/>
      <c r="N614" s="96"/>
    </row>
    <row r="615" spans="4:14" x14ac:dyDescent="0.25">
      <c r="D615" s="99"/>
      <c r="E615" s="99"/>
      <c r="F615" s="100"/>
      <c r="G615" s="99"/>
      <c r="H615" s="99"/>
      <c r="I615" s="98"/>
      <c r="J615" s="98"/>
      <c r="K615" s="98"/>
      <c r="L615" s="97"/>
      <c r="M615" s="97"/>
      <c r="N615" s="96"/>
    </row>
    <row r="616" spans="4:14" x14ac:dyDescent="0.25">
      <c r="D616" s="99"/>
      <c r="E616" s="99"/>
      <c r="F616" s="100"/>
      <c r="G616" s="99"/>
      <c r="H616" s="99"/>
      <c r="I616" s="98"/>
      <c r="J616" s="98"/>
      <c r="K616" s="98"/>
      <c r="L616" s="97"/>
      <c r="M616" s="97"/>
      <c r="N616" s="96"/>
    </row>
    <row r="617" spans="4:14" x14ac:dyDescent="0.25">
      <c r="D617" s="99"/>
      <c r="E617" s="99"/>
      <c r="F617" s="100"/>
      <c r="G617" s="99"/>
      <c r="H617" s="99"/>
      <c r="I617" s="98"/>
      <c r="J617" s="98"/>
      <c r="K617" s="98"/>
      <c r="L617" s="97"/>
      <c r="M617" s="97"/>
      <c r="N617" s="96"/>
    </row>
    <row r="618" spans="4:14" x14ac:dyDescent="0.25">
      <c r="D618" s="99"/>
      <c r="E618" s="99"/>
      <c r="F618" s="100"/>
      <c r="G618" s="99"/>
      <c r="H618" s="99"/>
      <c r="I618" s="98"/>
      <c r="J618" s="98"/>
      <c r="K618" s="98"/>
      <c r="L618" s="97"/>
      <c r="M618" s="97"/>
      <c r="N618" s="96"/>
    </row>
    <row r="619" spans="4:14" x14ac:dyDescent="0.25">
      <c r="D619" s="99"/>
      <c r="E619" s="99"/>
      <c r="F619" s="100"/>
      <c r="G619" s="99"/>
      <c r="H619" s="99"/>
      <c r="I619" s="98"/>
      <c r="J619" s="98"/>
      <c r="K619" s="98"/>
      <c r="L619" s="97"/>
      <c r="M619" s="97"/>
      <c r="N619" s="96"/>
    </row>
    <row r="620" spans="4:14" x14ac:dyDescent="0.25">
      <c r="D620" s="99"/>
      <c r="E620" s="99"/>
      <c r="F620" s="100"/>
      <c r="G620" s="99"/>
      <c r="H620" s="99"/>
      <c r="I620" s="98"/>
      <c r="J620" s="98"/>
      <c r="K620" s="98"/>
      <c r="L620" s="97"/>
      <c r="M620" s="97"/>
      <c r="N620" s="96"/>
    </row>
    <row r="621" spans="4:14" x14ac:dyDescent="0.25">
      <c r="D621" s="99"/>
      <c r="E621" s="99"/>
      <c r="F621" s="100"/>
      <c r="G621" s="99"/>
      <c r="H621" s="99"/>
      <c r="I621" s="98"/>
      <c r="J621" s="98"/>
      <c r="K621" s="98"/>
      <c r="L621" s="97"/>
      <c r="M621" s="97"/>
      <c r="N621" s="96"/>
    </row>
    <row r="622" spans="4:14" x14ac:dyDescent="0.25">
      <c r="D622" s="99"/>
      <c r="E622" s="99"/>
      <c r="F622" s="100"/>
      <c r="G622" s="99"/>
      <c r="H622" s="99"/>
      <c r="I622" s="98"/>
      <c r="J622" s="98"/>
      <c r="K622" s="98"/>
      <c r="L622" s="97"/>
      <c r="M622" s="97"/>
      <c r="N622" s="96"/>
    </row>
    <row r="623" spans="4:14" x14ac:dyDescent="0.25">
      <c r="D623" s="99"/>
      <c r="E623" s="99"/>
      <c r="F623" s="100"/>
      <c r="G623" s="99"/>
      <c r="H623" s="99"/>
      <c r="I623" s="98"/>
      <c r="J623" s="98"/>
      <c r="K623" s="98"/>
      <c r="L623" s="97"/>
      <c r="M623" s="97"/>
      <c r="N623" s="96"/>
    </row>
    <row r="624" spans="4:14" x14ac:dyDescent="0.25">
      <c r="D624" s="99"/>
      <c r="E624" s="99"/>
      <c r="F624" s="100"/>
      <c r="G624" s="99"/>
      <c r="H624" s="99"/>
      <c r="I624" s="98"/>
      <c r="J624" s="98"/>
      <c r="K624" s="98"/>
      <c r="L624" s="97"/>
      <c r="M624" s="97"/>
      <c r="N624" s="96"/>
    </row>
    <row r="625" spans="4:14" x14ac:dyDescent="0.25">
      <c r="D625" s="99"/>
      <c r="E625" s="99"/>
      <c r="F625" s="100"/>
      <c r="G625" s="99"/>
      <c r="H625" s="99"/>
      <c r="I625" s="98"/>
      <c r="J625" s="98"/>
      <c r="K625" s="98"/>
      <c r="L625" s="97"/>
      <c r="M625" s="97"/>
      <c r="N625" s="96"/>
    </row>
    <row r="626" spans="4:14" x14ac:dyDescent="0.25">
      <c r="D626" s="99"/>
      <c r="E626" s="99"/>
      <c r="F626" s="100"/>
      <c r="G626" s="99"/>
      <c r="H626" s="99"/>
      <c r="I626" s="98"/>
      <c r="J626" s="98"/>
      <c r="K626" s="98"/>
      <c r="L626" s="97"/>
      <c r="M626" s="97"/>
      <c r="N626" s="96"/>
    </row>
    <row r="627" spans="4:14" x14ac:dyDescent="0.25">
      <c r="D627" s="99"/>
      <c r="E627" s="99"/>
      <c r="F627" s="100"/>
      <c r="G627" s="99"/>
      <c r="H627" s="99"/>
      <c r="I627" s="98"/>
      <c r="J627" s="98"/>
      <c r="K627" s="98"/>
      <c r="L627" s="97"/>
      <c r="M627" s="97"/>
      <c r="N627" s="96"/>
    </row>
    <row r="628" spans="4:14" x14ac:dyDescent="0.25">
      <c r="D628" s="99"/>
      <c r="E628" s="99"/>
      <c r="F628" s="100"/>
      <c r="G628" s="99"/>
      <c r="H628" s="99"/>
      <c r="I628" s="98"/>
      <c r="J628" s="98"/>
      <c r="K628" s="98"/>
      <c r="L628" s="97"/>
      <c r="M628" s="97"/>
      <c r="N628" s="96"/>
    </row>
    <row r="629" spans="4:14" x14ac:dyDescent="0.25">
      <c r="D629" s="99"/>
      <c r="E629" s="99"/>
      <c r="F629" s="100"/>
      <c r="G629" s="99"/>
      <c r="H629" s="99"/>
      <c r="I629" s="98"/>
      <c r="J629" s="98"/>
      <c r="K629" s="98"/>
      <c r="L629" s="97"/>
      <c r="M629" s="97"/>
      <c r="N629" s="96"/>
    </row>
    <row r="630" spans="4:14" x14ac:dyDescent="0.25">
      <c r="D630" s="99"/>
      <c r="E630" s="99"/>
      <c r="F630" s="100"/>
      <c r="G630" s="99"/>
      <c r="H630" s="99"/>
      <c r="I630" s="98"/>
      <c r="J630" s="98"/>
      <c r="K630" s="98"/>
      <c r="L630" s="97"/>
      <c r="M630" s="97"/>
      <c r="N630" s="96"/>
    </row>
    <row r="631" spans="4:14" x14ac:dyDescent="0.25">
      <c r="D631" s="99"/>
      <c r="E631" s="99"/>
      <c r="F631" s="100"/>
      <c r="G631" s="99"/>
      <c r="H631" s="99"/>
      <c r="I631" s="98"/>
      <c r="J631" s="98"/>
      <c r="K631" s="98"/>
      <c r="L631" s="97"/>
      <c r="M631" s="97"/>
      <c r="N631" s="96"/>
    </row>
    <row r="632" spans="4:14" x14ac:dyDescent="0.25">
      <c r="D632" s="99"/>
      <c r="E632" s="99"/>
      <c r="F632" s="100"/>
      <c r="G632" s="99"/>
      <c r="H632" s="99"/>
      <c r="I632" s="98"/>
      <c r="J632" s="98"/>
      <c r="K632" s="98"/>
      <c r="L632" s="97"/>
      <c r="M632" s="97"/>
      <c r="N632" s="96"/>
    </row>
    <row r="633" spans="4:14" x14ac:dyDescent="0.25">
      <c r="D633" s="99"/>
      <c r="E633" s="99"/>
      <c r="F633" s="100"/>
      <c r="G633" s="99"/>
      <c r="H633" s="99"/>
      <c r="I633" s="98"/>
      <c r="J633" s="98"/>
      <c r="K633" s="98"/>
      <c r="L633" s="97"/>
      <c r="M633" s="97"/>
      <c r="N633" s="96"/>
    </row>
    <row r="634" spans="4:14" x14ac:dyDescent="0.25">
      <c r="D634" s="99"/>
      <c r="E634" s="99"/>
      <c r="F634" s="100"/>
      <c r="G634" s="99"/>
      <c r="H634" s="99"/>
      <c r="I634" s="98"/>
      <c r="J634" s="98"/>
      <c r="K634" s="98"/>
      <c r="L634" s="97"/>
      <c r="M634" s="97"/>
      <c r="N634" s="96"/>
    </row>
    <row r="635" spans="4:14" x14ac:dyDescent="0.25">
      <c r="D635" s="99"/>
      <c r="E635" s="99"/>
      <c r="F635" s="100"/>
      <c r="G635" s="99"/>
      <c r="H635" s="99"/>
      <c r="I635" s="98"/>
      <c r="J635" s="98"/>
      <c r="K635" s="98"/>
      <c r="L635" s="97"/>
      <c r="M635" s="97"/>
      <c r="N635" s="96"/>
    </row>
    <row r="636" spans="4:14" x14ac:dyDescent="0.25">
      <c r="D636" s="99"/>
      <c r="E636" s="99"/>
      <c r="F636" s="100"/>
      <c r="G636" s="99"/>
      <c r="H636" s="99"/>
      <c r="I636" s="98"/>
      <c r="J636" s="98"/>
      <c r="K636" s="98"/>
      <c r="L636" s="97"/>
      <c r="M636" s="97"/>
      <c r="N636" s="96"/>
    </row>
    <row r="637" spans="4:14" x14ac:dyDescent="0.25">
      <c r="D637" s="99"/>
      <c r="E637" s="99"/>
      <c r="F637" s="100"/>
      <c r="G637" s="99"/>
      <c r="H637" s="99"/>
      <c r="I637" s="98"/>
      <c r="J637" s="98"/>
      <c r="K637" s="98"/>
      <c r="L637" s="97"/>
      <c r="M637" s="97"/>
      <c r="N637" s="96"/>
    </row>
    <row r="638" spans="4:14" x14ac:dyDescent="0.25">
      <c r="D638" s="99"/>
      <c r="E638" s="99"/>
      <c r="F638" s="100"/>
      <c r="G638" s="99"/>
      <c r="H638" s="99"/>
      <c r="I638" s="98"/>
      <c r="J638" s="98"/>
      <c r="K638" s="98"/>
      <c r="L638" s="97"/>
      <c r="M638" s="97"/>
      <c r="N638" s="96"/>
    </row>
    <row r="639" spans="4:14" x14ac:dyDescent="0.25">
      <c r="D639" s="99"/>
      <c r="E639" s="99"/>
      <c r="F639" s="100"/>
      <c r="G639" s="99"/>
      <c r="H639" s="99"/>
      <c r="I639" s="98"/>
      <c r="J639" s="98"/>
      <c r="K639" s="98"/>
      <c r="L639" s="97"/>
      <c r="M639" s="97"/>
      <c r="N639" s="96"/>
    </row>
    <row r="640" spans="4:14" x14ac:dyDescent="0.25">
      <c r="D640" s="99"/>
      <c r="E640" s="99"/>
      <c r="F640" s="100"/>
      <c r="G640" s="99"/>
      <c r="H640" s="99"/>
      <c r="I640" s="98"/>
      <c r="J640" s="98"/>
      <c r="K640" s="98"/>
      <c r="L640" s="97"/>
      <c r="M640" s="97"/>
      <c r="N640" s="96"/>
    </row>
    <row r="641" spans="4:14" x14ac:dyDescent="0.25">
      <c r="D641" s="99"/>
      <c r="E641" s="99"/>
      <c r="F641" s="100"/>
      <c r="G641" s="99"/>
      <c r="H641" s="99"/>
      <c r="I641" s="98"/>
      <c r="J641" s="98"/>
      <c r="K641" s="98"/>
      <c r="L641" s="97"/>
      <c r="M641" s="97"/>
      <c r="N641" s="96"/>
    </row>
    <row r="642" spans="4:14" x14ac:dyDescent="0.25">
      <c r="D642" s="99"/>
      <c r="E642" s="99"/>
      <c r="F642" s="100"/>
      <c r="G642" s="99"/>
      <c r="H642" s="99"/>
      <c r="I642" s="98"/>
      <c r="J642" s="98"/>
      <c r="K642" s="98"/>
      <c r="L642" s="97"/>
      <c r="M642" s="97"/>
      <c r="N642" s="96"/>
    </row>
    <row r="643" spans="4:14" x14ac:dyDescent="0.25">
      <c r="D643" s="99"/>
      <c r="E643" s="99"/>
      <c r="F643" s="100"/>
      <c r="G643" s="99"/>
      <c r="H643" s="99"/>
      <c r="I643" s="98"/>
      <c r="J643" s="98"/>
      <c r="K643" s="98"/>
      <c r="L643" s="97"/>
      <c r="M643" s="97"/>
      <c r="N643" s="96"/>
    </row>
    <row r="644" spans="4:14" x14ac:dyDescent="0.25">
      <c r="D644" s="99"/>
      <c r="E644" s="99"/>
      <c r="F644" s="100"/>
      <c r="G644" s="99"/>
      <c r="H644" s="99"/>
      <c r="I644" s="98"/>
      <c r="J644" s="98"/>
      <c r="K644" s="98"/>
      <c r="L644" s="97"/>
      <c r="M644" s="97"/>
      <c r="N644" s="96"/>
    </row>
    <row r="645" spans="4:14" x14ac:dyDescent="0.25">
      <c r="D645" s="99"/>
      <c r="E645" s="99"/>
      <c r="F645" s="100"/>
      <c r="G645" s="99"/>
      <c r="H645" s="99"/>
      <c r="I645" s="98"/>
      <c r="J645" s="98"/>
      <c r="K645" s="98"/>
      <c r="L645" s="97"/>
      <c r="M645" s="97"/>
      <c r="N645" s="96"/>
    </row>
    <row r="646" spans="4:14" x14ac:dyDescent="0.25">
      <c r="D646" s="99"/>
      <c r="E646" s="99"/>
      <c r="F646" s="100"/>
      <c r="G646" s="99"/>
      <c r="H646" s="99"/>
      <c r="I646" s="98"/>
      <c r="J646" s="98"/>
      <c r="K646" s="98"/>
      <c r="L646" s="97"/>
      <c r="M646" s="97"/>
      <c r="N646" s="96"/>
    </row>
    <row r="647" spans="4:14" x14ac:dyDescent="0.25">
      <c r="D647" s="99"/>
      <c r="E647" s="99"/>
      <c r="F647" s="100"/>
      <c r="G647" s="99"/>
      <c r="H647" s="99"/>
      <c r="I647" s="98"/>
      <c r="J647" s="98"/>
      <c r="K647" s="98"/>
      <c r="L647" s="97"/>
      <c r="M647" s="97"/>
      <c r="N647" s="96"/>
    </row>
    <row r="648" spans="4:14" x14ac:dyDescent="0.25">
      <c r="D648" s="99"/>
      <c r="E648" s="99"/>
      <c r="F648" s="100"/>
      <c r="G648" s="99"/>
      <c r="H648" s="99"/>
      <c r="I648" s="98"/>
      <c r="J648" s="98"/>
      <c r="K648" s="98"/>
      <c r="L648" s="97"/>
      <c r="M648" s="97"/>
      <c r="N648" s="96"/>
    </row>
    <row r="649" spans="4:14" x14ac:dyDescent="0.25">
      <c r="D649" s="99"/>
      <c r="E649" s="99"/>
      <c r="F649" s="100"/>
      <c r="G649" s="99"/>
      <c r="H649" s="99"/>
      <c r="I649" s="98"/>
      <c r="J649" s="98"/>
      <c r="K649" s="98"/>
      <c r="L649" s="97"/>
      <c r="M649" s="97"/>
      <c r="N649" s="96"/>
    </row>
    <row r="650" spans="4:14" x14ac:dyDescent="0.25">
      <c r="D650" s="99"/>
      <c r="E650" s="99"/>
      <c r="F650" s="100"/>
      <c r="G650" s="99"/>
      <c r="H650" s="99"/>
      <c r="I650" s="98"/>
      <c r="J650" s="98"/>
      <c r="K650" s="98"/>
      <c r="L650" s="97"/>
      <c r="M650" s="97"/>
      <c r="N650" s="96"/>
    </row>
    <row r="651" spans="4:14" x14ac:dyDescent="0.25">
      <c r="D651" s="99"/>
      <c r="E651" s="99"/>
      <c r="F651" s="100"/>
      <c r="G651" s="99"/>
      <c r="H651" s="99"/>
      <c r="I651" s="98"/>
      <c r="J651" s="98"/>
      <c r="K651" s="98"/>
      <c r="L651" s="97"/>
      <c r="M651" s="97"/>
      <c r="N651" s="96"/>
    </row>
    <row r="652" spans="4:14" x14ac:dyDescent="0.25">
      <c r="D652" s="99"/>
      <c r="E652" s="99"/>
      <c r="F652" s="100"/>
      <c r="G652" s="99"/>
      <c r="H652" s="99"/>
      <c r="I652" s="98"/>
      <c r="J652" s="98"/>
      <c r="K652" s="98"/>
      <c r="L652" s="97"/>
      <c r="M652" s="97"/>
      <c r="N652" s="96"/>
    </row>
    <row r="653" spans="4:14" x14ac:dyDescent="0.25">
      <c r="D653" s="99"/>
      <c r="E653" s="99"/>
      <c r="F653" s="100"/>
      <c r="G653" s="99"/>
      <c r="H653" s="99"/>
      <c r="I653" s="98"/>
      <c r="J653" s="98"/>
      <c r="K653" s="98"/>
      <c r="L653" s="97"/>
      <c r="M653" s="97"/>
      <c r="N653" s="96"/>
    </row>
    <row r="654" spans="4:14" x14ac:dyDescent="0.25">
      <c r="D654" s="99"/>
      <c r="E654" s="99"/>
      <c r="F654" s="100"/>
      <c r="G654" s="99"/>
      <c r="H654" s="99"/>
      <c r="I654" s="98"/>
      <c r="J654" s="98"/>
      <c r="K654" s="98"/>
      <c r="L654" s="97"/>
      <c r="M654" s="97"/>
      <c r="N654" s="96"/>
    </row>
    <row r="655" spans="4:14" x14ac:dyDescent="0.25">
      <c r="D655" s="99"/>
      <c r="E655" s="99"/>
      <c r="F655" s="100"/>
      <c r="G655" s="99"/>
      <c r="H655" s="99"/>
      <c r="I655" s="98"/>
      <c r="J655" s="98"/>
      <c r="K655" s="98"/>
      <c r="L655" s="97"/>
      <c r="M655" s="97"/>
      <c r="N655" s="96"/>
    </row>
    <row r="656" spans="4:14" x14ac:dyDescent="0.25">
      <c r="D656" s="99"/>
      <c r="E656" s="99"/>
      <c r="F656" s="100"/>
      <c r="G656" s="99"/>
      <c r="H656" s="99"/>
      <c r="I656" s="98"/>
      <c r="J656" s="98"/>
      <c r="K656" s="98"/>
      <c r="L656" s="97"/>
      <c r="M656" s="97"/>
      <c r="N656" s="96"/>
    </row>
    <row r="657" spans="4:14" x14ac:dyDescent="0.25">
      <c r="D657" s="99"/>
      <c r="E657" s="99"/>
      <c r="F657" s="100"/>
      <c r="G657" s="99"/>
      <c r="H657" s="99"/>
      <c r="I657" s="98"/>
      <c r="J657" s="98"/>
      <c r="K657" s="98"/>
      <c r="L657" s="97"/>
      <c r="M657" s="97"/>
      <c r="N657" s="96"/>
    </row>
    <row r="658" spans="4:14" x14ac:dyDescent="0.25">
      <c r="D658" s="99"/>
      <c r="E658" s="99"/>
      <c r="F658" s="100"/>
      <c r="G658" s="99"/>
      <c r="H658" s="99"/>
      <c r="I658" s="98"/>
      <c r="J658" s="98"/>
      <c r="K658" s="98"/>
      <c r="L658" s="97"/>
      <c r="M658" s="97"/>
      <c r="N658" s="96"/>
    </row>
    <row r="659" spans="4:14" x14ac:dyDescent="0.25">
      <c r="D659" s="99"/>
      <c r="E659" s="99"/>
      <c r="F659" s="100"/>
      <c r="G659" s="99"/>
      <c r="H659" s="99"/>
      <c r="I659" s="98"/>
      <c r="J659" s="98"/>
      <c r="K659" s="98"/>
      <c r="L659" s="97"/>
      <c r="M659" s="97"/>
      <c r="N659" s="96"/>
    </row>
    <row r="660" spans="4:14" x14ac:dyDescent="0.25">
      <c r="D660" s="99"/>
      <c r="E660" s="99"/>
      <c r="F660" s="100"/>
      <c r="G660" s="99"/>
      <c r="H660" s="99"/>
      <c r="I660" s="98"/>
      <c r="J660" s="98"/>
      <c r="K660" s="98"/>
      <c r="L660" s="97"/>
      <c r="M660" s="97"/>
      <c r="N660" s="96"/>
    </row>
    <row r="661" spans="4:14" x14ac:dyDescent="0.25">
      <c r="D661" s="99"/>
      <c r="E661" s="99"/>
      <c r="F661" s="100"/>
      <c r="G661" s="99"/>
      <c r="H661" s="99"/>
      <c r="I661" s="98"/>
      <c r="J661" s="98"/>
      <c r="K661" s="98"/>
      <c r="L661" s="97"/>
      <c r="M661" s="97"/>
      <c r="N661" s="96"/>
    </row>
    <row r="662" spans="4:14" x14ac:dyDescent="0.25">
      <c r="D662" s="99"/>
      <c r="E662" s="99"/>
      <c r="F662" s="100"/>
      <c r="G662" s="99"/>
      <c r="H662" s="99"/>
      <c r="I662" s="98"/>
      <c r="J662" s="98"/>
      <c r="K662" s="98"/>
      <c r="L662" s="97"/>
      <c r="M662" s="97"/>
      <c r="N662" s="96"/>
    </row>
    <row r="663" spans="4:14" x14ac:dyDescent="0.25">
      <c r="D663" s="99"/>
      <c r="E663" s="99"/>
      <c r="F663" s="100"/>
      <c r="G663" s="99"/>
      <c r="H663" s="99"/>
      <c r="I663" s="98"/>
      <c r="J663" s="98"/>
      <c r="K663" s="98"/>
      <c r="L663" s="97"/>
      <c r="M663" s="97"/>
      <c r="N663" s="96"/>
    </row>
    <row r="664" spans="4:14" x14ac:dyDescent="0.25">
      <c r="D664" s="99"/>
      <c r="E664" s="99"/>
      <c r="F664" s="100"/>
      <c r="G664" s="99"/>
      <c r="H664" s="99"/>
      <c r="I664" s="98"/>
      <c r="J664" s="98"/>
      <c r="K664" s="98"/>
      <c r="L664" s="97"/>
      <c r="M664" s="97"/>
      <c r="N664" s="96"/>
    </row>
    <row r="665" spans="4:14" x14ac:dyDescent="0.25">
      <c r="D665" s="99"/>
      <c r="E665" s="99"/>
      <c r="F665" s="100"/>
      <c r="G665" s="99"/>
      <c r="H665" s="99"/>
      <c r="I665" s="98"/>
      <c r="J665" s="98"/>
      <c r="K665" s="98"/>
      <c r="L665" s="97"/>
      <c r="M665" s="97"/>
      <c r="N665" s="96"/>
    </row>
    <row r="666" spans="4:14" x14ac:dyDescent="0.25">
      <c r="D666" s="99"/>
      <c r="E666" s="99"/>
      <c r="F666" s="100"/>
      <c r="G666" s="99"/>
      <c r="H666" s="99"/>
      <c r="I666" s="98"/>
      <c r="J666" s="98"/>
      <c r="K666" s="98"/>
      <c r="L666" s="97"/>
      <c r="M666" s="97"/>
      <c r="N666" s="96"/>
    </row>
    <row r="667" spans="4:14" x14ac:dyDescent="0.25">
      <c r="D667" s="99"/>
      <c r="E667" s="99"/>
      <c r="F667" s="100"/>
      <c r="G667" s="99"/>
      <c r="H667" s="99"/>
      <c r="I667" s="98"/>
      <c r="J667" s="98"/>
      <c r="K667" s="98"/>
      <c r="L667" s="97"/>
      <c r="M667" s="97"/>
      <c r="N667" s="96"/>
    </row>
    <row r="668" spans="4:14" x14ac:dyDescent="0.25">
      <c r="D668" s="99"/>
      <c r="E668" s="99"/>
      <c r="F668" s="100"/>
      <c r="G668" s="99"/>
      <c r="H668" s="99"/>
      <c r="I668" s="98"/>
      <c r="J668" s="98"/>
      <c r="K668" s="98"/>
      <c r="L668" s="97"/>
      <c r="M668" s="97"/>
      <c r="N668" s="96"/>
    </row>
    <row r="669" spans="4:14" x14ac:dyDescent="0.25">
      <c r="D669" s="99"/>
      <c r="E669" s="99"/>
      <c r="F669" s="100"/>
      <c r="G669" s="99"/>
      <c r="H669" s="99"/>
      <c r="I669" s="98"/>
      <c r="J669" s="98"/>
      <c r="K669" s="98"/>
      <c r="L669" s="97"/>
      <c r="M669" s="97"/>
      <c r="N669" s="96"/>
    </row>
    <row r="670" spans="4:14" x14ac:dyDescent="0.25">
      <c r="D670" s="99"/>
      <c r="E670" s="99"/>
      <c r="F670" s="100"/>
      <c r="G670" s="99"/>
      <c r="H670" s="99"/>
      <c r="I670" s="98"/>
      <c r="J670" s="98"/>
      <c r="K670" s="98"/>
      <c r="L670" s="97"/>
      <c r="M670" s="97"/>
      <c r="N670" s="96"/>
    </row>
    <row r="671" spans="4:14" x14ac:dyDescent="0.25">
      <c r="D671" s="99"/>
      <c r="E671" s="99"/>
      <c r="F671" s="100"/>
      <c r="G671" s="99"/>
      <c r="H671" s="99"/>
      <c r="I671" s="98"/>
      <c r="J671" s="98"/>
      <c r="K671" s="98"/>
      <c r="L671" s="97"/>
      <c r="M671" s="97"/>
      <c r="N671" s="96"/>
    </row>
    <row r="672" spans="4:14" x14ac:dyDescent="0.25">
      <c r="D672" s="99"/>
      <c r="E672" s="99"/>
      <c r="F672" s="100"/>
      <c r="G672" s="99"/>
      <c r="H672" s="99"/>
      <c r="I672" s="98"/>
      <c r="J672" s="98"/>
      <c r="K672" s="98"/>
      <c r="L672" s="97"/>
      <c r="M672" s="97"/>
      <c r="N672" s="96"/>
    </row>
    <row r="673" spans="4:14" x14ac:dyDescent="0.25">
      <c r="D673" s="99"/>
      <c r="E673" s="99"/>
      <c r="F673" s="100"/>
      <c r="G673" s="99"/>
      <c r="H673" s="99"/>
      <c r="I673" s="98"/>
      <c r="J673" s="98"/>
      <c r="K673" s="98"/>
      <c r="L673" s="97"/>
      <c r="M673" s="97"/>
      <c r="N673" s="96"/>
    </row>
    <row r="674" spans="4:14" x14ac:dyDescent="0.25">
      <c r="D674" s="99"/>
      <c r="E674" s="99"/>
      <c r="F674" s="100"/>
      <c r="G674" s="99"/>
      <c r="H674" s="99"/>
      <c r="I674" s="98"/>
      <c r="J674" s="98"/>
      <c r="K674" s="98"/>
      <c r="L674" s="97"/>
      <c r="M674" s="97"/>
      <c r="N674" s="96"/>
    </row>
    <row r="675" spans="4:14" x14ac:dyDescent="0.25">
      <c r="D675" s="99"/>
      <c r="E675" s="99"/>
      <c r="F675" s="100"/>
      <c r="G675" s="99"/>
      <c r="H675" s="99"/>
      <c r="I675" s="98"/>
      <c r="J675" s="98"/>
      <c r="K675" s="98"/>
      <c r="L675" s="97"/>
      <c r="M675" s="97"/>
      <c r="N675" s="96"/>
    </row>
    <row r="676" spans="4:14" x14ac:dyDescent="0.25">
      <c r="D676" s="99"/>
      <c r="E676" s="99"/>
      <c r="F676" s="100"/>
      <c r="G676" s="99"/>
      <c r="H676" s="99"/>
      <c r="I676" s="98"/>
      <c r="J676" s="98"/>
      <c r="K676" s="98"/>
      <c r="L676" s="97"/>
      <c r="M676" s="97"/>
      <c r="N676" s="96"/>
    </row>
    <row r="677" spans="4:14" x14ac:dyDescent="0.25">
      <c r="D677" s="99"/>
      <c r="E677" s="99"/>
      <c r="F677" s="100"/>
      <c r="G677" s="99"/>
      <c r="H677" s="99"/>
      <c r="I677" s="98"/>
      <c r="J677" s="98"/>
      <c r="K677" s="98"/>
      <c r="L677" s="97"/>
      <c r="M677" s="97"/>
      <c r="N677" s="96"/>
    </row>
    <row r="678" spans="4:14" x14ac:dyDescent="0.25">
      <c r="D678" s="99"/>
      <c r="E678" s="99"/>
      <c r="F678" s="100"/>
      <c r="G678" s="99"/>
      <c r="H678" s="99"/>
      <c r="I678" s="98"/>
      <c r="J678" s="98"/>
      <c r="K678" s="98"/>
      <c r="L678" s="97"/>
      <c r="M678" s="97"/>
      <c r="N678" s="96"/>
    </row>
    <row r="679" spans="4:14" x14ac:dyDescent="0.25">
      <c r="D679" s="99"/>
      <c r="E679" s="99"/>
      <c r="F679" s="100"/>
      <c r="G679" s="99"/>
      <c r="H679" s="99"/>
      <c r="I679" s="98"/>
      <c r="J679" s="98"/>
      <c r="K679" s="98"/>
      <c r="L679" s="97"/>
      <c r="M679" s="97"/>
      <c r="N679" s="96"/>
    </row>
    <row r="680" spans="4:14" x14ac:dyDescent="0.25">
      <c r="D680" s="99"/>
      <c r="E680" s="99"/>
      <c r="F680" s="100"/>
      <c r="G680" s="99"/>
      <c r="H680" s="99"/>
      <c r="I680" s="98"/>
      <c r="J680" s="98"/>
      <c r="K680" s="98"/>
      <c r="L680" s="97"/>
      <c r="M680" s="97"/>
      <c r="N680" s="96"/>
    </row>
    <row r="681" spans="4:14" x14ac:dyDescent="0.25">
      <c r="D681" s="99"/>
      <c r="E681" s="99"/>
      <c r="F681" s="100"/>
      <c r="G681" s="99"/>
      <c r="H681" s="99"/>
      <c r="I681" s="98"/>
      <c r="J681" s="98"/>
      <c r="K681" s="98"/>
      <c r="L681" s="97"/>
      <c r="M681" s="97"/>
      <c r="N681" s="96"/>
    </row>
    <row r="682" spans="4:14" x14ac:dyDescent="0.25">
      <c r="D682" s="99"/>
      <c r="E682" s="99"/>
      <c r="F682" s="100"/>
      <c r="G682" s="99"/>
      <c r="H682" s="99"/>
      <c r="I682" s="98"/>
      <c r="J682" s="98"/>
      <c r="K682" s="98"/>
      <c r="L682" s="97"/>
      <c r="M682" s="97"/>
      <c r="N682" s="96"/>
    </row>
    <row r="683" spans="4:14" x14ac:dyDescent="0.25">
      <c r="D683" s="99"/>
      <c r="E683" s="99"/>
      <c r="F683" s="100"/>
      <c r="G683" s="99"/>
      <c r="H683" s="99"/>
      <c r="I683" s="98"/>
      <c r="J683" s="98"/>
      <c r="K683" s="98"/>
      <c r="L683" s="97"/>
      <c r="M683" s="97"/>
      <c r="N683" s="96"/>
    </row>
    <row r="684" spans="4:14" x14ac:dyDescent="0.25">
      <c r="D684" s="99"/>
      <c r="E684" s="99"/>
      <c r="F684" s="100"/>
      <c r="G684" s="99"/>
      <c r="H684" s="99"/>
      <c r="I684" s="98"/>
      <c r="J684" s="98"/>
      <c r="K684" s="98"/>
      <c r="L684" s="97"/>
      <c r="M684" s="97"/>
      <c r="N684" s="96"/>
    </row>
    <row r="685" spans="4:14" x14ac:dyDescent="0.25">
      <c r="D685" s="99"/>
      <c r="E685" s="99"/>
      <c r="F685" s="100"/>
      <c r="G685" s="99"/>
      <c r="H685" s="99"/>
      <c r="I685" s="98"/>
      <c r="J685" s="98"/>
      <c r="K685" s="98"/>
      <c r="L685" s="97"/>
      <c r="M685" s="97"/>
      <c r="N685" s="96"/>
    </row>
    <row r="686" spans="4:14" x14ac:dyDescent="0.25">
      <c r="D686" s="99"/>
      <c r="E686" s="99"/>
      <c r="F686" s="100"/>
      <c r="G686" s="99"/>
      <c r="H686" s="99"/>
      <c r="I686" s="98"/>
      <c r="J686" s="98"/>
      <c r="K686" s="98"/>
      <c r="L686" s="97"/>
      <c r="M686" s="97"/>
      <c r="N686" s="96"/>
    </row>
    <row r="687" spans="4:14" x14ac:dyDescent="0.25">
      <c r="D687" s="99"/>
      <c r="E687" s="99"/>
      <c r="F687" s="100"/>
      <c r="G687" s="99"/>
      <c r="H687" s="99"/>
      <c r="I687" s="98"/>
      <c r="J687" s="98"/>
      <c r="K687" s="98"/>
      <c r="L687" s="97"/>
      <c r="M687" s="97"/>
      <c r="N687" s="96"/>
    </row>
    <row r="688" spans="4:14" x14ac:dyDescent="0.25">
      <c r="D688" s="99"/>
      <c r="E688" s="99"/>
      <c r="F688" s="100"/>
      <c r="G688" s="99"/>
      <c r="H688" s="99"/>
      <c r="I688" s="98"/>
      <c r="J688" s="98"/>
      <c r="K688" s="98"/>
      <c r="L688" s="97"/>
      <c r="M688" s="97"/>
      <c r="N688" s="96"/>
    </row>
    <row r="689" spans="4:14" x14ac:dyDescent="0.25">
      <c r="D689" s="99"/>
      <c r="E689" s="99"/>
      <c r="F689" s="100"/>
      <c r="G689" s="99"/>
      <c r="H689" s="99"/>
      <c r="I689" s="98"/>
      <c r="J689" s="98"/>
      <c r="K689" s="98"/>
      <c r="L689" s="97"/>
      <c r="M689" s="97"/>
      <c r="N689" s="96"/>
    </row>
    <row r="690" spans="4:14" x14ac:dyDescent="0.25">
      <c r="D690" s="99"/>
      <c r="E690" s="99"/>
      <c r="F690" s="100"/>
      <c r="G690" s="99"/>
      <c r="H690" s="99"/>
      <c r="I690" s="98"/>
      <c r="J690" s="98"/>
      <c r="K690" s="98"/>
      <c r="L690" s="97"/>
      <c r="M690" s="97"/>
      <c r="N690" s="96"/>
    </row>
    <row r="691" spans="4:14" x14ac:dyDescent="0.25">
      <c r="D691" s="99"/>
      <c r="E691" s="99"/>
      <c r="F691" s="100"/>
      <c r="G691" s="99"/>
      <c r="H691" s="99"/>
      <c r="I691" s="98"/>
      <c r="J691" s="98"/>
      <c r="K691" s="98"/>
      <c r="L691" s="97"/>
      <c r="M691" s="97"/>
      <c r="N691" s="96"/>
    </row>
    <row r="692" spans="4:14" x14ac:dyDescent="0.25">
      <c r="D692" s="99"/>
      <c r="E692" s="99"/>
      <c r="F692" s="100"/>
      <c r="G692" s="99"/>
      <c r="H692" s="99"/>
      <c r="I692" s="98"/>
      <c r="J692" s="98"/>
      <c r="K692" s="98"/>
      <c r="L692" s="97"/>
      <c r="M692" s="97"/>
      <c r="N692" s="96"/>
    </row>
    <row r="693" spans="4:14" x14ac:dyDescent="0.25">
      <c r="D693" s="99"/>
      <c r="E693" s="99"/>
      <c r="F693" s="100"/>
      <c r="G693" s="99"/>
      <c r="H693" s="99"/>
      <c r="I693" s="98"/>
      <c r="J693" s="98"/>
      <c r="K693" s="98"/>
      <c r="L693" s="97"/>
      <c r="M693" s="97"/>
      <c r="N693" s="96"/>
    </row>
    <row r="694" spans="4:14" x14ac:dyDescent="0.25">
      <c r="D694" s="99"/>
      <c r="E694" s="99"/>
      <c r="F694" s="100"/>
      <c r="G694" s="99"/>
      <c r="H694" s="99"/>
      <c r="I694" s="98"/>
      <c r="J694" s="98"/>
      <c r="K694" s="98"/>
      <c r="L694" s="97"/>
      <c r="M694" s="97"/>
      <c r="N694" s="96"/>
    </row>
    <row r="695" spans="4:14" x14ac:dyDescent="0.25">
      <c r="D695" s="99"/>
      <c r="E695" s="99"/>
      <c r="F695" s="100"/>
      <c r="G695" s="99"/>
      <c r="H695" s="99"/>
      <c r="I695" s="98"/>
      <c r="J695" s="98"/>
      <c r="K695" s="98"/>
      <c r="L695" s="97"/>
      <c r="M695" s="97"/>
      <c r="N695" s="96"/>
    </row>
    <row r="696" spans="4:14" x14ac:dyDescent="0.25">
      <c r="D696" s="99"/>
      <c r="E696" s="99"/>
      <c r="F696" s="100"/>
      <c r="G696" s="99"/>
      <c r="H696" s="99"/>
      <c r="I696" s="98"/>
      <c r="J696" s="98"/>
      <c r="K696" s="98"/>
      <c r="L696" s="97"/>
      <c r="M696" s="97"/>
      <c r="N696" s="96"/>
    </row>
    <row r="697" spans="4:14" x14ac:dyDescent="0.25">
      <c r="D697" s="99"/>
      <c r="E697" s="99"/>
      <c r="F697" s="100"/>
      <c r="G697" s="99"/>
      <c r="H697" s="99"/>
      <c r="I697" s="98"/>
      <c r="J697" s="98"/>
      <c r="K697" s="98"/>
      <c r="L697" s="97"/>
      <c r="M697" s="97"/>
      <c r="N697" s="96"/>
    </row>
    <row r="698" spans="4:14" x14ac:dyDescent="0.25">
      <c r="D698" s="99"/>
      <c r="E698" s="99"/>
      <c r="F698" s="100"/>
      <c r="G698" s="99"/>
      <c r="H698" s="99"/>
      <c r="I698" s="98"/>
      <c r="J698" s="98"/>
      <c r="K698" s="98"/>
      <c r="L698" s="97"/>
      <c r="M698" s="97"/>
      <c r="N698" s="96"/>
    </row>
    <row r="699" spans="4:14" x14ac:dyDescent="0.25">
      <c r="D699" s="99"/>
      <c r="E699" s="99"/>
      <c r="F699" s="100"/>
      <c r="G699" s="99"/>
      <c r="H699" s="99"/>
      <c r="I699" s="98"/>
      <c r="J699" s="98"/>
      <c r="K699" s="98"/>
      <c r="L699" s="97"/>
      <c r="M699" s="97"/>
      <c r="N699" s="96"/>
    </row>
    <row r="700" spans="4:14" x14ac:dyDescent="0.25">
      <c r="D700" s="99"/>
      <c r="E700" s="99"/>
      <c r="F700" s="100"/>
      <c r="G700" s="99"/>
      <c r="H700" s="99"/>
      <c r="I700" s="98"/>
      <c r="J700" s="98"/>
      <c r="K700" s="98"/>
      <c r="L700" s="97"/>
      <c r="M700" s="97"/>
      <c r="N700" s="96"/>
    </row>
    <row r="701" spans="4:14" x14ac:dyDescent="0.25">
      <c r="D701" s="99"/>
      <c r="E701" s="99"/>
      <c r="F701" s="100"/>
      <c r="G701" s="99"/>
      <c r="H701" s="99"/>
      <c r="I701" s="98"/>
      <c r="J701" s="98"/>
      <c r="K701" s="98"/>
      <c r="L701" s="97"/>
      <c r="M701" s="97"/>
      <c r="N701" s="96"/>
    </row>
    <row r="702" spans="4:14" x14ac:dyDescent="0.25">
      <c r="D702" s="99"/>
      <c r="E702" s="99"/>
      <c r="F702" s="100"/>
      <c r="G702" s="99"/>
      <c r="H702" s="99"/>
      <c r="I702" s="98"/>
      <c r="J702" s="98"/>
      <c r="K702" s="98"/>
      <c r="L702" s="97"/>
      <c r="M702" s="97"/>
      <c r="N702" s="96"/>
    </row>
    <row r="703" spans="4:14" x14ac:dyDescent="0.25">
      <c r="D703" s="99"/>
      <c r="E703" s="99"/>
      <c r="F703" s="100"/>
      <c r="G703" s="99"/>
      <c r="H703" s="99"/>
      <c r="I703" s="98"/>
      <c r="J703" s="98"/>
      <c r="K703" s="98"/>
      <c r="L703" s="97"/>
      <c r="M703" s="97"/>
      <c r="N703" s="96"/>
    </row>
    <row r="704" spans="4:14" x14ac:dyDescent="0.25">
      <c r="D704" s="99"/>
      <c r="E704" s="99"/>
      <c r="F704" s="100"/>
      <c r="G704" s="99"/>
      <c r="H704" s="99"/>
      <c r="I704" s="98"/>
      <c r="J704" s="98"/>
      <c r="K704" s="98"/>
      <c r="L704" s="97"/>
      <c r="M704" s="97"/>
      <c r="N704" s="96"/>
    </row>
    <row r="705" spans="4:14" x14ac:dyDescent="0.25">
      <c r="D705" s="99"/>
      <c r="E705" s="99"/>
      <c r="F705" s="100"/>
      <c r="G705" s="99"/>
      <c r="H705" s="99"/>
      <c r="I705" s="98"/>
      <c r="J705" s="98"/>
      <c r="K705" s="98"/>
      <c r="L705" s="97"/>
      <c r="M705" s="97"/>
      <c r="N705" s="96"/>
    </row>
    <row r="706" spans="4:14" x14ac:dyDescent="0.25">
      <c r="D706" s="99"/>
      <c r="E706" s="99"/>
      <c r="F706" s="100"/>
      <c r="G706" s="99"/>
      <c r="H706" s="99"/>
      <c r="I706" s="98"/>
      <c r="J706" s="98"/>
      <c r="K706" s="98"/>
      <c r="L706" s="97"/>
      <c r="M706" s="97"/>
      <c r="N706" s="96"/>
    </row>
    <row r="707" spans="4:14" x14ac:dyDescent="0.25">
      <c r="D707" s="99"/>
      <c r="E707" s="99"/>
      <c r="F707" s="100"/>
      <c r="G707" s="99"/>
      <c r="H707" s="99"/>
      <c r="I707" s="98"/>
      <c r="J707" s="98"/>
      <c r="K707" s="98"/>
      <c r="L707" s="97"/>
      <c r="M707" s="97"/>
      <c r="N707" s="96"/>
    </row>
    <row r="708" spans="4:14" x14ac:dyDescent="0.25">
      <c r="D708" s="99"/>
      <c r="E708" s="99"/>
      <c r="F708" s="100"/>
      <c r="G708" s="99"/>
      <c r="H708" s="99"/>
      <c r="I708" s="98"/>
      <c r="J708" s="98"/>
      <c r="K708" s="98"/>
      <c r="L708" s="97"/>
      <c r="M708" s="97"/>
      <c r="N708" s="96"/>
    </row>
    <row r="709" spans="4:14" x14ac:dyDescent="0.25">
      <c r="D709" s="99"/>
      <c r="E709" s="99"/>
      <c r="F709" s="100"/>
      <c r="G709" s="99"/>
      <c r="H709" s="99"/>
      <c r="I709" s="98"/>
      <c r="J709" s="98"/>
      <c r="K709" s="98"/>
      <c r="L709" s="97"/>
      <c r="M709" s="97"/>
      <c r="N709" s="96"/>
    </row>
    <row r="710" spans="4:14" x14ac:dyDescent="0.25">
      <c r="D710" s="99"/>
      <c r="E710" s="99"/>
      <c r="F710" s="100"/>
      <c r="G710" s="99"/>
      <c r="H710" s="99"/>
      <c r="I710" s="98"/>
      <c r="J710" s="98"/>
      <c r="K710" s="98"/>
      <c r="L710" s="97"/>
      <c r="M710" s="97"/>
      <c r="N710" s="96"/>
    </row>
    <row r="711" spans="4:14" x14ac:dyDescent="0.25">
      <c r="D711" s="99"/>
      <c r="E711" s="99"/>
      <c r="F711" s="100"/>
      <c r="G711" s="99"/>
      <c r="H711" s="99"/>
      <c r="I711" s="98"/>
      <c r="J711" s="98"/>
      <c r="K711" s="98"/>
      <c r="L711" s="97"/>
      <c r="M711" s="97"/>
      <c r="N711" s="96"/>
    </row>
    <row r="712" spans="4:14" x14ac:dyDescent="0.25">
      <c r="D712" s="99"/>
      <c r="E712" s="99"/>
      <c r="F712" s="100"/>
      <c r="G712" s="99"/>
      <c r="H712" s="99"/>
      <c r="I712" s="98"/>
      <c r="J712" s="98"/>
      <c r="K712" s="98"/>
      <c r="L712" s="97"/>
      <c r="M712" s="97"/>
      <c r="N712" s="96"/>
    </row>
    <row r="713" spans="4:14" x14ac:dyDescent="0.25">
      <c r="D713" s="99"/>
      <c r="E713" s="99"/>
      <c r="F713" s="100"/>
      <c r="G713" s="99"/>
      <c r="H713" s="99"/>
      <c r="I713" s="98"/>
      <c r="J713" s="98"/>
      <c r="K713" s="98"/>
      <c r="L713" s="97"/>
      <c r="M713" s="97"/>
      <c r="N713" s="96"/>
    </row>
    <row r="714" spans="4:14" x14ac:dyDescent="0.25">
      <c r="D714" s="99"/>
      <c r="E714" s="99"/>
      <c r="F714" s="100"/>
      <c r="G714" s="99"/>
      <c r="H714" s="99"/>
      <c r="I714" s="98"/>
      <c r="J714" s="98"/>
      <c r="K714" s="98"/>
      <c r="L714" s="97"/>
      <c r="M714" s="97"/>
      <c r="N714" s="96"/>
    </row>
    <row r="715" spans="4:14" x14ac:dyDescent="0.25">
      <c r="D715" s="99"/>
      <c r="E715" s="99"/>
      <c r="F715" s="100"/>
      <c r="G715" s="99"/>
      <c r="H715" s="99"/>
      <c r="I715" s="98"/>
      <c r="J715" s="98"/>
      <c r="K715" s="98"/>
      <c r="L715" s="97"/>
      <c r="M715" s="97"/>
      <c r="N715" s="96"/>
    </row>
    <row r="716" spans="4:14" x14ac:dyDescent="0.25">
      <c r="D716" s="99"/>
      <c r="E716" s="99"/>
      <c r="F716" s="100"/>
      <c r="G716" s="99"/>
      <c r="H716" s="99"/>
      <c r="I716" s="98"/>
      <c r="J716" s="98"/>
      <c r="K716" s="98"/>
      <c r="L716" s="97"/>
      <c r="M716" s="97"/>
      <c r="N716" s="96"/>
    </row>
    <row r="717" spans="4:14" x14ac:dyDescent="0.25">
      <c r="D717" s="99"/>
      <c r="E717" s="99"/>
      <c r="F717" s="100"/>
      <c r="G717" s="99"/>
      <c r="H717" s="99"/>
      <c r="I717" s="98"/>
      <c r="J717" s="98"/>
      <c r="K717" s="98"/>
      <c r="L717" s="97"/>
      <c r="M717" s="97"/>
      <c r="N717" s="96"/>
    </row>
    <row r="718" spans="4:14" x14ac:dyDescent="0.25">
      <c r="D718" s="99"/>
      <c r="E718" s="99"/>
      <c r="F718" s="100"/>
      <c r="G718" s="99"/>
      <c r="H718" s="99"/>
      <c r="I718" s="98"/>
      <c r="J718" s="98"/>
      <c r="K718" s="98"/>
      <c r="L718" s="97"/>
      <c r="M718" s="97"/>
      <c r="N718" s="96"/>
    </row>
    <row r="719" spans="4:14" x14ac:dyDescent="0.25">
      <c r="D719" s="99"/>
      <c r="E719" s="99"/>
      <c r="F719" s="100"/>
      <c r="G719" s="99"/>
      <c r="H719" s="99"/>
      <c r="I719" s="98"/>
      <c r="J719" s="98"/>
      <c r="K719" s="98"/>
      <c r="L719" s="97"/>
      <c r="M719" s="97"/>
      <c r="N719" s="96"/>
    </row>
    <row r="720" spans="4:14" x14ac:dyDescent="0.25">
      <c r="D720" s="99"/>
      <c r="E720" s="99"/>
      <c r="F720" s="100"/>
      <c r="G720" s="99"/>
      <c r="H720" s="99"/>
      <c r="I720" s="98"/>
      <c r="J720" s="98"/>
      <c r="K720" s="98"/>
      <c r="L720" s="97"/>
      <c r="M720" s="97"/>
      <c r="N720" s="96"/>
    </row>
    <row r="721" spans="4:14" x14ac:dyDescent="0.25">
      <c r="D721" s="99"/>
      <c r="E721" s="99"/>
      <c r="F721" s="100"/>
      <c r="G721" s="99"/>
      <c r="H721" s="99"/>
      <c r="I721" s="98"/>
      <c r="J721" s="98"/>
      <c r="K721" s="98"/>
      <c r="L721" s="97"/>
      <c r="M721" s="97"/>
      <c r="N721" s="96"/>
    </row>
    <row r="722" spans="4:14" x14ac:dyDescent="0.25">
      <c r="D722" s="99"/>
      <c r="E722" s="99"/>
      <c r="F722" s="100"/>
      <c r="G722" s="99"/>
      <c r="H722" s="99"/>
      <c r="I722" s="98"/>
      <c r="J722" s="98"/>
      <c r="K722" s="98"/>
      <c r="L722" s="97"/>
      <c r="M722" s="97"/>
      <c r="N722" s="96"/>
    </row>
    <row r="723" spans="4:14" x14ac:dyDescent="0.25">
      <c r="D723" s="99"/>
      <c r="E723" s="99"/>
      <c r="F723" s="100"/>
      <c r="G723" s="99"/>
      <c r="H723" s="99"/>
      <c r="I723" s="98"/>
      <c r="J723" s="98"/>
      <c r="K723" s="98"/>
      <c r="L723" s="97"/>
      <c r="M723" s="97"/>
      <c r="N723" s="96"/>
    </row>
    <row r="724" spans="4:14" x14ac:dyDescent="0.25">
      <c r="D724" s="99"/>
      <c r="E724" s="99"/>
      <c r="F724" s="100"/>
      <c r="G724" s="99"/>
      <c r="H724" s="99"/>
      <c r="I724" s="98"/>
      <c r="J724" s="98"/>
      <c r="K724" s="98"/>
      <c r="L724" s="97"/>
      <c r="M724" s="97"/>
      <c r="N724" s="96"/>
    </row>
    <row r="725" spans="4:14" x14ac:dyDescent="0.25">
      <c r="D725" s="99"/>
      <c r="E725" s="99"/>
      <c r="F725" s="100"/>
      <c r="G725" s="99"/>
      <c r="H725" s="99"/>
      <c r="I725" s="98"/>
      <c r="J725" s="98"/>
      <c r="K725" s="98"/>
      <c r="L725" s="97"/>
      <c r="M725" s="97"/>
      <c r="N725" s="96"/>
    </row>
    <row r="726" spans="4:14" x14ac:dyDescent="0.25">
      <c r="D726" s="99"/>
      <c r="E726" s="99"/>
      <c r="F726" s="100"/>
      <c r="G726" s="99"/>
      <c r="H726" s="99"/>
      <c r="I726" s="98"/>
      <c r="J726" s="98"/>
      <c r="K726" s="98"/>
      <c r="L726" s="97"/>
      <c r="M726" s="97"/>
      <c r="N726" s="96"/>
    </row>
    <row r="727" spans="4:14" x14ac:dyDescent="0.25">
      <c r="D727" s="99"/>
      <c r="E727" s="99"/>
      <c r="F727" s="100"/>
      <c r="G727" s="99"/>
      <c r="H727" s="99"/>
      <c r="I727" s="98"/>
      <c r="J727" s="98"/>
      <c r="K727" s="98"/>
      <c r="L727" s="97"/>
      <c r="M727" s="97"/>
      <c r="N727" s="96"/>
    </row>
    <row r="728" spans="4:14" x14ac:dyDescent="0.25">
      <c r="D728" s="99"/>
      <c r="E728" s="99"/>
      <c r="F728" s="100"/>
      <c r="G728" s="99"/>
      <c r="H728" s="99"/>
      <c r="I728" s="98"/>
      <c r="J728" s="98"/>
      <c r="K728" s="98"/>
      <c r="L728" s="97"/>
      <c r="M728" s="97"/>
      <c r="N728" s="96"/>
    </row>
    <row r="729" spans="4:14" x14ac:dyDescent="0.25">
      <c r="D729" s="99"/>
      <c r="E729" s="99"/>
      <c r="F729" s="100"/>
      <c r="G729" s="99"/>
      <c r="H729" s="99"/>
      <c r="I729" s="98"/>
      <c r="J729" s="98"/>
      <c r="K729" s="98"/>
      <c r="L729" s="97"/>
      <c r="M729" s="97"/>
      <c r="N729" s="96"/>
    </row>
    <row r="730" spans="4:14" x14ac:dyDescent="0.25">
      <c r="D730" s="99"/>
      <c r="E730" s="99"/>
      <c r="F730" s="100"/>
      <c r="G730" s="99"/>
      <c r="H730" s="99"/>
      <c r="I730" s="98"/>
      <c r="J730" s="98"/>
      <c r="K730" s="98"/>
      <c r="L730" s="97"/>
      <c r="M730" s="97"/>
      <c r="N730" s="96"/>
    </row>
    <row r="731" spans="4:14" x14ac:dyDescent="0.25">
      <c r="D731" s="99"/>
      <c r="E731" s="99"/>
      <c r="F731" s="100"/>
      <c r="G731" s="99"/>
      <c r="H731" s="99"/>
      <c r="I731" s="98"/>
      <c r="J731" s="98"/>
      <c r="K731" s="98"/>
      <c r="L731" s="97"/>
      <c r="M731" s="97"/>
      <c r="N731" s="96"/>
    </row>
    <row r="732" spans="4:14" x14ac:dyDescent="0.25">
      <c r="D732" s="99"/>
      <c r="E732" s="99"/>
      <c r="F732" s="100"/>
      <c r="G732" s="99"/>
      <c r="H732" s="99"/>
      <c r="I732" s="98"/>
      <c r="J732" s="98"/>
      <c r="K732" s="98"/>
      <c r="L732" s="97"/>
      <c r="M732" s="97"/>
      <c r="N732" s="96"/>
    </row>
    <row r="733" spans="4:14" x14ac:dyDescent="0.25">
      <c r="D733" s="99"/>
      <c r="E733" s="99"/>
      <c r="F733" s="100"/>
      <c r="G733" s="99"/>
      <c r="H733" s="99"/>
      <c r="I733" s="98"/>
      <c r="J733" s="98"/>
      <c r="K733" s="98"/>
      <c r="L733" s="97"/>
      <c r="M733" s="97"/>
      <c r="N733" s="96"/>
    </row>
    <row r="734" spans="4:14" x14ac:dyDescent="0.25">
      <c r="D734" s="99"/>
      <c r="E734" s="99"/>
      <c r="F734" s="100"/>
      <c r="G734" s="99"/>
      <c r="H734" s="99"/>
      <c r="I734" s="98"/>
      <c r="J734" s="98"/>
      <c r="K734" s="98"/>
      <c r="L734" s="97"/>
      <c r="M734" s="97"/>
      <c r="N734" s="96"/>
    </row>
    <row r="735" spans="4:14" x14ac:dyDescent="0.25">
      <c r="D735" s="99"/>
      <c r="E735" s="99"/>
      <c r="F735" s="100"/>
      <c r="G735" s="99"/>
      <c r="H735" s="99"/>
      <c r="I735" s="98"/>
      <c r="J735" s="98"/>
      <c r="K735" s="98"/>
      <c r="L735" s="97"/>
      <c r="M735" s="97"/>
      <c r="N735" s="96"/>
    </row>
    <row r="736" spans="4:14" x14ac:dyDescent="0.25">
      <c r="D736" s="99"/>
      <c r="E736" s="99"/>
      <c r="F736" s="100"/>
      <c r="G736" s="99"/>
      <c r="H736" s="99"/>
      <c r="I736" s="98"/>
      <c r="J736" s="98"/>
      <c r="K736" s="98"/>
      <c r="L736" s="97"/>
      <c r="M736" s="97"/>
      <c r="N736" s="96"/>
    </row>
    <row r="737" spans="4:14" x14ac:dyDescent="0.25">
      <c r="D737" s="99"/>
      <c r="E737" s="99"/>
      <c r="F737" s="100"/>
      <c r="G737" s="99"/>
      <c r="H737" s="99"/>
      <c r="I737" s="98"/>
      <c r="J737" s="98"/>
      <c r="K737" s="98"/>
      <c r="L737" s="97"/>
      <c r="M737" s="97"/>
      <c r="N737" s="96"/>
    </row>
    <row r="738" spans="4:14" x14ac:dyDescent="0.25">
      <c r="D738" s="99"/>
      <c r="E738" s="99"/>
      <c r="F738" s="100"/>
      <c r="G738" s="99"/>
      <c r="H738" s="99"/>
      <c r="I738" s="98"/>
      <c r="J738" s="98"/>
      <c r="K738" s="98"/>
      <c r="L738" s="97"/>
      <c r="M738" s="97"/>
      <c r="N738" s="96"/>
    </row>
    <row r="739" spans="4:14" x14ac:dyDescent="0.25">
      <c r="D739" s="99"/>
      <c r="E739" s="99"/>
      <c r="F739" s="100"/>
      <c r="G739" s="99"/>
      <c r="H739" s="99"/>
      <c r="I739" s="98"/>
      <c r="J739" s="98"/>
      <c r="K739" s="98"/>
      <c r="L739" s="97"/>
      <c r="M739" s="97"/>
      <c r="N739" s="96"/>
    </row>
    <row r="740" spans="4:14" x14ac:dyDescent="0.25">
      <c r="D740" s="99"/>
      <c r="E740" s="99"/>
      <c r="F740" s="100"/>
      <c r="G740" s="99"/>
      <c r="H740" s="99"/>
      <c r="I740" s="98"/>
      <c r="J740" s="98"/>
      <c r="K740" s="98"/>
      <c r="L740" s="97"/>
      <c r="M740" s="97"/>
      <c r="N740" s="96"/>
    </row>
    <row r="741" spans="4:14" x14ac:dyDescent="0.25">
      <c r="D741" s="99"/>
      <c r="E741" s="99"/>
      <c r="F741" s="100"/>
      <c r="G741" s="99"/>
      <c r="H741" s="99"/>
      <c r="I741" s="98"/>
      <c r="J741" s="98"/>
      <c r="K741" s="98"/>
      <c r="L741" s="97"/>
      <c r="M741" s="97"/>
      <c r="N741" s="96"/>
    </row>
    <row r="742" spans="4:14" x14ac:dyDescent="0.25">
      <c r="D742" s="99"/>
      <c r="E742" s="99"/>
      <c r="F742" s="100"/>
      <c r="G742" s="99"/>
      <c r="H742" s="99"/>
      <c r="I742" s="98"/>
      <c r="J742" s="98"/>
      <c r="K742" s="98"/>
      <c r="L742" s="97"/>
      <c r="M742" s="97"/>
      <c r="N742" s="96"/>
    </row>
    <row r="743" spans="4:14" x14ac:dyDescent="0.25">
      <c r="D743" s="99"/>
      <c r="E743" s="99"/>
      <c r="F743" s="100"/>
      <c r="G743" s="99"/>
      <c r="H743" s="99"/>
      <c r="I743" s="98"/>
      <c r="J743" s="98"/>
      <c r="K743" s="98"/>
      <c r="L743" s="97"/>
      <c r="M743" s="97"/>
      <c r="N743" s="96"/>
    </row>
    <row r="744" spans="4:14" x14ac:dyDescent="0.25">
      <c r="D744" s="99"/>
      <c r="E744" s="99"/>
      <c r="F744" s="100"/>
      <c r="G744" s="99"/>
      <c r="H744" s="99"/>
      <c r="I744" s="98"/>
      <c r="J744" s="98"/>
      <c r="K744" s="98"/>
      <c r="L744" s="97"/>
      <c r="M744" s="97"/>
      <c r="N744" s="96"/>
    </row>
    <row r="745" spans="4:14" x14ac:dyDescent="0.25">
      <c r="D745" s="99"/>
      <c r="E745" s="99"/>
      <c r="F745" s="100"/>
      <c r="G745" s="99"/>
      <c r="H745" s="99"/>
      <c r="I745" s="98"/>
      <c r="J745" s="98"/>
      <c r="K745" s="98"/>
      <c r="L745" s="97"/>
      <c r="M745" s="97"/>
      <c r="N745" s="96"/>
    </row>
    <row r="746" spans="4:14" x14ac:dyDescent="0.25">
      <c r="D746" s="99"/>
      <c r="E746" s="99"/>
      <c r="F746" s="100"/>
      <c r="G746" s="99"/>
      <c r="H746" s="99"/>
      <c r="I746" s="98"/>
      <c r="J746" s="98"/>
      <c r="K746" s="98"/>
      <c r="L746" s="97"/>
      <c r="M746" s="97"/>
      <c r="N746" s="96"/>
    </row>
    <row r="747" spans="4:14" x14ac:dyDescent="0.25">
      <c r="D747" s="99"/>
      <c r="E747" s="99"/>
      <c r="F747" s="100"/>
      <c r="G747" s="99"/>
      <c r="H747" s="99"/>
      <c r="I747" s="98"/>
      <c r="J747" s="98"/>
      <c r="K747" s="98"/>
      <c r="L747" s="97"/>
      <c r="M747" s="97"/>
      <c r="N747" s="96"/>
    </row>
    <row r="748" spans="4:14" x14ac:dyDescent="0.25">
      <c r="D748" s="99"/>
      <c r="E748" s="99"/>
      <c r="F748" s="100"/>
      <c r="G748" s="99"/>
      <c r="H748" s="99"/>
      <c r="I748" s="98"/>
      <c r="J748" s="98"/>
      <c r="K748" s="98"/>
      <c r="L748" s="97"/>
      <c r="M748" s="97"/>
      <c r="N748" s="96"/>
    </row>
    <row r="749" spans="4:14" x14ac:dyDescent="0.25">
      <c r="D749" s="99"/>
      <c r="E749" s="99"/>
      <c r="F749" s="100"/>
      <c r="G749" s="99"/>
      <c r="H749" s="99"/>
      <c r="I749" s="98"/>
      <c r="J749" s="98"/>
      <c r="K749" s="98"/>
      <c r="L749" s="97"/>
      <c r="M749" s="97"/>
      <c r="N749" s="96"/>
    </row>
    <row r="750" spans="4:14" x14ac:dyDescent="0.25">
      <c r="D750" s="99"/>
      <c r="E750" s="99"/>
      <c r="F750" s="100"/>
      <c r="G750" s="99"/>
      <c r="H750" s="99"/>
      <c r="I750" s="98"/>
      <c r="J750" s="98"/>
      <c r="K750" s="98"/>
      <c r="L750" s="97"/>
      <c r="M750" s="97"/>
      <c r="N750" s="96"/>
    </row>
    <row r="751" spans="4:14" x14ac:dyDescent="0.25">
      <c r="D751" s="99"/>
      <c r="E751" s="99"/>
      <c r="F751" s="100"/>
      <c r="G751" s="99"/>
      <c r="H751" s="99"/>
      <c r="I751" s="98"/>
      <c r="J751" s="98"/>
      <c r="K751" s="98"/>
      <c r="L751" s="97"/>
      <c r="M751" s="97"/>
      <c r="N751" s="96"/>
    </row>
    <row r="752" spans="4:14" x14ac:dyDescent="0.25">
      <c r="D752" s="99"/>
      <c r="E752" s="99"/>
      <c r="F752" s="100"/>
      <c r="G752" s="99"/>
      <c r="H752" s="99"/>
      <c r="I752" s="98"/>
      <c r="J752" s="98"/>
      <c r="K752" s="98"/>
      <c r="L752" s="97"/>
      <c r="M752" s="97"/>
      <c r="N752" s="96"/>
    </row>
    <row r="753" spans="4:14" x14ac:dyDescent="0.25">
      <c r="D753" s="99"/>
      <c r="E753" s="99"/>
      <c r="F753" s="100"/>
      <c r="G753" s="99"/>
      <c r="H753" s="99"/>
      <c r="I753" s="98"/>
      <c r="J753" s="98"/>
      <c r="K753" s="98"/>
      <c r="L753" s="97"/>
      <c r="M753" s="97"/>
      <c r="N753" s="96"/>
    </row>
    <row r="754" spans="4:14" x14ac:dyDescent="0.25">
      <c r="D754" s="99"/>
      <c r="E754" s="99"/>
      <c r="F754" s="100"/>
      <c r="G754" s="99"/>
      <c r="H754" s="99"/>
      <c r="I754" s="98"/>
      <c r="J754" s="98"/>
      <c r="K754" s="98"/>
      <c r="L754" s="97"/>
      <c r="M754" s="97"/>
      <c r="N754" s="96"/>
    </row>
    <row r="755" spans="4:14" x14ac:dyDescent="0.25">
      <c r="D755" s="99"/>
      <c r="E755" s="99"/>
      <c r="F755" s="100"/>
      <c r="G755" s="99"/>
      <c r="H755" s="99"/>
      <c r="I755" s="98"/>
      <c r="J755" s="98"/>
      <c r="K755" s="98"/>
      <c r="L755" s="97"/>
      <c r="M755" s="97"/>
      <c r="N755" s="96"/>
    </row>
    <row r="756" spans="4:14" x14ac:dyDescent="0.25">
      <c r="D756" s="99"/>
      <c r="E756" s="99"/>
      <c r="F756" s="100"/>
      <c r="G756" s="99"/>
      <c r="H756" s="99"/>
      <c r="I756" s="98"/>
      <c r="J756" s="98"/>
      <c r="K756" s="98"/>
      <c r="L756" s="97"/>
      <c r="M756" s="97"/>
      <c r="N756" s="96"/>
    </row>
    <row r="757" spans="4:14" x14ac:dyDescent="0.25">
      <c r="D757" s="99"/>
      <c r="E757" s="99"/>
      <c r="F757" s="100"/>
      <c r="G757" s="99"/>
      <c r="H757" s="99"/>
      <c r="I757" s="98"/>
      <c r="J757" s="98"/>
      <c r="K757" s="98"/>
      <c r="L757" s="97"/>
      <c r="M757" s="97"/>
      <c r="N757" s="96"/>
    </row>
    <row r="758" spans="4:14" x14ac:dyDescent="0.25">
      <c r="D758" s="99"/>
      <c r="E758" s="99"/>
      <c r="F758" s="100"/>
      <c r="G758" s="99"/>
      <c r="H758" s="99"/>
      <c r="I758" s="98"/>
      <c r="J758" s="98"/>
      <c r="K758" s="98"/>
      <c r="L758" s="97"/>
      <c r="M758" s="97"/>
      <c r="N758" s="96"/>
    </row>
    <row r="759" spans="4:14" x14ac:dyDescent="0.25">
      <c r="D759" s="99"/>
      <c r="E759" s="99"/>
      <c r="F759" s="100"/>
      <c r="G759" s="99"/>
      <c r="H759" s="99"/>
      <c r="I759" s="98"/>
      <c r="J759" s="98"/>
      <c r="K759" s="98"/>
      <c r="L759" s="97"/>
      <c r="M759" s="97"/>
      <c r="N759" s="96"/>
    </row>
    <row r="760" spans="4:14" x14ac:dyDescent="0.25">
      <c r="D760" s="99"/>
      <c r="E760" s="99"/>
      <c r="F760" s="100"/>
      <c r="G760" s="99"/>
      <c r="H760" s="99"/>
      <c r="I760" s="98"/>
      <c r="J760" s="98"/>
      <c r="K760" s="98"/>
      <c r="L760" s="97"/>
      <c r="M760" s="97"/>
      <c r="N760" s="96"/>
    </row>
    <row r="761" spans="4:14" x14ac:dyDescent="0.25">
      <c r="D761" s="99"/>
      <c r="E761" s="99"/>
      <c r="F761" s="100"/>
      <c r="G761" s="99"/>
      <c r="H761" s="99"/>
      <c r="I761" s="98"/>
      <c r="J761" s="98"/>
      <c r="K761" s="98"/>
      <c r="L761" s="97"/>
      <c r="M761" s="97"/>
      <c r="N761" s="96"/>
    </row>
    <row r="762" spans="4:14" x14ac:dyDescent="0.25">
      <c r="D762" s="99"/>
      <c r="E762" s="99"/>
      <c r="F762" s="100"/>
      <c r="G762" s="99"/>
      <c r="H762" s="99"/>
      <c r="I762" s="98"/>
      <c r="J762" s="98"/>
      <c r="K762" s="98"/>
      <c r="L762" s="97"/>
      <c r="M762" s="97"/>
      <c r="N762" s="96"/>
    </row>
    <row r="763" spans="4:14" x14ac:dyDescent="0.25">
      <c r="D763" s="99"/>
      <c r="E763" s="99"/>
      <c r="F763" s="100"/>
      <c r="G763" s="99"/>
      <c r="H763" s="99"/>
      <c r="I763" s="98"/>
      <c r="J763" s="98"/>
      <c r="K763" s="98"/>
      <c r="L763" s="97"/>
      <c r="M763" s="97"/>
      <c r="N763" s="96"/>
    </row>
    <row r="764" spans="4:14" x14ac:dyDescent="0.25">
      <c r="D764" s="99"/>
      <c r="E764" s="99"/>
      <c r="F764" s="100"/>
      <c r="G764" s="99"/>
      <c r="H764" s="99"/>
      <c r="I764" s="98"/>
      <c r="J764" s="98"/>
      <c r="K764" s="98"/>
      <c r="L764" s="97"/>
      <c r="M764" s="97"/>
      <c r="N764" s="96"/>
    </row>
    <row r="765" spans="4:14" x14ac:dyDescent="0.25">
      <c r="D765" s="99"/>
      <c r="E765" s="99"/>
      <c r="F765" s="100"/>
      <c r="G765" s="99"/>
      <c r="H765" s="99"/>
      <c r="I765" s="98"/>
      <c r="J765" s="98"/>
      <c r="K765" s="98"/>
      <c r="L765" s="97"/>
      <c r="M765" s="97"/>
      <c r="N765" s="96"/>
    </row>
    <row r="766" spans="4:14" x14ac:dyDescent="0.25">
      <c r="D766" s="99"/>
      <c r="E766" s="99"/>
      <c r="F766" s="100"/>
      <c r="G766" s="99"/>
      <c r="H766" s="99"/>
      <c r="I766" s="98"/>
      <c r="J766" s="98"/>
      <c r="K766" s="98"/>
      <c r="L766" s="97"/>
      <c r="M766" s="97"/>
      <c r="N766" s="96"/>
    </row>
    <row r="767" spans="4:14" x14ac:dyDescent="0.25">
      <c r="D767" s="99"/>
      <c r="E767" s="99"/>
      <c r="F767" s="100"/>
      <c r="G767" s="99"/>
      <c r="H767" s="99"/>
      <c r="I767" s="98"/>
      <c r="J767" s="98"/>
      <c r="K767" s="98"/>
      <c r="L767" s="97"/>
      <c r="M767" s="97"/>
      <c r="N767" s="96"/>
    </row>
    <row r="768" spans="4:14" x14ac:dyDescent="0.25">
      <c r="D768" s="99"/>
      <c r="E768" s="99"/>
      <c r="F768" s="100"/>
      <c r="G768" s="99"/>
      <c r="H768" s="99"/>
      <c r="I768" s="98"/>
      <c r="J768" s="98"/>
      <c r="K768" s="98"/>
      <c r="L768" s="97"/>
      <c r="M768" s="97"/>
      <c r="N768" s="96"/>
    </row>
    <row r="769" spans="4:14" x14ac:dyDescent="0.25">
      <c r="D769" s="99"/>
      <c r="E769" s="99"/>
      <c r="F769" s="100"/>
      <c r="G769" s="99"/>
      <c r="H769" s="99"/>
      <c r="I769" s="98"/>
      <c r="J769" s="98"/>
      <c r="K769" s="98"/>
      <c r="L769" s="97"/>
      <c r="M769" s="97"/>
      <c r="N769" s="96"/>
    </row>
    <row r="770" spans="4:14" x14ac:dyDescent="0.25">
      <c r="D770" s="99"/>
      <c r="E770" s="99"/>
      <c r="F770" s="100"/>
      <c r="G770" s="99"/>
      <c r="H770" s="99"/>
      <c r="I770" s="98"/>
      <c r="J770" s="98"/>
      <c r="K770" s="98"/>
      <c r="L770" s="97"/>
      <c r="M770" s="97"/>
      <c r="N770" s="96"/>
    </row>
    <row r="771" spans="4:14" x14ac:dyDescent="0.25">
      <c r="D771" s="99"/>
      <c r="E771" s="99"/>
      <c r="F771" s="100"/>
      <c r="G771" s="99"/>
      <c r="H771" s="99"/>
      <c r="I771" s="98"/>
      <c r="J771" s="98"/>
      <c r="K771" s="98"/>
      <c r="L771" s="97"/>
      <c r="M771" s="97"/>
      <c r="N771" s="96"/>
    </row>
    <row r="772" spans="4:14" x14ac:dyDescent="0.25">
      <c r="D772" s="99"/>
      <c r="E772" s="99"/>
      <c r="F772" s="100"/>
      <c r="G772" s="99"/>
      <c r="H772" s="99"/>
      <c r="I772" s="98"/>
      <c r="J772" s="98"/>
      <c r="K772" s="98"/>
      <c r="L772" s="97"/>
      <c r="M772" s="97"/>
      <c r="N772" s="96"/>
    </row>
    <row r="773" spans="4:14" x14ac:dyDescent="0.25">
      <c r="D773" s="99"/>
      <c r="E773" s="99"/>
      <c r="F773" s="100"/>
      <c r="G773" s="99"/>
      <c r="H773" s="99"/>
      <c r="I773" s="98"/>
      <c r="J773" s="98"/>
      <c r="K773" s="98"/>
      <c r="L773" s="97"/>
      <c r="M773" s="97"/>
      <c r="N773" s="96"/>
    </row>
    <row r="774" spans="4:14" x14ac:dyDescent="0.25">
      <c r="D774" s="99"/>
      <c r="E774" s="99"/>
      <c r="F774" s="100"/>
      <c r="G774" s="99"/>
      <c r="H774" s="99"/>
      <c r="I774" s="98"/>
      <c r="J774" s="98"/>
      <c r="K774" s="98"/>
      <c r="L774" s="97"/>
      <c r="M774" s="97"/>
      <c r="N774" s="96"/>
    </row>
    <row r="775" spans="4:14" x14ac:dyDescent="0.25">
      <c r="D775" s="99"/>
      <c r="E775" s="99"/>
      <c r="F775" s="100"/>
      <c r="G775" s="99"/>
      <c r="H775" s="99"/>
      <c r="I775" s="98"/>
      <c r="J775" s="98"/>
      <c r="K775" s="98"/>
      <c r="L775" s="97"/>
      <c r="M775" s="97"/>
      <c r="N775" s="96"/>
    </row>
    <row r="776" spans="4:14" x14ac:dyDescent="0.25">
      <c r="D776" s="99"/>
      <c r="E776" s="99"/>
      <c r="F776" s="100"/>
      <c r="G776" s="99"/>
      <c r="H776" s="99"/>
      <c r="I776" s="98"/>
      <c r="J776" s="98"/>
      <c r="K776" s="98"/>
      <c r="L776" s="97"/>
      <c r="M776" s="97"/>
      <c r="N776" s="96"/>
    </row>
    <row r="777" spans="4:14" x14ac:dyDescent="0.25">
      <c r="D777" s="99"/>
      <c r="E777" s="99"/>
      <c r="F777" s="100"/>
      <c r="G777" s="99"/>
      <c r="H777" s="99"/>
      <c r="I777" s="98"/>
      <c r="J777" s="98"/>
      <c r="K777" s="98"/>
      <c r="L777" s="97"/>
      <c r="M777" s="97"/>
      <c r="N777" s="96"/>
    </row>
    <row r="778" spans="4:14" x14ac:dyDescent="0.25">
      <c r="D778" s="99"/>
      <c r="E778" s="99"/>
      <c r="F778" s="100"/>
      <c r="G778" s="99"/>
      <c r="H778" s="99"/>
      <c r="I778" s="98"/>
      <c r="J778" s="98"/>
      <c r="K778" s="98"/>
      <c r="L778" s="97"/>
      <c r="M778" s="97"/>
      <c r="N778" s="96"/>
    </row>
    <row r="779" spans="4:14" x14ac:dyDescent="0.25">
      <c r="D779" s="99"/>
      <c r="E779" s="99"/>
      <c r="F779" s="100"/>
      <c r="G779" s="99"/>
      <c r="H779" s="99"/>
      <c r="I779" s="98"/>
      <c r="J779" s="98"/>
      <c r="K779" s="98"/>
      <c r="L779" s="97"/>
      <c r="M779" s="97"/>
      <c r="N779" s="96"/>
    </row>
    <row r="780" spans="4:14" x14ac:dyDescent="0.25">
      <c r="D780" s="99"/>
      <c r="E780" s="99"/>
      <c r="F780" s="100"/>
      <c r="G780" s="99"/>
      <c r="H780" s="99"/>
      <c r="I780" s="98"/>
      <c r="J780" s="98"/>
      <c r="K780" s="98"/>
      <c r="L780" s="97"/>
      <c r="M780" s="97"/>
      <c r="N780" s="96"/>
    </row>
    <row r="781" spans="4:14" x14ac:dyDescent="0.25">
      <c r="D781" s="99"/>
      <c r="E781" s="99"/>
      <c r="F781" s="100"/>
      <c r="G781" s="99"/>
      <c r="H781" s="99"/>
      <c r="I781" s="98"/>
      <c r="J781" s="98"/>
      <c r="K781" s="98"/>
      <c r="L781" s="97"/>
      <c r="M781" s="97"/>
      <c r="N781" s="96"/>
    </row>
    <row r="782" spans="4:14" x14ac:dyDescent="0.25">
      <c r="D782" s="99"/>
      <c r="E782" s="99"/>
      <c r="F782" s="100"/>
      <c r="G782" s="99"/>
      <c r="H782" s="99"/>
      <c r="I782" s="98"/>
      <c r="J782" s="98"/>
      <c r="K782" s="98"/>
      <c r="L782" s="97"/>
      <c r="M782" s="97"/>
      <c r="N782" s="96"/>
    </row>
    <row r="783" spans="4:14" x14ac:dyDescent="0.25">
      <c r="D783" s="99"/>
      <c r="E783" s="99"/>
      <c r="F783" s="100"/>
      <c r="G783" s="99"/>
      <c r="H783" s="99"/>
      <c r="I783" s="98"/>
      <c r="J783" s="98"/>
      <c r="K783" s="98"/>
      <c r="L783" s="97"/>
      <c r="M783" s="97"/>
      <c r="N783" s="96"/>
    </row>
    <row r="784" spans="4:14" x14ac:dyDescent="0.25">
      <c r="D784" s="99"/>
      <c r="E784" s="99"/>
      <c r="F784" s="100"/>
      <c r="G784" s="99"/>
      <c r="H784" s="99"/>
      <c r="I784" s="98"/>
      <c r="J784" s="98"/>
      <c r="K784" s="98"/>
      <c r="L784" s="97"/>
      <c r="M784" s="97"/>
      <c r="N784" s="96"/>
    </row>
    <row r="785" spans="4:14" x14ac:dyDescent="0.25">
      <c r="D785" s="99"/>
      <c r="E785" s="99"/>
      <c r="F785" s="100"/>
      <c r="G785" s="99"/>
      <c r="H785" s="99"/>
      <c r="I785" s="98"/>
      <c r="J785" s="98"/>
      <c r="K785" s="98"/>
      <c r="L785" s="97"/>
      <c r="M785" s="97"/>
      <c r="N785" s="96"/>
    </row>
    <row r="786" spans="4:14" x14ac:dyDescent="0.25">
      <c r="D786" s="99"/>
      <c r="E786" s="99"/>
      <c r="F786" s="100"/>
      <c r="G786" s="99"/>
      <c r="H786" s="99"/>
      <c r="I786" s="98"/>
      <c r="J786" s="98"/>
      <c r="K786" s="98"/>
      <c r="L786" s="97"/>
      <c r="M786" s="97"/>
      <c r="N786" s="96"/>
    </row>
    <row r="787" spans="4:14" x14ac:dyDescent="0.25">
      <c r="D787" s="99"/>
      <c r="E787" s="99"/>
      <c r="F787" s="100"/>
      <c r="G787" s="99"/>
      <c r="H787" s="99"/>
      <c r="I787" s="98"/>
      <c r="J787" s="98"/>
      <c r="K787" s="98"/>
      <c r="L787" s="97"/>
      <c r="M787" s="97"/>
      <c r="N787" s="96"/>
    </row>
    <row r="788" spans="4:14" x14ac:dyDescent="0.25">
      <c r="D788" s="99"/>
      <c r="E788" s="99"/>
      <c r="F788" s="100"/>
      <c r="G788" s="99"/>
      <c r="H788" s="99"/>
      <c r="I788" s="98"/>
      <c r="J788" s="98"/>
      <c r="K788" s="98"/>
      <c r="L788" s="97"/>
      <c r="M788" s="97"/>
      <c r="N788" s="96"/>
    </row>
    <row r="789" spans="4:14" x14ac:dyDescent="0.25">
      <c r="D789" s="99"/>
      <c r="E789" s="99"/>
      <c r="F789" s="100"/>
      <c r="G789" s="99"/>
      <c r="H789" s="99"/>
      <c r="I789" s="98"/>
      <c r="J789" s="98"/>
      <c r="K789" s="98"/>
      <c r="L789" s="97"/>
      <c r="M789" s="97"/>
      <c r="N789" s="96"/>
    </row>
    <row r="790" spans="4:14" x14ac:dyDescent="0.25">
      <c r="D790" s="99"/>
      <c r="E790" s="99"/>
      <c r="F790" s="100"/>
      <c r="G790" s="99"/>
      <c r="H790" s="99"/>
      <c r="I790" s="98"/>
      <c r="J790" s="98"/>
      <c r="K790" s="98"/>
      <c r="L790" s="97"/>
      <c r="M790" s="97"/>
      <c r="N790" s="96"/>
    </row>
    <row r="791" spans="4:14" x14ac:dyDescent="0.25">
      <c r="D791" s="99"/>
      <c r="E791" s="99"/>
      <c r="F791" s="100"/>
      <c r="G791" s="99"/>
      <c r="H791" s="99"/>
      <c r="I791" s="98"/>
      <c r="J791" s="98"/>
      <c r="K791" s="98"/>
      <c r="L791" s="97"/>
      <c r="M791" s="97"/>
      <c r="N791" s="96"/>
    </row>
    <row r="792" spans="4:14" x14ac:dyDescent="0.25">
      <c r="D792" s="99"/>
      <c r="E792" s="99"/>
      <c r="F792" s="100"/>
      <c r="G792" s="99"/>
      <c r="H792" s="99"/>
      <c r="I792" s="98"/>
      <c r="J792" s="98"/>
      <c r="K792" s="98"/>
      <c r="L792" s="97"/>
      <c r="M792" s="97"/>
      <c r="N792" s="96"/>
    </row>
    <row r="793" spans="4:14" x14ac:dyDescent="0.25">
      <c r="D793" s="99"/>
      <c r="E793" s="99"/>
      <c r="F793" s="100"/>
      <c r="G793" s="99"/>
      <c r="H793" s="99"/>
      <c r="I793" s="98"/>
      <c r="J793" s="98"/>
      <c r="K793" s="98"/>
      <c r="L793" s="97"/>
      <c r="M793" s="97"/>
      <c r="N793" s="96"/>
    </row>
    <row r="794" spans="4:14" x14ac:dyDescent="0.25">
      <c r="D794" s="99"/>
      <c r="E794" s="99"/>
      <c r="F794" s="100"/>
      <c r="G794" s="99"/>
      <c r="H794" s="99"/>
      <c r="I794" s="98"/>
      <c r="J794" s="98"/>
      <c r="K794" s="98"/>
      <c r="L794" s="97"/>
      <c r="M794" s="97"/>
      <c r="N794" s="96"/>
    </row>
    <row r="795" spans="4:14" x14ac:dyDescent="0.25">
      <c r="D795" s="99"/>
      <c r="E795" s="99"/>
      <c r="F795" s="100"/>
      <c r="G795" s="99"/>
      <c r="H795" s="99"/>
      <c r="I795" s="98"/>
      <c r="J795" s="98"/>
      <c r="K795" s="98"/>
      <c r="L795" s="97"/>
      <c r="M795" s="97"/>
      <c r="N795" s="96"/>
    </row>
    <row r="796" spans="4:14" x14ac:dyDescent="0.25">
      <c r="D796" s="99"/>
      <c r="E796" s="99"/>
      <c r="F796" s="100"/>
      <c r="G796" s="99"/>
      <c r="H796" s="99"/>
      <c r="I796" s="98"/>
      <c r="J796" s="98"/>
      <c r="K796" s="98"/>
      <c r="L796" s="97"/>
      <c r="M796" s="97"/>
      <c r="N796" s="96"/>
    </row>
    <row r="797" spans="4:14" x14ac:dyDescent="0.25">
      <c r="D797" s="99"/>
      <c r="E797" s="99"/>
      <c r="F797" s="100"/>
      <c r="G797" s="99"/>
      <c r="H797" s="99"/>
      <c r="I797" s="98"/>
      <c r="J797" s="98"/>
      <c r="K797" s="98"/>
      <c r="L797" s="97"/>
      <c r="M797" s="97"/>
      <c r="N797" s="96"/>
    </row>
    <row r="798" spans="4:14" x14ac:dyDescent="0.25">
      <c r="D798" s="99"/>
      <c r="E798" s="99"/>
      <c r="F798" s="100"/>
      <c r="G798" s="99"/>
      <c r="H798" s="99"/>
      <c r="I798" s="98"/>
      <c r="J798" s="98"/>
      <c r="K798" s="98"/>
      <c r="L798" s="97"/>
      <c r="M798" s="97"/>
      <c r="N798" s="96"/>
    </row>
    <row r="799" spans="4:14" x14ac:dyDescent="0.25">
      <c r="D799" s="99"/>
      <c r="E799" s="99"/>
      <c r="F799" s="100"/>
      <c r="G799" s="99"/>
      <c r="H799" s="99"/>
      <c r="I799" s="98"/>
      <c r="J799" s="98"/>
      <c r="K799" s="98"/>
      <c r="L799" s="97"/>
      <c r="M799" s="97"/>
      <c r="N799" s="96"/>
    </row>
    <row r="800" spans="4:14" x14ac:dyDescent="0.25">
      <c r="D800" s="99"/>
      <c r="E800" s="99"/>
      <c r="F800" s="100"/>
      <c r="G800" s="99"/>
      <c r="H800" s="99"/>
      <c r="I800" s="98"/>
      <c r="J800" s="98"/>
      <c r="K800" s="98"/>
      <c r="L800" s="97"/>
      <c r="M800" s="97"/>
      <c r="N800" s="96"/>
    </row>
    <row r="801" spans="4:14" x14ac:dyDescent="0.25">
      <c r="D801" s="99"/>
      <c r="E801" s="99"/>
      <c r="F801" s="100"/>
      <c r="G801" s="99"/>
      <c r="H801" s="99"/>
      <c r="I801" s="98"/>
      <c r="J801" s="98"/>
      <c r="K801" s="98"/>
      <c r="L801" s="97"/>
      <c r="M801" s="97"/>
      <c r="N801" s="96"/>
    </row>
    <row r="802" spans="4:14" x14ac:dyDescent="0.25">
      <c r="D802" s="99"/>
      <c r="E802" s="99"/>
      <c r="F802" s="100"/>
      <c r="G802" s="99"/>
      <c r="H802" s="99"/>
      <c r="I802" s="98"/>
      <c r="J802" s="98"/>
      <c r="K802" s="98"/>
      <c r="L802" s="97"/>
      <c r="M802" s="97"/>
      <c r="N802" s="96"/>
    </row>
    <row r="803" spans="4:14" x14ac:dyDescent="0.25">
      <c r="D803" s="99"/>
      <c r="E803" s="99"/>
      <c r="F803" s="100"/>
      <c r="G803" s="99"/>
      <c r="H803" s="99"/>
      <c r="I803" s="98"/>
      <c r="J803" s="98"/>
      <c r="K803" s="98"/>
      <c r="L803" s="97"/>
      <c r="M803" s="97"/>
      <c r="N803" s="96"/>
    </row>
    <row r="804" spans="4:14" x14ac:dyDescent="0.25">
      <c r="D804" s="99"/>
      <c r="E804" s="99"/>
      <c r="F804" s="100"/>
      <c r="G804" s="99"/>
      <c r="H804" s="99"/>
      <c r="I804" s="98"/>
      <c r="J804" s="98"/>
      <c r="K804" s="98"/>
      <c r="L804" s="97"/>
      <c r="M804" s="97"/>
      <c r="N804" s="96"/>
    </row>
    <row r="805" spans="4:14" x14ac:dyDescent="0.25">
      <c r="D805" s="99"/>
      <c r="E805" s="99"/>
      <c r="F805" s="100"/>
      <c r="G805" s="99"/>
      <c r="H805" s="99"/>
      <c r="I805" s="98"/>
      <c r="J805" s="98"/>
      <c r="K805" s="98"/>
      <c r="L805" s="97"/>
      <c r="M805" s="97"/>
      <c r="N805" s="96"/>
    </row>
    <row r="806" spans="4:14" x14ac:dyDescent="0.25">
      <c r="D806" s="99"/>
      <c r="E806" s="99"/>
      <c r="F806" s="100"/>
      <c r="G806" s="99"/>
      <c r="H806" s="99"/>
      <c r="I806" s="98"/>
      <c r="J806" s="98"/>
      <c r="K806" s="98"/>
      <c r="L806" s="97"/>
      <c r="M806" s="97"/>
      <c r="N806" s="96"/>
    </row>
    <row r="807" spans="4:14" x14ac:dyDescent="0.25">
      <c r="D807" s="99"/>
      <c r="E807" s="99"/>
      <c r="F807" s="100"/>
      <c r="G807" s="99"/>
      <c r="H807" s="99"/>
      <c r="I807" s="98"/>
      <c r="J807" s="98"/>
      <c r="K807" s="98"/>
      <c r="L807" s="97"/>
      <c r="M807" s="97"/>
      <c r="N807" s="96"/>
    </row>
    <row r="808" spans="4:14" x14ac:dyDescent="0.25">
      <c r="D808" s="99"/>
      <c r="E808" s="99"/>
      <c r="F808" s="100"/>
      <c r="G808" s="99"/>
      <c r="H808" s="99"/>
      <c r="I808" s="98"/>
      <c r="J808" s="98"/>
      <c r="K808" s="98"/>
      <c r="L808" s="97"/>
      <c r="M808" s="97"/>
      <c r="N808" s="96"/>
    </row>
    <row r="809" spans="4:14" x14ac:dyDescent="0.25">
      <c r="D809" s="99"/>
      <c r="E809" s="99"/>
      <c r="F809" s="100"/>
      <c r="G809" s="99"/>
      <c r="H809" s="99"/>
      <c r="I809" s="98"/>
      <c r="J809" s="98"/>
      <c r="K809" s="98"/>
      <c r="L809" s="97"/>
      <c r="M809" s="97"/>
      <c r="N809" s="96"/>
    </row>
    <row r="810" spans="4:14" x14ac:dyDescent="0.25">
      <c r="D810" s="99"/>
      <c r="E810" s="99"/>
      <c r="F810" s="100"/>
      <c r="G810" s="99"/>
      <c r="H810" s="99"/>
      <c r="I810" s="98"/>
      <c r="J810" s="98"/>
      <c r="K810" s="98"/>
      <c r="L810" s="97"/>
      <c r="M810" s="97"/>
      <c r="N810" s="96"/>
    </row>
    <row r="811" spans="4:14" x14ac:dyDescent="0.25">
      <c r="D811" s="99"/>
      <c r="E811" s="99"/>
      <c r="F811" s="100"/>
      <c r="G811" s="99"/>
      <c r="H811" s="99"/>
      <c r="I811" s="98"/>
      <c r="J811" s="98"/>
      <c r="K811" s="98"/>
      <c r="L811" s="97"/>
      <c r="M811" s="97"/>
      <c r="N811" s="96"/>
    </row>
    <row r="812" spans="4:14" x14ac:dyDescent="0.25">
      <c r="D812" s="99"/>
      <c r="E812" s="99"/>
      <c r="F812" s="100"/>
      <c r="G812" s="99"/>
      <c r="H812" s="99"/>
      <c r="I812" s="98"/>
      <c r="J812" s="98"/>
      <c r="K812" s="98"/>
      <c r="L812" s="97"/>
      <c r="M812" s="97"/>
      <c r="N812" s="96"/>
    </row>
    <row r="813" spans="4:14" x14ac:dyDescent="0.25">
      <c r="D813" s="99"/>
      <c r="E813" s="99"/>
      <c r="F813" s="100"/>
      <c r="G813" s="99"/>
      <c r="H813" s="99"/>
      <c r="I813" s="98"/>
      <c r="J813" s="98"/>
      <c r="K813" s="98"/>
      <c r="L813" s="97"/>
      <c r="M813" s="97"/>
      <c r="N813" s="96"/>
    </row>
    <row r="814" spans="4:14" x14ac:dyDescent="0.25">
      <c r="D814" s="99"/>
      <c r="E814" s="99"/>
      <c r="F814" s="100"/>
      <c r="G814" s="99"/>
      <c r="H814" s="99"/>
      <c r="I814" s="98"/>
      <c r="J814" s="98"/>
      <c r="K814" s="98"/>
      <c r="L814" s="97"/>
      <c r="M814" s="97"/>
      <c r="N814" s="96"/>
    </row>
    <row r="815" spans="4:14" x14ac:dyDescent="0.25">
      <c r="D815" s="99"/>
      <c r="E815" s="99"/>
      <c r="F815" s="100"/>
      <c r="G815" s="99"/>
      <c r="H815" s="99"/>
      <c r="I815" s="98"/>
      <c r="J815" s="98"/>
      <c r="K815" s="98"/>
      <c r="L815" s="97"/>
      <c r="M815" s="97"/>
      <c r="N815" s="96"/>
    </row>
    <row r="816" spans="4:14" x14ac:dyDescent="0.25">
      <c r="D816" s="99"/>
      <c r="E816" s="99"/>
      <c r="F816" s="100"/>
      <c r="G816" s="99"/>
      <c r="H816" s="99"/>
      <c r="I816" s="98"/>
      <c r="J816" s="98"/>
      <c r="K816" s="98"/>
      <c r="L816" s="97"/>
      <c r="M816" s="97"/>
      <c r="N816" s="96"/>
    </row>
    <row r="817" spans="4:14" x14ac:dyDescent="0.25">
      <c r="D817" s="99"/>
      <c r="E817" s="99"/>
      <c r="F817" s="100"/>
      <c r="G817" s="99"/>
      <c r="H817" s="99"/>
      <c r="I817" s="98"/>
      <c r="J817" s="98"/>
      <c r="K817" s="98"/>
      <c r="L817" s="97"/>
      <c r="M817" s="97"/>
      <c r="N817" s="96"/>
    </row>
    <row r="818" spans="4:14" x14ac:dyDescent="0.25">
      <c r="D818" s="99"/>
      <c r="E818" s="99"/>
      <c r="F818" s="100"/>
      <c r="G818" s="99"/>
      <c r="H818" s="99"/>
      <c r="I818" s="98"/>
      <c r="J818" s="98"/>
      <c r="K818" s="98"/>
      <c r="L818" s="97"/>
      <c r="M818" s="97"/>
      <c r="N818" s="96"/>
    </row>
    <row r="819" spans="4:14" x14ac:dyDescent="0.25">
      <c r="D819" s="99"/>
      <c r="E819" s="99"/>
      <c r="F819" s="100"/>
      <c r="G819" s="99"/>
      <c r="H819" s="99"/>
      <c r="I819" s="98"/>
      <c r="J819" s="98"/>
      <c r="K819" s="98"/>
      <c r="L819" s="97"/>
      <c r="M819" s="97"/>
      <c r="N819" s="96"/>
    </row>
    <row r="820" spans="4:14" x14ac:dyDescent="0.25">
      <c r="D820" s="99"/>
      <c r="E820" s="99"/>
      <c r="F820" s="100"/>
      <c r="G820" s="99"/>
      <c r="H820" s="99"/>
      <c r="I820" s="98"/>
      <c r="J820" s="98"/>
      <c r="K820" s="98"/>
      <c r="L820" s="97"/>
      <c r="M820" s="97"/>
      <c r="N820" s="96"/>
    </row>
    <row r="821" spans="4:14" x14ac:dyDescent="0.25">
      <c r="D821" s="99"/>
      <c r="E821" s="99"/>
      <c r="F821" s="100"/>
      <c r="G821" s="99"/>
      <c r="H821" s="99"/>
      <c r="I821" s="98"/>
      <c r="J821" s="98"/>
      <c r="K821" s="98"/>
      <c r="L821" s="97"/>
      <c r="M821" s="97"/>
      <c r="N821" s="96"/>
    </row>
    <row r="822" spans="4:14" x14ac:dyDescent="0.25">
      <c r="D822" s="99"/>
      <c r="E822" s="99"/>
      <c r="F822" s="100"/>
      <c r="G822" s="99"/>
      <c r="H822" s="99"/>
      <c r="I822" s="98"/>
      <c r="J822" s="98"/>
      <c r="K822" s="98"/>
      <c r="L822" s="97"/>
      <c r="M822" s="97"/>
      <c r="N822" s="96"/>
    </row>
    <row r="823" spans="4:14" x14ac:dyDescent="0.25">
      <c r="D823" s="99"/>
      <c r="E823" s="99"/>
      <c r="F823" s="100"/>
      <c r="G823" s="99"/>
      <c r="H823" s="99"/>
      <c r="I823" s="98"/>
      <c r="J823" s="98"/>
      <c r="K823" s="98"/>
      <c r="L823" s="97"/>
      <c r="M823" s="97"/>
      <c r="N823" s="96"/>
    </row>
    <row r="824" spans="4:14" x14ac:dyDescent="0.25">
      <c r="D824" s="99"/>
      <c r="E824" s="99"/>
      <c r="F824" s="100"/>
      <c r="G824" s="99"/>
      <c r="H824" s="99"/>
      <c r="I824" s="98"/>
      <c r="J824" s="98"/>
      <c r="K824" s="98"/>
      <c r="L824" s="97"/>
      <c r="M824" s="97"/>
      <c r="N824" s="96"/>
    </row>
    <row r="825" spans="4:14" x14ac:dyDescent="0.25">
      <c r="D825" s="99"/>
      <c r="E825" s="99"/>
      <c r="F825" s="100"/>
      <c r="G825" s="99"/>
      <c r="H825" s="99"/>
      <c r="I825" s="98"/>
      <c r="J825" s="98"/>
      <c r="K825" s="98"/>
      <c r="L825" s="97"/>
      <c r="M825" s="97"/>
      <c r="N825" s="96"/>
    </row>
    <row r="826" spans="4:14" x14ac:dyDescent="0.25">
      <c r="D826" s="99"/>
      <c r="E826" s="99"/>
      <c r="F826" s="100"/>
      <c r="G826" s="99"/>
      <c r="H826" s="99"/>
      <c r="I826" s="98"/>
      <c r="J826" s="98"/>
      <c r="K826" s="98"/>
      <c r="L826" s="97"/>
      <c r="M826" s="97"/>
      <c r="N826" s="96"/>
    </row>
    <row r="827" spans="4:14" x14ac:dyDescent="0.25">
      <c r="D827" s="99"/>
      <c r="E827" s="99"/>
      <c r="F827" s="100"/>
      <c r="G827" s="99"/>
      <c r="H827" s="99"/>
      <c r="I827" s="98"/>
      <c r="J827" s="98"/>
      <c r="K827" s="98"/>
      <c r="L827" s="97"/>
      <c r="M827" s="97"/>
      <c r="N827" s="96"/>
    </row>
    <row r="828" spans="4:14" x14ac:dyDescent="0.25">
      <c r="D828" s="99"/>
      <c r="E828" s="99"/>
      <c r="F828" s="100"/>
      <c r="G828" s="99"/>
      <c r="H828" s="99"/>
      <c r="I828" s="98"/>
      <c r="J828" s="98"/>
      <c r="K828" s="98"/>
      <c r="L828" s="97"/>
      <c r="M828" s="97"/>
      <c r="N828" s="96"/>
    </row>
    <row r="829" spans="4:14" x14ac:dyDescent="0.25">
      <c r="D829" s="99"/>
      <c r="E829" s="99"/>
      <c r="F829" s="100"/>
      <c r="G829" s="99"/>
      <c r="H829" s="99"/>
      <c r="I829" s="98"/>
      <c r="J829" s="98"/>
      <c r="K829" s="98"/>
      <c r="L829" s="97"/>
      <c r="M829" s="97"/>
      <c r="N829" s="96"/>
    </row>
    <row r="830" spans="4:14" x14ac:dyDescent="0.25">
      <c r="D830" s="99"/>
      <c r="E830" s="99"/>
      <c r="F830" s="100"/>
      <c r="G830" s="99"/>
      <c r="H830" s="99"/>
      <c r="I830" s="98"/>
      <c r="J830" s="98"/>
      <c r="K830" s="98"/>
      <c r="L830" s="97"/>
      <c r="M830" s="97"/>
      <c r="N830" s="96"/>
    </row>
    <row r="831" spans="4:14" x14ac:dyDescent="0.25">
      <c r="D831" s="99"/>
      <c r="E831" s="99"/>
      <c r="F831" s="100"/>
      <c r="G831" s="99"/>
      <c r="H831" s="99"/>
      <c r="I831" s="98"/>
      <c r="J831" s="98"/>
      <c r="K831" s="98"/>
      <c r="L831" s="97"/>
      <c r="M831" s="97"/>
      <c r="N831" s="96"/>
    </row>
    <row r="832" spans="4:14" x14ac:dyDescent="0.25">
      <c r="D832" s="99"/>
      <c r="E832" s="99"/>
      <c r="F832" s="100"/>
      <c r="G832" s="99"/>
      <c r="H832" s="99"/>
      <c r="I832" s="98"/>
      <c r="J832" s="98"/>
      <c r="K832" s="98"/>
      <c r="L832" s="97"/>
      <c r="M832" s="97"/>
      <c r="N832" s="96"/>
    </row>
    <row r="833" spans="4:14" x14ac:dyDescent="0.25">
      <c r="D833" s="99"/>
      <c r="E833" s="99"/>
      <c r="F833" s="100"/>
      <c r="G833" s="99"/>
      <c r="H833" s="99"/>
      <c r="I833" s="98"/>
      <c r="J833" s="98"/>
      <c r="K833" s="98"/>
      <c r="L833" s="97"/>
      <c r="M833" s="97"/>
      <c r="N833" s="96"/>
    </row>
    <row r="834" spans="4:14" x14ac:dyDescent="0.25">
      <c r="D834" s="99"/>
      <c r="E834" s="99"/>
      <c r="F834" s="100"/>
      <c r="G834" s="99"/>
      <c r="H834" s="99"/>
      <c r="I834" s="98"/>
      <c r="J834" s="98"/>
      <c r="K834" s="98"/>
      <c r="L834" s="97"/>
      <c r="M834" s="97"/>
      <c r="N834" s="96"/>
    </row>
    <row r="835" spans="4:14" x14ac:dyDescent="0.25">
      <c r="D835" s="99"/>
      <c r="E835" s="99"/>
      <c r="F835" s="100"/>
      <c r="G835" s="99"/>
      <c r="H835" s="99"/>
      <c r="I835" s="98"/>
      <c r="J835" s="98"/>
      <c r="K835" s="98"/>
      <c r="L835" s="97"/>
      <c r="M835" s="97"/>
      <c r="N835" s="96"/>
    </row>
    <row r="836" spans="4:14" x14ac:dyDescent="0.25">
      <c r="D836" s="99"/>
      <c r="E836" s="99"/>
      <c r="F836" s="100"/>
      <c r="G836" s="99"/>
      <c r="H836" s="99"/>
      <c r="I836" s="98"/>
      <c r="J836" s="98"/>
      <c r="K836" s="98"/>
      <c r="L836" s="97"/>
      <c r="M836" s="97"/>
      <c r="N836" s="96"/>
    </row>
    <row r="837" spans="4:14" x14ac:dyDescent="0.25">
      <c r="D837" s="99"/>
      <c r="E837" s="99"/>
      <c r="F837" s="100"/>
      <c r="G837" s="99"/>
      <c r="H837" s="99"/>
      <c r="I837" s="98"/>
      <c r="J837" s="98"/>
      <c r="K837" s="98"/>
      <c r="L837" s="97"/>
      <c r="M837" s="97"/>
      <c r="N837" s="96"/>
    </row>
    <row r="838" spans="4:14" x14ac:dyDescent="0.25">
      <c r="D838" s="99"/>
      <c r="E838" s="99"/>
      <c r="F838" s="100"/>
      <c r="G838" s="99"/>
      <c r="H838" s="99"/>
      <c r="I838" s="98"/>
      <c r="J838" s="98"/>
      <c r="K838" s="98"/>
      <c r="L838" s="97"/>
      <c r="M838" s="97"/>
      <c r="N838" s="96"/>
    </row>
    <row r="839" spans="4:14" x14ac:dyDescent="0.25">
      <c r="D839" s="99"/>
      <c r="E839" s="99"/>
      <c r="F839" s="100"/>
      <c r="G839" s="99"/>
      <c r="H839" s="99"/>
      <c r="I839" s="98"/>
      <c r="J839" s="98"/>
      <c r="K839" s="98"/>
      <c r="L839" s="97"/>
      <c r="M839" s="97"/>
      <c r="N839" s="96"/>
    </row>
    <row r="840" spans="4:14" x14ac:dyDescent="0.25">
      <c r="D840" s="99"/>
      <c r="E840" s="99"/>
      <c r="F840" s="100"/>
      <c r="G840" s="99"/>
      <c r="H840" s="99"/>
      <c r="I840" s="98"/>
      <c r="J840" s="98"/>
      <c r="K840" s="98"/>
      <c r="L840" s="97"/>
      <c r="M840" s="97"/>
      <c r="N840" s="96"/>
    </row>
    <row r="841" spans="4:14" x14ac:dyDescent="0.25">
      <c r="D841" s="99"/>
      <c r="E841" s="99"/>
      <c r="F841" s="100"/>
      <c r="G841" s="99"/>
      <c r="H841" s="99"/>
      <c r="I841" s="98"/>
      <c r="J841" s="98"/>
      <c r="K841" s="98"/>
      <c r="L841" s="97"/>
      <c r="M841" s="97"/>
      <c r="N841" s="96"/>
    </row>
    <row r="842" spans="4:14" x14ac:dyDescent="0.25">
      <c r="D842" s="99"/>
      <c r="E842" s="99"/>
      <c r="F842" s="100"/>
      <c r="G842" s="99"/>
      <c r="H842" s="99"/>
      <c r="I842" s="98"/>
      <c r="J842" s="98"/>
      <c r="K842" s="98"/>
      <c r="L842" s="97"/>
      <c r="M842" s="97"/>
      <c r="N842" s="96"/>
    </row>
    <row r="843" spans="4:14" x14ac:dyDescent="0.25">
      <c r="D843" s="99"/>
      <c r="E843" s="99"/>
      <c r="F843" s="100"/>
      <c r="G843" s="99"/>
      <c r="H843" s="99"/>
      <c r="I843" s="98"/>
      <c r="J843" s="98"/>
      <c r="K843" s="98"/>
      <c r="L843" s="97"/>
      <c r="M843" s="97"/>
      <c r="N843" s="96"/>
    </row>
    <row r="844" spans="4:14" x14ac:dyDescent="0.25">
      <c r="D844" s="99"/>
      <c r="E844" s="99"/>
      <c r="F844" s="100"/>
      <c r="G844" s="99"/>
      <c r="H844" s="99"/>
      <c r="I844" s="98"/>
      <c r="J844" s="98"/>
      <c r="K844" s="98"/>
      <c r="L844" s="97"/>
      <c r="M844" s="97"/>
      <c r="N844" s="96"/>
    </row>
    <row r="845" spans="4:14" x14ac:dyDescent="0.25">
      <c r="D845" s="99"/>
      <c r="E845" s="99"/>
      <c r="F845" s="100"/>
      <c r="G845" s="99"/>
      <c r="H845" s="99"/>
      <c r="I845" s="98"/>
      <c r="J845" s="98"/>
      <c r="K845" s="98"/>
      <c r="L845" s="97"/>
      <c r="M845" s="97"/>
      <c r="N845" s="96"/>
    </row>
    <row r="846" spans="4:14" x14ac:dyDescent="0.25">
      <c r="D846" s="99"/>
      <c r="E846" s="99"/>
      <c r="F846" s="100"/>
      <c r="G846" s="99"/>
      <c r="H846" s="99"/>
      <c r="I846" s="98"/>
      <c r="J846" s="98"/>
      <c r="K846" s="98"/>
      <c r="L846" s="97"/>
      <c r="M846" s="97"/>
      <c r="N846" s="96"/>
    </row>
    <row r="847" spans="4:14" x14ac:dyDescent="0.25">
      <c r="D847" s="99"/>
      <c r="E847" s="99"/>
      <c r="F847" s="100"/>
      <c r="G847" s="99"/>
      <c r="H847" s="99"/>
      <c r="I847" s="98"/>
      <c r="J847" s="98"/>
      <c r="K847" s="98"/>
      <c r="L847" s="97"/>
      <c r="M847" s="97"/>
      <c r="N847" s="96"/>
    </row>
    <row r="848" spans="4:14" x14ac:dyDescent="0.25">
      <c r="D848" s="99"/>
      <c r="E848" s="99"/>
      <c r="F848" s="100"/>
      <c r="G848" s="99"/>
      <c r="H848" s="99"/>
      <c r="I848" s="98"/>
      <c r="J848" s="98"/>
      <c r="K848" s="98"/>
      <c r="L848" s="97"/>
      <c r="M848" s="97"/>
      <c r="N848" s="96"/>
    </row>
    <row r="849" spans="4:14" x14ac:dyDescent="0.25">
      <c r="D849" s="99"/>
      <c r="E849" s="99"/>
      <c r="F849" s="100"/>
      <c r="G849" s="99"/>
      <c r="H849" s="99"/>
      <c r="I849" s="98"/>
      <c r="J849" s="98"/>
      <c r="K849" s="98"/>
      <c r="L849" s="97"/>
      <c r="M849" s="97"/>
      <c r="N849" s="96"/>
    </row>
    <row r="850" spans="4:14" x14ac:dyDescent="0.25">
      <c r="D850" s="99"/>
      <c r="E850" s="99"/>
      <c r="F850" s="100"/>
      <c r="G850" s="99"/>
      <c r="H850" s="99"/>
      <c r="I850" s="98"/>
      <c r="J850" s="98"/>
      <c r="K850" s="98"/>
      <c r="L850" s="97"/>
      <c r="M850" s="97"/>
      <c r="N850" s="96"/>
    </row>
    <row r="851" spans="4:14" x14ac:dyDescent="0.25">
      <c r="D851" s="99"/>
      <c r="E851" s="99"/>
      <c r="F851" s="100"/>
      <c r="G851" s="99"/>
      <c r="H851" s="99"/>
      <c r="I851" s="98"/>
      <c r="J851" s="98"/>
      <c r="K851" s="98"/>
      <c r="L851" s="97"/>
      <c r="M851" s="97"/>
      <c r="N851" s="96"/>
    </row>
    <row r="852" spans="4:14" x14ac:dyDescent="0.25">
      <c r="D852" s="99"/>
      <c r="E852" s="99"/>
      <c r="F852" s="100"/>
      <c r="G852" s="99"/>
      <c r="H852" s="99"/>
      <c r="I852" s="98"/>
      <c r="J852" s="98"/>
      <c r="K852" s="98"/>
      <c r="L852" s="97"/>
      <c r="M852" s="97"/>
      <c r="N852" s="96"/>
    </row>
    <row r="853" spans="4:14" x14ac:dyDescent="0.25">
      <c r="D853" s="99"/>
      <c r="E853" s="99"/>
      <c r="F853" s="100"/>
      <c r="G853" s="99"/>
      <c r="H853" s="99"/>
      <c r="I853" s="98"/>
      <c r="J853" s="98"/>
      <c r="K853" s="98"/>
      <c r="L853" s="97"/>
      <c r="M853" s="97"/>
      <c r="N853" s="96"/>
    </row>
    <row r="854" spans="4:14" x14ac:dyDescent="0.25">
      <c r="D854" s="99"/>
      <c r="E854" s="99"/>
      <c r="F854" s="100"/>
      <c r="G854" s="99"/>
      <c r="H854" s="99"/>
      <c r="I854" s="98"/>
      <c r="J854" s="98"/>
      <c r="K854" s="98"/>
      <c r="L854" s="97"/>
      <c r="M854" s="97"/>
      <c r="N854" s="96"/>
    </row>
    <row r="855" spans="4:14" x14ac:dyDescent="0.25">
      <c r="D855" s="99"/>
      <c r="E855" s="99"/>
      <c r="F855" s="100"/>
      <c r="G855" s="99"/>
      <c r="H855" s="99"/>
      <c r="I855" s="98"/>
      <c r="J855" s="98"/>
      <c r="K855" s="98"/>
      <c r="L855" s="97"/>
      <c r="M855" s="97"/>
      <c r="N855" s="96"/>
    </row>
    <row r="856" spans="4:14" x14ac:dyDescent="0.25">
      <c r="D856" s="99"/>
      <c r="E856" s="99"/>
      <c r="F856" s="100"/>
      <c r="G856" s="99"/>
      <c r="H856" s="99"/>
      <c r="I856" s="98"/>
      <c r="J856" s="98"/>
      <c r="K856" s="98"/>
      <c r="L856" s="97"/>
      <c r="M856" s="97"/>
      <c r="N856" s="96"/>
    </row>
    <row r="857" spans="4:14" x14ac:dyDescent="0.25">
      <c r="D857" s="99"/>
      <c r="E857" s="99"/>
      <c r="F857" s="100"/>
      <c r="G857" s="99"/>
      <c r="H857" s="99"/>
      <c r="I857" s="98"/>
      <c r="J857" s="98"/>
      <c r="K857" s="98"/>
      <c r="L857" s="97"/>
      <c r="M857" s="97"/>
      <c r="N857" s="96"/>
    </row>
    <row r="858" spans="4:14" x14ac:dyDescent="0.25">
      <c r="D858" s="99"/>
      <c r="E858" s="99"/>
      <c r="F858" s="100"/>
      <c r="G858" s="99"/>
      <c r="H858" s="99"/>
      <c r="I858" s="98"/>
      <c r="J858" s="98"/>
      <c r="K858" s="98"/>
      <c r="L858" s="97"/>
      <c r="M858" s="97"/>
      <c r="N858" s="96"/>
    </row>
    <row r="859" spans="4:14" x14ac:dyDescent="0.25">
      <c r="D859" s="99"/>
      <c r="E859" s="99"/>
      <c r="F859" s="100"/>
      <c r="G859" s="99"/>
      <c r="H859" s="99"/>
      <c r="I859" s="98"/>
      <c r="J859" s="98"/>
      <c r="K859" s="98"/>
      <c r="L859" s="97"/>
      <c r="M859" s="97"/>
      <c r="N859" s="96"/>
    </row>
    <row r="860" spans="4:14" x14ac:dyDescent="0.25">
      <c r="D860" s="99"/>
      <c r="E860" s="99"/>
      <c r="F860" s="100"/>
      <c r="G860" s="99"/>
      <c r="H860" s="99"/>
      <c r="I860" s="98"/>
      <c r="J860" s="98"/>
      <c r="K860" s="98"/>
      <c r="L860" s="97"/>
      <c r="M860" s="97"/>
      <c r="N860" s="96"/>
    </row>
    <row r="861" spans="4:14" x14ac:dyDescent="0.25">
      <c r="D861" s="99"/>
      <c r="E861" s="99"/>
      <c r="F861" s="100"/>
      <c r="G861" s="99"/>
      <c r="H861" s="99"/>
      <c r="I861" s="98"/>
      <c r="J861" s="98"/>
      <c r="K861" s="98"/>
      <c r="L861" s="97"/>
      <c r="M861" s="97"/>
      <c r="N861" s="96"/>
    </row>
    <row r="862" spans="4:14" x14ac:dyDescent="0.25">
      <c r="D862" s="99"/>
      <c r="E862" s="99"/>
      <c r="F862" s="100"/>
      <c r="G862" s="99"/>
      <c r="H862" s="99"/>
      <c r="I862" s="98"/>
      <c r="J862" s="98"/>
      <c r="K862" s="98"/>
      <c r="L862" s="97"/>
      <c r="M862" s="97"/>
      <c r="N862" s="96"/>
    </row>
    <row r="863" spans="4:14" x14ac:dyDescent="0.25">
      <c r="D863" s="99"/>
      <c r="E863" s="99"/>
      <c r="F863" s="100"/>
      <c r="G863" s="99"/>
      <c r="H863" s="99"/>
      <c r="I863" s="98"/>
      <c r="J863" s="98"/>
      <c r="K863" s="98"/>
      <c r="L863" s="97"/>
      <c r="M863" s="97"/>
      <c r="N863" s="96"/>
    </row>
    <row r="864" spans="4:14" x14ac:dyDescent="0.25">
      <c r="D864" s="99"/>
      <c r="E864" s="99"/>
      <c r="F864" s="100"/>
      <c r="G864" s="99"/>
      <c r="H864" s="99"/>
      <c r="I864" s="98"/>
      <c r="J864" s="98"/>
      <c r="K864" s="98"/>
      <c r="L864" s="97"/>
      <c r="M864" s="97"/>
      <c r="N864" s="96"/>
    </row>
    <row r="865" spans="4:14" x14ac:dyDescent="0.25">
      <c r="D865" s="99"/>
      <c r="E865" s="99"/>
      <c r="F865" s="100"/>
      <c r="G865" s="99"/>
      <c r="H865" s="99"/>
      <c r="I865" s="98"/>
      <c r="J865" s="98"/>
      <c r="K865" s="98"/>
      <c r="L865" s="97"/>
      <c r="M865" s="97"/>
      <c r="N865" s="96"/>
    </row>
    <row r="866" spans="4:14" x14ac:dyDescent="0.25">
      <c r="D866" s="99"/>
      <c r="E866" s="99"/>
      <c r="F866" s="100"/>
      <c r="G866" s="99"/>
      <c r="H866" s="99"/>
      <c r="I866" s="98"/>
      <c r="J866" s="98"/>
      <c r="K866" s="98"/>
      <c r="L866" s="97"/>
      <c r="M866" s="97"/>
      <c r="N866" s="96"/>
    </row>
    <row r="867" spans="4:14" x14ac:dyDescent="0.25">
      <c r="D867" s="99"/>
      <c r="E867" s="99"/>
      <c r="F867" s="100"/>
      <c r="G867" s="99"/>
      <c r="H867" s="99"/>
      <c r="I867" s="98"/>
      <c r="J867" s="98"/>
      <c r="K867" s="98"/>
      <c r="L867" s="97"/>
      <c r="M867" s="97"/>
      <c r="N867" s="96"/>
    </row>
    <row r="868" spans="4:14" x14ac:dyDescent="0.25">
      <c r="D868" s="99"/>
      <c r="E868" s="99"/>
      <c r="F868" s="100"/>
      <c r="G868" s="99"/>
      <c r="H868" s="99"/>
      <c r="I868" s="98"/>
      <c r="J868" s="98"/>
      <c r="K868" s="98"/>
      <c r="L868" s="97"/>
      <c r="M868" s="97"/>
      <c r="N868" s="96"/>
    </row>
    <row r="869" spans="4:14" x14ac:dyDescent="0.25">
      <c r="D869" s="99"/>
      <c r="E869" s="99"/>
      <c r="F869" s="100"/>
      <c r="G869" s="99"/>
      <c r="H869" s="99"/>
      <c r="I869" s="98"/>
      <c r="J869" s="98"/>
      <c r="K869" s="98"/>
      <c r="L869" s="97"/>
      <c r="M869" s="97"/>
      <c r="N869" s="96"/>
    </row>
    <row r="870" spans="4:14" x14ac:dyDescent="0.25">
      <c r="D870" s="99"/>
      <c r="E870" s="99"/>
      <c r="F870" s="100"/>
      <c r="G870" s="99"/>
      <c r="H870" s="99"/>
      <c r="I870" s="98"/>
      <c r="J870" s="98"/>
      <c r="K870" s="98"/>
      <c r="L870" s="97"/>
      <c r="M870" s="97"/>
      <c r="N870" s="96"/>
    </row>
    <row r="871" spans="4:14" x14ac:dyDescent="0.25">
      <c r="D871" s="99"/>
      <c r="E871" s="99"/>
      <c r="F871" s="100"/>
      <c r="G871" s="99"/>
      <c r="H871" s="99"/>
      <c r="I871" s="98"/>
      <c r="J871" s="98"/>
      <c r="K871" s="98"/>
      <c r="L871" s="97"/>
      <c r="M871" s="97"/>
      <c r="N871" s="96"/>
    </row>
    <row r="872" spans="4:14" x14ac:dyDescent="0.25">
      <c r="D872" s="99"/>
      <c r="E872" s="99"/>
      <c r="F872" s="100"/>
      <c r="G872" s="99"/>
      <c r="H872" s="99"/>
      <c r="I872" s="98"/>
      <c r="J872" s="98"/>
      <c r="K872" s="98"/>
      <c r="L872" s="97"/>
      <c r="M872" s="97"/>
      <c r="N872" s="96"/>
    </row>
    <row r="873" spans="4:14" x14ac:dyDescent="0.25">
      <c r="D873" s="99"/>
      <c r="E873" s="99"/>
      <c r="F873" s="100"/>
      <c r="G873" s="99"/>
      <c r="H873" s="99"/>
      <c r="I873" s="98"/>
      <c r="J873" s="98"/>
      <c r="K873" s="98"/>
      <c r="L873" s="97"/>
      <c r="M873" s="97"/>
      <c r="N873" s="96"/>
    </row>
    <row r="874" spans="4:14" x14ac:dyDescent="0.25">
      <c r="D874" s="99"/>
      <c r="E874" s="99"/>
      <c r="F874" s="100"/>
      <c r="G874" s="99"/>
      <c r="H874" s="99"/>
      <c r="I874" s="98"/>
      <c r="J874" s="98"/>
      <c r="K874" s="98"/>
      <c r="L874" s="97"/>
      <c r="M874" s="97"/>
      <c r="N874" s="96"/>
    </row>
    <row r="875" spans="4:14" x14ac:dyDescent="0.25">
      <c r="D875" s="99"/>
      <c r="E875" s="99"/>
      <c r="F875" s="100"/>
      <c r="G875" s="99"/>
      <c r="H875" s="99"/>
      <c r="I875" s="98"/>
      <c r="J875" s="98"/>
      <c r="K875" s="98"/>
      <c r="L875" s="97"/>
      <c r="M875" s="97"/>
      <c r="N875" s="96"/>
    </row>
    <row r="876" spans="4:14" x14ac:dyDescent="0.25">
      <c r="D876" s="99"/>
      <c r="E876" s="99"/>
      <c r="F876" s="100"/>
      <c r="G876" s="99"/>
      <c r="H876" s="99"/>
      <c r="I876" s="98"/>
      <c r="J876" s="98"/>
      <c r="K876" s="98"/>
      <c r="L876" s="97"/>
      <c r="M876" s="97"/>
      <c r="N876" s="96"/>
    </row>
    <row r="877" spans="4:14" x14ac:dyDescent="0.25">
      <c r="D877" s="99"/>
      <c r="E877" s="99"/>
      <c r="F877" s="100"/>
      <c r="G877" s="99"/>
      <c r="H877" s="99"/>
      <c r="I877" s="98"/>
      <c r="J877" s="98"/>
      <c r="K877" s="98"/>
      <c r="L877" s="97"/>
      <c r="M877" s="97"/>
      <c r="N877" s="96"/>
    </row>
    <row r="878" spans="4:14" x14ac:dyDescent="0.25">
      <c r="D878" s="99"/>
      <c r="E878" s="99"/>
      <c r="F878" s="100"/>
      <c r="G878" s="99"/>
      <c r="H878" s="99"/>
      <c r="I878" s="98"/>
      <c r="J878" s="98"/>
      <c r="K878" s="98"/>
      <c r="L878" s="97"/>
      <c r="M878" s="97"/>
      <c r="N878" s="96"/>
    </row>
    <row r="879" spans="4:14" x14ac:dyDescent="0.25">
      <c r="D879" s="99"/>
      <c r="E879" s="99"/>
      <c r="F879" s="100"/>
      <c r="G879" s="99"/>
      <c r="H879" s="99"/>
      <c r="I879" s="98"/>
      <c r="J879" s="98"/>
      <c r="K879" s="98"/>
      <c r="L879" s="97"/>
      <c r="M879" s="97"/>
      <c r="N879" s="96"/>
    </row>
    <row r="880" spans="4:14" x14ac:dyDescent="0.25">
      <c r="D880" s="99"/>
      <c r="E880" s="99"/>
      <c r="F880" s="100"/>
      <c r="G880" s="99"/>
      <c r="H880" s="99"/>
      <c r="I880" s="98"/>
      <c r="J880" s="98"/>
      <c r="K880" s="98"/>
      <c r="L880" s="97"/>
      <c r="M880" s="97"/>
      <c r="N880" s="96"/>
    </row>
    <row r="881" spans="4:14" x14ac:dyDescent="0.25">
      <c r="D881" s="99"/>
      <c r="E881" s="99"/>
      <c r="F881" s="100"/>
      <c r="G881" s="99"/>
      <c r="H881" s="99"/>
      <c r="I881" s="98"/>
      <c r="J881" s="98"/>
      <c r="K881" s="98"/>
      <c r="L881" s="97"/>
      <c r="M881" s="97"/>
      <c r="N881" s="96"/>
    </row>
    <row r="882" spans="4:14" x14ac:dyDescent="0.25">
      <c r="D882" s="99"/>
      <c r="E882" s="99"/>
      <c r="F882" s="100"/>
      <c r="G882" s="99"/>
      <c r="H882" s="99"/>
      <c r="I882" s="98"/>
      <c r="J882" s="98"/>
      <c r="K882" s="98"/>
      <c r="L882" s="97"/>
      <c r="M882" s="97"/>
      <c r="N882" s="96"/>
    </row>
    <row r="883" spans="4:14" x14ac:dyDescent="0.25">
      <c r="D883" s="99"/>
      <c r="E883" s="99"/>
      <c r="F883" s="100"/>
      <c r="G883" s="99"/>
      <c r="H883" s="99"/>
      <c r="I883" s="98"/>
      <c r="J883" s="98"/>
      <c r="K883" s="98"/>
      <c r="L883" s="97"/>
      <c r="M883" s="97"/>
      <c r="N883" s="96"/>
    </row>
    <row r="884" spans="4:14" x14ac:dyDescent="0.25">
      <c r="D884" s="99"/>
      <c r="E884" s="99"/>
      <c r="F884" s="100"/>
      <c r="G884" s="99"/>
      <c r="H884" s="99"/>
      <c r="I884" s="98"/>
      <c r="J884" s="98"/>
      <c r="K884" s="98"/>
      <c r="L884" s="97"/>
      <c r="M884" s="97"/>
      <c r="N884" s="96"/>
    </row>
    <row r="885" spans="4:14" x14ac:dyDescent="0.25">
      <c r="D885" s="99"/>
      <c r="E885" s="99"/>
      <c r="F885" s="100"/>
      <c r="G885" s="99"/>
      <c r="H885" s="99"/>
      <c r="I885" s="98"/>
      <c r="J885" s="98"/>
      <c r="K885" s="98"/>
      <c r="L885" s="97"/>
      <c r="M885" s="97"/>
      <c r="N885" s="96"/>
    </row>
    <row r="886" spans="4:14" x14ac:dyDescent="0.25">
      <c r="D886" s="99"/>
      <c r="E886" s="99"/>
      <c r="F886" s="100"/>
      <c r="G886" s="99"/>
      <c r="H886" s="99"/>
      <c r="I886" s="98"/>
      <c r="J886" s="98"/>
      <c r="K886" s="98"/>
      <c r="L886" s="97"/>
      <c r="M886" s="97"/>
      <c r="N886" s="96"/>
    </row>
    <row r="887" spans="4:14" x14ac:dyDescent="0.25">
      <c r="D887" s="99"/>
      <c r="E887" s="99"/>
      <c r="F887" s="100"/>
      <c r="G887" s="99"/>
      <c r="H887" s="99"/>
      <c r="I887" s="98"/>
      <c r="J887" s="98"/>
      <c r="K887" s="98"/>
      <c r="L887" s="97"/>
      <c r="M887" s="97"/>
      <c r="N887" s="96"/>
    </row>
    <row r="888" spans="4:14" x14ac:dyDescent="0.25">
      <c r="D888" s="99"/>
      <c r="E888" s="99"/>
      <c r="F888" s="100"/>
      <c r="G888" s="99"/>
      <c r="H888" s="99"/>
      <c r="I888" s="98"/>
      <c r="J888" s="98"/>
      <c r="K888" s="98"/>
      <c r="L888" s="97"/>
      <c r="M888" s="97"/>
      <c r="N888" s="96"/>
    </row>
    <row r="889" spans="4:14" x14ac:dyDescent="0.25">
      <c r="D889" s="99"/>
      <c r="E889" s="99"/>
      <c r="F889" s="100"/>
      <c r="G889" s="99"/>
      <c r="H889" s="99"/>
      <c r="I889" s="98"/>
      <c r="J889" s="98"/>
      <c r="K889" s="98"/>
      <c r="L889" s="97"/>
      <c r="M889" s="97"/>
      <c r="N889" s="96"/>
    </row>
    <row r="890" spans="4:14" x14ac:dyDescent="0.25">
      <c r="D890" s="99"/>
      <c r="E890" s="99"/>
      <c r="F890" s="100"/>
      <c r="G890" s="99"/>
      <c r="H890" s="99"/>
      <c r="I890" s="98"/>
      <c r="J890" s="98"/>
      <c r="K890" s="98"/>
      <c r="L890" s="97"/>
      <c r="M890" s="97"/>
      <c r="N890" s="96"/>
    </row>
    <row r="891" spans="4:14" x14ac:dyDescent="0.25">
      <c r="D891" s="99"/>
      <c r="E891" s="99"/>
      <c r="F891" s="100"/>
      <c r="G891" s="99"/>
      <c r="H891" s="99"/>
      <c r="I891" s="98"/>
      <c r="J891" s="98"/>
      <c r="K891" s="98"/>
      <c r="L891" s="97"/>
      <c r="M891" s="97"/>
      <c r="N891" s="96"/>
    </row>
    <row r="892" spans="4:14" x14ac:dyDescent="0.25">
      <c r="D892" s="99"/>
      <c r="E892" s="99"/>
      <c r="F892" s="100"/>
      <c r="G892" s="99"/>
      <c r="H892" s="99"/>
      <c r="I892" s="98"/>
      <c r="J892" s="98"/>
      <c r="K892" s="98"/>
      <c r="L892" s="97"/>
      <c r="M892" s="97"/>
      <c r="N892" s="96"/>
    </row>
    <row r="893" spans="4:14" x14ac:dyDescent="0.25">
      <c r="D893" s="99"/>
      <c r="E893" s="99"/>
      <c r="F893" s="100"/>
      <c r="G893" s="99"/>
      <c r="H893" s="99"/>
      <c r="I893" s="98"/>
      <c r="J893" s="98"/>
      <c r="K893" s="98"/>
      <c r="L893" s="97"/>
      <c r="M893" s="97"/>
      <c r="N893" s="96"/>
    </row>
    <row r="894" spans="4:14" x14ac:dyDescent="0.25">
      <c r="D894" s="99"/>
      <c r="E894" s="99"/>
      <c r="F894" s="100"/>
      <c r="G894" s="99"/>
      <c r="H894" s="99"/>
      <c r="I894" s="98"/>
      <c r="J894" s="98"/>
      <c r="K894" s="98"/>
      <c r="L894" s="97"/>
      <c r="M894" s="97"/>
      <c r="N894" s="96"/>
    </row>
    <row r="895" spans="4:14" x14ac:dyDescent="0.25">
      <c r="D895" s="99"/>
      <c r="E895" s="99"/>
      <c r="F895" s="100"/>
      <c r="G895" s="99"/>
      <c r="H895" s="99"/>
      <c r="I895" s="98"/>
      <c r="J895" s="98"/>
      <c r="K895" s="98"/>
      <c r="L895" s="97"/>
      <c r="M895" s="97"/>
      <c r="N895" s="96"/>
    </row>
    <row r="896" spans="4:14" x14ac:dyDescent="0.25">
      <c r="D896" s="99"/>
      <c r="E896" s="99"/>
      <c r="F896" s="100"/>
      <c r="G896" s="99"/>
      <c r="H896" s="99"/>
      <c r="I896" s="98"/>
      <c r="J896" s="98"/>
      <c r="K896" s="98"/>
      <c r="L896" s="97"/>
      <c r="M896" s="97"/>
      <c r="N896" s="96"/>
    </row>
    <row r="897" spans="4:14" x14ac:dyDescent="0.25">
      <c r="D897" s="99"/>
      <c r="E897" s="99"/>
      <c r="F897" s="100"/>
      <c r="G897" s="99"/>
      <c r="H897" s="99"/>
      <c r="I897" s="98"/>
      <c r="J897" s="98"/>
      <c r="K897" s="98"/>
      <c r="L897" s="97"/>
      <c r="M897" s="97"/>
      <c r="N897" s="96"/>
    </row>
    <row r="898" spans="4:14" x14ac:dyDescent="0.25">
      <c r="D898" s="99"/>
      <c r="E898" s="99"/>
      <c r="F898" s="100"/>
      <c r="G898" s="99"/>
      <c r="H898" s="99"/>
      <c r="I898" s="98"/>
      <c r="J898" s="98"/>
      <c r="K898" s="98"/>
      <c r="L898" s="97"/>
      <c r="M898" s="97"/>
      <c r="N898" s="96"/>
    </row>
    <row r="899" spans="4:14" x14ac:dyDescent="0.25">
      <c r="D899" s="99"/>
      <c r="E899" s="99"/>
      <c r="F899" s="100"/>
      <c r="G899" s="99"/>
      <c r="H899" s="99"/>
      <c r="I899" s="98"/>
      <c r="J899" s="98"/>
      <c r="K899" s="98"/>
      <c r="L899" s="97"/>
      <c r="M899" s="97"/>
      <c r="N899" s="96"/>
    </row>
    <row r="900" spans="4:14" x14ac:dyDescent="0.25">
      <c r="D900" s="99"/>
      <c r="E900" s="99"/>
      <c r="F900" s="100"/>
      <c r="G900" s="99"/>
      <c r="H900" s="99"/>
      <c r="I900" s="98"/>
      <c r="J900" s="98"/>
      <c r="K900" s="98"/>
      <c r="L900" s="97"/>
      <c r="M900" s="97"/>
      <c r="N900" s="96"/>
    </row>
    <row r="901" spans="4:14" x14ac:dyDescent="0.25">
      <c r="D901" s="99"/>
      <c r="E901" s="99"/>
      <c r="F901" s="100"/>
      <c r="G901" s="99"/>
      <c r="H901" s="99"/>
      <c r="I901" s="98"/>
      <c r="J901" s="98"/>
      <c r="K901" s="98"/>
      <c r="L901" s="97"/>
      <c r="M901" s="97"/>
      <c r="N901" s="96"/>
    </row>
    <row r="902" spans="4:14" x14ac:dyDescent="0.25">
      <c r="D902" s="99"/>
      <c r="E902" s="99"/>
      <c r="F902" s="100"/>
      <c r="G902" s="99"/>
      <c r="H902" s="99"/>
      <c r="I902" s="98"/>
      <c r="J902" s="98"/>
      <c r="K902" s="98"/>
      <c r="L902" s="97"/>
      <c r="M902" s="97"/>
      <c r="N902" s="96"/>
    </row>
    <row r="903" spans="4:14" x14ac:dyDescent="0.25">
      <c r="D903" s="99"/>
      <c r="E903" s="99"/>
      <c r="F903" s="100"/>
      <c r="G903" s="99"/>
      <c r="H903" s="99"/>
      <c r="I903" s="98"/>
      <c r="J903" s="98"/>
      <c r="K903" s="98"/>
      <c r="L903" s="97"/>
      <c r="M903" s="97"/>
      <c r="N903" s="96"/>
    </row>
    <row r="904" spans="4:14" x14ac:dyDescent="0.25">
      <c r="D904" s="99"/>
      <c r="E904" s="99"/>
      <c r="F904" s="100"/>
      <c r="G904" s="99"/>
      <c r="H904" s="99"/>
      <c r="I904" s="98"/>
      <c r="J904" s="98"/>
      <c r="K904" s="98"/>
      <c r="L904" s="97"/>
      <c r="M904" s="97"/>
      <c r="N904" s="96"/>
    </row>
    <row r="905" spans="4:14" x14ac:dyDescent="0.25">
      <c r="D905" s="99"/>
      <c r="E905" s="99"/>
      <c r="F905" s="100"/>
      <c r="G905" s="99"/>
      <c r="H905" s="99"/>
      <c r="I905" s="98"/>
      <c r="J905" s="98"/>
      <c r="K905" s="98"/>
      <c r="L905" s="97"/>
      <c r="M905" s="97"/>
      <c r="N905" s="96"/>
    </row>
    <row r="906" spans="4:14" x14ac:dyDescent="0.25">
      <c r="D906" s="99"/>
      <c r="E906" s="99"/>
      <c r="F906" s="100"/>
      <c r="G906" s="99"/>
      <c r="H906" s="99"/>
      <c r="I906" s="98"/>
      <c r="J906" s="98"/>
      <c r="K906" s="98"/>
      <c r="L906" s="97"/>
      <c r="M906" s="97"/>
      <c r="N906" s="96"/>
    </row>
    <row r="907" spans="4:14" x14ac:dyDescent="0.25">
      <c r="D907" s="99"/>
      <c r="E907" s="99"/>
      <c r="F907" s="100"/>
      <c r="G907" s="99"/>
      <c r="H907" s="99"/>
      <c r="I907" s="98"/>
      <c r="J907" s="98"/>
      <c r="K907" s="98"/>
      <c r="L907" s="97"/>
      <c r="M907" s="97"/>
      <c r="N907" s="96"/>
    </row>
    <row r="908" spans="4:14" x14ac:dyDescent="0.25">
      <c r="D908" s="99"/>
      <c r="E908" s="99"/>
      <c r="F908" s="100"/>
      <c r="G908" s="99"/>
      <c r="H908" s="99"/>
      <c r="I908" s="98"/>
      <c r="J908" s="98"/>
      <c r="K908" s="98"/>
      <c r="L908" s="97"/>
      <c r="M908" s="97"/>
      <c r="N908" s="96"/>
    </row>
    <row r="909" spans="4:14" x14ac:dyDescent="0.25">
      <c r="D909" s="99"/>
      <c r="E909" s="99"/>
      <c r="F909" s="100"/>
      <c r="G909" s="99"/>
      <c r="H909" s="99"/>
      <c r="I909" s="98"/>
      <c r="J909" s="98"/>
      <c r="K909" s="98"/>
      <c r="L909" s="97"/>
      <c r="M909" s="97"/>
      <c r="N909" s="96"/>
    </row>
    <row r="910" spans="4:14" x14ac:dyDescent="0.25">
      <c r="D910" s="99"/>
      <c r="E910" s="99"/>
      <c r="F910" s="100"/>
      <c r="G910" s="99"/>
      <c r="H910" s="99"/>
      <c r="I910" s="98"/>
      <c r="J910" s="98"/>
      <c r="K910" s="98"/>
      <c r="L910" s="97"/>
      <c r="M910" s="97"/>
      <c r="N910" s="96"/>
    </row>
    <row r="911" spans="4:14" x14ac:dyDescent="0.25">
      <c r="D911" s="99"/>
      <c r="E911" s="99"/>
      <c r="F911" s="100"/>
      <c r="G911" s="99"/>
      <c r="H911" s="99"/>
      <c r="I911" s="98"/>
      <c r="J911" s="98"/>
      <c r="K911" s="98"/>
      <c r="L911" s="97"/>
      <c r="M911" s="97"/>
      <c r="N911" s="96"/>
    </row>
    <row r="912" spans="4:14" x14ac:dyDescent="0.25">
      <c r="D912" s="99"/>
      <c r="E912" s="99"/>
      <c r="F912" s="100"/>
      <c r="G912" s="99"/>
      <c r="H912" s="99"/>
      <c r="I912" s="98"/>
      <c r="J912" s="98"/>
      <c r="K912" s="98"/>
      <c r="L912" s="97"/>
      <c r="M912" s="97"/>
      <c r="N912" s="96"/>
    </row>
    <row r="913" spans="4:14" x14ac:dyDescent="0.25">
      <c r="D913" s="99"/>
      <c r="E913" s="99"/>
      <c r="F913" s="100"/>
      <c r="G913" s="99"/>
      <c r="H913" s="99"/>
      <c r="I913" s="98"/>
      <c r="J913" s="98"/>
      <c r="K913" s="98"/>
      <c r="L913" s="97"/>
      <c r="M913" s="97"/>
      <c r="N913" s="96"/>
    </row>
    <row r="914" spans="4:14" x14ac:dyDescent="0.25">
      <c r="D914" s="99"/>
      <c r="E914" s="99"/>
      <c r="F914" s="100"/>
      <c r="G914" s="99"/>
      <c r="H914" s="99"/>
      <c r="I914" s="98"/>
      <c r="J914" s="98"/>
      <c r="K914" s="98"/>
      <c r="L914" s="97"/>
      <c r="M914" s="97"/>
      <c r="N914" s="96"/>
    </row>
    <row r="915" spans="4:14" x14ac:dyDescent="0.25">
      <c r="D915" s="99"/>
      <c r="E915" s="99"/>
      <c r="F915" s="100"/>
      <c r="G915" s="99"/>
      <c r="H915" s="99"/>
      <c r="I915" s="98"/>
      <c r="J915" s="98"/>
      <c r="K915" s="98"/>
      <c r="L915" s="97"/>
      <c r="M915" s="97"/>
      <c r="N915" s="96"/>
    </row>
    <row r="916" spans="4:14" x14ac:dyDescent="0.25">
      <c r="D916" s="99"/>
      <c r="E916" s="99"/>
      <c r="F916" s="100"/>
      <c r="G916" s="99"/>
      <c r="H916" s="99"/>
      <c r="I916" s="98"/>
      <c r="J916" s="98"/>
      <c r="K916" s="98"/>
      <c r="L916" s="97"/>
      <c r="M916" s="97"/>
      <c r="N916" s="96"/>
    </row>
    <row r="917" spans="4:14" x14ac:dyDescent="0.25">
      <c r="D917" s="99"/>
      <c r="E917" s="99"/>
      <c r="F917" s="100"/>
      <c r="G917" s="99"/>
      <c r="H917" s="99"/>
      <c r="I917" s="98"/>
      <c r="J917" s="98"/>
      <c r="K917" s="98"/>
      <c r="L917" s="97"/>
      <c r="M917" s="97"/>
      <c r="N917" s="96"/>
    </row>
    <row r="918" spans="4:14" x14ac:dyDescent="0.25">
      <c r="D918" s="99"/>
      <c r="E918" s="99"/>
      <c r="F918" s="100"/>
      <c r="G918" s="99"/>
      <c r="H918" s="99"/>
      <c r="I918" s="98"/>
      <c r="J918" s="98"/>
      <c r="K918" s="98"/>
      <c r="L918" s="97"/>
      <c r="M918" s="97"/>
      <c r="N918" s="96"/>
    </row>
    <row r="919" spans="4:14" x14ac:dyDescent="0.25">
      <c r="D919" s="99"/>
      <c r="E919" s="99"/>
      <c r="F919" s="100"/>
      <c r="G919" s="99"/>
      <c r="H919" s="99"/>
      <c r="I919" s="98"/>
      <c r="J919" s="98"/>
      <c r="K919" s="98"/>
      <c r="L919" s="97"/>
      <c r="M919" s="97"/>
      <c r="N919" s="96"/>
    </row>
    <row r="920" spans="4:14" x14ac:dyDescent="0.25">
      <c r="D920" s="99"/>
      <c r="E920" s="99"/>
      <c r="F920" s="100"/>
      <c r="G920" s="99"/>
      <c r="H920" s="99"/>
      <c r="I920" s="98"/>
      <c r="J920" s="98"/>
      <c r="K920" s="98"/>
      <c r="L920" s="97"/>
      <c r="M920" s="97"/>
      <c r="N920" s="96"/>
    </row>
    <row r="921" spans="4:14" x14ac:dyDescent="0.25">
      <c r="D921" s="99"/>
      <c r="E921" s="99"/>
      <c r="F921" s="100"/>
      <c r="G921" s="99"/>
      <c r="H921" s="99"/>
      <c r="I921" s="98"/>
      <c r="J921" s="98"/>
      <c r="K921" s="98"/>
      <c r="L921" s="97"/>
      <c r="M921" s="97"/>
      <c r="N921" s="96"/>
    </row>
    <row r="922" spans="4:14" x14ac:dyDescent="0.25">
      <c r="D922" s="99"/>
      <c r="E922" s="99"/>
      <c r="F922" s="100"/>
      <c r="G922" s="99"/>
      <c r="H922" s="99"/>
      <c r="I922" s="98"/>
      <c r="J922" s="98"/>
      <c r="K922" s="98"/>
      <c r="L922" s="97"/>
      <c r="M922" s="97"/>
      <c r="N922" s="96"/>
    </row>
    <row r="923" spans="4:14" x14ac:dyDescent="0.25">
      <c r="D923" s="99"/>
      <c r="E923" s="99"/>
      <c r="F923" s="100"/>
      <c r="G923" s="99"/>
      <c r="H923" s="99"/>
      <c r="I923" s="98"/>
      <c r="J923" s="98"/>
      <c r="K923" s="98"/>
      <c r="L923" s="97"/>
      <c r="M923" s="97"/>
      <c r="N923" s="96"/>
    </row>
    <row r="924" spans="4:14" x14ac:dyDescent="0.25">
      <c r="D924" s="99"/>
      <c r="E924" s="99"/>
      <c r="F924" s="100"/>
      <c r="G924" s="99"/>
      <c r="H924" s="99"/>
      <c r="I924" s="98"/>
      <c r="J924" s="98"/>
      <c r="K924" s="98"/>
      <c r="L924" s="97"/>
      <c r="M924" s="97"/>
      <c r="N924" s="96"/>
    </row>
    <row r="925" spans="4:14" x14ac:dyDescent="0.25">
      <c r="D925" s="99"/>
      <c r="E925" s="99"/>
      <c r="F925" s="100"/>
      <c r="G925" s="99"/>
      <c r="H925" s="99"/>
      <c r="I925" s="98"/>
      <c r="J925" s="98"/>
      <c r="K925" s="98"/>
      <c r="L925" s="97"/>
      <c r="M925" s="97"/>
      <c r="N925" s="96"/>
    </row>
    <row r="926" spans="4:14" x14ac:dyDescent="0.25">
      <c r="D926" s="99"/>
      <c r="E926" s="99"/>
      <c r="F926" s="100"/>
      <c r="G926" s="99"/>
      <c r="H926" s="99"/>
      <c r="I926" s="98"/>
      <c r="J926" s="98"/>
      <c r="K926" s="98"/>
      <c r="L926" s="97"/>
      <c r="M926" s="97"/>
      <c r="N926" s="96"/>
    </row>
    <row r="927" spans="4:14" x14ac:dyDescent="0.25">
      <c r="D927" s="99"/>
      <c r="E927" s="99"/>
      <c r="F927" s="100"/>
      <c r="G927" s="99"/>
      <c r="H927" s="99"/>
      <c r="I927" s="98"/>
      <c r="J927" s="98"/>
      <c r="K927" s="98"/>
      <c r="L927" s="97"/>
      <c r="M927" s="97"/>
      <c r="N927" s="96"/>
    </row>
    <row r="928" spans="4:14" x14ac:dyDescent="0.25">
      <c r="D928" s="99"/>
      <c r="E928" s="99"/>
      <c r="F928" s="100"/>
      <c r="G928" s="99"/>
      <c r="H928" s="99"/>
      <c r="I928" s="98"/>
      <c r="J928" s="98"/>
      <c r="K928" s="98"/>
      <c r="L928" s="97"/>
      <c r="M928" s="97"/>
      <c r="N928" s="96"/>
    </row>
    <row r="929" spans="4:14" x14ac:dyDescent="0.25">
      <c r="D929" s="99"/>
      <c r="E929" s="99"/>
      <c r="F929" s="100"/>
      <c r="G929" s="99"/>
      <c r="H929" s="99"/>
      <c r="I929" s="98"/>
      <c r="J929" s="98"/>
      <c r="K929" s="98"/>
      <c r="L929" s="97"/>
      <c r="M929" s="97"/>
      <c r="N929" s="96"/>
    </row>
    <row r="930" spans="4:14" x14ac:dyDescent="0.25">
      <c r="D930" s="99"/>
      <c r="E930" s="99"/>
      <c r="F930" s="100"/>
      <c r="G930" s="99"/>
      <c r="H930" s="99"/>
      <c r="I930" s="98"/>
      <c r="J930" s="98"/>
      <c r="K930" s="98"/>
      <c r="L930" s="97"/>
      <c r="M930" s="97"/>
      <c r="N930" s="96"/>
    </row>
    <row r="931" spans="4:14" x14ac:dyDescent="0.25">
      <c r="D931" s="99"/>
      <c r="E931" s="99"/>
      <c r="F931" s="100"/>
      <c r="G931" s="99"/>
      <c r="H931" s="99"/>
      <c r="I931" s="98"/>
      <c r="J931" s="98"/>
      <c r="K931" s="98"/>
      <c r="L931" s="97"/>
      <c r="M931" s="97"/>
      <c r="N931" s="96"/>
    </row>
    <row r="932" spans="4:14" x14ac:dyDescent="0.25">
      <c r="D932" s="99"/>
      <c r="E932" s="99"/>
      <c r="F932" s="100"/>
      <c r="G932" s="99"/>
      <c r="H932" s="99"/>
      <c r="I932" s="98"/>
      <c r="J932" s="98"/>
      <c r="K932" s="98"/>
      <c r="L932" s="97"/>
      <c r="M932" s="97"/>
      <c r="N932" s="96"/>
    </row>
    <row r="933" spans="4:14" x14ac:dyDescent="0.25">
      <c r="D933" s="99"/>
      <c r="E933" s="99"/>
      <c r="F933" s="100"/>
      <c r="G933" s="99"/>
      <c r="H933" s="99"/>
      <c r="I933" s="98"/>
      <c r="J933" s="98"/>
      <c r="K933" s="98"/>
      <c r="L933" s="97"/>
      <c r="M933" s="97"/>
      <c r="N933" s="96"/>
    </row>
    <row r="934" spans="4:14" x14ac:dyDescent="0.25">
      <c r="D934" s="99"/>
      <c r="E934" s="99"/>
      <c r="F934" s="100"/>
      <c r="G934" s="99"/>
      <c r="H934" s="99"/>
      <c r="I934" s="98"/>
      <c r="J934" s="98"/>
      <c r="K934" s="98"/>
      <c r="L934" s="97"/>
      <c r="M934" s="97"/>
      <c r="N934" s="96"/>
    </row>
    <row r="935" spans="4:14" x14ac:dyDescent="0.25">
      <c r="D935" s="99"/>
      <c r="E935" s="99"/>
      <c r="F935" s="100"/>
      <c r="G935" s="99"/>
      <c r="H935" s="99"/>
      <c r="I935" s="98"/>
      <c r="J935" s="98"/>
      <c r="K935" s="98"/>
      <c r="L935" s="97"/>
      <c r="M935" s="97"/>
      <c r="N935" s="96"/>
    </row>
    <row r="936" spans="4:14" x14ac:dyDescent="0.25">
      <c r="D936" s="99"/>
      <c r="E936" s="99"/>
      <c r="F936" s="100"/>
      <c r="G936" s="99"/>
      <c r="H936" s="99"/>
      <c r="I936" s="98"/>
      <c r="J936" s="98"/>
      <c r="K936" s="98"/>
      <c r="L936" s="97"/>
      <c r="M936" s="97"/>
      <c r="N936" s="96"/>
    </row>
    <row r="937" spans="4:14" x14ac:dyDescent="0.25">
      <c r="D937" s="99"/>
      <c r="E937" s="99"/>
      <c r="F937" s="100"/>
      <c r="G937" s="99"/>
      <c r="H937" s="99"/>
      <c r="I937" s="98"/>
      <c r="J937" s="98"/>
      <c r="K937" s="98"/>
      <c r="L937" s="97"/>
      <c r="M937" s="97"/>
      <c r="N937" s="96"/>
    </row>
    <row r="938" spans="4:14" x14ac:dyDescent="0.25">
      <c r="D938" s="99"/>
      <c r="E938" s="99"/>
      <c r="F938" s="100"/>
      <c r="G938" s="99"/>
      <c r="H938" s="99"/>
      <c r="I938" s="98"/>
      <c r="J938" s="98"/>
      <c r="K938" s="98"/>
      <c r="L938" s="97"/>
      <c r="M938" s="97"/>
      <c r="N938" s="96"/>
    </row>
    <row r="939" spans="4:14" x14ac:dyDescent="0.25">
      <c r="D939" s="99"/>
      <c r="E939" s="99"/>
      <c r="F939" s="100"/>
      <c r="G939" s="99"/>
      <c r="H939" s="99"/>
      <c r="I939" s="98"/>
      <c r="J939" s="98"/>
      <c r="K939" s="98"/>
      <c r="L939" s="97"/>
      <c r="M939" s="97"/>
      <c r="N939" s="96"/>
    </row>
    <row r="940" spans="4:14" x14ac:dyDescent="0.25">
      <c r="D940" s="99"/>
      <c r="E940" s="99"/>
      <c r="F940" s="100"/>
      <c r="G940" s="99"/>
      <c r="H940" s="99"/>
      <c r="I940" s="98"/>
      <c r="J940" s="98"/>
      <c r="K940" s="98"/>
      <c r="L940" s="97"/>
      <c r="M940" s="97"/>
      <c r="N940" s="96"/>
    </row>
    <row r="941" spans="4:14" x14ac:dyDescent="0.25">
      <c r="D941" s="99"/>
      <c r="E941" s="99"/>
      <c r="F941" s="100"/>
      <c r="G941" s="99"/>
      <c r="H941" s="99"/>
      <c r="I941" s="98"/>
      <c r="J941" s="98"/>
      <c r="K941" s="98"/>
      <c r="L941" s="97"/>
      <c r="M941" s="97"/>
      <c r="N941" s="96"/>
    </row>
    <row r="942" spans="4:14" x14ac:dyDescent="0.25">
      <c r="D942" s="99"/>
      <c r="E942" s="99"/>
      <c r="F942" s="100"/>
      <c r="G942" s="99"/>
      <c r="H942" s="99"/>
      <c r="I942" s="98"/>
      <c r="J942" s="98"/>
      <c r="K942" s="98"/>
      <c r="L942" s="97"/>
      <c r="M942" s="97"/>
      <c r="N942" s="96"/>
    </row>
    <row r="943" spans="4:14" x14ac:dyDescent="0.25">
      <c r="D943" s="99"/>
      <c r="E943" s="99"/>
      <c r="F943" s="100"/>
      <c r="G943" s="99"/>
      <c r="H943" s="99"/>
      <c r="I943" s="98"/>
      <c r="J943" s="98"/>
      <c r="K943" s="98"/>
      <c r="L943" s="97"/>
      <c r="M943" s="97"/>
      <c r="N943" s="96"/>
    </row>
    <row r="944" spans="4:14" x14ac:dyDescent="0.25">
      <c r="D944" s="99"/>
      <c r="E944" s="99"/>
      <c r="F944" s="100"/>
      <c r="G944" s="99"/>
      <c r="H944" s="99"/>
      <c r="I944" s="98"/>
      <c r="J944" s="98"/>
      <c r="K944" s="98"/>
      <c r="L944" s="97"/>
      <c r="M944" s="97"/>
      <c r="N944" s="96"/>
    </row>
    <row r="945" spans="4:14" x14ac:dyDescent="0.25">
      <c r="D945" s="99"/>
      <c r="E945" s="99"/>
      <c r="F945" s="100"/>
      <c r="G945" s="99"/>
      <c r="H945" s="99"/>
      <c r="I945" s="98"/>
      <c r="J945" s="98"/>
      <c r="K945" s="98"/>
      <c r="L945" s="97"/>
      <c r="M945" s="97"/>
      <c r="N945" s="96"/>
    </row>
    <row r="946" spans="4:14" x14ac:dyDescent="0.25">
      <c r="D946" s="99"/>
      <c r="E946" s="99"/>
      <c r="F946" s="100"/>
      <c r="G946" s="99"/>
      <c r="H946" s="99"/>
      <c r="I946" s="98"/>
      <c r="J946" s="98"/>
      <c r="K946" s="98"/>
      <c r="L946" s="97"/>
      <c r="M946" s="97"/>
      <c r="N946" s="96"/>
    </row>
    <row r="947" spans="4:14" x14ac:dyDescent="0.25">
      <c r="D947" s="99"/>
      <c r="E947" s="99"/>
      <c r="F947" s="100"/>
      <c r="G947" s="99"/>
      <c r="H947" s="99"/>
      <c r="I947" s="98"/>
      <c r="J947" s="98"/>
      <c r="K947" s="98"/>
      <c r="L947" s="97"/>
      <c r="M947" s="97"/>
      <c r="N947" s="96"/>
    </row>
    <row r="948" spans="4:14" x14ac:dyDescent="0.25">
      <c r="D948" s="99"/>
      <c r="E948" s="99"/>
      <c r="F948" s="100"/>
      <c r="G948" s="99"/>
      <c r="H948" s="99"/>
      <c r="I948" s="98"/>
      <c r="J948" s="98"/>
      <c r="K948" s="98"/>
      <c r="L948" s="97"/>
      <c r="M948" s="97"/>
      <c r="N948" s="96"/>
    </row>
    <row r="949" spans="4:14" x14ac:dyDescent="0.25">
      <c r="D949" s="99"/>
      <c r="E949" s="99"/>
      <c r="F949" s="100"/>
      <c r="G949" s="99"/>
      <c r="H949" s="99"/>
      <c r="I949" s="98"/>
      <c r="J949" s="98"/>
      <c r="K949" s="98"/>
      <c r="L949" s="97"/>
      <c r="M949" s="97"/>
      <c r="N949" s="96"/>
    </row>
    <row r="950" spans="4:14" x14ac:dyDescent="0.25">
      <c r="D950" s="99"/>
      <c r="E950" s="99"/>
      <c r="F950" s="100"/>
      <c r="G950" s="99"/>
      <c r="H950" s="99"/>
      <c r="I950" s="98"/>
      <c r="J950" s="98"/>
      <c r="K950" s="98"/>
      <c r="L950" s="97"/>
      <c r="M950" s="97"/>
      <c r="N950" s="96"/>
    </row>
    <row r="951" spans="4:14" x14ac:dyDescent="0.25">
      <c r="D951" s="99"/>
      <c r="E951" s="99"/>
      <c r="F951" s="100"/>
      <c r="G951" s="99"/>
      <c r="H951" s="99"/>
      <c r="I951" s="98"/>
      <c r="J951" s="98"/>
      <c r="K951" s="98"/>
      <c r="L951" s="97"/>
      <c r="M951" s="97"/>
      <c r="N951" s="96"/>
    </row>
    <row r="952" spans="4:14" x14ac:dyDescent="0.25">
      <c r="D952" s="99"/>
      <c r="E952" s="99"/>
      <c r="F952" s="100"/>
      <c r="G952" s="99"/>
      <c r="H952" s="99"/>
      <c r="I952" s="98"/>
      <c r="J952" s="98"/>
      <c r="K952" s="98"/>
      <c r="L952" s="97"/>
      <c r="M952" s="97"/>
      <c r="N952" s="96"/>
    </row>
  </sheetData>
  <sheetProtection formatCells="0" formatColumns="0" formatRows="0" insertColumns="0" insertRows="0" deleteColumns="0" deleteRows="0"/>
  <mergeCells count="7">
    <mergeCell ref="K8:L8"/>
    <mergeCell ref="A1:N1"/>
    <mergeCell ref="A2:N2"/>
    <mergeCell ref="A3:N3"/>
    <mergeCell ref="C4:G5"/>
    <mergeCell ref="H4:O4"/>
    <mergeCell ref="H5:O5"/>
  </mergeCells>
  <conditionalFormatting sqref="N163:N165 N1 N173:N177 N132:N134 N67:N73 N77:N80 N141:N143 N136 N374:N65530 N167 N3 N7:N22 N29:N36 N44:N47 N55:N62 N86 N89 N99:N100 N181:N190">
    <cfRule type="cellIs" dxfId="81" priority="39" stopIfTrue="1" operator="lessThan">
      <formula>0.05</formula>
    </cfRule>
  </conditionalFormatting>
  <conditionalFormatting sqref="N23 N37 N48 N90 N130:N131 N146 N162 N172">
    <cfRule type="cellIs" dxfId="80" priority="38" stopIfTrue="1" operator="lessThan">
      <formula>0.05</formula>
    </cfRule>
  </conditionalFormatting>
  <conditionalFormatting sqref="N97:N98 N109:N114 N122:N125 N103:N104 N128:N129">
    <cfRule type="cellIs" dxfId="79" priority="37" stopIfTrue="1" operator="lessThan">
      <formula>0.05</formula>
    </cfRule>
  </conditionalFormatting>
  <conditionalFormatting sqref="N144:N145">
    <cfRule type="cellIs" dxfId="78" priority="36" stopIfTrue="1" operator="lessThan">
      <formula>0.05</formula>
    </cfRule>
  </conditionalFormatting>
  <conditionalFormatting sqref="N147:N149 N151">
    <cfRule type="cellIs" dxfId="77" priority="35" stopIfTrue="1" operator="lessThan">
      <formula>0.05</formula>
    </cfRule>
  </conditionalFormatting>
  <conditionalFormatting sqref="N63:N66">
    <cfRule type="cellIs" dxfId="76" priority="34" stopIfTrue="1" operator="lessThan">
      <formula>0.05</formula>
    </cfRule>
  </conditionalFormatting>
  <conditionalFormatting sqref="N74">
    <cfRule type="cellIs" dxfId="75" priority="33" stopIfTrue="1" operator="lessThan">
      <formula>0.05</formula>
    </cfRule>
  </conditionalFormatting>
  <conditionalFormatting sqref="N75">
    <cfRule type="cellIs" dxfId="74" priority="32" stopIfTrue="1" operator="lessThan">
      <formula>0.05</formula>
    </cfRule>
  </conditionalFormatting>
  <conditionalFormatting sqref="N76">
    <cfRule type="cellIs" dxfId="73" priority="31" stopIfTrue="1" operator="lessThan">
      <formula>0.05</formula>
    </cfRule>
  </conditionalFormatting>
  <conditionalFormatting sqref="N105">
    <cfRule type="cellIs" dxfId="72" priority="29" stopIfTrue="1" operator="lessThan">
      <formula>0.05</formula>
    </cfRule>
  </conditionalFormatting>
  <conditionalFormatting sqref="N106:N108">
    <cfRule type="cellIs" dxfId="71" priority="30" stopIfTrue="1" operator="lessThan">
      <formula>0.05</formula>
    </cfRule>
  </conditionalFormatting>
  <conditionalFormatting sqref="N115:N121">
    <cfRule type="cellIs" dxfId="70" priority="28" stopIfTrue="1" operator="lessThan">
      <formula>0.05</formula>
    </cfRule>
  </conditionalFormatting>
  <conditionalFormatting sqref="N137:N140">
    <cfRule type="cellIs" dxfId="69" priority="26" stopIfTrue="1" operator="lessThan">
      <formula>0.05</formula>
    </cfRule>
  </conditionalFormatting>
  <conditionalFormatting sqref="N135">
    <cfRule type="cellIs" dxfId="68" priority="27" stopIfTrue="1" operator="lessThan">
      <formula>0.05</formula>
    </cfRule>
  </conditionalFormatting>
  <conditionalFormatting sqref="N150">
    <cfRule type="cellIs" dxfId="67" priority="25" stopIfTrue="1" operator="lessThan">
      <formula>0.05</formula>
    </cfRule>
  </conditionalFormatting>
  <conditionalFormatting sqref="N152:N155">
    <cfRule type="cellIs" dxfId="66" priority="24" stopIfTrue="1" operator="lessThan">
      <formula>0.05</formula>
    </cfRule>
  </conditionalFormatting>
  <conditionalFormatting sqref="N161">
    <cfRule type="cellIs" dxfId="65" priority="23" stopIfTrue="1" operator="lessThan">
      <formula>0.05</formula>
    </cfRule>
  </conditionalFormatting>
  <conditionalFormatting sqref="N156:N160">
    <cfRule type="cellIs" dxfId="64" priority="22" stopIfTrue="1" operator="lessThan">
      <formula>0.05</formula>
    </cfRule>
  </conditionalFormatting>
  <conditionalFormatting sqref="N192:N203">
    <cfRule type="cellIs" dxfId="63" priority="21" stopIfTrue="1" operator="lessThan">
      <formula>0.05</formula>
    </cfRule>
  </conditionalFormatting>
  <conditionalFormatting sqref="N204 N219:N222 N226:N373 N206:N210">
    <cfRule type="cellIs" dxfId="62" priority="20" stopIfTrue="1" operator="lessThan">
      <formula>0.05</formula>
    </cfRule>
  </conditionalFormatting>
  <conditionalFormatting sqref="N168:N171">
    <cfRule type="cellIs" dxfId="61" priority="18" stopIfTrue="1" operator="lessThan">
      <formula>0.05</formula>
    </cfRule>
  </conditionalFormatting>
  <conditionalFormatting sqref="N166">
    <cfRule type="cellIs" dxfId="60" priority="19" stopIfTrue="1" operator="lessThan">
      <formula>0.05</formula>
    </cfRule>
  </conditionalFormatting>
  <conditionalFormatting sqref="N178:N180">
    <cfRule type="cellIs" dxfId="59" priority="17" stopIfTrue="1" operator="lessThan">
      <formula>0.05</formula>
    </cfRule>
  </conditionalFormatting>
  <conditionalFormatting sqref="N215:N218">
    <cfRule type="cellIs" dxfId="58" priority="16" stopIfTrue="1" operator="lessThan">
      <formula>0.05</formula>
    </cfRule>
  </conditionalFormatting>
  <conditionalFormatting sqref="N223:N225">
    <cfRule type="cellIs" dxfId="57" priority="15" stopIfTrue="1" operator="lessThan">
      <formula>0.05</formula>
    </cfRule>
  </conditionalFormatting>
  <conditionalFormatting sqref="N2">
    <cfRule type="cellIs" dxfId="56" priority="14" stopIfTrue="1" operator="lessThan">
      <formula>0.05</formula>
    </cfRule>
  </conditionalFormatting>
  <conditionalFormatting sqref="N126:N127">
    <cfRule type="cellIs" dxfId="55" priority="13" stopIfTrue="1" operator="lessThan">
      <formula>0.05</formula>
    </cfRule>
  </conditionalFormatting>
  <conditionalFormatting sqref="N191">
    <cfRule type="cellIs" dxfId="54" priority="12" stopIfTrue="1" operator="lessThan">
      <formula>0.05</formula>
    </cfRule>
  </conditionalFormatting>
  <conditionalFormatting sqref="N24:N28">
    <cfRule type="cellIs" dxfId="53" priority="11" stopIfTrue="1" operator="lessThan">
      <formula>0.05</formula>
    </cfRule>
  </conditionalFormatting>
  <conditionalFormatting sqref="N38:N43">
    <cfRule type="cellIs" dxfId="52" priority="10" stopIfTrue="1" operator="lessThan">
      <formula>0.05</formula>
    </cfRule>
  </conditionalFormatting>
  <conditionalFormatting sqref="N49:N54">
    <cfRule type="cellIs" dxfId="51" priority="9" stopIfTrue="1" operator="lessThan">
      <formula>0.05</formula>
    </cfRule>
  </conditionalFormatting>
  <conditionalFormatting sqref="N81:N85">
    <cfRule type="cellIs" dxfId="50" priority="8" stopIfTrue="1" operator="lessThan">
      <formula>0.05</formula>
    </cfRule>
  </conditionalFormatting>
  <conditionalFormatting sqref="N101:N102">
    <cfRule type="cellIs" dxfId="49" priority="7" stopIfTrue="1" operator="lessThan">
      <formula>0.05</formula>
    </cfRule>
  </conditionalFormatting>
  <conditionalFormatting sqref="N91:N92">
    <cfRule type="cellIs" dxfId="48" priority="6" stopIfTrue="1" operator="lessThan">
      <formula>0.05</formula>
    </cfRule>
  </conditionalFormatting>
  <conditionalFormatting sqref="N93:N96">
    <cfRule type="cellIs" dxfId="47" priority="5" stopIfTrue="1" operator="lessThan">
      <formula>0.05</formula>
    </cfRule>
  </conditionalFormatting>
  <conditionalFormatting sqref="N211:N214">
    <cfRule type="cellIs" dxfId="46" priority="4" stopIfTrue="1" operator="lessThan">
      <formula>0.05</formula>
    </cfRule>
  </conditionalFormatting>
  <conditionalFormatting sqref="N87:N88">
    <cfRule type="cellIs" dxfId="45" priority="3" stopIfTrue="1" operator="lessThan">
      <formula>0.05</formula>
    </cfRule>
  </conditionalFormatting>
  <conditionalFormatting sqref="N205">
    <cfRule type="cellIs" dxfId="44" priority="1" stopIfTrue="1" operator="lessThan">
      <formula>0.05</formula>
    </cfRule>
  </conditionalFormatting>
  <pageMargins left="0.75" right="0.47" top="1" bottom="1" header="0.5" footer="0.5"/>
  <pageSetup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0"/>
  <sheetViews>
    <sheetView zoomScale="80" zoomScaleNormal="80" zoomScalePageLayoutView="125" workbookViewId="0">
      <pane ySplit="8" topLeftCell="A9" activePane="bottomLeft" state="frozen"/>
      <selection pane="bottomLeft" activeCell="C4" sqref="C4:G5"/>
    </sheetView>
  </sheetViews>
  <sheetFormatPr defaultColWidth="8.85546875" defaultRowHeight="18" x14ac:dyDescent="0.25"/>
  <cols>
    <col min="1" max="1" width="43.42578125" style="89" customWidth="1"/>
    <col min="2" max="2" width="11" style="95" customWidth="1"/>
    <col min="3" max="3" width="12" style="95" customWidth="1"/>
    <col min="4" max="5" width="12" style="93" customWidth="1"/>
    <col min="6" max="6" width="9" style="94" customWidth="1"/>
    <col min="7" max="7" width="12" style="93" customWidth="1"/>
    <col min="8" max="8" width="8.28515625" style="93" customWidth="1"/>
    <col min="9" max="9" width="10" style="92" customWidth="1"/>
    <col min="10" max="10" width="8.7109375" style="92" hidden="1" customWidth="1"/>
    <col min="11" max="11" width="8.140625" style="92" customWidth="1"/>
    <col min="12" max="13" width="9.140625" style="91" customWidth="1"/>
    <col min="14" max="14" width="11.140625" style="90" customWidth="1"/>
    <col min="15" max="15" width="22" style="89" customWidth="1"/>
    <col min="16" max="16" width="2.140625" style="89" customWidth="1"/>
    <col min="17" max="17" width="19.42578125" style="194" customWidth="1"/>
    <col min="18" max="18" width="14.28515625" style="89" hidden="1" customWidth="1"/>
    <col min="19" max="16384" width="8.85546875" style="89"/>
  </cols>
  <sheetData>
    <row r="1" spans="1:18" s="162" customFormat="1" ht="27" customHeight="1" x14ac:dyDescent="0.35">
      <c r="A1" s="241" t="s">
        <v>242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164"/>
      <c r="P1" s="164"/>
      <c r="Q1" s="163"/>
    </row>
    <row r="2" spans="1:18" s="162" customFormat="1" ht="27" customHeight="1" x14ac:dyDescent="0.35">
      <c r="A2" s="242" t="s">
        <v>387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164"/>
      <c r="P2" s="164"/>
      <c r="Q2" s="163"/>
    </row>
    <row r="3" spans="1:18" s="160" customFormat="1" ht="23.25" x14ac:dyDescent="0.3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161"/>
      <c r="P3" s="161"/>
      <c r="Q3" s="165"/>
    </row>
    <row r="4" spans="1:18" s="147" customFormat="1" ht="21.75" customHeight="1" x14ac:dyDescent="0.2">
      <c r="A4" s="139" t="s">
        <v>2</v>
      </c>
      <c r="B4" s="159">
        <v>45</v>
      </c>
      <c r="C4" s="245"/>
      <c r="D4" s="246"/>
      <c r="E4" s="246"/>
      <c r="F4" s="246"/>
      <c r="G4" s="246"/>
      <c r="H4" s="252"/>
      <c r="I4" s="253"/>
      <c r="J4" s="253"/>
      <c r="K4" s="253"/>
      <c r="L4" s="253"/>
      <c r="M4" s="253"/>
      <c r="N4" s="253"/>
      <c r="O4" s="253"/>
      <c r="P4" s="149"/>
      <c r="Q4" s="148"/>
    </row>
    <row r="5" spans="1:18" s="147" customFormat="1" ht="21.75" customHeight="1" x14ac:dyDescent="0.2">
      <c r="A5" s="155" t="s">
        <v>14</v>
      </c>
      <c r="B5" s="159">
        <v>45</v>
      </c>
      <c r="C5" s="245"/>
      <c r="D5" s="246"/>
      <c r="E5" s="246"/>
      <c r="F5" s="246"/>
      <c r="G5" s="246"/>
      <c r="H5" s="252"/>
      <c r="I5" s="253"/>
      <c r="J5" s="253"/>
      <c r="K5" s="253"/>
      <c r="L5" s="253"/>
      <c r="M5" s="253"/>
      <c r="N5" s="253"/>
      <c r="O5" s="253"/>
      <c r="P5" s="149"/>
      <c r="Q5" s="148"/>
    </row>
    <row r="6" spans="1:18" s="147" customFormat="1" ht="21.75" customHeight="1" x14ac:dyDescent="0.2">
      <c r="A6" s="155" t="s">
        <v>178</v>
      </c>
      <c r="B6" s="158">
        <v>0.05</v>
      </c>
      <c r="C6" s="237" t="s">
        <v>243</v>
      </c>
      <c r="D6" s="238"/>
      <c r="E6" s="238"/>
      <c r="F6" s="238"/>
      <c r="G6" s="238"/>
      <c r="H6" s="169"/>
      <c r="I6" s="170"/>
      <c r="J6" s="170"/>
      <c r="K6" s="170"/>
      <c r="L6" s="170"/>
      <c r="M6" s="170"/>
      <c r="N6" s="170"/>
      <c r="O6" s="170"/>
      <c r="P6" s="149"/>
      <c r="Q6" s="148"/>
    </row>
    <row r="7" spans="1:18" s="147" customFormat="1" ht="21.75" customHeight="1" x14ac:dyDescent="0.25">
      <c r="A7" s="155" t="s">
        <v>9</v>
      </c>
      <c r="B7" s="154">
        <v>0.64</v>
      </c>
      <c r="C7" s="153" t="s">
        <v>244</v>
      </c>
      <c r="D7" s="151"/>
      <c r="E7" s="151"/>
      <c r="F7" s="152"/>
      <c r="G7" s="151"/>
      <c r="H7" s="171"/>
      <c r="I7" s="172"/>
      <c r="J7" s="172"/>
      <c r="K7" s="172"/>
      <c r="L7" s="171"/>
      <c r="M7" s="171"/>
      <c r="N7" s="173"/>
      <c r="O7" s="171"/>
      <c r="P7" s="149"/>
      <c r="Q7" s="148"/>
      <c r="R7" s="195"/>
    </row>
    <row r="8" spans="1:18" s="140" customFormat="1" ht="60" x14ac:dyDescent="0.2">
      <c r="A8" s="146" t="s">
        <v>3</v>
      </c>
      <c r="B8" s="133" t="s">
        <v>16</v>
      </c>
      <c r="C8" s="133" t="s">
        <v>19</v>
      </c>
      <c r="D8" s="133" t="s">
        <v>17</v>
      </c>
      <c r="E8" s="133" t="s">
        <v>18</v>
      </c>
      <c r="F8" s="145" t="s">
        <v>12</v>
      </c>
      <c r="G8" s="144" t="s">
        <v>20</v>
      </c>
      <c r="H8" s="143" t="s">
        <v>0</v>
      </c>
      <c r="I8" s="133" t="s">
        <v>4</v>
      </c>
      <c r="J8" s="133" t="s">
        <v>1</v>
      </c>
      <c r="K8" s="239" t="s">
        <v>5</v>
      </c>
      <c r="L8" s="240"/>
      <c r="M8" s="142" t="s">
        <v>10</v>
      </c>
      <c r="N8" s="141" t="s">
        <v>6</v>
      </c>
      <c r="O8" s="133" t="s">
        <v>13</v>
      </c>
      <c r="P8" s="133"/>
      <c r="Q8" s="133" t="s">
        <v>15</v>
      </c>
      <c r="R8" s="196" t="s">
        <v>245</v>
      </c>
    </row>
    <row r="9" spans="1:18" s="132" customFormat="1" ht="24" x14ac:dyDescent="0.2">
      <c r="A9" s="139"/>
      <c r="B9" s="133"/>
      <c r="C9" s="133"/>
      <c r="D9" s="133"/>
      <c r="E9" s="133"/>
      <c r="F9" s="138"/>
      <c r="G9" s="133"/>
      <c r="H9" s="133"/>
      <c r="I9" s="137"/>
      <c r="J9" s="137"/>
      <c r="K9" s="136" t="s">
        <v>7</v>
      </c>
      <c r="L9" s="136" t="s">
        <v>8</v>
      </c>
      <c r="M9" s="135"/>
      <c r="N9" s="134"/>
      <c r="O9" s="133"/>
      <c r="P9" s="133"/>
      <c r="Q9" s="139"/>
      <c r="R9" s="196"/>
    </row>
    <row r="10" spans="1:18" s="113" customFormat="1" ht="32.25" customHeight="1" x14ac:dyDescent="0.25">
      <c r="A10" s="131" t="s">
        <v>40</v>
      </c>
      <c r="B10" s="117"/>
      <c r="C10" s="117" t="e">
        <f>+'Bang-Rural'!F147\</f>
        <v>#NAME?</v>
      </c>
      <c r="D10" s="107"/>
      <c r="E10" s="106"/>
      <c r="F10" s="105"/>
      <c r="G10" s="105"/>
      <c r="H10" s="104"/>
      <c r="I10" s="103"/>
      <c r="J10" s="103"/>
      <c r="K10" s="103"/>
      <c r="L10" s="103"/>
      <c r="M10" s="103"/>
      <c r="N10" s="102"/>
      <c r="O10" s="176"/>
      <c r="P10" s="101"/>
      <c r="Q10" s="192"/>
      <c r="R10" s="197"/>
    </row>
    <row r="11" spans="1:18" s="113" customFormat="1" ht="21.75" customHeight="1" x14ac:dyDescent="0.25">
      <c r="A11" s="129" t="s">
        <v>23</v>
      </c>
      <c r="B11" s="108">
        <v>31</v>
      </c>
      <c r="C11" s="108">
        <v>28</v>
      </c>
      <c r="D11" s="107">
        <f t="shared" ref="D11" si="0">SUM($B$4-B11)</f>
        <v>14</v>
      </c>
      <c r="E11" s="106">
        <f t="shared" ref="E11" si="1">SUM($B$5-C11)</f>
        <v>17</v>
      </c>
      <c r="F11" s="105">
        <f t="shared" ref="F11:F37" si="2">IF(ISERROR(B11/$B$4),"",(B11/$B$4))</f>
        <v>0.68888888888888888</v>
      </c>
      <c r="G11" s="105">
        <f t="shared" ref="G11:G37" si="3">IF(ISERROR(C11/$B$5),"",(C11/$B$5))</f>
        <v>0.62222222222222223</v>
      </c>
      <c r="H11" s="104">
        <f t="shared" ref="H11:H37" si="4">IF(ISERROR(F11-G11),"",(F11-G11))</f>
        <v>6.6666666666666652E-2</v>
      </c>
      <c r="I11" s="103">
        <f t="shared" ref="I11:I73" si="5">IF(ISERROR((B11*E11)/(C11*D11)),"",(B11*E11/(C11*D11)))</f>
        <v>1.3443877551020409</v>
      </c>
      <c r="J11" s="103">
        <f t="shared" ref="J11:J73" si="6">POWER(1/B11+1/C11+1/D11+1/E11,1/2)</f>
        <v>0.44522404592603809</v>
      </c>
      <c r="K11" s="103">
        <f t="shared" ref="K11:K73" si="7">IF(ISERROR(EXP(LN(I11)-1.96 *J11)),"",(EXP(LN(I11)-1.96*J11)))</f>
        <v>0.56174884653326185</v>
      </c>
      <c r="L11" s="103">
        <f t="shared" ref="L11:L73" si="8">IF(ISERROR(EXP(LN(I11)+1.96 *J11)),"",EXP(LN(I11)+1.96*J11))</f>
        <v>3.2174137022661209</v>
      </c>
      <c r="M11" s="103">
        <f t="shared" ref="M11:M37" si="9">IF(ISERROR(($B$7*B11/(B11+D11)/(($B$7*B11/(B11+D11)+(1-$B$7)*C11/(C11+E11))))/($B$7*D11/(B11+D11)/(($B$7*D11/(B11+D11)+(1-$B$7)*E11/(C11+E11))))),"",($B$7*B11/(B11+D11)/(($B$7*B11/(B11+D11)+(1-$B$7)*C11/(C11+E11))))/($B$7*D11/(B11+D11)/(($B$7*D11/(B11+D11)+(1-$B$7)*E11/(C11+E11)))))</f>
        <v>1.1160236822001528</v>
      </c>
      <c r="N11" s="102">
        <f t="shared" ref="N11:N16" si="10">MIN(_xlfn.HYPGEOM.DIST(C11,B11+C11,C11+E11,B11+D11+C11+E11,TRUE),_xlfn.HYPGEOM.DIST(B11,B11+C11,B11+D11,B11+D11+C11+E11,TRUE))</f>
        <v>0.32883490717419223</v>
      </c>
      <c r="O11" s="176" t="str">
        <f>IF(AND(N11&lt;$B$6,M11&gt;1,AND(B11&gt;0,B11&lt;$B$4)),"Doers are " &amp; ROUND(M11,1)&amp;" more likely to give this response than Non-Doers.",IF(AND(N11&lt;$B$6,M11&gt;1,B11=$B$4),"Doers are more likely to give this response than Non-doers.",""))</f>
        <v/>
      </c>
      <c r="P11" s="101"/>
      <c r="Q11" s="192" t="str">
        <f>IF(AND(N11&lt;$B$6,M11&lt;1,AND(C11&gt;0,B11&gt;0)),"Non-doers are " &amp; ROUND(1/M11,1)&amp;" more likely to give this response than Doers.",IF(AND(N11&lt;$B$6,M11=0,B11=0),"Non-doers are more likely to give this response than Doers.",""))</f>
        <v/>
      </c>
      <c r="R11" s="198">
        <f>(F11+G11)/2</f>
        <v>0.65555555555555556</v>
      </c>
    </row>
    <row r="12" spans="1:18" s="113" customFormat="1" ht="60.75" customHeight="1" x14ac:dyDescent="0.25">
      <c r="A12" s="129" t="s">
        <v>22</v>
      </c>
      <c r="B12" s="108">
        <v>18</v>
      </c>
      <c r="C12" s="108">
        <v>9</v>
      </c>
      <c r="D12" s="107">
        <f>SUM($B$4-B12)</f>
        <v>27</v>
      </c>
      <c r="E12" s="106">
        <f>SUM($B$5-C12)</f>
        <v>36</v>
      </c>
      <c r="F12" s="105">
        <f t="shared" si="2"/>
        <v>0.4</v>
      </c>
      <c r="G12" s="105">
        <f t="shared" si="3"/>
        <v>0.2</v>
      </c>
      <c r="H12" s="104">
        <f t="shared" si="4"/>
        <v>0.2</v>
      </c>
      <c r="I12" s="103">
        <f t="shared" si="5"/>
        <v>2.6666666666666665</v>
      </c>
      <c r="J12" s="103">
        <f t="shared" si="6"/>
        <v>0.48112522432468813</v>
      </c>
      <c r="K12" s="103">
        <f t="shared" si="7"/>
        <v>1.0385482384081621</v>
      </c>
      <c r="L12" s="103">
        <f t="shared" si="8"/>
        <v>6.8471649636714869</v>
      </c>
      <c r="M12" s="103">
        <f t="shared" si="9"/>
        <v>1.3658536585365852</v>
      </c>
      <c r="N12" s="102">
        <f t="shared" si="10"/>
        <v>3.2351454723630081E-2</v>
      </c>
      <c r="O12" s="176" t="str">
        <f t="shared" ref="O12:O16" si="11">IF(AND(N12&lt;$B$6,M12&gt;1,AND(B12&gt;0,B12&lt;$B$4)),"Doers are " &amp; ROUND(M12,1)&amp;" more likely to give this response than Non-Doers.",IF(AND(N12&lt;$B$6,M12&gt;1,B12=$B$4),"Doers are more likely to give this response than Non-doers.",""))</f>
        <v>Doers are 1.4 more likely to give this response than Non-Doers.</v>
      </c>
      <c r="P12" s="101"/>
      <c r="Q12" s="192" t="str">
        <f t="shared" ref="Q12:Q16" si="12">IF(AND(N12&lt;$B$6,M12&lt;1,AND(C12&gt;0,B12&gt;0)),"Non-doers are " &amp; ROUND(1/M12,1)&amp;" more likely to give this response than Doers.",IF(AND(N12&lt;$B$6,M12=0,B12=0),"Non-doers are more likely to give this response than Doers.",""))</f>
        <v/>
      </c>
      <c r="R12" s="198">
        <f t="shared" ref="R12:R16" si="13">(F12+G12)/2</f>
        <v>0.30000000000000004</v>
      </c>
    </row>
    <row r="13" spans="1:18" s="113" customFormat="1" ht="21.75" customHeight="1" x14ac:dyDescent="0.25">
      <c r="A13" s="129" t="s">
        <v>21</v>
      </c>
      <c r="B13" s="108">
        <v>28</v>
      </c>
      <c r="C13" s="108">
        <v>25</v>
      </c>
      <c r="D13" s="107">
        <f t="shared" ref="D13:D16" si="14">SUM($B$4-B13)</f>
        <v>17</v>
      </c>
      <c r="E13" s="106">
        <f t="shared" ref="E13:E16" si="15">SUM($B$5-C13)</f>
        <v>20</v>
      </c>
      <c r="F13" s="105">
        <f t="shared" si="2"/>
        <v>0.62222222222222223</v>
      </c>
      <c r="G13" s="105">
        <f t="shared" si="3"/>
        <v>0.55555555555555558</v>
      </c>
      <c r="H13" s="104">
        <f t="shared" si="4"/>
        <v>6.6666666666666652E-2</v>
      </c>
      <c r="I13" s="103">
        <f t="shared" si="5"/>
        <v>1.3176470588235294</v>
      </c>
      <c r="J13" s="103">
        <f t="shared" si="6"/>
        <v>0.42957864835912224</v>
      </c>
      <c r="K13" s="103">
        <f t="shared" si="7"/>
        <v>0.5677202291159299</v>
      </c>
      <c r="L13" s="103">
        <f t="shared" si="8"/>
        <v>3.058185498040026</v>
      </c>
      <c r="M13" s="103">
        <f t="shared" si="9"/>
        <v>1.1061970107508086</v>
      </c>
      <c r="N13" s="102">
        <f t="shared" si="10"/>
        <v>0.33430415888985759</v>
      </c>
      <c r="O13" s="176" t="str">
        <f t="shared" si="11"/>
        <v/>
      </c>
      <c r="P13" s="101"/>
      <c r="Q13" s="192" t="str">
        <f t="shared" si="12"/>
        <v/>
      </c>
      <c r="R13" s="198">
        <f t="shared" si="13"/>
        <v>0.58888888888888891</v>
      </c>
    </row>
    <row r="14" spans="1:18" s="113" customFormat="1" ht="21.75" customHeight="1" x14ac:dyDescent="0.25">
      <c r="A14" s="129" t="s">
        <v>24</v>
      </c>
      <c r="B14" s="108">
        <v>12</v>
      </c>
      <c r="C14" s="108">
        <v>8</v>
      </c>
      <c r="D14" s="107">
        <f t="shared" si="14"/>
        <v>33</v>
      </c>
      <c r="E14" s="106">
        <f t="shared" si="15"/>
        <v>37</v>
      </c>
      <c r="F14" s="105">
        <f t="shared" si="2"/>
        <v>0.26666666666666666</v>
      </c>
      <c r="G14" s="105">
        <f t="shared" si="3"/>
        <v>0.17777777777777778</v>
      </c>
      <c r="H14" s="104">
        <f t="shared" si="4"/>
        <v>8.8888888888888878E-2</v>
      </c>
      <c r="I14" s="103">
        <f t="shared" si="5"/>
        <v>1.6818181818181819</v>
      </c>
      <c r="J14" s="103">
        <f t="shared" si="6"/>
        <v>0.51542544627073916</v>
      </c>
      <c r="K14" s="103">
        <f t="shared" si="7"/>
        <v>0.61240685879217338</v>
      </c>
      <c r="L14" s="103">
        <f t="shared" si="8"/>
        <v>4.6186817735398691</v>
      </c>
      <c r="M14" s="103">
        <f t="shared" si="9"/>
        <v>1.1859504132231407</v>
      </c>
      <c r="N14" s="102">
        <f t="shared" si="10"/>
        <v>0.2237440790995725</v>
      </c>
      <c r="O14" s="176" t="str">
        <f t="shared" si="11"/>
        <v/>
      </c>
      <c r="P14" s="101"/>
      <c r="Q14" s="192" t="str">
        <f t="shared" si="12"/>
        <v/>
      </c>
      <c r="R14" s="198">
        <f t="shared" si="13"/>
        <v>0.22222222222222221</v>
      </c>
    </row>
    <row r="15" spans="1:18" s="113" customFormat="1" ht="64.5" customHeight="1" x14ac:dyDescent="0.25">
      <c r="A15" s="129" t="s">
        <v>25</v>
      </c>
      <c r="B15" s="108">
        <v>12</v>
      </c>
      <c r="C15" s="108">
        <v>2</v>
      </c>
      <c r="D15" s="107">
        <f t="shared" si="14"/>
        <v>33</v>
      </c>
      <c r="E15" s="106">
        <f t="shared" si="15"/>
        <v>43</v>
      </c>
      <c r="F15" s="105">
        <f t="shared" si="2"/>
        <v>0.26666666666666666</v>
      </c>
      <c r="G15" s="105">
        <f t="shared" si="3"/>
        <v>4.4444444444444446E-2</v>
      </c>
      <c r="H15" s="104">
        <f t="shared" si="4"/>
        <v>0.22222222222222221</v>
      </c>
      <c r="I15" s="103">
        <f t="shared" si="5"/>
        <v>7.8181818181818183</v>
      </c>
      <c r="J15" s="103">
        <f t="shared" si="6"/>
        <v>0.79805524720400911</v>
      </c>
      <c r="K15" s="103">
        <f t="shared" si="7"/>
        <v>1.636015543308565</v>
      </c>
      <c r="L15" s="103">
        <f t="shared" si="8"/>
        <v>37.361483020225982</v>
      </c>
      <c r="M15" s="103">
        <f t="shared" si="9"/>
        <v>1.5844155844155845</v>
      </c>
      <c r="N15" s="102">
        <f t="shared" si="10"/>
        <v>3.5320184673156962E-3</v>
      </c>
      <c r="O15" s="176" t="str">
        <f t="shared" si="11"/>
        <v>Doers are 1.6 more likely to give this response than Non-Doers.</v>
      </c>
      <c r="P15" s="101"/>
      <c r="Q15" s="192" t="str">
        <f t="shared" si="12"/>
        <v/>
      </c>
      <c r="R15" s="198">
        <f t="shared" si="13"/>
        <v>0.15555555555555556</v>
      </c>
    </row>
    <row r="16" spans="1:18" s="113" customFormat="1" ht="61.5" customHeight="1" x14ac:dyDescent="0.25">
      <c r="A16" s="129" t="s">
        <v>131</v>
      </c>
      <c r="B16" s="108">
        <v>0</v>
      </c>
      <c r="C16" s="108">
        <v>8</v>
      </c>
      <c r="D16" s="107">
        <f t="shared" si="14"/>
        <v>45</v>
      </c>
      <c r="E16" s="106">
        <f t="shared" si="15"/>
        <v>37</v>
      </c>
      <c r="F16" s="105">
        <f t="shared" si="2"/>
        <v>0</v>
      </c>
      <c r="G16" s="105">
        <f t="shared" si="3"/>
        <v>0.17777777777777778</v>
      </c>
      <c r="H16" s="104">
        <f t="shared" si="4"/>
        <v>-0.17777777777777778</v>
      </c>
      <c r="I16" s="103">
        <f t="shared" si="5"/>
        <v>0</v>
      </c>
      <c r="J16" s="103" t="e">
        <f t="shared" si="6"/>
        <v>#DIV/0!</v>
      </c>
      <c r="K16" s="103" t="str">
        <f t="shared" si="7"/>
        <v/>
      </c>
      <c r="L16" s="103" t="str">
        <f t="shared" si="8"/>
        <v/>
      </c>
      <c r="M16" s="103">
        <f t="shared" si="9"/>
        <v>0</v>
      </c>
      <c r="N16" s="102">
        <f t="shared" si="10"/>
        <v>2.7807746243537876E-3</v>
      </c>
      <c r="O16" s="176" t="str">
        <f t="shared" si="11"/>
        <v/>
      </c>
      <c r="P16" s="101"/>
      <c r="Q16" s="192" t="str">
        <f t="shared" si="12"/>
        <v>Non-doers are more likely to give this response than Doers.</v>
      </c>
      <c r="R16" s="198">
        <f t="shared" si="13"/>
        <v>8.8888888888888892E-2</v>
      </c>
    </row>
    <row r="17" spans="1:18" s="113" customFormat="1" ht="21.75" hidden="1" customHeight="1" x14ac:dyDescent="0.25">
      <c r="A17" s="129"/>
      <c r="B17" s="108"/>
      <c r="C17" s="108"/>
      <c r="D17" s="107"/>
      <c r="E17" s="106"/>
      <c r="F17" s="105"/>
      <c r="G17" s="105"/>
      <c r="H17" s="104"/>
      <c r="I17" s="103"/>
      <c r="J17" s="103"/>
      <c r="K17" s="103"/>
      <c r="L17" s="103"/>
      <c r="M17" s="103"/>
      <c r="N17" s="102"/>
      <c r="O17" s="176"/>
      <c r="P17" s="101"/>
      <c r="Q17" s="192"/>
      <c r="R17" s="197"/>
    </row>
    <row r="18" spans="1:18" s="113" customFormat="1" ht="21.75" hidden="1" customHeight="1" x14ac:dyDescent="0.25">
      <c r="A18" s="129"/>
      <c r="B18" s="108"/>
      <c r="C18" s="108"/>
      <c r="D18" s="107"/>
      <c r="E18" s="106"/>
      <c r="F18" s="105"/>
      <c r="G18" s="105"/>
      <c r="H18" s="104"/>
      <c r="I18" s="103"/>
      <c r="J18" s="103"/>
      <c r="K18" s="103"/>
      <c r="L18" s="103"/>
      <c r="M18" s="103"/>
      <c r="N18" s="102"/>
      <c r="O18" s="176"/>
      <c r="P18" s="101"/>
      <c r="Q18" s="192"/>
      <c r="R18" s="197"/>
    </row>
    <row r="19" spans="1:18" s="113" customFormat="1" ht="21.75" customHeight="1" x14ac:dyDescent="0.25">
      <c r="A19" s="129"/>
      <c r="B19" s="108"/>
      <c r="C19" s="108"/>
      <c r="D19" s="107"/>
      <c r="E19" s="106"/>
      <c r="F19" s="105"/>
      <c r="G19" s="105"/>
      <c r="H19" s="104"/>
      <c r="I19" s="103"/>
      <c r="J19" s="103"/>
      <c r="K19" s="103"/>
      <c r="L19" s="103"/>
      <c r="M19" s="103"/>
      <c r="N19" s="102"/>
      <c r="O19" s="176"/>
      <c r="P19" s="101"/>
      <c r="Q19" s="192"/>
      <c r="R19" s="197"/>
    </row>
    <row r="20" spans="1:18" s="113" customFormat="1" ht="21.75" customHeight="1" x14ac:dyDescent="0.25">
      <c r="A20" s="128"/>
      <c r="B20" s="117"/>
      <c r="C20" s="117"/>
      <c r="D20" s="101"/>
      <c r="E20" s="126"/>
      <c r="F20" s="125"/>
      <c r="G20" s="125"/>
      <c r="H20" s="124"/>
      <c r="I20" s="123"/>
      <c r="J20" s="123"/>
      <c r="K20" s="123"/>
      <c r="L20" s="123"/>
      <c r="M20" s="123"/>
      <c r="N20" s="102"/>
      <c r="O20" s="176"/>
      <c r="P20" s="101"/>
      <c r="Q20" s="192"/>
      <c r="R20" s="197"/>
    </row>
    <row r="21" spans="1:18" s="113" customFormat="1" ht="28.5" customHeight="1" x14ac:dyDescent="0.25">
      <c r="A21" s="114" t="s">
        <v>39</v>
      </c>
      <c r="B21" s="107"/>
      <c r="C21" s="107"/>
      <c r="D21" s="107"/>
      <c r="E21" s="106"/>
      <c r="F21" s="105"/>
      <c r="G21" s="105"/>
      <c r="H21" s="104"/>
      <c r="I21" s="103"/>
      <c r="J21" s="103"/>
      <c r="K21" s="103"/>
      <c r="L21" s="103"/>
      <c r="M21" s="103"/>
      <c r="N21" s="102"/>
      <c r="O21" s="176"/>
      <c r="P21" s="101"/>
      <c r="Q21" s="192"/>
      <c r="R21" s="197"/>
    </row>
    <row r="22" spans="1:18" s="113" customFormat="1" ht="66.75" customHeight="1" x14ac:dyDescent="0.25">
      <c r="A22" s="129" t="s">
        <v>26</v>
      </c>
      <c r="B22" s="108">
        <v>38</v>
      </c>
      <c r="C22" s="108">
        <v>18</v>
      </c>
      <c r="D22" s="107">
        <f t="shared" ref="D22:D29" si="16">SUM($B$4-B22)</f>
        <v>7</v>
      </c>
      <c r="E22" s="106">
        <f t="shared" ref="E22:E29" si="17">SUM($B$5-C22)</f>
        <v>27</v>
      </c>
      <c r="F22" s="105">
        <f t="shared" si="2"/>
        <v>0.84444444444444444</v>
      </c>
      <c r="G22" s="105">
        <f t="shared" si="3"/>
        <v>0.4</v>
      </c>
      <c r="H22" s="104">
        <f t="shared" si="4"/>
        <v>0.44444444444444442</v>
      </c>
      <c r="I22" s="103">
        <f t="shared" si="5"/>
        <v>8.1428571428571423</v>
      </c>
      <c r="J22" s="103">
        <f t="shared" si="6"/>
        <v>0.51163026193083971</v>
      </c>
      <c r="K22" s="103">
        <f t="shared" si="7"/>
        <v>2.9872278157095686</v>
      </c>
      <c r="L22" s="103">
        <f t="shared" si="8"/>
        <v>22.196540250556559</v>
      </c>
      <c r="M22" s="103">
        <f t="shared" si="9"/>
        <v>2.5027829313543597</v>
      </c>
      <c r="N22" s="102">
        <f t="shared" ref="N22:N34" si="18">MIN(_xlfn.HYPGEOM.DIST(C22,B22+C22,C22+E22,B22+D22+C22+E22,TRUE),_xlfn.HYPGEOM.DIST(B22,B22+C22,B22+D22,B22+D22+C22+E22,TRUE))</f>
        <v>1.2389973251144126E-5</v>
      </c>
      <c r="O22" s="176" t="str">
        <f t="shared" ref="O22:O26" si="19">IF(AND(N22&lt;$B$6,M22&gt;1,AND(B22&gt;0,B22&lt;$B$4)),"Doers are " &amp; ROUND(M22,1)&amp;" more likely to give this response than Non-Doers.",IF(AND(N22&lt;$B$6,M22&gt;1,B22=$B$4),"Doers are more likely to give this response than Non-doers.",""))</f>
        <v>Doers are 2.5 more likely to give this response than Non-Doers.</v>
      </c>
      <c r="P22" s="101"/>
      <c r="Q22" s="192" t="str">
        <f t="shared" ref="Q22:Q26" si="20">IF(AND(N22&lt;$B$6,M22&lt;1,AND(C22&gt;0,B22&gt;0)),"Non-doers are " &amp; ROUND(1/M22,1)&amp;" more likely to give this response than Doers.",IF(AND(N22&lt;$B$6,M22=0,B22=0),"Non-doers are more likely to give this response than Doers.",""))</f>
        <v/>
      </c>
      <c r="R22" s="198">
        <f t="shared" ref="R22:R26" si="21">(F22+G22)/2</f>
        <v>0.62222222222222223</v>
      </c>
    </row>
    <row r="23" spans="1:18" s="113" customFormat="1" ht="21.75" customHeight="1" x14ac:dyDescent="0.25">
      <c r="A23" s="129" t="s">
        <v>27</v>
      </c>
      <c r="B23" s="108">
        <v>9</v>
      </c>
      <c r="C23" s="108">
        <v>8</v>
      </c>
      <c r="D23" s="107">
        <f t="shared" si="16"/>
        <v>36</v>
      </c>
      <c r="E23" s="106">
        <f t="shared" si="17"/>
        <v>37</v>
      </c>
      <c r="F23" s="105">
        <f t="shared" si="2"/>
        <v>0.2</v>
      </c>
      <c r="G23" s="105">
        <f t="shared" si="3"/>
        <v>0.17777777777777778</v>
      </c>
      <c r="H23" s="104">
        <f t="shared" si="4"/>
        <v>2.2222222222222227E-2</v>
      </c>
      <c r="I23" s="103">
        <f t="shared" si="5"/>
        <v>1.15625</v>
      </c>
      <c r="J23" s="103">
        <f t="shared" si="6"/>
        <v>0.53936621688414632</v>
      </c>
      <c r="K23" s="103">
        <f t="shared" si="7"/>
        <v>0.40172971178217842</v>
      </c>
      <c r="L23" s="103">
        <f t="shared" si="8"/>
        <v>3.3278944108194</v>
      </c>
      <c r="M23" s="103">
        <f t="shared" si="9"/>
        <v>1.0520833333333333</v>
      </c>
      <c r="N23" s="102">
        <f t="shared" si="18"/>
        <v>0.50000000000000022</v>
      </c>
      <c r="O23" s="176" t="str">
        <f t="shared" si="19"/>
        <v/>
      </c>
      <c r="P23" s="101"/>
      <c r="Q23" s="192" t="str">
        <f t="shared" si="20"/>
        <v/>
      </c>
      <c r="R23" s="198">
        <f t="shared" si="21"/>
        <v>0.18888888888888888</v>
      </c>
    </row>
    <row r="24" spans="1:18" s="113" customFormat="1" ht="60.75" customHeight="1" x14ac:dyDescent="0.25">
      <c r="A24" s="129" t="s">
        <v>28</v>
      </c>
      <c r="B24" s="108">
        <v>24</v>
      </c>
      <c r="C24" s="108">
        <v>14</v>
      </c>
      <c r="D24" s="107">
        <f t="shared" si="16"/>
        <v>21</v>
      </c>
      <c r="E24" s="106">
        <f t="shared" si="17"/>
        <v>31</v>
      </c>
      <c r="F24" s="105">
        <f t="shared" si="2"/>
        <v>0.53333333333333333</v>
      </c>
      <c r="G24" s="105">
        <f t="shared" si="3"/>
        <v>0.31111111111111112</v>
      </c>
      <c r="H24" s="104">
        <f t="shared" si="4"/>
        <v>0.22222222222222221</v>
      </c>
      <c r="I24" s="103">
        <f t="shared" si="5"/>
        <v>2.5306122448979593</v>
      </c>
      <c r="J24" s="103">
        <f t="shared" si="6"/>
        <v>0.43928618260812019</v>
      </c>
      <c r="K24" s="103">
        <f t="shared" si="7"/>
        <v>1.069787841222408</v>
      </c>
      <c r="L24" s="103">
        <f t="shared" si="8"/>
        <v>5.9862321174915119</v>
      </c>
      <c r="M24" s="103">
        <f t="shared" si="9"/>
        <v>1.3781512605042019</v>
      </c>
      <c r="N24" s="102">
        <f t="shared" si="18"/>
        <v>2.7055751760111248E-2</v>
      </c>
      <c r="O24" s="176" t="str">
        <f t="shared" si="19"/>
        <v>Doers are 1.4 more likely to give this response than Non-Doers.</v>
      </c>
      <c r="P24" s="101"/>
      <c r="Q24" s="192" t="str">
        <f t="shared" si="20"/>
        <v/>
      </c>
      <c r="R24" s="198">
        <f t="shared" si="21"/>
        <v>0.42222222222222222</v>
      </c>
    </row>
    <row r="25" spans="1:18" s="113" customFormat="1" ht="21.75" customHeight="1" x14ac:dyDescent="0.25">
      <c r="A25" s="129" t="s">
        <v>29</v>
      </c>
      <c r="B25" s="108">
        <v>14</v>
      </c>
      <c r="C25" s="108">
        <v>9</v>
      </c>
      <c r="D25" s="107">
        <f t="shared" si="16"/>
        <v>31</v>
      </c>
      <c r="E25" s="106">
        <f t="shared" si="17"/>
        <v>36</v>
      </c>
      <c r="F25" s="105">
        <f t="shared" si="2"/>
        <v>0.31111111111111112</v>
      </c>
      <c r="G25" s="105">
        <f t="shared" si="3"/>
        <v>0.2</v>
      </c>
      <c r="H25" s="104">
        <f t="shared" si="4"/>
        <v>0.1111111111111111</v>
      </c>
      <c r="I25" s="103">
        <f t="shared" si="5"/>
        <v>1.8064516129032258</v>
      </c>
      <c r="J25" s="103">
        <f t="shared" si="6"/>
        <v>0.49251956797023744</v>
      </c>
      <c r="K25" s="103">
        <f t="shared" si="7"/>
        <v>0.68799489098403566</v>
      </c>
      <c r="L25" s="103">
        <f t="shared" si="8"/>
        <v>4.7431564863704585</v>
      </c>
      <c r="M25" s="103">
        <f t="shared" si="9"/>
        <v>1.2141723955579058</v>
      </c>
      <c r="N25" s="102">
        <f t="shared" si="18"/>
        <v>0.16693401114349049</v>
      </c>
      <c r="O25" s="176" t="str">
        <f t="shared" si="19"/>
        <v/>
      </c>
      <c r="P25" s="101"/>
      <c r="Q25" s="192" t="str">
        <f t="shared" si="20"/>
        <v/>
      </c>
      <c r="R25" s="198">
        <f t="shared" si="21"/>
        <v>0.25555555555555554</v>
      </c>
    </row>
    <row r="26" spans="1:18" s="113" customFormat="1" ht="21.75" customHeight="1" x14ac:dyDescent="0.25">
      <c r="A26" s="129" t="s">
        <v>30</v>
      </c>
      <c r="B26" s="108">
        <v>7</v>
      </c>
      <c r="C26" s="108">
        <v>3</v>
      </c>
      <c r="D26" s="107">
        <f t="shared" si="16"/>
        <v>38</v>
      </c>
      <c r="E26" s="106">
        <f t="shared" si="17"/>
        <v>42</v>
      </c>
      <c r="F26" s="105">
        <f t="shared" si="2"/>
        <v>0.15555555555555556</v>
      </c>
      <c r="G26" s="105">
        <f t="shared" si="3"/>
        <v>6.6666666666666666E-2</v>
      </c>
      <c r="H26" s="104">
        <f t="shared" si="4"/>
        <v>8.8888888888888892E-2</v>
      </c>
      <c r="I26" s="103">
        <f t="shared" si="5"/>
        <v>2.5789473684210527</v>
      </c>
      <c r="J26" s="103">
        <f t="shared" si="6"/>
        <v>0.7254762501100116</v>
      </c>
      <c r="K26" s="103">
        <f t="shared" si="7"/>
        <v>0.62216364171472582</v>
      </c>
      <c r="L26" s="103">
        <f t="shared" si="8"/>
        <v>10.69006461186858</v>
      </c>
      <c r="M26" s="103">
        <f t="shared" si="9"/>
        <v>1.3067020068156001</v>
      </c>
      <c r="N26" s="102">
        <f t="shared" si="18"/>
        <v>0.15739517543245438</v>
      </c>
      <c r="O26" s="176" t="str">
        <f t="shared" si="19"/>
        <v/>
      </c>
      <c r="P26" s="101"/>
      <c r="Q26" s="192" t="str">
        <f t="shared" si="20"/>
        <v/>
      </c>
      <c r="R26" s="198">
        <f t="shared" si="21"/>
        <v>0.1111111111111111</v>
      </c>
    </row>
    <row r="27" spans="1:18" s="113" customFormat="1" ht="21.75" customHeight="1" x14ac:dyDescent="0.25">
      <c r="A27" s="129"/>
      <c r="B27" s="108"/>
      <c r="C27" s="108"/>
      <c r="D27" s="107"/>
      <c r="E27" s="106"/>
      <c r="F27" s="105"/>
      <c r="G27" s="105"/>
      <c r="H27" s="104"/>
      <c r="I27" s="103"/>
      <c r="J27" s="103"/>
      <c r="K27" s="103"/>
      <c r="L27" s="103"/>
      <c r="M27" s="103"/>
      <c r="N27" s="102"/>
      <c r="O27" s="176"/>
      <c r="P27" s="101"/>
      <c r="Q27" s="192"/>
      <c r="R27" s="198"/>
    </row>
    <row r="28" spans="1:18" s="113" customFormat="1" ht="21.75" hidden="1" customHeight="1" x14ac:dyDescent="0.25">
      <c r="A28" s="129"/>
      <c r="B28" s="108"/>
      <c r="C28" s="108"/>
      <c r="D28" s="107">
        <f t="shared" si="16"/>
        <v>45</v>
      </c>
      <c r="E28" s="106">
        <f t="shared" si="17"/>
        <v>45</v>
      </c>
      <c r="F28" s="105">
        <f t="shared" si="2"/>
        <v>0</v>
      </c>
      <c r="G28" s="105">
        <f t="shared" si="3"/>
        <v>0</v>
      </c>
      <c r="H28" s="104">
        <f t="shared" si="4"/>
        <v>0</v>
      </c>
      <c r="I28" s="103" t="str">
        <f t="shared" si="5"/>
        <v/>
      </c>
      <c r="J28" s="103" t="e">
        <f t="shared" si="6"/>
        <v>#DIV/0!</v>
      </c>
      <c r="K28" s="103" t="str">
        <f t="shared" si="7"/>
        <v/>
      </c>
      <c r="L28" s="103" t="str">
        <f t="shared" si="8"/>
        <v/>
      </c>
      <c r="M28" s="103" t="str">
        <f t="shared" si="9"/>
        <v/>
      </c>
      <c r="N28" s="102">
        <f t="shared" si="18"/>
        <v>1</v>
      </c>
      <c r="O28" s="176" t="str">
        <f t="shared" ref="O28:O34" si="22">IF(AND(N28&lt;0.05,M28&gt;1), "Doers are " &amp; ROUND(M28,1) &amp; " times more likely to give this response than Non-doers.", "")</f>
        <v/>
      </c>
      <c r="P28" s="101"/>
      <c r="Q28" s="192" t="str">
        <f t="shared" ref="Q28:Q35" si="23">IF(AND(N28&lt;0.05,M28&lt;1), "Non-doers are " &amp; ROUND(1/M28,1) &amp; " times more likely to give this response than Doers.", "")</f>
        <v/>
      </c>
      <c r="R28" s="197"/>
    </row>
    <row r="29" spans="1:18" s="113" customFormat="1" ht="21.75" hidden="1" customHeight="1" x14ac:dyDescent="0.25">
      <c r="A29" s="129"/>
      <c r="B29" s="108"/>
      <c r="C29" s="108"/>
      <c r="D29" s="107">
        <f t="shared" si="16"/>
        <v>45</v>
      </c>
      <c r="E29" s="106">
        <f t="shared" si="17"/>
        <v>45</v>
      </c>
      <c r="F29" s="105">
        <f t="shared" si="2"/>
        <v>0</v>
      </c>
      <c r="G29" s="105">
        <f t="shared" si="3"/>
        <v>0</v>
      </c>
      <c r="H29" s="104">
        <f t="shared" si="4"/>
        <v>0</v>
      </c>
      <c r="I29" s="103" t="str">
        <f t="shared" si="5"/>
        <v/>
      </c>
      <c r="J29" s="103" t="e">
        <f t="shared" si="6"/>
        <v>#DIV/0!</v>
      </c>
      <c r="K29" s="103" t="str">
        <f t="shared" si="7"/>
        <v/>
      </c>
      <c r="L29" s="103" t="str">
        <f t="shared" si="8"/>
        <v/>
      </c>
      <c r="M29" s="103" t="str">
        <f t="shared" si="9"/>
        <v/>
      </c>
      <c r="N29" s="102">
        <f t="shared" si="18"/>
        <v>1</v>
      </c>
      <c r="O29" s="176" t="str">
        <f t="shared" si="22"/>
        <v/>
      </c>
      <c r="P29" s="101"/>
      <c r="Q29" s="192" t="str">
        <f t="shared" si="23"/>
        <v/>
      </c>
      <c r="R29" s="197"/>
    </row>
    <row r="30" spans="1:18" s="113" customFormat="1" ht="21.75" hidden="1" customHeight="1" x14ac:dyDescent="0.25">
      <c r="A30" s="129"/>
      <c r="B30" s="108"/>
      <c r="C30" s="108"/>
      <c r="D30" s="107">
        <f t="shared" ref="D30:D34" si="24">SUM($B$4-B30)</f>
        <v>45</v>
      </c>
      <c r="E30" s="106">
        <f t="shared" ref="E30:E34" si="25">SUM($B$5-C30)</f>
        <v>45</v>
      </c>
      <c r="F30" s="105">
        <f t="shared" si="2"/>
        <v>0</v>
      </c>
      <c r="G30" s="105">
        <f t="shared" si="3"/>
        <v>0</v>
      </c>
      <c r="H30" s="104">
        <f t="shared" si="4"/>
        <v>0</v>
      </c>
      <c r="I30" s="103" t="str">
        <f t="shared" si="5"/>
        <v/>
      </c>
      <c r="J30" s="103" t="e">
        <f t="shared" si="6"/>
        <v>#DIV/0!</v>
      </c>
      <c r="K30" s="103" t="str">
        <f t="shared" si="7"/>
        <v/>
      </c>
      <c r="L30" s="103" t="str">
        <f t="shared" si="8"/>
        <v/>
      </c>
      <c r="M30" s="103" t="str">
        <f t="shared" si="9"/>
        <v/>
      </c>
      <c r="N30" s="102">
        <f t="shared" si="18"/>
        <v>1</v>
      </c>
      <c r="O30" s="176" t="str">
        <f t="shared" si="22"/>
        <v/>
      </c>
      <c r="P30" s="101"/>
      <c r="Q30" s="192" t="str">
        <f t="shared" si="23"/>
        <v/>
      </c>
      <c r="R30" s="197"/>
    </row>
    <row r="31" spans="1:18" s="113" customFormat="1" ht="21.75" hidden="1" customHeight="1" x14ac:dyDescent="0.25">
      <c r="A31" s="129"/>
      <c r="B31" s="108"/>
      <c r="C31" s="108"/>
      <c r="D31" s="107">
        <f t="shared" si="24"/>
        <v>45</v>
      </c>
      <c r="E31" s="106">
        <f t="shared" si="25"/>
        <v>45</v>
      </c>
      <c r="F31" s="105">
        <f t="shared" si="2"/>
        <v>0</v>
      </c>
      <c r="G31" s="105">
        <f t="shared" si="3"/>
        <v>0</v>
      </c>
      <c r="H31" s="104">
        <f t="shared" si="4"/>
        <v>0</v>
      </c>
      <c r="I31" s="103" t="str">
        <f t="shared" si="5"/>
        <v/>
      </c>
      <c r="J31" s="103" t="e">
        <f t="shared" si="6"/>
        <v>#DIV/0!</v>
      </c>
      <c r="K31" s="103" t="str">
        <f t="shared" si="7"/>
        <v/>
      </c>
      <c r="L31" s="103" t="str">
        <f t="shared" si="8"/>
        <v/>
      </c>
      <c r="M31" s="103" t="str">
        <f t="shared" si="9"/>
        <v/>
      </c>
      <c r="N31" s="102">
        <f t="shared" si="18"/>
        <v>1</v>
      </c>
      <c r="O31" s="176" t="str">
        <f t="shared" si="22"/>
        <v/>
      </c>
      <c r="P31" s="101"/>
      <c r="Q31" s="192" t="str">
        <f t="shared" si="23"/>
        <v/>
      </c>
      <c r="R31" s="197"/>
    </row>
    <row r="32" spans="1:18" s="113" customFormat="1" ht="21.75" hidden="1" customHeight="1" x14ac:dyDescent="0.25">
      <c r="A32" s="129"/>
      <c r="B32" s="108"/>
      <c r="C32" s="108"/>
      <c r="D32" s="107">
        <f t="shared" si="24"/>
        <v>45</v>
      </c>
      <c r="E32" s="106">
        <f t="shared" si="25"/>
        <v>45</v>
      </c>
      <c r="F32" s="105">
        <f t="shared" si="2"/>
        <v>0</v>
      </c>
      <c r="G32" s="105">
        <f t="shared" si="3"/>
        <v>0</v>
      </c>
      <c r="H32" s="104">
        <f t="shared" si="4"/>
        <v>0</v>
      </c>
      <c r="I32" s="103" t="str">
        <f t="shared" si="5"/>
        <v/>
      </c>
      <c r="J32" s="103" t="e">
        <f t="shared" si="6"/>
        <v>#DIV/0!</v>
      </c>
      <c r="K32" s="103" t="str">
        <f t="shared" si="7"/>
        <v/>
      </c>
      <c r="L32" s="103" t="str">
        <f t="shared" si="8"/>
        <v/>
      </c>
      <c r="M32" s="103" t="str">
        <f t="shared" si="9"/>
        <v/>
      </c>
      <c r="N32" s="102">
        <f t="shared" si="18"/>
        <v>1</v>
      </c>
      <c r="O32" s="176" t="str">
        <f t="shared" si="22"/>
        <v/>
      </c>
      <c r="P32" s="101"/>
      <c r="Q32" s="192" t="str">
        <f t="shared" si="23"/>
        <v/>
      </c>
      <c r="R32" s="197"/>
    </row>
    <row r="33" spans="1:18" s="113" customFormat="1" ht="21.75" hidden="1" customHeight="1" x14ac:dyDescent="0.25">
      <c r="A33" s="129"/>
      <c r="B33" s="108"/>
      <c r="C33" s="108"/>
      <c r="D33" s="107">
        <f t="shared" si="24"/>
        <v>45</v>
      </c>
      <c r="E33" s="106">
        <f t="shared" si="25"/>
        <v>45</v>
      </c>
      <c r="F33" s="105">
        <f t="shared" si="2"/>
        <v>0</v>
      </c>
      <c r="G33" s="105">
        <f t="shared" si="3"/>
        <v>0</v>
      </c>
      <c r="H33" s="104">
        <f t="shared" si="4"/>
        <v>0</v>
      </c>
      <c r="I33" s="103" t="str">
        <f t="shared" si="5"/>
        <v/>
      </c>
      <c r="J33" s="103" t="e">
        <f t="shared" si="6"/>
        <v>#DIV/0!</v>
      </c>
      <c r="K33" s="103" t="str">
        <f t="shared" si="7"/>
        <v/>
      </c>
      <c r="L33" s="103" t="str">
        <f t="shared" si="8"/>
        <v/>
      </c>
      <c r="M33" s="103" t="str">
        <f t="shared" si="9"/>
        <v/>
      </c>
      <c r="N33" s="102">
        <f t="shared" si="18"/>
        <v>1</v>
      </c>
      <c r="O33" s="176" t="str">
        <f t="shared" si="22"/>
        <v/>
      </c>
      <c r="P33" s="101"/>
      <c r="Q33" s="192" t="str">
        <f t="shared" si="23"/>
        <v/>
      </c>
      <c r="R33" s="197"/>
    </row>
    <row r="34" spans="1:18" s="113" customFormat="1" ht="21.75" hidden="1" customHeight="1" x14ac:dyDescent="0.25">
      <c r="A34" s="129"/>
      <c r="B34" s="108"/>
      <c r="C34" s="108"/>
      <c r="D34" s="107">
        <f t="shared" si="24"/>
        <v>45</v>
      </c>
      <c r="E34" s="106">
        <f t="shared" si="25"/>
        <v>45</v>
      </c>
      <c r="F34" s="105">
        <f t="shared" si="2"/>
        <v>0</v>
      </c>
      <c r="G34" s="105">
        <f t="shared" si="3"/>
        <v>0</v>
      </c>
      <c r="H34" s="104">
        <f t="shared" si="4"/>
        <v>0</v>
      </c>
      <c r="I34" s="103" t="str">
        <f t="shared" si="5"/>
        <v/>
      </c>
      <c r="J34" s="103" t="e">
        <f t="shared" si="6"/>
        <v>#DIV/0!</v>
      </c>
      <c r="K34" s="103" t="str">
        <f t="shared" si="7"/>
        <v/>
      </c>
      <c r="L34" s="103" t="str">
        <f t="shared" si="8"/>
        <v/>
      </c>
      <c r="M34" s="103" t="str">
        <f t="shared" si="9"/>
        <v/>
      </c>
      <c r="N34" s="102">
        <f t="shared" si="18"/>
        <v>1</v>
      </c>
      <c r="O34" s="176" t="str">
        <f t="shared" si="22"/>
        <v/>
      </c>
      <c r="P34" s="101"/>
      <c r="Q34" s="192" t="str">
        <f t="shared" si="23"/>
        <v/>
      </c>
      <c r="R34" s="197"/>
    </row>
    <row r="35" spans="1:18" s="118" customFormat="1" ht="21.75" hidden="1" customHeight="1" x14ac:dyDescent="0.25">
      <c r="A35" s="128"/>
      <c r="B35" s="117"/>
      <c r="C35" s="117"/>
      <c r="D35" s="101"/>
      <c r="E35" s="126"/>
      <c r="F35" s="125"/>
      <c r="G35" s="125"/>
      <c r="H35" s="124"/>
      <c r="I35" s="123"/>
      <c r="J35" s="123"/>
      <c r="K35" s="123"/>
      <c r="L35" s="123"/>
      <c r="M35" s="123"/>
      <c r="N35" s="102"/>
      <c r="O35" s="176"/>
      <c r="P35" s="101"/>
      <c r="Q35" s="192" t="e">
        <f t="shared" si="23"/>
        <v>#DIV/0!</v>
      </c>
      <c r="R35" s="199"/>
    </row>
    <row r="36" spans="1:18" s="113" customFormat="1" ht="30" customHeight="1" x14ac:dyDescent="0.25">
      <c r="A36" s="114" t="s">
        <v>41</v>
      </c>
      <c r="B36" s="107"/>
      <c r="C36" s="107"/>
      <c r="D36" s="107"/>
      <c r="E36" s="130"/>
      <c r="F36" s="105"/>
      <c r="G36" s="105"/>
      <c r="H36" s="104"/>
      <c r="I36" s="103"/>
      <c r="J36" s="103"/>
      <c r="K36" s="103"/>
      <c r="L36" s="103"/>
      <c r="M36" s="103"/>
      <c r="N36" s="102"/>
      <c r="O36" s="176"/>
      <c r="P36" s="101"/>
      <c r="Q36" s="192"/>
      <c r="R36" s="197"/>
    </row>
    <row r="37" spans="1:18" s="113" customFormat="1" ht="66" customHeight="1" x14ac:dyDescent="0.25">
      <c r="A37" s="129" t="s">
        <v>31</v>
      </c>
      <c r="B37" s="108">
        <v>45</v>
      </c>
      <c r="C37" s="108">
        <v>24</v>
      </c>
      <c r="D37" s="107">
        <f t="shared" ref="D37:D47" si="26">SUM($B$4-B37)</f>
        <v>0</v>
      </c>
      <c r="E37" s="106">
        <f t="shared" ref="E37:E47" si="27">SUM($B$5-C37)</f>
        <v>21</v>
      </c>
      <c r="F37" s="105">
        <f t="shared" si="2"/>
        <v>1</v>
      </c>
      <c r="G37" s="105">
        <f t="shared" si="3"/>
        <v>0.53333333333333333</v>
      </c>
      <c r="H37" s="104">
        <f t="shared" si="4"/>
        <v>0.46666666666666667</v>
      </c>
      <c r="I37" s="103" t="str">
        <f t="shared" si="5"/>
        <v/>
      </c>
      <c r="J37" s="103" t="e">
        <f t="shared" si="6"/>
        <v>#DIV/0!</v>
      </c>
      <c r="K37" s="103" t="str">
        <f t="shared" si="7"/>
        <v/>
      </c>
      <c r="L37" s="103" t="str">
        <f t="shared" si="8"/>
        <v/>
      </c>
      <c r="M37" s="103" t="str">
        <f t="shared" si="9"/>
        <v/>
      </c>
      <c r="N37" s="102">
        <f t="shared" ref="N37:N47" si="28">MIN(_xlfn.HYPGEOM.DIST(C37,B37+C37,C37+E37,B37+D37+C37+E37,TRUE),_xlfn.HYPGEOM.DIST(B37,B37+C37,B37+D37,B37+D37+C37+E37,TRUE))</f>
        <v>2.2206361046902772E-8</v>
      </c>
      <c r="O37" s="176" t="str">
        <f t="shared" ref="O37:O42" si="29">IF(AND(N37&lt;$B$6,M37&gt;1,AND(B37&gt;0,B37&lt;$B$4)),"Doers are " &amp; ROUND(M37,1)&amp;" more likely to give this response than Non-Doers.",IF(AND(N37&lt;$B$6,M37&gt;1,B37=$B$4),"Doers are more likely to give this response than Non-doers.",""))</f>
        <v>Doers are more likely to give this response than Non-doers.</v>
      </c>
      <c r="P37" s="101"/>
      <c r="Q37" s="192" t="str">
        <f t="shared" ref="Q37:Q42" si="30">IF(AND(N37&lt;$B$6,M37&lt;1,AND(C37&gt;0,B37&gt;0)),"Non-doers are " &amp; ROUND(1/M37,1)&amp;" more likely to give this response than Doers.",IF(AND(N37&lt;$B$6,M37=0,B37=0),"Non-doers are more likely to give this response than Doers.",""))</f>
        <v/>
      </c>
      <c r="R37" s="198">
        <f t="shared" ref="R37:R42" si="31">(F37+G37)/2</f>
        <v>0.76666666666666661</v>
      </c>
    </row>
    <row r="38" spans="1:18" s="113" customFormat="1" ht="68.25" customHeight="1" x14ac:dyDescent="0.25">
      <c r="A38" s="129" t="s">
        <v>32</v>
      </c>
      <c r="B38" s="108">
        <v>18</v>
      </c>
      <c r="C38" s="108">
        <v>9</v>
      </c>
      <c r="D38" s="107">
        <f t="shared" si="26"/>
        <v>27</v>
      </c>
      <c r="E38" s="106">
        <f t="shared" si="27"/>
        <v>36</v>
      </c>
      <c r="F38" s="105">
        <f>IF(ISERROR(B38/$B$4),"",(B38/$B$4))</f>
        <v>0.4</v>
      </c>
      <c r="G38" s="105">
        <f>IF(ISERROR(C38/$B$5),"",(C38/$B$5))</f>
        <v>0.2</v>
      </c>
      <c r="H38" s="104">
        <f>IF(ISERROR(F38-G38),"",(F38-G38))</f>
        <v>0.2</v>
      </c>
      <c r="I38" s="103">
        <f t="shared" si="5"/>
        <v>2.6666666666666665</v>
      </c>
      <c r="J38" s="103">
        <f t="shared" si="6"/>
        <v>0.48112522432468813</v>
      </c>
      <c r="K38" s="103">
        <f t="shared" si="7"/>
        <v>1.0385482384081621</v>
      </c>
      <c r="L38" s="103">
        <f t="shared" si="8"/>
        <v>6.8471649636714869</v>
      </c>
      <c r="M38" s="103">
        <f>IF(ISERROR(($B$7*B38/(B38+D38)/(($B$7*B38/(B38+D38)+(1-$B$7)*C38/(C38+E38))))/($B$7*D38/(B38+D38)/(($B$7*D38/(B38+D38)+(1-$B$7)*E38/(C38+E38))))),"",($B$7*B38/(B38+D38)/(($B$7*B38/(B38+D38)+(1-$B$7)*C38/(C38+E38))))/($B$7*D38/(B38+D38)/(($B$7*D38/(B38+D38)+(1-$B$7)*E38/(C38+E38)))))</f>
        <v>1.3658536585365852</v>
      </c>
      <c r="N38" s="102">
        <f t="shared" si="28"/>
        <v>3.2351454723630081E-2</v>
      </c>
      <c r="O38" s="176" t="str">
        <f t="shared" si="29"/>
        <v>Doers are 1.4 more likely to give this response than Non-Doers.</v>
      </c>
      <c r="P38" s="101"/>
      <c r="Q38" s="192" t="str">
        <f t="shared" si="30"/>
        <v/>
      </c>
      <c r="R38" s="198">
        <f t="shared" si="31"/>
        <v>0.30000000000000004</v>
      </c>
    </row>
    <row r="39" spans="1:18" s="113" customFormat="1" ht="21.75" customHeight="1" x14ac:dyDescent="0.25">
      <c r="A39" s="129" t="s">
        <v>33</v>
      </c>
      <c r="B39" s="108">
        <v>29</v>
      </c>
      <c r="C39" s="108">
        <v>28</v>
      </c>
      <c r="D39" s="107">
        <f t="shared" si="26"/>
        <v>16</v>
      </c>
      <c r="E39" s="106">
        <f t="shared" si="27"/>
        <v>17</v>
      </c>
      <c r="F39" s="105">
        <f t="shared" ref="F39:F53" si="32">IF(ISERROR(B39/$B$4),"",(B39/$B$4))</f>
        <v>0.64444444444444449</v>
      </c>
      <c r="G39" s="105">
        <f t="shared" ref="G39:G53" si="33">IF(ISERROR(C39/$B$5),"",(C39/$B$5))</f>
        <v>0.62222222222222223</v>
      </c>
      <c r="H39" s="104">
        <f t="shared" ref="H39:H53" si="34">IF(ISERROR(F39-G39),"",(F39-G39))</f>
        <v>2.2222222222222254E-2</v>
      </c>
      <c r="I39" s="103">
        <f t="shared" si="5"/>
        <v>1.1004464285714286</v>
      </c>
      <c r="J39" s="103">
        <f t="shared" si="6"/>
        <v>0.43763063620676751</v>
      </c>
      <c r="K39" s="103">
        <f t="shared" si="7"/>
        <v>0.46671331079528217</v>
      </c>
      <c r="L39" s="103">
        <f t="shared" si="8"/>
        <v>2.594702816793657</v>
      </c>
      <c r="M39" s="103">
        <f t="shared" ref="M39:M53" si="35">IF(ISERROR(($B$7*B39/(B39+D39)/(($B$7*B39/(B39+D39)+(1-$B$7)*C39/(C39+E39))))/($B$7*D39/(B39+D39)/(($B$7*D39/(B39+D39)+(1-$B$7)*E39/(C39+E39))))),"",($B$7*B39/(B39+D39)/(($B$7*B39/(B39+D39)+(1-$B$7)*C39/(C39+E39))))/($B$7*D39/(B39+D39)/(($B$7*D39/(B39+D39)+(1-$B$7)*E39/(C39+E39)))))</f>
        <v>1.0353526536312849</v>
      </c>
      <c r="N39" s="102">
        <f t="shared" si="28"/>
        <v>0.50000000000000289</v>
      </c>
      <c r="O39" s="176" t="str">
        <f t="shared" si="29"/>
        <v/>
      </c>
      <c r="P39" s="101"/>
      <c r="Q39" s="192" t="str">
        <f t="shared" si="30"/>
        <v/>
      </c>
      <c r="R39" s="198">
        <f t="shared" si="31"/>
        <v>0.6333333333333333</v>
      </c>
    </row>
    <row r="40" spans="1:18" s="113" customFormat="1" ht="21.75" customHeight="1" x14ac:dyDescent="0.25">
      <c r="A40" s="129" t="s">
        <v>34</v>
      </c>
      <c r="B40" s="108">
        <v>16</v>
      </c>
      <c r="C40" s="108">
        <v>18</v>
      </c>
      <c r="D40" s="107">
        <f t="shared" si="26"/>
        <v>29</v>
      </c>
      <c r="E40" s="106">
        <f t="shared" si="27"/>
        <v>27</v>
      </c>
      <c r="F40" s="105">
        <f t="shared" si="32"/>
        <v>0.35555555555555557</v>
      </c>
      <c r="G40" s="105">
        <f t="shared" si="33"/>
        <v>0.4</v>
      </c>
      <c r="H40" s="104">
        <f t="shared" si="34"/>
        <v>-4.4444444444444453E-2</v>
      </c>
      <c r="I40" s="103">
        <f t="shared" si="5"/>
        <v>0.82758620689655171</v>
      </c>
      <c r="J40" s="103">
        <f t="shared" si="6"/>
        <v>0.4354025163148259</v>
      </c>
      <c r="K40" s="103">
        <f t="shared" si="7"/>
        <v>0.35252598906077626</v>
      </c>
      <c r="L40" s="103">
        <f t="shared" si="8"/>
        <v>1.9428324466805309</v>
      </c>
      <c r="M40" s="103">
        <f t="shared" si="35"/>
        <v>0.93317934334268282</v>
      </c>
      <c r="N40" s="102">
        <f t="shared" si="28"/>
        <v>0.41404471121672071</v>
      </c>
      <c r="O40" s="176" t="str">
        <f t="shared" si="29"/>
        <v/>
      </c>
      <c r="P40" s="101"/>
      <c r="Q40" s="192" t="str">
        <f t="shared" si="30"/>
        <v/>
      </c>
      <c r="R40" s="198">
        <f t="shared" si="31"/>
        <v>0.37777777777777777</v>
      </c>
    </row>
    <row r="41" spans="1:18" s="113" customFormat="1" ht="61.5" customHeight="1" x14ac:dyDescent="0.25">
      <c r="A41" s="129" t="s">
        <v>132</v>
      </c>
      <c r="B41" s="108">
        <v>0</v>
      </c>
      <c r="C41" s="108">
        <v>7</v>
      </c>
      <c r="D41" s="107">
        <f t="shared" si="26"/>
        <v>45</v>
      </c>
      <c r="E41" s="106">
        <f t="shared" si="27"/>
        <v>38</v>
      </c>
      <c r="F41" s="105">
        <f t="shared" si="32"/>
        <v>0</v>
      </c>
      <c r="G41" s="105">
        <f t="shared" si="33"/>
        <v>0.15555555555555556</v>
      </c>
      <c r="H41" s="104">
        <f t="shared" si="34"/>
        <v>-0.15555555555555556</v>
      </c>
      <c r="I41" s="103">
        <f t="shared" si="5"/>
        <v>0</v>
      </c>
      <c r="J41" s="103" t="e">
        <f t="shared" si="6"/>
        <v>#DIV/0!</v>
      </c>
      <c r="K41" s="103" t="str">
        <f t="shared" si="7"/>
        <v/>
      </c>
      <c r="L41" s="103" t="str">
        <f t="shared" si="8"/>
        <v/>
      </c>
      <c r="M41" s="103">
        <f t="shared" si="35"/>
        <v>0</v>
      </c>
      <c r="N41" s="102">
        <f t="shared" si="28"/>
        <v>6.0737972058253799E-3</v>
      </c>
      <c r="O41" s="176" t="str">
        <f t="shared" si="29"/>
        <v/>
      </c>
      <c r="P41" s="101"/>
      <c r="Q41" s="192" t="str">
        <f t="shared" si="30"/>
        <v>Non-doers are more likely to give this response than Doers.</v>
      </c>
      <c r="R41" s="198">
        <f t="shared" si="31"/>
        <v>7.7777777777777779E-2</v>
      </c>
    </row>
    <row r="42" spans="1:18" s="113" customFormat="1" ht="21.75" customHeight="1" x14ac:dyDescent="0.25">
      <c r="A42" s="129" t="s">
        <v>133</v>
      </c>
      <c r="B42" s="108">
        <v>0</v>
      </c>
      <c r="C42" s="108">
        <v>2</v>
      </c>
      <c r="D42" s="107">
        <f t="shared" si="26"/>
        <v>45</v>
      </c>
      <c r="E42" s="106">
        <f t="shared" si="27"/>
        <v>43</v>
      </c>
      <c r="F42" s="105">
        <f t="shared" si="32"/>
        <v>0</v>
      </c>
      <c r="G42" s="105">
        <f t="shared" si="33"/>
        <v>4.4444444444444446E-2</v>
      </c>
      <c r="H42" s="104">
        <f t="shared" si="34"/>
        <v>-4.4444444444444446E-2</v>
      </c>
      <c r="I42" s="103">
        <f t="shared" si="5"/>
        <v>0</v>
      </c>
      <c r="J42" s="103" t="e">
        <f t="shared" si="6"/>
        <v>#DIV/0!</v>
      </c>
      <c r="K42" s="103" t="str">
        <f t="shared" si="7"/>
        <v/>
      </c>
      <c r="L42" s="103" t="str">
        <f t="shared" si="8"/>
        <v/>
      </c>
      <c r="M42" s="103">
        <f t="shared" si="35"/>
        <v>0</v>
      </c>
      <c r="N42" s="102">
        <f t="shared" si="28"/>
        <v>0.2471910112359551</v>
      </c>
      <c r="O42" s="176" t="str">
        <f t="shared" si="29"/>
        <v/>
      </c>
      <c r="P42" s="101"/>
      <c r="Q42" s="192" t="str">
        <f t="shared" si="30"/>
        <v/>
      </c>
      <c r="R42" s="198">
        <f t="shared" si="31"/>
        <v>2.2222222222222223E-2</v>
      </c>
    </row>
    <row r="43" spans="1:18" s="113" customFormat="1" ht="21.75" hidden="1" customHeight="1" x14ac:dyDescent="0.25">
      <c r="A43" s="129"/>
      <c r="B43" s="108"/>
      <c r="C43" s="108"/>
      <c r="D43" s="107">
        <f t="shared" si="26"/>
        <v>45</v>
      </c>
      <c r="E43" s="106">
        <f t="shared" si="27"/>
        <v>45</v>
      </c>
      <c r="F43" s="105">
        <f t="shared" si="32"/>
        <v>0</v>
      </c>
      <c r="G43" s="105">
        <f t="shared" si="33"/>
        <v>0</v>
      </c>
      <c r="H43" s="104">
        <f t="shared" si="34"/>
        <v>0</v>
      </c>
      <c r="I43" s="103" t="str">
        <f t="shared" si="5"/>
        <v/>
      </c>
      <c r="J43" s="103" t="e">
        <f t="shared" si="6"/>
        <v>#DIV/0!</v>
      </c>
      <c r="K43" s="103" t="str">
        <f t="shared" si="7"/>
        <v/>
      </c>
      <c r="L43" s="103" t="str">
        <f t="shared" si="8"/>
        <v/>
      </c>
      <c r="M43" s="103" t="str">
        <f t="shared" si="35"/>
        <v/>
      </c>
      <c r="N43" s="102">
        <f t="shared" si="28"/>
        <v>1</v>
      </c>
      <c r="O43" s="176" t="str">
        <f t="shared" ref="O43:O62" si="36">IF(AND(N43&lt;0.05,M43&gt;1), "Doers are " &amp; ROUND(M43,1) &amp; " times more likely to give this response than Non-doers.", "")</f>
        <v/>
      </c>
      <c r="P43" s="101"/>
      <c r="Q43" s="192" t="str">
        <f t="shared" ref="Q43:Q62" si="37">IF(AND(N43&lt;0.05,M43&lt;1), "Non-doers are " &amp; ROUND(1/M43,1) &amp; " more likely to give this response than Doers.", "")</f>
        <v/>
      </c>
      <c r="R43" s="197"/>
    </row>
    <row r="44" spans="1:18" s="113" customFormat="1" ht="21.75" hidden="1" customHeight="1" x14ac:dyDescent="0.25">
      <c r="A44" s="129"/>
      <c r="B44" s="108"/>
      <c r="C44" s="108"/>
      <c r="D44" s="107">
        <f t="shared" si="26"/>
        <v>45</v>
      </c>
      <c r="E44" s="106">
        <f t="shared" si="27"/>
        <v>45</v>
      </c>
      <c r="F44" s="105">
        <f t="shared" si="32"/>
        <v>0</v>
      </c>
      <c r="G44" s="105">
        <f t="shared" si="33"/>
        <v>0</v>
      </c>
      <c r="H44" s="104">
        <f t="shared" si="34"/>
        <v>0</v>
      </c>
      <c r="I44" s="103" t="str">
        <f t="shared" si="5"/>
        <v/>
      </c>
      <c r="J44" s="103" t="e">
        <f t="shared" si="6"/>
        <v>#DIV/0!</v>
      </c>
      <c r="K44" s="103" t="str">
        <f t="shared" si="7"/>
        <v/>
      </c>
      <c r="L44" s="103" t="str">
        <f t="shared" si="8"/>
        <v/>
      </c>
      <c r="M44" s="103" t="str">
        <f t="shared" si="35"/>
        <v/>
      </c>
      <c r="N44" s="102">
        <f t="shared" si="28"/>
        <v>1</v>
      </c>
      <c r="O44" s="176" t="str">
        <f t="shared" si="36"/>
        <v/>
      </c>
      <c r="P44" s="101"/>
      <c r="Q44" s="192" t="str">
        <f t="shared" si="37"/>
        <v/>
      </c>
      <c r="R44" s="197"/>
    </row>
    <row r="45" spans="1:18" s="113" customFormat="1" ht="21.75" hidden="1" customHeight="1" x14ac:dyDescent="0.25">
      <c r="A45" s="129"/>
      <c r="B45" s="108"/>
      <c r="C45" s="108"/>
      <c r="D45" s="107">
        <f t="shared" si="26"/>
        <v>45</v>
      </c>
      <c r="E45" s="106">
        <f t="shared" si="27"/>
        <v>45</v>
      </c>
      <c r="F45" s="105">
        <f t="shared" si="32"/>
        <v>0</v>
      </c>
      <c r="G45" s="105">
        <f t="shared" si="33"/>
        <v>0</v>
      </c>
      <c r="H45" s="104">
        <f t="shared" si="34"/>
        <v>0</v>
      </c>
      <c r="I45" s="103" t="str">
        <f t="shared" si="5"/>
        <v/>
      </c>
      <c r="J45" s="103" t="e">
        <f t="shared" si="6"/>
        <v>#DIV/0!</v>
      </c>
      <c r="K45" s="103" t="str">
        <f t="shared" si="7"/>
        <v/>
      </c>
      <c r="L45" s="103" t="str">
        <f t="shared" si="8"/>
        <v/>
      </c>
      <c r="M45" s="103" t="str">
        <f t="shared" si="35"/>
        <v/>
      </c>
      <c r="N45" s="102">
        <f t="shared" si="28"/>
        <v>1</v>
      </c>
      <c r="O45" s="176" t="str">
        <f t="shared" si="36"/>
        <v/>
      </c>
      <c r="P45" s="101"/>
      <c r="Q45" s="192" t="str">
        <f t="shared" si="37"/>
        <v/>
      </c>
      <c r="R45" s="197"/>
    </row>
    <row r="46" spans="1:18" s="113" customFormat="1" ht="21.75" hidden="1" customHeight="1" x14ac:dyDescent="0.25">
      <c r="A46" s="129"/>
      <c r="B46" s="108"/>
      <c r="C46" s="108"/>
      <c r="D46" s="107">
        <f t="shared" si="26"/>
        <v>45</v>
      </c>
      <c r="E46" s="106">
        <f t="shared" si="27"/>
        <v>45</v>
      </c>
      <c r="F46" s="105">
        <f t="shared" si="32"/>
        <v>0</v>
      </c>
      <c r="G46" s="105">
        <f t="shared" si="33"/>
        <v>0</v>
      </c>
      <c r="H46" s="104">
        <f t="shared" si="34"/>
        <v>0</v>
      </c>
      <c r="I46" s="103" t="str">
        <f t="shared" si="5"/>
        <v/>
      </c>
      <c r="J46" s="103" t="e">
        <f t="shared" si="6"/>
        <v>#DIV/0!</v>
      </c>
      <c r="K46" s="103" t="str">
        <f t="shared" si="7"/>
        <v/>
      </c>
      <c r="L46" s="103" t="str">
        <f t="shared" si="8"/>
        <v/>
      </c>
      <c r="M46" s="103" t="str">
        <f t="shared" si="35"/>
        <v/>
      </c>
      <c r="N46" s="102">
        <f t="shared" si="28"/>
        <v>1</v>
      </c>
      <c r="O46" s="176" t="str">
        <f t="shared" si="36"/>
        <v/>
      </c>
      <c r="P46" s="101"/>
      <c r="Q46" s="192" t="str">
        <f t="shared" si="37"/>
        <v/>
      </c>
      <c r="R46" s="197"/>
    </row>
    <row r="47" spans="1:18" s="113" customFormat="1" ht="21.75" hidden="1" customHeight="1" x14ac:dyDescent="0.25">
      <c r="A47" s="129"/>
      <c r="B47" s="108"/>
      <c r="C47" s="108"/>
      <c r="D47" s="107">
        <f t="shared" si="26"/>
        <v>45</v>
      </c>
      <c r="E47" s="106">
        <f t="shared" si="27"/>
        <v>45</v>
      </c>
      <c r="F47" s="105">
        <f t="shared" si="32"/>
        <v>0</v>
      </c>
      <c r="G47" s="105">
        <f t="shared" si="33"/>
        <v>0</v>
      </c>
      <c r="H47" s="104">
        <f t="shared" si="34"/>
        <v>0</v>
      </c>
      <c r="I47" s="103" t="str">
        <f t="shared" si="5"/>
        <v/>
      </c>
      <c r="J47" s="103" t="e">
        <f t="shared" si="6"/>
        <v>#DIV/0!</v>
      </c>
      <c r="K47" s="103" t="str">
        <f t="shared" si="7"/>
        <v/>
      </c>
      <c r="L47" s="103" t="str">
        <f t="shared" si="8"/>
        <v/>
      </c>
      <c r="M47" s="103" t="str">
        <f t="shared" si="35"/>
        <v/>
      </c>
      <c r="N47" s="102">
        <f t="shared" si="28"/>
        <v>1</v>
      </c>
      <c r="O47" s="176" t="str">
        <f t="shared" si="36"/>
        <v/>
      </c>
      <c r="P47" s="101"/>
      <c r="Q47" s="192" t="str">
        <f t="shared" si="37"/>
        <v/>
      </c>
      <c r="R47" s="197"/>
    </row>
    <row r="48" spans="1:18" s="118" customFormat="1" ht="21.75" customHeight="1" x14ac:dyDescent="0.25">
      <c r="A48" s="128"/>
      <c r="B48" s="117"/>
      <c r="C48" s="117"/>
      <c r="D48" s="101"/>
      <c r="E48" s="126"/>
      <c r="F48" s="125"/>
      <c r="G48" s="125"/>
      <c r="H48" s="124"/>
      <c r="I48" s="123"/>
      <c r="J48" s="123"/>
      <c r="K48" s="123"/>
      <c r="L48" s="123"/>
      <c r="M48" s="123"/>
      <c r="N48" s="102"/>
      <c r="O48" s="176"/>
      <c r="P48" s="101"/>
      <c r="Q48" s="192"/>
      <c r="R48" s="199"/>
    </row>
    <row r="49" spans="1:18" s="113" customFormat="1" ht="28.5" customHeight="1" x14ac:dyDescent="0.25">
      <c r="A49" s="114" t="s">
        <v>42</v>
      </c>
      <c r="B49" s="107"/>
      <c r="C49" s="107"/>
      <c r="D49" s="107"/>
      <c r="E49" s="106"/>
      <c r="F49" s="105"/>
      <c r="G49" s="105"/>
      <c r="H49" s="104"/>
      <c r="I49" s="103"/>
      <c r="J49" s="103" t="e">
        <f t="shared" si="6"/>
        <v>#DIV/0!</v>
      </c>
      <c r="K49" s="103"/>
      <c r="L49" s="103"/>
      <c r="M49" s="103"/>
      <c r="N49" s="102"/>
      <c r="O49" s="176"/>
      <c r="P49" s="101"/>
      <c r="Q49" s="192"/>
      <c r="R49" s="197"/>
    </row>
    <row r="50" spans="1:18" s="113" customFormat="1" ht="42.75" customHeight="1" x14ac:dyDescent="0.25">
      <c r="A50" s="129" t="s">
        <v>35</v>
      </c>
      <c r="B50" s="108">
        <v>39</v>
      </c>
      <c r="C50" s="108">
        <v>40</v>
      </c>
      <c r="D50" s="107">
        <f t="shared" ref="D50:D62" si="38">SUM($B$4-B50)</f>
        <v>6</v>
      </c>
      <c r="E50" s="106">
        <f t="shared" ref="E50:E62" si="39">SUM($B$5-C50)</f>
        <v>5</v>
      </c>
      <c r="F50" s="105">
        <f t="shared" si="32"/>
        <v>0.8666666666666667</v>
      </c>
      <c r="G50" s="105">
        <f t="shared" si="33"/>
        <v>0.88888888888888884</v>
      </c>
      <c r="H50" s="104">
        <f t="shared" si="34"/>
        <v>-2.2222222222222143E-2</v>
      </c>
      <c r="I50" s="103">
        <f t="shared" si="5"/>
        <v>0.8125</v>
      </c>
      <c r="J50" s="103">
        <f t="shared" si="6"/>
        <v>0.64599356986559264</v>
      </c>
      <c r="K50" s="103">
        <f t="shared" si="7"/>
        <v>0.22905645859892146</v>
      </c>
      <c r="L50" s="103">
        <f t="shared" si="8"/>
        <v>2.882067827460546</v>
      </c>
      <c r="M50" s="103">
        <f t="shared" si="35"/>
        <v>0.93140243902439024</v>
      </c>
      <c r="N50" s="102">
        <f t="shared" ref="N50:N62" si="40">MIN(_xlfn.HYPGEOM.DIST(C50,B50+C50,C50+E50,B50+D50+C50+E50,TRUE),_xlfn.HYPGEOM.DIST(B50,B50+C50,B50+D50,B50+D50+C50+E50,TRUE))</f>
        <v>0.500000000000002</v>
      </c>
      <c r="O50" s="176" t="str">
        <f t="shared" ref="O50:O55" si="41">IF(AND(N50&lt;$B$6,M50&gt;1,AND(B50&gt;0,B50&lt;$B$4)),"Doers are " &amp; ROUND(M50,1)&amp;" more likely to give this response than Non-Doers.",IF(AND(N50&lt;$B$6,M50&gt;1,B50=$B$4),"Doers are more likely to give this response than Non-doers.",""))</f>
        <v/>
      </c>
      <c r="P50" s="101"/>
      <c r="Q50" s="192" t="str">
        <f t="shared" ref="Q50:Q55" si="42">IF(AND(N50&lt;$B$6,M50&lt;1,AND(C50&gt;0,B50&gt;0)),"Non-doers are " &amp; ROUND(1/M50,1)&amp;" more likely to give this response than Doers.",IF(AND(N50&lt;$B$6,M50=0,B50=0),"Non-doers are more likely to give this response than Doers.",""))</f>
        <v/>
      </c>
      <c r="R50" s="198">
        <f t="shared" ref="R50:R55" si="43">(F50+G50)/2</f>
        <v>0.87777777777777777</v>
      </c>
    </row>
    <row r="51" spans="1:18" s="113" customFormat="1" ht="21.75" customHeight="1" x14ac:dyDescent="0.25">
      <c r="A51" s="129" t="s">
        <v>36</v>
      </c>
      <c r="B51" s="108">
        <v>1</v>
      </c>
      <c r="C51" s="108">
        <v>3</v>
      </c>
      <c r="D51" s="107">
        <f t="shared" si="38"/>
        <v>44</v>
      </c>
      <c r="E51" s="106">
        <f t="shared" si="39"/>
        <v>42</v>
      </c>
      <c r="F51" s="105">
        <f t="shared" si="32"/>
        <v>2.2222222222222223E-2</v>
      </c>
      <c r="G51" s="105">
        <f t="shared" si="33"/>
        <v>6.6666666666666666E-2</v>
      </c>
      <c r="H51" s="104">
        <f t="shared" si="34"/>
        <v>-4.4444444444444439E-2</v>
      </c>
      <c r="I51" s="103">
        <f t="shared" si="5"/>
        <v>0.31818181818181818</v>
      </c>
      <c r="J51" s="103">
        <f t="shared" si="6"/>
        <v>1.1746787347484118</v>
      </c>
      <c r="K51" s="103">
        <f t="shared" si="7"/>
        <v>3.1825016234852475E-2</v>
      </c>
      <c r="L51" s="103">
        <f t="shared" si="8"/>
        <v>3.1811348869200944</v>
      </c>
      <c r="M51" s="103">
        <f t="shared" si="35"/>
        <v>0.57188160676532762</v>
      </c>
      <c r="N51" s="102">
        <f t="shared" si="40"/>
        <v>0.30821387059279332</v>
      </c>
      <c r="O51" s="176" t="str">
        <f t="shared" si="41"/>
        <v/>
      </c>
      <c r="P51" s="101"/>
      <c r="Q51" s="192" t="str">
        <f t="shared" si="42"/>
        <v/>
      </c>
      <c r="R51" s="198">
        <f t="shared" si="43"/>
        <v>4.4444444444444446E-2</v>
      </c>
    </row>
    <row r="52" spans="1:18" s="113" customFormat="1" ht="21.75" customHeight="1" x14ac:dyDescent="0.25">
      <c r="A52" s="129" t="s">
        <v>37</v>
      </c>
      <c r="B52" s="108">
        <v>1</v>
      </c>
      <c r="C52" s="108">
        <v>2</v>
      </c>
      <c r="D52" s="107">
        <f t="shared" si="38"/>
        <v>44</v>
      </c>
      <c r="E52" s="106">
        <f t="shared" si="39"/>
        <v>43</v>
      </c>
      <c r="F52" s="105">
        <f t="shared" si="32"/>
        <v>2.2222222222222223E-2</v>
      </c>
      <c r="G52" s="105">
        <f t="shared" si="33"/>
        <v>4.4444444444444446E-2</v>
      </c>
      <c r="H52" s="104">
        <f t="shared" si="34"/>
        <v>-2.2222222222222223E-2</v>
      </c>
      <c r="I52" s="103">
        <f t="shared" si="5"/>
        <v>0.48863636363636365</v>
      </c>
      <c r="J52" s="103">
        <f t="shared" si="6"/>
        <v>1.243375682036914</v>
      </c>
      <c r="K52" s="103">
        <f t="shared" si="7"/>
        <v>4.271722537284553E-2</v>
      </c>
      <c r="L52" s="103">
        <f t="shared" si="8"/>
        <v>5.5894429889528121</v>
      </c>
      <c r="M52" s="103">
        <f t="shared" si="35"/>
        <v>0.72927807486631013</v>
      </c>
      <c r="N52" s="102">
        <f t="shared" si="40"/>
        <v>0.49999999999999989</v>
      </c>
      <c r="O52" s="176" t="str">
        <f t="shared" si="41"/>
        <v/>
      </c>
      <c r="P52" s="101"/>
      <c r="Q52" s="192" t="str">
        <f t="shared" si="42"/>
        <v/>
      </c>
      <c r="R52" s="198">
        <f t="shared" si="43"/>
        <v>3.3333333333333333E-2</v>
      </c>
    </row>
    <row r="53" spans="1:18" s="113" customFormat="1" ht="21.75" customHeight="1" x14ac:dyDescent="0.25">
      <c r="A53" s="129" t="s">
        <v>38</v>
      </c>
      <c r="B53" s="108">
        <v>6</v>
      </c>
      <c r="C53" s="108">
        <v>2</v>
      </c>
      <c r="D53" s="107">
        <f t="shared" si="38"/>
        <v>39</v>
      </c>
      <c r="E53" s="106">
        <f t="shared" si="39"/>
        <v>43</v>
      </c>
      <c r="F53" s="105">
        <f t="shared" si="32"/>
        <v>0.13333333333333333</v>
      </c>
      <c r="G53" s="105">
        <f t="shared" si="33"/>
        <v>4.4444444444444446E-2</v>
      </c>
      <c r="H53" s="104">
        <f t="shared" si="34"/>
        <v>8.8888888888888878E-2</v>
      </c>
      <c r="I53" s="103">
        <f t="shared" si="5"/>
        <v>3.3076923076923075</v>
      </c>
      <c r="J53" s="103">
        <f t="shared" si="6"/>
        <v>0.84590986887562714</v>
      </c>
      <c r="K53" s="103">
        <f t="shared" si="7"/>
        <v>0.63019084004324788</v>
      </c>
      <c r="L53" s="103">
        <f t="shared" si="8"/>
        <v>17.361135242168917</v>
      </c>
      <c r="M53" s="103">
        <f t="shared" si="35"/>
        <v>1.3643724696356274</v>
      </c>
      <c r="N53" s="102">
        <f t="shared" si="40"/>
        <v>0.13315069426004958</v>
      </c>
      <c r="O53" s="176" t="str">
        <f t="shared" si="41"/>
        <v/>
      </c>
      <c r="P53" s="101"/>
      <c r="Q53" s="192" t="str">
        <f t="shared" si="42"/>
        <v/>
      </c>
      <c r="R53" s="198">
        <f t="shared" si="43"/>
        <v>8.8888888888888892E-2</v>
      </c>
    </row>
    <row r="54" spans="1:18" s="113" customFormat="1" ht="36" customHeight="1" x14ac:dyDescent="0.25">
      <c r="A54" s="129" t="s">
        <v>134</v>
      </c>
      <c r="B54" s="108">
        <v>0</v>
      </c>
      <c r="C54" s="108">
        <v>3</v>
      </c>
      <c r="D54" s="107">
        <f t="shared" si="38"/>
        <v>45</v>
      </c>
      <c r="E54" s="106">
        <f t="shared" si="39"/>
        <v>42</v>
      </c>
      <c r="F54" s="105">
        <f>IF(ISERROR(B54/$B$4),"",(B54/$B$4))</f>
        <v>0</v>
      </c>
      <c r="G54" s="105">
        <f>IF(ISERROR(C54/$B$5),"",(C54/$B$5))</f>
        <v>6.6666666666666666E-2</v>
      </c>
      <c r="H54" s="104">
        <f>IF(ISERROR(F54-G54),"",(F54-G54))</f>
        <v>-6.6666666666666666E-2</v>
      </c>
      <c r="I54" s="103">
        <f t="shared" si="5"/>
        <v>0</v>
      </c>
      <c r="J54" s="103" t="e">
        <f t="shared" si="6"/>
        <v>#DIV/0!</v>
      </c>
      <c r="K54" s="103" t="str">
        <f t="shared" si="7"/>
        <v/>
      </c>
      <c r="L54" s="103" t="str">
        <f t="shared" si="8"/>
        <v/>
      </c>
      <c r="M54" s="103">
        <f>IF(ISERROR(($B$7*B54/(B54+D54)/(($B$7*B54/(B54+D54)+(1-$B$7)*C54/(C54+E54))))/($B$7*D54/(B54+D54)/(($B$7*D54/(B54+D54)+(1-$B$7)*E54/(C54+E54))))),"",($B$7*B54/(B54+D54)/(($B$7*B54/(B54+D54)+(1-$B$7)*C54/(C54+E54))))/($B$7*D54/(B54+D54)/(($B$7*D54/(B54+D54)+(1-$B$7)*E54/(C54+E54)))))</f>
        <v>0</v>
      </c>
      <c r="N54" s="102">
        <f t="shared" si="40"/>
        <v>0.12078651685393257</v>
      </c>
      <c r="O54" s="176" t="str">
        <f t="shared" si="41"/>
        <v/>
      </c>
      <c r="P54" s="101"/>
      <c r="Q54" s="192" t="str">
        <f t="shared" si="42"/>
        <v/>
      </c>
      <c r="R54" s="198">
        <f t="shared" si="43"/>
        <v>3.3333333333333333E-2</v>
      </c>
    </row>
    <row r="55" spans="1:18" s="113" customFormat="1" ht="21.75" customHeight="1" x14ac:dyDescent="0.25">
      <c r="A55" s="129" t="s">
        <v>135</v>
      </c>
      <c r="B55" s="108">
        <v>0</v>
      </c>
      <c r="C55" s="108">
        <v>1</v>
      </c>
      <c r="D55" s="107">
        <f t="shared" si="38"/>
        <v>45</v>
      </c>
      <c r="E55" s="106">
        <f t="shared" si="39"/>
        <v>44</v>
      </c>
      <c r="F55" s="105">
        <f t="shared" ref="F55:F101" si="44">IF(ISERROR(B55/$B$4),"",(B55/$B$4))</f>
        <v>0</v>
      </c>
      <c r="G55" s="105">
        <f t="shared" ref="G55:G101" si="45">IF(ISERROR(C55/$B$5),"",(C55/$B$5))</f>
        <v>2.2222222222222223E-2</v>
      </c>
      <c r="H55" s="104">
        <f t="shared" ref="H55:H101" si="46">IF(ISERROR(F55-G55),"",(F55-G55))</f>
        <v>-2.2222222222222223E-2</v>
      </c>
      <c r="I55" s="103">
        <f t="shared" si="5"/>
        <v>0</v>
      </c>
      <c r="J55" s="103" t="e">
        <f t="shared" si="6"/>
        <v>#DIV/0!</v>
      </c>
      <c r="K55" s="103" t="str">
        <f t="shared" si="7"/>
        <v/>
      </c>
      <c r="L55" s="103" t="str">
        <f t="shared" si="8"/>
        <v/>
      </c>
      <c r="M55" s="103">
        <f t="shared" ref="M55:M101" si="47">IF(ISERROR(($B$7*B55/(B55+D55)/(($B$7*B55/(B55+D55)+(1-$B$7)*C55/(C55+E55))))/($B$7*D55/(B55+D55)/(($B$7*D55/(B55+D55)+(1-$B$7)*E55/(C55+E55))))),"",($B$7*B55/(B55+D55)/(($B$7*B55/(B55+D55)+(1-$B$7)*C55/(C55+E55))))/($B$7*D55/(B55+D55)/(($B$7*D55/(B55+D55)+(1-$B$7)*E55/(C55+E55)))))</f>
        <v>0</v>
      </c>
      <c r="N55" s="102">
        <f t="shared" si="40"/>
        <v>0.5</v>
      </c>
      <c r="O55" s="176" t="str">
        <f t="shared" si="41"/>
        <v/>
      </c>
      <c r="P55" s="101"/>
      <c r="Q55" s="192" t="str">
        <f t="shared" si="42"/>
        <v/>
      </c>
      <c r="R55" s="198">
        <f t="shared" si="43"/>
        <v>1.1111111111111112E-2</v>
      </c>
    </row>
    <row r="56" spans="1:18" s="113" customFormat="1" ht="21.75" hidden="1" customHeight="1" x14ac:dyDescent="0.25">
      <c r="A56" s="129"/>
      <c r="B56" s="108"/>
      <c r="C56" s="108"/>
      <c r="D56" s="107">
        <f t="shared" si="38"/>
        <v>45</v>
      </c>
      <c r="E56" s="106">
        <f t="shared" si="39"/>
        <v>45</v>
      </c>
      <c r="F56" s="105">
        <f t="shared" si="44"/>
        <v>0</v>
      </c>
      <c r="G56" s="105">
        <f t="shared" si="45"/>
        <v>0</v>
      </c>
      <c r="H56" s="104">
        <f t="shared" si="46"/>
        <v>0</v>
      </c>
      <c r="I56" s="103" t="str">
        <f t="shared" si="5"/>
        <v/>
      </c>
      <c r="J56" s="103" t="e">
        <f t="shared" si="6"/>
        <v>#DIV/0!</v>
      </c>
      <c r="K56" s="103" t="str">
        <f t="shared" si="7"/>
        <v/>
      </c>
      <c r="L56" s="103" t="str">
        <f t="shared" si="8"/>
        <v/>
      </c>
      <c r="M56" s="103" t="str">
        <f t="shared" si="47"/>
        <v/>
      </c>
      <c r="N56" s="102">
        <f t="shared" si="40"/>
        <v>1</v>
      </c>
      <c r="O56" s="176" t="str">
        <f t="shared" si="36"/>
        <v/>
      </c>
      <c r="P56" s="101"/>
      <c r="Q56" s="192" t="str">
        <f t="shared" si="37"/>
        <v/>
      </c>
      <c r="R56" s="197"/>
    </row>
    <row r="57" spans="1:18" s="113" customFormat="1" ht="21.75" hidden="1" customHeight="1" x14ac:dyDescent="0.25">
      <c r="A57" s="129"/>
      <c r="B57" s="108"/>
      <c r="C57" s="108"/>
      <c r="D57" s="107">
        <f t="shared" si="38"/>
        <v>45</v>
      </c>
      <c r="E57" s="106">
        <f t="shared" si="39"/>
        <v>45</v>
      </c>
      <c r="F57" s="105">
        <f t="shared" si="44"/>
        <v>0</v>
      </c>
      <c r="G57" s="105">
        <f t="shared" si="45"/>
        <v>0</v>
      </c>
      <c r="H57" s="104">
        <f t="shared" si="46"/>
        <v>0</v>
      </c>
      <c r="I57" s="103" t="str">
        <f t="shared" si="5"/>
        <v/>
      </c>
      <c r="J57" s="103" t="e">
        <f t="shared" si="6"/>
        <v>#DIV/0!</v>
      </c>
      <c r="K57" s="103" t="str">
        <f t="shared" si="7"/>
        <v/>
      </c>
      <c r="L57" s="103" t="str">
        <f t="shared" si="8"/>
        <v/>
      </c>
      <c r="M57" s="103" t="str">
        <f t="shared" si="47"/>
        <v/>
      </c>
      <c r="N57" s="102">
        <f t="shared" si="40"/>
        <v>1</v>
      </c>
      <c r="O57" s="176" t="str">
        <f t="shared" si="36"/>
        <v/>
      </c>
      <c r="P57" s="101"/>
      <c r="Q57" s="192" t="str">
        <f t="shared" si="37"/>
        <v/>
      </c>
      <c r="R57" s="197"/>
    </row>
    <row r="58" spans="1:18" s="113" customFormat="1" ht="21.75" hidden="1" customHeight="1" x14ac:dyDescent="0.25">
      <c r="A58" s="129"/>
      <c r="B58" s="108"/>
      <c r="C58" s="108"/>
      <c r="D58" s="107">
        <f t="shared" si="38"/>
        <v>45</v>
      </c>
      <c r="E58" s="106">
        <f t="shared" si="39"/>
        <v>45</v>
      </c>
      <c r="F58" s="105">
        <f t="shared" si="44"/>
        <v>0</v>
      </c>
      <c r="G58" s="105">
        <f t="shared" si="45"/>
        <v>0</v>
      </c>
      <c r="H58" s="104">
        <f t="shared" si="46"/>
        <v>0</v>
      </c>
      <c r="I58" s="103" t="str">
        <f t="shared" si="5"/>
        <v/>
      </c>
      <c r="J58" s="103" t="e">
        <f t="shared" si="6"/>
        <v>#DIV/0!</v>
      </c>
      <c r="K58" s="103" t="str">
        <f t="shared" si="7"/>
        <v/>
      </c>
      <c r="L58" s="103" t="str">
        <f t="shared" si="8"/>
        <v/>
      </c>
      <c r="M58" s="103" t="str">
        <f t="shared" si="47"/>
        <v/>
      </c>
      <c r="N58" s="102">
        <f t="shared" si="40"/>
        <v>1</v>
      </c>
      <c r="O58" s="176" t="str">
        <f t="shared" si="36"/>
        <v/>
      </c>
      <c r="P58" s="101"/>
      <c r="Q58" s="192" t="str">
        <f t="shared" si="37"/>
        <v/>
      </c>
      <c r="R58" s="197"/>
    </row>
    <row r="59" spans="1:18" s="113" customFormat="1" ht="21.75" hidden="1" customHeight="1" x14ac:dyDescent="0.25">
      <c r="A59" s="129"/>
      <c r="B59" s="108"/>
      <c r="C59" s="108"/>
      <c r="D59" s="107">
        <f t="shared" si="38"/>
        <v>45</v>
      </c>
      <c r="E59" s="106">
        <f t="shared" si="39"/>
        <v>45</v>
      </c>
      <c r="F59" s="105">
        <f t="shared" si="44"/>
        <v>0</v>
      </c>
      <c r="G59" s="105">
        <f t="shared" si="45"/>
        <v>0</v>
      </c>
      <c r="H59" s="104">
        <f t="shared" si="46"/>
        <v>0</v>
      </c>
      <c r="I59" s="103" t="str">
        <f t="shared" si="5"/>
        <v/>
      </c>
      <c r="J59" s="103" t="e">
        <f t="shared" si="6"/>
        <v>#DIV/0!</v>
      </c>
      <c r="K59" s="103" t="str">
        <f t="shared" si="7"/>
        <v/>
      </c>
      <c r="L59" s="103" t="str">
        <f t="shared" si="8"/>
        <v/>
      </c>
      <c r="M59" s="103" t="str">
        <f t="shared" si="47"/>
        <v/>
      </c>
      <c r="N59" s="102">
        <f t="shared" si="40"/>
        <v>1</v>
      </c>
      <c r="O59" s="176" t="str">
        <f t="shared" si="36"/>
        <v/>
      </c>
      <c r="P59" s="101"/>
      <c r="Q59" s="192" t="str">
        <f t="shared" si="37"/>
        <v/>
      </c>
      <c r="R59" s="197"/>
    </row>
    <row r="60" spans="1:18" s="113" customFormat="1" ht="21.75" hidden="1" customHeight="1" x14ac:dyDescent="0.25">
      <c r="A60" s="129"/>
      <c r="B60" s="108"/>
      <c r="C60" s="108"/>
      <c r="D60" s="107">
        <f t="shared" si="38"/>
        <v>45</v>
      </c>
      <c r="E60" s="106">
        <f t="shared" si="39"/>
        <v>45</v>
      </c>
      <c r="F60" s="105">
        <f t="shared" si="44"/>
        <v>0</v>
      </c>
      <c r="G60" s="105">
        <f t="shared" si="45"/>
        <v>0</v>
      </c>
      <c r="H60" s="104">
        <f t="shared" si="46"/>
        <v>0</v>
      </c>
      <c r="I60" s="103" t="str">
        <f t="shared" si="5"/>
        <v/>
      </c>
      <c r="J60" s="103" t="e">
        <f t="shared" si="6"/>
        <v>#DIV/0!</v>
      </c>
      <c r="K60" s="103" t="str">
        <f t="shared" si="7"/>
        <v/>
      </c>
      <c r="L60" s="103" t="str">
        <f t="shared" si="8"/>
        <v/>
      </c>
      <c r="M60" s="103" t="str">
        <f t="shared" si="47"/>
        <v/>
      </c>
      <c r="N60" s="102">
        <f t="shared" si="40"/>
        <v>1</v>
      </c>
      <c r="O60" s="176" t="str">
        <f t="shared" si="36"/>
        <v/>
      </c>
      <c r="P60" s="101"/>
      <c r="Q60" s="192" t="str">
        <f t="shared" si="37"/>
        <v/>
      </c>
      <c r="R60" s="197"/>
    </row>
    <row r="61" spans="1:18" s="113" customFormat="1" ht="21.75" hidden="1" customHeight="1" x14ac:dyDescent="0.25">
      <c r="A61" s="129"/>
      <c r="B61" s="108"/>
      <c r="C61" s="108"/>
      <c r="D61" s="107">
        <f t="shared" si="38"/>
        <v>45</v>
      </c>
      <c r="E61" s="106">
        <f t="shared" si="39"/>
        <v>45</v>
      </c>
      <c r="F61" s="105">
        <f t="shared" si="44"/>
        <v>0</v>
      </c>
      <c r="G61" s="105">
        <f t="shared" si="45"/>
        <v>0</v>
      </c>
      <c r="H61" s="104">
        <f t="shared" si="46"/>
        <v>0</v>
      </c>
      <c r="I61" s="103" t="str">
        <f t="shared" si="5"/>
        <v/>
      </c>
      <c r="J61" s="103" t="e">
        <f t="shared" si="6"/>
        <v>#DIV/0!</v>
      </c>
      <c r="K61" s="103" t="str">
        <f t="shared" si="7"/>
        <v/>
      </c>
      <c r="L61" s="103" t="str">
        <f t="shared" si="8"/>
        <v/>
      </c>
      <c r="M61" s="103" t="str">
        <f t="shared" si="47"/>
        <v/>
      </c>
      <c r="N61" s="102">
        <f t="shared" si="40"/>
        <v>1</v>
      </c>
      <c r="O61" s="176" t="str">
        <f t="shared" si="36"/>
        <v/>
      </c>
      <c r="P61" s="101"/>
      <c r="Q61" s="192" t="str">
        <f t="shared" si="37"/>
        <v/>
      </c>
      <c r="R61" s="197"/>
    </row>
    <row r="62" spans="1:18" s="113" customFormat="1" ht="21.75" hidden="1" customHeight="1" x14ac:dyDescent="0.25">
      <c r="A62" s="129"/>
      <c r="B62" s="108"/>
      <c r="C62" s="108"/>
      <c r="D62" s="107">
        <f t="shared" si="38"/>
        <v>45</v>
      </c>
      <c r="E62" s="106">
        <f t="shared" si="39"/>
        <v>45</v>
      </c>
      <c r="F62" s="105">
        <f t="shared" si="44"/>
        <v>0</v>
      </c>
      <c r="G62" s="105">
        <f t="shared" si="45"/>
        <v>0</v>
      </c>
      <c r="H62" s="104">
        <f t="shared" si="46"/>
        <v>0</v>
      </c>
      <c r="I62" s="103" t="str">
        <f t="shared" si="5"/>
        <v/>
      </c>
      <c r="J62" s="103" t="e">
        <f t="shared" si="6"/>
        <v>#DIV/0!</v>
      </c>
      <c r="K62" s="103" t="str">
        <f t="shared" si="7"/>
        <v/>
      </c>
      <c r="L62" s="103" t="str">
        <f t="shared" si="8"/>
        <v/>
      </c>
      <c r="M62" s="103" t="str">
        <f t="shared" si="47"/>
        <v/>
      </c>
      <c r="N62" s="102">
        <f t="shared" si="40"/>
        <v>1</v>
      </c>
      <c r="O62" s="176" t="str">
        <f t="shared" si="36"/>
        <v/>
      </c>
      <c r="P62" s="101"/>
      <c r="Q62" s="192" t="str">
        <f t="shared" si="37"/>
        <v/>
      </c>
      <c r="R62" s="197"/>
    </row>
    <row r="63" spans="1:18" s="118" customFormat="1" ht="21.75" customHeight="1" x14ac:dyDescent="0.25">
      <c r="A63" s="128"/>
      <c r="B63" s="117"/>
      <c r="C63" s="117"/>
      <c r="D63" s="101"/>
      <c r="E63" s="126"/>
      <c r="F63" s="125"/>
      <c r="G63" s="125"/>
      <c r="H63" s="124"/>
      <c r="I63" s="123"/>
      <c r="J63" s="123"/>
      <c r="K63" s="123"/>
      <c r="L63" s="123"/>
      <c r="M63" s="123"/>
      <c r="N63" s="102"/>
      <c r="O63" s="176"/>
      <c r="P63" s="101"/>
      <c r="Q63" s="192"/>
      <c r="R63" s="199"/>
    </row>
    <row r="64" spans="1:18" s="113" customFormat="1" ht="29.25" customHeight="1" x14ac:dyDescent="0.25">
      <c r="A64" s="122" t="s">
        <v>43</v>
      </c>
      <c r="B64" s="117"/>
      <c r="C64" s="117"/>
      <c r="D64" s="107"/>
      <c r="E64" s="106"/>
      <c r="F64" s="105"/>
      <c r="G64" s="105"/>
      <c r="H64" s="104"/>
      <c r="I64" s="103"/>
      <c r="J64" s="103" t="e">
        <f t="shared" si="6"/>
        <v>#DIV/0!</v>
      </c>
      <c r="K64" s="103"/>
      <c r="L64" s="103"/>
      <c r="M64" s="103"/>
      <c r="N64" s="102"/>
      <c r="O64" s="176"/>
      <c r="P64" s="101"/>
      <c r="Q64" s="192"/>
      <c r="R64" s="197"/>
    </row>
    <row r="65" spans="1:18" s="113" customFormat="1" ht="66" customHeight="1" x14ac:dyDescent="0.25">
      <c r="A65" s="129" t="s">
        <v>44</v>
      </c>
      <c r="B65" s="108">
        <v>42</v>
      </c>
      <c r="C65" s="108">
        <v>5</v>
      </c>
      <c r="D65" s="107">
        <f t="shared" ref="D65:D82" si="48">SUM($B$4-B65)</f>
        <v>3</v>
      </c>
      <c r="E65" s="106">
        <f t="shared" ref="E65:E82" si="49">SUM($B$5-C65)</f>
        <v>40</v>
      </c>
      <c r="F65" s="105">
        <f t="shared" si="44"/>
        <v>0.93333333333333335</v>
      </c>
      <c r="G65" s="105">
        <f t="shared" si="45"/>
        <v>0.1111111111111111</v>
      </c>
      <c r="H65" s="104">
        <f t="shared" si="46"/>
        <v>0.82222222222222219</v>
      </c>
      <c r="I65" s="103">
        <f t="shared" si="5"/>
        <v>112</v>
      </c>
      <c r="J65" s="103">
        <f t="shared" si="6"/>
        <v>0.76298286818437622</v>
      </c>
      <c r="K65" s="103">
        <f t="shared" si="7"/>
        <v>25.104633975962034</v>
      </c>
      <c r="L65" s="103">
        <f t="shared" si="8"/>
        <v>499.66870706065697</v>
      </c>
      <c r="M65" s="103">
        <f t="shared" si="47"/>
        <v>7.9665271966527182</v>
      </c>
      <c r="N65" s="102">
        <f t="shared" ref="N65:N82" si="50">MIN(_xlfn.HYPGEOM.DIST(C65,B65+C65,C65+E65,B65+D65+C65+E65,TRUE),_xlfn.HYPGEOM.DIST(B65,B65+C65,B65+D65,B65+D65+C65+E65,TRUE))</f>
        <v>1.8388305211899538E-16</v>
      </c>
      <c r="O65" s="176" t="str">
        <f t="shared" ref="O65:O68" si="51">IF(AND(N65&lt;$B$6,M65&gt;1,AND(B65&gt;0,B65&lt;$B$4)),"Doers are " &amp; ROUND(M65,1)&amp;" more likely to give this response than Non-Doers.",IF(AND(N65&lt;$B$6,M65&gt;1,B65=$B$4),"Doers are more likely to give this response than Non-doers.",""))</f>
        <v>Doers are 8 more likely to give this response than Non-Doers.</v>
      </c>
      <c r="P65" s="101"/>
      <c r="Q65" s="192" t="str">
        <f t="shared" ref="Q65:Q68" si="52">IF(AND(N65&lt;$B$6,M65&lt;1,AND(C65&gt;0,B65&gt;0)),"Non-doers are " &amp; ROUND(1/M65,1)&amp;" more likely to give this response than Doers.",IF(AND(N65&lt;$B$6,M65=0,B65=0),"Non-doers are more likely to give this response than Doers.",""))</f>
        <v/>
      </c>
      <c r="R65" s="198">
        <f t="shared" ref="R65:R69" si="53">(F65+G65)/2</f>
        <v>0.52222222222222225</v>
      </c>
    </row>
    <row r="66" spans="1:18" s="113" customFormat="1" ht="69" customHeight="1" x14ac:dyDescent="0.25">
      <c r="A66" s="129" t="s">
        <v>45</v>
      </c>
      <c r="B66" s="108">
        <v>3</v>
      </c>
      <c r="C66" s="108">
        <v>22</v>
      </c>
      <c r="D66" s="107">
        <f t="shared" ref="D66:D68" si="54">SUM($B$4-B66)</f>
        <v>42</v>
      </c>
      <c r="E66" s="106">
        <f t="shared" ref="E66:E68" si="55">SUM($B$5-C66)</f>
        <v>23</v>
      </c>
      <c r="F66" s="105">
        <f t="shared" si="44"/>
        <v>6.6666666666666666E-2</v>
      </c>
      <c r="G66" s="105">
        <f t="shared" si="45"/>
        <v>0.48888888888888887</v>
      </c>
      <c r="H66" s="104">
        <f t="shared" si="46"/>
        <v>-0.42222222222222222</v>
      </c>
      <c r="I66" s="103">
        <f t="shared" si="5"/>
        <v>7.4675324675324672E-2</v>
      </c>
      <c r="J66" s="103">
        <f t="shared" si="6"/>
        <v>0.66788896043202262</v>
      </c>
      <c r="K66" s="103">
        <f t="shared" si="7"/>
        <v>2.0167801539896741E-2</v>
      </c>
      <c r="L66" s="103">
        <f t="shared" si="8"/>
        <v>0.2765003465714243</v>
      </c>
      <c r="M66" s="103">
        <f t="shared" si="47"/>
        <v>0.25522648083623695</v>
      </c>
      <c r="N66" s="102">
        <f t="shared" si="50"/>
        <v>5.3958922816373725E-6</v>
      </c>
      <c r="O66" s="176" t="str">
        <f t="shared" si="51"/>
        <v/>
      </c>
      <c r="P66" s="101"/>
      <c r="Q66" s="192" t="str">
        <f t="shared" si="52"/>
        <v>Non-doers are 3.9 more likely to give this response than Doers.</v>
      </c>
      <c r="R66" s="198">
        <f t="shared" si="53"/>
        <v>0.27777777777777779</v>
      </c>
    </row>
    <row r="67" spans="1:18" s="113" customFormat="1" ht="78" customHeight="1" x14ac:dyDescent="0.25">
      <c r="A67" s="129" t="s">
        <v>46</v>
      </c>
      <c r="B67" s="108">
        <v>0</v>
      </c>
      <c r="C67" s="108">
        <v>17</v>
      </c>
      <c r="D67" s="107">
        <f t="shared" si="54"/>
        <v>45</v>
      </c>
      <c r="E67" s="106">
        <f t="shared" si="55"/>
        <v>28</v>
      </c>
      <c r="F67" s="105">
        <f t="shared" si="44"/>
        <v>0</v>
      </c>
      <c r="G67" s="105">
        <f t="shared" si="45"/>
        <v>0.37777777777777777</v>
      </c>
      <c r="H67" s="104">
        <f t="shared" si="46"/>
        <v>-0.37777777777777777</v>
      </c>
      <c r="I67" s="103">
        <f t="shared" si="5"/>
        <v>0</v>
      </c>
      <c r="J67" s="103" t="e">
        <f t="shared" si="6"/>
        <v>#DIV/0!</v>
      </c>
      <c r="K67" s="103" t="str">
        <f t="shared" si="7"/>
        <v/>
      </c>
      <c r="L67" s="103" t="str">
        <f t="shared" si="8"/>
        <v/>
      </c>
      <c r="M67" s="103">
        <f t="shared" si="47"/>
        <v>0</v>
      </c>
      <c r="N67" s="102">
        <f t="shared" si="50"/>
        <v>1.1804673774984271E-6</v>
      </c>
      <c r="O67" s="176" t="str">
        <f t="shared" si="51"/>
        <v/>
      </c>
      <c r="P67" s="101"/>
      <c r="Q67" s="192" t="str">
        <f t="shared" si="52"/>
        <v>Non-doers are more likely to give this response than Doers.</v>
      </c>
      <c r="R67" s="198">
        <f t="shared" si="53"/>
        <v>0.18888888888888888</v>
      </c>
    </row>
    <row r="68" spans="1:18" s="113" customFormat="1" ht="21.75" customHeight="1" x14ac:dyDescent="0.25">
      <c r="A68" s="129" t="s">
        <v>47</v>
      </c>
      <c r="B68" s="108">
        <v>0</v>
      </c>
      <c r="C68" s="108">
        <v>1</v>
      </c>
      <c r="D68" s="107">
        <f t="shared" si="54"/>
        <v>45</v>
      </c>
      <c r="E68" s="106">
        <f t="shared" si="55"/>
        <v>44</v>
      </c>
      <c r="F68" s="105">
        <f t="shared" si="44"/>
        <v>0</v>
      </c>
      <c r="G68" s="105">
        <f t="shared" si="45"/>
        <v>2.2222222222222223E-2</v>
      </c>
      <c r="H68" s="104">
        <f t="shared" si="46"/>
        <v>-2.2222222222222223E-2</v>
      </c>
      <c r="I68" s="103">
        <f t="shared" si="5"/>
        <v>0</v>
      </c>
      <c r="J68" s="103" t="e">
        <f t="shared" si="6"/>
        <v>#DIV/0!</v>
      </c>
      <c r="K68" s="103" t="str">
        <f t="shared" si="7"/>
        <v/>
      </c>
      <c r="L68" s="103" t="str">
        <f t="shared" si="8"/>
        <v/>
      </c>
      <c r="M68" s="103">
        <f t="shared" si="47"/>
        <v>0</v>
      </c>
      <c r="N68" s="102">
        <f t="shared" si="50"/>
        <v>0.5</v>
      </c>
      <c r="O68" s="176" t="str">
        <f t="shared" si="51"/>
        <v/>
      </c>
      <c r="P68" s="101"/>
      <c r="Q68" s="192" t="str">
        <f t="shared" si="52"/>
        <v/>
      </c>
      <c r="R68" s="198">
        <f t="shared" si="53"/>
        <v>1.1111111111111112E-2</v>
      </c>
    </row>
    <row r="69" spans="1:18" s="113" customFormat="1" ht="21.75" customHeight="1" x14ac:dyDescent="0.25">
      <c r="A69" s="129"/>
      <c r="B69" s="108"/>
      <c r="C69" s="108"/>
      <c r="D69" s="107"/>
      <c r="E69" s="106"/>
      <c r="F69" s="105"/>
      <c r="G69" s="105"/>
      <c r="H69" s="104"/>
      <c r="I69" s="103"/>
      <c r="J69" s="103" t="e">
        <f t="shared" si="6"/>
        <v>#DIV/0!</v>
      </c>
      <c r="K69" s="103"/>
      <c r="L69" s="103" t="str">
        <f t="shared" si="8"/>
        <v/>
      </c>
      <c r="M69" s="103"/>
      <c r="N69" s="102"/>
      <c r="O69" s="176"/>
      <c r="P69" s="101"/>
      <c r="Q69" s="192"/>
      <c r="R69" s="198">
        <f t="shared" si="53"/>
        <v>0</v>
      </c>
    </row>
    <row r="70" spans="1:18" s="113" customFormat="1" ht="47.25" customHeight="1" x14ac:dyDescent="0.25">
      <c r="A70" s="122" t="s">
        <v>48</v>
      </c>
      <c r="B70" s="108"/>
      <c r="C70" s="108"/>
      <c r="D70" s="107"/>
      <c r="E70" s="106"/>
      <c r="F70" s="105"/>
      <c r="G70" s="105"/>
      <c r="H70" s="104"/>
      <c r="I70" s="103"/>
      <c r="J70" s="103" t="e">
        <f t="shared" si="6"/>
        <v>#DIV/0!</v>
      </c>
      <c r="K70" s="103"/>
      <c r="L70" s="103"/>
      <c r="M70" s="103"/>
      <c r="N70" s="102"/>
      <c r="O70" s="176"/>
      <c r="P70" s="101"/>
      <c r="Q70" s="192"/>
      <c r="R70" s="197"/>
    </row>
    <row r="71" spans="1:18" s="113" customFormat="1" ht="63" customHeight="1" x14ac:dyDescent="0.25">
      <c r="A71" s="129" t="s">
        <v>49</v>
      </c>
      <c r="B71" s="108">
        <v>45</v>
      </c>
      <c r="C71" s="108">
        <v>17</v>
      </c>
      <c r="D71" s="107">
        <f t="shared" si="48"/>
        <v>0</v>
      </c>
      <c r="E71" s="106">
        <f t="shared" si="49"/>
        <v>28</v>
      </c>
      <c r="F71" s="105">
        <f t="shared" si="44"/>
        <v>1</v>
      </c>
      <c r="G71" s="105">
        <f t="shared" si="45"/>
        <v>0.37777777777777777</v>
      </c>
      <c r="H71" s="104">
        <f t="shared" si="46"/>
        <v>0.62222222222222223</v>
      </c>
      <c r="I71" s="103" t="str">
        <f t="shared" si="5"/>
        <v/>
      </c>
      <c r="J71" s="103" t="e">
        <f t="shared" si="6"/>
        <v>#DIV/0!</v>
      </c>
      <c r="K71" s="103" t="str">
        <f t="shared" si="7"/>
        <v/>
      </c>
      <c r="L71" s="103" t="str">
        <f t="shared" si="8"/>
        <v/>
      </c>
      <c r="M71" s="103" t="str">
        <f t="shared" si="47"/>
        <v/>
      </c>
      <c r="N71" s="102">
        <f t="shared" si="50"/>
        <v>7.1236722477738806E-12</v>
      </c>
      <c r="O71" s="176" t="str">
        <f t="shared" ref="O71:O73" si="56">IF(AND(N71&lt;$B$6,M71&gt;1,AND(B71&gt;0,B71&lt;$B$4)),"Doers are " &amp; ROUND(M71,1)&amp;" more likely to give this response than Non-Doers.",IF(AND(N71&lt;$B$6,M71&gt;1,B71=$B$4),"Doers are more likely to give this response than Non-doers.",""))</f>
        <v>Doers are more likely to give this response than Non-doers.</v>
      </c>
      <c r="P71" s="101"/>
      <c r="Q71" s="192" t="str">
        <f t="shared" ref="Q71:Q73" si="57">IF(AND(N71&lt;$B$6,M71&lt;1,AND(C71&gt;0,B71&gt;0)),"Non-doers are " &amp; ROUND(1/M71,1)&amp;" more likely to give this response than Doers.",IF(AND(N71&lt;$B$6,M71=0,B71=0),"Non-doers are more likely to give this response than Doers.",""))</f>
        <v/>
      </c>
      <c r="R71" s="198">
        <f t="shared" ref="R71:R88" si="58">(F71+G71)/2</f>
        <v>0.68888888888888888</v>
      </c>
    </row>
    <row r="72" spans="1:18" s="113" customFormat="1" ht="64.5" customHeight="1" x14ac:dyDescent="0.25">
      <c r="A72" s="129" t="s">
        <v>50</v>
      </c>
      <c r="B72" s="108">
        <v>0</v>
      </c>
      <c r="C72" s="108">
        <v>10</v>
      </c>
      <c r="D72" s="107">
        <f t="shared" si="48"/>
        <v>45</v>
      </c>
      <c r="E72" s="106">
        <f t="shared" si="49"/>
        <v>35</v>
      </c>
      <c r="F72" s="105">
        <f t="shared" si="44"/>
        <v>0</v>
      </c>
      <c r="G72" s="105">
        <f t="shared" si="45"/>
        <v>0.22222222222222221</v>
      </c>
      <c r="H72" s="104">
        <f t="shared" si="46"/>
        <v>-0.22222222222222221</v>
      </c>
      <c r="I72" s="103">
        <f t="shared" si="5"/>
        <v>0</v>
      </c>
      <c r="J72" s="103" t="e">
        <f t="shared" si="6"/>
        <v>#DIV/0!</v>
      </c>
      <c r="K72" s="103" t="str">
        <f t="shared" si="7"/>
        <v/>
      </c>
      <c r="L72" s="103" t="str">
        <f t="shared" si="8"/>
        <v/>
      </c>
      <c r="M72" s="103">
        <f t="shared" si="47"/>
        <v>0</v>
      </c>
      <c r="N72" s="102">
        <f t="shared" si="50"/>
        <v>5.5766211978910604E-4</v>
      </c>
      <c r="O72" s="176" t="str">
        <f t="shared" si="56"/>
        <v/>
      </c>
      <c r="P72" s="101"/>
      <c r="Q72" s="192" t="str">
        <f t="shared" si="57"/>
        <v>Non-doers are more likely to give this response than Doers.</v>
      </c>
      <c r="R72" s="198">
        <f t="shared" si="58"/>
        <v>0.1111111111111111</v>
      </c>
    </row>
    <row r="73" spans="1:18" s="113" customFormat="1" ht="61.5" customHeight="1" x14ac:dyDescent="0.25">
      <c r="A73" s="129" t="s">
        <v>51</v>
      </c>
      <c r="B73" s="108">
        <v>0</v>
      </c>
      <c r="C73" s="108">
        <v>18</v>
      </c>
      <c r="D73" s="107">
        <f t="shared" si="48"/>
        <v>45</v>
      </c>
      <c r="E73" s="106">
        <f t="shared" si="49"/>
        <v>27</v>
      </c>
      <c r="F73" s="105">
        <f t="shared" si="44"/>
        <v>0</v>
      </c>
      <c r="G73" s="105">
        <f t="shared" si="45"/>
        <v>0.4</v>
      </c>
      <c r="H73" s="104">
        <f t="shared" si="46"/>
        <v>-0.4</v>
      </c>
      <c r="I73" s="103">
        <f t="shared" si="5"/>
        <v>0</v>
      </c>
      <c r="J73" s="103" t="e">
        <f t="shared" si="6"/>
        <v>#DIV/0!</v>
      </c>
      <c r="K73" s="103" t="str">
        <f t="shared" si="7"/>
        <v/>
      </c>
      <c r="L73" s="103" t="str">
        <f t="shared" si="8"/>
        <v/>
      </c>
      <c r="M73" s="103">
        <f t="shared" si="47"/>
        <v>0</v>
      </c>
      <c r="N73" s="102">
        <f t="shared" si="50"/>
        <v>4.5278200780761498E-7</v>
      </c>
      <c r="O73" s="176" t="str">
        <f t="shared" si="56"/>
        <v/>
      </c>
      <c r="P73" s="101"/>
      <c r="Q73" s="192" t="str">
        <f t="shared" si="57"/>
        <v>Non-doers are more likely to give this response than Doers.</v>
      </c>
      <c r="R73" s="198">
        <f t="shared" si="58"/>
        <v>0.2</v>
      </c>
    </row>
    <row r="74" spans="1:18" s="113" customFormat="1" ht="21.75" customHeight="1" x14ac:dyDescent="0.25">
      <c r="A74" s="129"/>
      <c r="B74" s="108"/>
      <c r="C74" s="108"/>
      <c r="D74" s="107"/>
      <c r="E74" s="106"/>
      <c r="F74" s="105"/>
      <c r="G74" s="105"/>
      <c r="H74" s="104"/>
      <c r="I74" s="103"/>
      <c r="J74" s="103"/>
      <c r="K74" s="103"/>
      <c r="L74" s="103"/>
      <c r="M74" s="103"/>
      <c r="N74" s="102"/>
      <c r="O74" s="176"/>
      <c r="P74" s="101"/>
      <c r="Q74" s="192"/>
      <c r="R74" s="198"/>
    </row>
    <row r="75" spans="1:18" s="113" customFormat="1" ht="53.25" customHeight="1" x14ac:dyDescent="0.25">
      <c r="A75" s="122" t="s">
        <v>52</v>
      </c>
      <c r="B75" s="108"/>
      <c r="C75" s="108"/>
      <c r="D75" s="107"/>
      <c r="E75" s="106"/>
      <c r="F75" s="105"/>
      <c r="G75" s="105"/>
      <c r="H75" s="104"/>
      <c r="I75" s="103"/>
      <c r="J75" s="103"/>
      <c r="K75" s="103"/>
      <c r="L75" s="103"/>
      <c r="M75" s="103"/>
      <c r="N75" s="102"/>
      <c r="O75" s="176"/>
      <c r="P75" s="101"/>
      <c r="Q75" s="192"/>
      <c r="R75" s="197"/>
    </row>
    <row r="76" spans="1:18" s="113" customFormat="1" ht="69.75" customHeight="1" x14ac:dyDescent="0.25">
      <c r="A76" s="129" t="s">
        <v>49</v>
      </c>
      <c r="B76" s="108">
        <v>45</v>
      </c>
      <c r="C76" s="108">
        <v>17</v>
      </c>
      <c r="D76" s="107">
        <f t="shared" si="48"/>
        <v>0</v>
      </c>
      <c r="E76" s="106">
        <f t="shared" si="49"/>
        <v>28</v>
      </c>
      <c r="F76" s="105">
        <f t="shared" si="44"/>
        <v>1</v>
      </c>
      <c r="G76" s="105">
        <f t="shared" si="45"/>
        <v>0.37777777777777777</v>
      </c>
      <c r="H76" s="104">
        <f t="shared" si="46"/>
        <v>0.62222222222222223</v>
      </c>
      <c r="I76" s="103" t="str">
        <f t="shared" ref="I76:I120" si="59">IF(ISERROR((B76*E76)/(C76*D76)),"",(B76*E76/(C76*D76)))</f>
        <v/>
      </c>
      <c r="J76" s="103" t="e">
        <f t="shared" ref="J76:J120" si="60">POWER(1/B76+1/C76+1/D76+1/E76,1/2)</f>
        <v>#DIV/0!</v>
      </c>
      <c r="K76" s="103" t="str">
        <f t="shared" ref="K76:K120" si="61">IF(ISERROR(EXP(LN(I76)-1.96 *J76)),"",(EXP(LN(I76)-1.96*J76)))</f>
        <v/>
      </c>
      <c r="L76" s="103" t="str">
        <f t="shared" ref="L76:L120" si="62">IF(ISERROR(EXP(LN(I76)+1.96 *J76)),"",EXP(LN(I76)+1.96*J76))</f>
        <v/>
      </c>
      <c r="M76" s="103" t="str">
        <f t="shared" si="47"/>
        <v/>
      </c>
      <c r="N76" s="102">
        <f t="shared" si="50"/>
        <v>7.1236722477738806E-12</v>
      </c>
      <c r="O76" s="176" t="str">
        <f t="shared" ref="O76:O78" si="63">IF(AND(N76&lt;$B$6,M76&gt;1,AND(B76&gt;0,B76&lt;$B$4)),"Doers are " &amp; ROUND(M76,1)&amp;" more likely to give this response than Non-Doers.",IF(AND(N76&lt;$B$6,M76&gt;1,B76=$B$4),"Doers are more likely to give this response than Non-doers.",""))</f>
        <v>Doers are more likely to give this response than Non-doers.</v>
      </c>
      <c r="P76" s="101"/>
      <c r="Q76" s="192" t="str">
        <f t="shared" ref="Q76:Q78" si="64">IF(AND(N76&lt;$B$6,M76&lt;1,AND(C76&gt;0,B76&gt;0)),"Non-doers are " &amp; ROUND(1/M76,1)&amp;" more likely to give this response than Doers.",IF(AND(N76&lt;$B$6,M76=0,B76=0),"Non-doers are more likely to give this response than Doers.",""))</f>
        <v/>
      </c>
      <c r="R76" s="198">
        <f t="shared" si="58"/>
        <v>0.68888888888888888</v>
      </c>
    </row>
    <row r="77" spans="1:18" s="113" customFormat="1" ht="21.75" customHeight="1" x14ac:dyDescent="0.25">
      <c r="A77" s="129" t="s">
        <v>53</v>
      </c>
      <c r="B77" s="108">
        <v>0</v>
      </c>
      <c r="C77" s="108">
        <v>4</v>
      </c>
      <c r="D77" s="107">
        <f t="shared" si="48"/>
        <v>45</v>
      </c>
      <c r="E77" s="106">
        <f t="shared" si="49"/>
        <v>41</v>
      </c>
      <c r="F77" s="105">
        <f t="shared" si="44"/>
        <v>0</v>
      </c>
      <c r="G77" s="105">
        <f t="shared" si="45"/>
        <v>8.8888888888888892E-2</v>
      </c>
      <c r="H77" s="104">
        <f t="shared" si="46"/>
        <v>-8.8888888888888892E-2</v>
      </c>
      <c r="I77" s="103">
        <f t="shared" si="59"/>
        <v>0</v>
      </c>
      <c r="J77" s="103" t="e">
        <f t="shared" si="60"/>
        <v>#DIV/0!</v>
      </c>
      <c r="K77" s="103" t="str">
        <f t="shared" si="61"/>
        <v/>
      </c>
      <c r="L77" s="103" t="str">
        <f t="shared" si="62"/>
        <v/>
      </c>
      <c r="M77" s="103">
        <f t="shared" si="47"/>
        <v>0</v>
      </c>
      <c r="N77" s="102">
        <f t="shared" si="50"/>
        <v>5.8310732274312237E-2</v>
      </c>
      <c r="O77" s="176" t="str">
        <f t="shared" si="63"/>
        <v/>
      </c>
      <c r="P77" s="101"/>
      <c r="Q77" s="192" t="str">
        <f t="shared" si="64"/>
        <v/>
      </c>
      <c r="R77" s="198">
        <f t="shared" si="58"/>
        <v>4.4444444444444446E-2</v>
      </c>
    </row>
    <row r="78" spans="1:18" s="113" customFormat="1" ht="64.5" customHeight="1" x14ac:dyDescent="0.25">
      <c r="A78" s="129" t="s">
        <v>54</v>
      </c>
      <c r="B78" s="108">
        <v>0</v>
      </c>
      <c r="C78" s="108">
        <v>24</v>
      </c>
      <c r="D78" s="107">
        <f t="shared" si="48"/>
        <v>45</v>
      </c>
      <c r="E78" s="106">
        <f t="shared" si="49"/>
        <v>21</v>
      </c>
      <c r="F78" s="105">
        <f t="shared" si="44"/>
        <v>0</v>
      </c>
      <c r="G78" s="105">
        <f t="shared" si="45"/>
        <v>0.53333333333333333</v>
      </c>
      <c r="H78" s="104">
        <f t="shared" si="46"/>
        <v>-0.53333333333333333</v>
      </c>
      <c r="I78" s="103">
        <f t="shared" si="59"/>
        <v>0</v>
      </c>
      <c r="J78" s="103" t="e">
        <f t="shared" si="60"/>
        <v>#DIV/0!</v>
      </c>
      <c r="K78" s="103" t="str">
        <f t="shared" si="61"/>
        <v/>
      </c>
      <c r="L78" s="103" t="str">
        <f t="shared" si="62"/>
        <v/>
      </c>
      <c r="M78" s="103">
        <f t="shared" si="47"/>
        <v>0</v>
      </c>
      <c r="N78" s="102">
        <f t="shared" si="50"/>
        <v>8.5784011067929724E-10</v>
      </c>
      <c r="O78" s="176" t="str">
        <f t="shared" si="63"/>
        <v/>
      </c>
      <c r="P78" s="101"/>
      <c r="Q78" s="192" t="str">
        <f t="shared" si="64"/>
        <v>Non-doers are more likely to give this response than Doers.</v>
      </c>
      <c r="R78" s="198">
        <f t="shared" si="58"/>
        <v>0.26666666666666666</v>
      </c>
    </row>
    <row r="79" spans="1:18" s="113" customFormat="1" ht="48.75" customHeight="1" x14ac:dyDescent="0.25">
      <c r="A79" s="122" t="s">
        <v>52</v>
      </c>
      <c r="B79" s="108"/>
      <c r="C79" s="108"/>
      <c r="D79" s="107"/>
      <c r="E79" s="106"/>
      <c r="F79" s="105"/>
      <c r="G79" s="105"/>
      <c r="H79" s="104"/>
      <c r="I79" s="103"/>
      <c r="J79" s="103"/>
      <c r="K79" s="103"/>
      <c r="L79" s="103"/>
      <c r="M79" s="103"/>
      <c r="N79" s="102"/>
      <c r="O79" s="176"/>
      <c r="P79" s="101"/>
      <c r="Q79" s="192"/>
      <c r="R79" s="197"/>
    </row>
    <row r="80" spans="1:18" s="113" customFormat="1" ht="63.75" customHeight="1" x14ac:dyDescent="0.25">
      <c r="A80" s="129" t="s">
        <v>49</v>
      </c>
      <c r="B80" s="108">
        <v>45</v>
      </c>
      <c r="C80" s="108">
        <v>17</v>
      </c>
      <c r="D80" s="107">
        <f t="shared" si="48"/>
        <v>0</v>
      </c>
      <c r="E80" s="106">
        <f t="shared" si="49"/>
        <v>28</v>
      </c>
      <c r="F80" s="105">
        <f t="shared" si="44"/>
        <v>1</v>
      </c>
      <c r="G80" s="105">
        <f t="shared" si="45"/>
        <v>0.37777777777777777</v>
      </c>
      <c r="H80" s="104">
        <f t="shared" si="46"/>
        <v>0.62222222222222223</v>
      </c>
      <c r="I80" s="103" t="str">
        <f t="shared" si="59"/>
        <v/>
      </c>
      <c r="J80" s="103" t="e">
        <f t="shared" si="60"/>
        <v>#DIV/0!</v>
      </c>
      <c r="K80" s="103" t="str">
        <f t="shared" si="61"/>
        <v/>
      </c>
      <c r="L80" s="103" t="str">
        <f t="shared" si="62"/>
        <v/>
      </c>
      <c r="M80" s="103" t="str">
        <f t="shared" si="47"/>
        <v/>
      </c>
      <c r="N80" s="102">
        <f t="shared" si="50"/>
        <v>7.1236722477738806E-12</v>
      </c>
      <c r="O80" s="176" t="str">
        <f t="shared" ref="O80:O82" si="65">IF(AND(N80&lt;$B$6,M80&gt;1,AND(B80&gt;0,B80&lt;$B$4)),"Doers are " &amp; ROUND(M80,1)&amp;" more likely to give this response than Non-Doers.",IF(AND(N80&lt;$B$6,M80&gt;1,B80=$B$4),"Doers are more likely to give this response than Non-doers.",""))</f>
        <v>Doers are more likely to give this response than Non-doers.</v>
      </c>
      <c r="P80" s="101"/>
      <c r="Q80" s="192" t="str">
        <f t="shared" ref="Q80:Q82" si="66">IF(AND(N80&lt;$B$6,M80&lt;1,AND(C80&gt;0,B80&gt;0)),"Non-doers are " &amp; ROUND(1/M80,1)&amp;" more likely to give this response than Doers.",IF(AND(N80&lt;$B$6,M80=0,B80=0),"Non-doers are more likely to give this response than Doers.",""))</f>
        <v/>
      </c>
      <c r="R80" s="198">
        <f t="shared" si="58"/>
        <v>0.68888888888888888</v>
      </c>
    </row>
    <row r="81" spans="1:18" s="113" customFormat="1" ht="21.75" customHeight="1" x14ac:dyDescent="0.25">
      <c r="A81" s="129" t="s">
        <v>53</v>
      </c>
      <c r="B81" s="108">
        <v>0</v>
      </c>
      <c r="C81" s="108">
        <v>4</v>
      </c>
      <c r="D81" s="107">
        <f t="shared" si="48"/>
        <v>45</v>
      </c>
      <c r="E81" s="106">
        <f t="shared" si="49"/>
        <v>41</v>
      </c>
      <c r="F81" s="105">
        <f t="shared" si="44"/>
        <v>0</v>
      </c>
      <c r="G81" s="105">
        <f t="shared" si="45"/>
        <v>8.8888888888888892E-2</v>
      </c>
      <c r="H81" s="104">
        <f t="shared" si="46"/>
        <v>-8.8888888888888892E-2</v>
      </c>
      <c r="I81" s="103">
        <f t="shared" si="59"/>
        <v>0</v>
      </c>
      <c r="J81" s="103" t="e">
        <f t="shared" si="60"/>
        <v>#DIV/0!</v>
      </c>
      <c r="K81" s="103" t="str">
        <f t="shared" si="61"/>
        <v/>
      </c>
      <c r="L81" s="103" t="str">
        <f t="shared" si="62"/>
        <v/>
      </c>
      <c r="M81" s="103">
        <f t="shared" si="47"/>
        <v>0</v>
      </c>
      <c r="N81" s="102">
        <f t="shared" si="50"/>
        <v>5.8310732274312237E-2</v>
      </c>
      <c r="O81" s="176" t="str">
        <f t="shared" si="65"/>
        <v/>
      </c>
      <c r="P81" s="101"/>
      <c r="Q81" s="192" t="str">
        <f t="shared" si="66"/>
        <v/>
      </c>
      <c r="R81" s="198">
        <f t="shared" si="58"/>
        <v>4.4444444444444446E-2</v>
      </c>
    </row>
    <row r="82" spans="1:18" s="113" customFormat="1" ht="70.5" customHeight="1" x14ac:dyDescent="0.25">
      <c r="A82" s="129" t="s">
        <v>54</v>
      </c>
      <c r="B82" s="108">
        <v>0</v>
      </c>
      <c r="C82" s="108">
        <v>24</v>
      </c>
      <c r="D82" s="107">
        <f t="shared" si="48"/>
        <v>45</v>
      </c>
      <c r="E82" s="106">
        <f t="shared" si="49"/>
        <v>21</v>
      </c>
      <c r="F82" s="105">
        <f t="shared" si="44"/>
        <v>0</v>
      </c>
      <c r="G82" s="105">
        <f t="shared" si="45"/>
        <v>0.53333333333333333</v>
      </c>
      <c r="H82" s="104">
        <f t="shared" si="46"/>
        <v>-0.53333333333333333</v>
      </c>
      <c r="I82" s="103">
        <f t="shared" si="59"/>
        <v>0</v>
      </c>
      <c r="J82" s="103" t="e">
        <f t="shared" si="60"/>
        <v>#DIV/0!</v>
      </c>
      <c r="K82" s="103" t="str">
        <f t="shared" si="61"/>
        <v/>
      </c>
      <c r="L82" s="103" t="str">
        <f t="shared" si="62"/>
        <v/>
      </c>
      <c r="M82" s="103">
        <f t="shared" si="47"/>
        <v>0</v>
      </c>
      <c r="N82" s="102">
        <f t="shared" si="50"/>
        <v>8.5784011067929724E-10</v>
      </c>
      <c r="O82" s="176" t="str">
        <f t="shared" si="65"/>
        <v/>
      </c>
      <c r="P82" s="101"/>
      <c r="Q82" s="192" t="str">
        <f t="shared" si="66"/>
        <v>Non-doers are more likely to give this response than Doers.</v>
      </c>
      <c r="R82" s="198">
        <f t="shared" si="58"/>
        <v>0.26666666666666666</v>
      </c>
    </row>
    <row r="83" spans="1:18" s="113" customFormat="1" ht="34.5" customHeight="1" x14ac:dyDescent="0.25">
      <c r="A83" s="122" t="s">
        <v>55</v>
      </c>
      <c r="B83" s="108"/>
      <c r="C83" s="108"/>
      <c r="D83" s="107"/>
      <c r="E83" s="106"/>
      <c r="F83" s="105"/>
      <c r="G83" s="105"/>
      <c r="H83" s="104"/>
      <c r="I83" s="103"/>
      <c r="J83" s="103"/>
      <c r="K83" s="103"/>
      <c r="L83" s="103"/>
      <c r="M83" s="103"/>
      <c r="N83" s="102"/>
      <c r="O83" s="176"/>
      <c r="P83" s="101"/>
      <c r="Q83" s="192"/>
      <c r="R83" s="197"/>
    </row>
    <row r="84" spans="1:18" s="113" customFormat="1" ht="62.25" customHeight="1" x14ac:dyDescent="0.25">
      <c r="A84" s="129" t="s">
        <v>56</v>
      </c>
      <c r="B84" s="108">
        <v>45</v>
      </c>
      <c r="C84" s="108">
        <v>33</v>
      </c>
      <c r="D84" s="107">
        <f t="shared" ref="D84:D90" si="67">SUM($B$4-B84)</f>
        <v>0</v>
      </c>
      <c r="E84" s="106">
        <f t="shared" ref="E84:E90" si="68">SUM($B$5-C84)</f>
        <v>12</v>
      </c>
      <c r="F84" s="105">
        <f t="shared" ref="F84:F90" si="69">IF(ISERROR(B84/$B$4),"",(B84/$B$4))</f>
        <v>1</v>
      </c>
      <c r="G84" s="105">
        <f t="shared" ref="G84:G90" si="70">IF(ISERROR(C84/$B$5),"",(C84/$B$5))</f>
        <v>0.73333333333333328</v>
      </c>
      <c r="H84" s="104">
        <f t="shared" ref="H84:H90" si="71">IF(ISERROR(F84-G84),"",(F84-G84))</f>
        <v>0.26666666666666672</v>
      </c>
      <c r="I84" s="103" t="str">
        <f t="shared" ref="I84:I90" si="72">IF(ISERROR((B84*E84)/(C84*D84)),"",(B84*E84/(C84*D84)))</f>
        <v/>
      </c>
      <c r="J84" s="103" t="e">
        <f t="shared" ref="J84:J90" si="73">POWER(1/B84+1/C84+1/D84+1/E84,1/2)</f>
        <v>#DIV/0!</v>
      </c>
      <c r="K84" s="103" t="str">
        <f t="shared" ref="K84:K90" si="74">IF(ISERROR(EXP(LN(I84)-1.96 *J84)),"",(EXP(LN(I84)-1.96*J84)))</f>
        <v/>
      </c>
      <c r="L84" s="103" t="str">
        <f t="shared" ref="L84:L90" si="75">IF(ISERROR(EXP(LN(I84)+1.96 *J84)),"",EXP(LN(I84)+1.96*J84))</f>
        <v/>
      </c>
      <c r="M84" s="103" t="str">
        <f t="shared" ref="M84:M90" si="76">IF(ISERROR(($B$7*B84/(B84+D84)/(($B$7*B84/(B84+D84)+(1-$B$7)*C84/(C84+E84))))/($B$7*D84/(B84+D84)/(($B$7*D84/(B84+D84)+(1-$B$7)*E84/(C84+E84))))),"",($B$7*B84/(B84+D84)/(($B$7*B84/(B84+D84)+(1-$B$7)*C84/(C84+E84))))/($B$7*D84/(B84+D84)/(($B$7*D84/(B84+D84)+(1-$B$7)*E84/(C84+E84)))))</f>
        <v/>
      </c>
      <c r="N84" s="102">
        <f t="shared" ref="N84:N90" si="77">MIN(_xlfn.HYPGEOM.DIST(C84,B84+C84,C84+E84,B84+D84+C84+E84,TRUE),_xlfn.HYPGEOM.DIST(B84,B84+C84,B84+D84,B84+D84+C84+E84,TRUE))</f>
        <v>1.0500283584636645E-4</v>
      </c>
      <c r="O84" s="176" t="str">
        <f t="shared" ref="O84:O88" si="78">IF(AND(N84&lt;$B$6,M84&gt;1,AND(B84&gt;0,B84&lt;$B$4)),"Doers are " &amp; ROUND(M84,1)&amp;" more likely to give this response than Non-Doers.",IF(AND(N84&lt;$B$6,M84&gt;1,B84=$B$4),"Doers are more likely to give this response than Non-doers.",""))</f>
        <v>Doers are more likely to give this response than Non-doers.</v>
      </c>
      <c r="P84" s="101"/>
      <c r="Q84" s="192" t="str">
        <f t="shared" ref="Q84:Q88" si="79">IF(AND(N84&lt;$B$6,M84&lt;1,AND(C84&gt;0,B84&gt;0)),"Non-doers are " &amp; ROUND(1/M84,1)&amp;" more likely to give this response than Doers.",IF(AND(N84&lt;$B$6,M84=0,B84=0),"Non-doers are more likely to give this response than Doers.",""))</f>
        <v/>
      </c>
      <c r="R84" s="198">
        <f t="shared" si="58"/>
        <v>0.8666666666666667</v>
      </c>
    </row>
    <row r="85" spans="1:18" s="113" customFormat="1" ht="72" customHeight="1" x14ac:dyDescent="0.25">
      <c r="A85" s="129" t="s">
        <v>57</v>
      </c>
      <c r="B85" s="108">
        <v>33</v>
      </c>
      <c r="C85" s="108">
        <v>19</v>
      </c>
      <c r="D85" s="107">
        <f t="shared" si="67"/>
        <v>12</v>
      </c>
      <c r="E85" s="106">
        <f t="shared" si="68"/>
        <v>26</v>
      </c>
      <c r="F85" s="105">
        <f t="shared" si="69"/>
        <v>0.73333333333333328</v>
      </c>
      <c r="G85" s="105">
        <f t="shared" si="70"/>
        <v>0.42222222222222222</v>
      </c>
      <c r="H85" s="104">
        <f t="shared" si="71"/>
        <v>0.31111111111111106</v>
      </c>
      <c r="I85" s="103">
        <f t="shared" si="72"/>
        <v>3.763157894736842</v>
      </c>
      <c r="J85" s="103">
        <f t="shared" si="73"/>
        <v>0.45247042007767813</v>
      </c>
      <c r="K85" s="103">
        <f t="shared" si="74"/>
        <v>1.5502503704065818</v>
      </c>
      <c r="L85" s="103">
        <f t="shared" si="75"/>
        <v>9.1348840232859594</v>
      </c>
      <c r="M85" s="103">
        <f t="shared" si="76"/>
        <v>1.6759656652360513</v>
      </c>
      <c r="N85" s="102">
        <f t="shared" si="77"/>
        <v>2.6043125572647913E-3</v>
      </c>
      <c r="O85" s="176" t="str">
        <f t="shared" si="78"/>
        <v>Doers are 1.7 more likely to give this response than Non-Doers.</v>
      </c>
      <c r="P85" s="101"/>
      <c r="Q85" s="192" t="str">
        <f t="shared" si="79"/>
        <v/>
      </c>
      <c r="R85" s="198">
        <f t="shared" si="58"/>
        <v>0.57777777777777772</v>
      </c>
    </row>
    <row r="86" spans="1:18" s="113" customFormat="1" ht="61.5" customHeight="1" x14ac:dyDescent="0.25">
      <c r="A86" s="129" t="s">
        <v>58</v>
      </c>
      <c r="B86" s="108">
        <v>36</v>
      </c>
      <c r="C86" s="108">
        <v>26</v>
      </c>
      <c r="D86" s="107">
        <f t="shared" si="67"/>
        <v>9</v>
      </c>
      <c r="E86" s="106">
        <f t="shared" si="68"/>
        <v>19</v>
      </c>
      <c r="F86" s="105">
        <f t="shared" si="69"/>
        <v>0.8</v>
      </c>
      <c r="G86" s="105">
        <f t="shared" si="70"/>
        <v>0.57777777777777772</v>
      </c>
      <c r="H86" s="104">
        <f t="shared" si="71"/>
        <v>0.22222222222222232</v>
      </c>
      <c r="I86" s="103">
        <f t="shared" si="72"/>
        <v>2.9230769230769229</v>
      </c>
      <c r="J86" s="103">
        <f t="shared" si="73"/>
        <v>0.47956439223298863</v>
      </c>
      <c r="K86" s="103">
        <f t="shared" si="74"/>
        <v>1.1418966334128196</v>
      </c>
      <c r="L86" s="103">
        <f t="shared" si="75"/>
        <v>7.4826200973095247</v>
      </c>
      <c r="M86" s="103">
        <f t="shared" si="76"/>
        <v>1.5555555555555556</v>
      </c>
      <c r="N86" s="102">
        <f t="shared" si="77"/>
        <v>1.9725983260030701E-2</v>
      </c>
      <c r="O86" s="176" t="str">
        <f t="shared" si="78"/>
        <v>Doers are 1.6 more likely to give this response than Non-Doers.</v>
      </c>
      <c r="P86" s="101"/>
      <c r="Q86" s="192" t="str">
        <f t="shared" si="79"/>
        <v/>
      </c>
      <c r="R86" s="198">
        <f t="shared" si="58"/>
        <v>0.68888888888888888</v>
      </c>
    </row>
    <row r="87" spans="1:18" s="113" customFormat="1" ht="21.75" customHeight="1" x14ac:dyDescent="0.25">
      <c r="A87" s="129" t="s">
        <v>59</v>
      </c>
      <c r="B87" s="108">
        <v>5</v>
      </c>
      <c r="C87" s="108">
        <v>8</v>
      </c>
      <c r="D87" s="107">
        <f t="shared" si="67"/>
        <v>40</v>
      </c>
      <c r="E87" s="106">
        <f t="shared" si="68"/>
        <v>37</v>
      </c>
      <c r="F87" s="105">
        <f t="shared" si="69"/>
        <v>0.1111111111111111</v>
      </c>
      <c r="G87" s="105">
        <f t="shared" si="70"/>
        <v>0.17777777777777778</v>
      </c>
      <c r="H87" s="104">
        <f t="shared" si="71"/>
        <v>-6.666666666666668E-2</v>
      </c>
      <c r="I87" s="103">
        <f t="shared" si="72"/>
        <v>0.578125</v>
      </c>
      <c r="J87" s="103">
        <f t="shared" si="73"/>
        <v>0.61402526578881678</v>
      </c>
      <c r="K87" s="103">
        <f t="shared" si="74"/>
        <v>0.1735213397187331</v>
      </c>
      <c r="L87" s="103">
        <f t="shared" si="75"/>
        <v>1.9261522309980021</v>
      </c>
      <c r="M87" s="103">
        <f t="shared" si="76"/>
        <v>0.8001644736842104</v>
      </c>
      <c r="N87" s="102">
        <f t="shared" si="77"/>
        <v>0.27508640330093465</v>
      </c>
      <c r="O87" s="176" t="str">
        <f t="shared" si="78"/>
        <v/>
      </c>
      <c r="P87" s="101"/>
      <c r="Q87" s="192" t="str">
        <f t="shared" si="79"/>
        <v/>
      </c>
      <c r="R87" s="198">
        <f t="shared" si="58"/>
        <v>0.14444444444444443</v>
      </c>
    </row>
    <row r="88" spans="1:18" s="113" customFormat="1" ht="60" customHeight="1" x14ac:dyDescent="0.25">
      <c r="A88" s="129" t="s">
        <v>136</v>
      </c>
      <c r="B88" s="108">
        <v>0</v>
      </c>
      <c r="C88" s="108">
        <v>7</v>
      </c>
      <c r="D88" s="107">
        <f t="shared" si="67"/>
        <v>45</v>
      </c>
      <c r="E88" s="106">
        <f t="shared" si="68"/>
        <v>38</v>
      </c>
      <c r="F88" s="105">
        <f t="shared" si="69"/>
        <v>0</v>
      </c>
      <c r="G88" s="105">
        <f t="shared" si="70"/>
        <v>0.15555555555555556</v>
      </c>
      <c r="H88" s="104">
        <f t="shared" si="71"/>
        <v>-0.15555555555555556</v>
      </c>
      <c r="I88" s="103">
        <f t="shared" si="72"/>
        <v>0</v>
      </c>
      <c r="J88" s="103" t="e">
        <f t="shared" si="73"/>
        <v>#DIV/0!</v>
      </c>
      <c r="K88" s="103" t="str">
        <f t="shared" si="74"/>
        <v/>
      </c>
      <c r="L88" s="103" t="str">
        <f t="shared" si="75"/>
        <v/>
      </c>
      <c r="M88" s="103">
        <f t="shared" si="76"/>
        <v>0</v>
      </c>
      <c r="N88" s="102">
        <f t="shared" si="77"/>
        <v>6.0737972058253799E-3</v>
      </c>
      <c r="O88" s="176" t="str">
        <f t="shared" si="78"/>
        <v/>
      </c>
      <c r="P88" s="101"/>
      <c r="Q88" s="192" t="str">
        <f t="shared" si="79"/>
        <v>Non-doers are more likely to give this response than Doers.</v>
      </c>
      <c r="R88" s="198">
        <f t="shared" si="58"/>
        <v>7.7777777777777779E-2</v>
      </c>
    </row>
    <row r="89" spans="1:18" s="113" customFormat="1" ht="21.75" hidden="1" customHeight="1" x14ac:dyDescent="0.25">
      <c r="A89" s="129"/>
      <c r="B89" s="108"/>
      <c r="C89" s="108"/>
      <c r="D89" s="107">
        <f t="shared" si="67"/>
        <v>45</v>
      </c>
      <c r="E89" s="106">
        <f t="shared" si="68"/>
        <v>45</v>
      </c>
      <c r="F89" s="105">
        <f t="shared" si="69"/>
        <v>0</v>
      </c>
      <c r="G89" s="105">
        <f t="shared" si="70"/>
        <v>0</v>
      </c>
      <c r="H89" s="104">
        <f t="shared" si="71"/>
        <v>0</v>
      </c>
      <c r="I89" s="103" t="str">
        <f t="shared" si="72"/>
        <v/>
      </c>
      <c r="J89" s="103" t="e">
        <f t="shared" si="73"/>
        <v>#DIV/0!</v>
      </c>
      <c r="K89" s="103" t="str">
        <f t="shared" si="74"/>
        <v/>
      </c>
      <c r="L89" s="103" t="str">
        <f t="shared" si="75"/>
        <v/>
      </c>
      <c r="M89" s="103" t="str">
        <f t="shared" si="76"/>
        <v/>
      </c>
      <c r="N89" s="102">
        <f t="shared" si="77"/>
        <v>1</v>
      </c>
      <c r="O89" s="176" t="str">
        <f t="shared" ref="O89:O90" si="80">IF(AND(N89&lt;0.05,M89&gt;1), "Doers are " &amp; ROUND(M89,1) &amp; " times more likely to give this response than Non-doers.", "")</f>
        <v/>
      </c>
      <c r="P89" s="101"/>
      <c r="Q89" s="192" t="str">
        <f t="shared" ref="Q89:Q90" si="81">IF(AND(N89&lt;0.05,M89&lt;1), "Non-doers are " &amp; ROUND(1/M89,1) &amp; " more likely to give this response than Doers.", "")</f>
        <v/>
      </c>
      <c r="R89" s="197"/>
    </row>
    <row r="90" spans="1:18" s="113" customFormat="1" ht="21.75" hidden="1" customHeight="1" x14ac:dyDescent="0.25">
      <c r="A90" s="129"/>
      <c r="B90" s="108"/>
      <c r="C90" s="108"/>
      <c r="D90" s="107">
        <f t="shared" si="67"/>
        <v>45</v>
      </c>
      <c r="E90" s="106">
        <f t="shared" si="68"/>
        <v>45</v>
      </c>
      <c r="F90" s="105">
        <f t="shared" si="69"/>
        <v>0</v>
      </c>
      <c r="G90" s="105">
        <f t="shared" si="70"/>
        <v>0</v>
      </c>
      <c r="H90" s="104">
        <f t="shared" si="71"/>
        <v>0</v>
      </c>
      <c r="I90" s="103" t="str">
        <f t="shared" si="72"/>
        <v/>
      </c>
      <c r="J90" s="103" t="e">
        <f t="shared" si="73"/>
        <v>#DIV/0!</v>
      </c>
      <c r="K90" s="103" t="str">
        <f t="shared" si="74"/>
        <v/>
      </c>
      <c r="L90" s="103" t="str">
        <f t="shared" si="75"/>
        <v/>
      </c>
      <c r="M90" s="103" t="str">
        <f t="shared" si="76"/>
        <v/>
      </c>
      <c r="N90" s="102">
        <f t="shared" si="77"/>
        <v>1</v>
      </c>
      <c r="O90" s="176" t="str">
        <f t="shared" si="80"/>
        <v/>
      </c>
      <c r="P90" s="101"/>
      <c r="Q90" s="192" t="str">
        <f t="shared" si="81"/>
        <v/>
      </c>
      <c r="R90" s="197"/>
    </row>
    <row r="91" spans="1:18" s="113" customFormat="1" ht="21.75" customHeight="1" x14ac:dyDescent="0.25">
      <c r="A91" s="129"/>
      <c r="B91" s="108"/>
      <c r="C91" s="108"/>
      <c r="D91" s="107"/>
      <c r="E91" s="106"/>
      <c r="F91" s="105"/>
      <c r="G91" s="105"/>
      <c r="H91" s="104"/>
      <c r="I91" s="103"/>
      <c r="J91" s="103"/>
      <c r="K91" s="103"/>
      <c r="L91" s="103"/>
      <c r="M91" s="103"/>
      <c r="N91" s="102"/>
      <c r="O91" s="176"/>
      <c r="P91" s="101"/>
      <c r="Q91" s="192"/>
      <c r="R91" s="197"/>
    </row>
    <row r="92" spans="1:18" s="118" customFormat="1" ht="21.75" hidden="1" customHeight="1" x14ac:dyDescent="0.25">
      <c r="A92" s="128"/>
      <c r="B92" s="117"/>
      <c r="C92" s="117"/>
      <c r="D92" s="127"/>
      <c r="E92" s="126"/>
      <c r="F92" s="125"/>
      <c r="G92" s="125"/>
      <c r="H92" s="124"/>
      <c r="I92" s="123"/>
      <c r="J92" s="123"/>
      <c r="K92" s="123"/>
      <c r="L92" s="123"/>
      <c r="M92" s="123"/>
      <c r="N92" s="102"/>
      <c r="O92" s="176"/>
      <c r="P92" s="101"/>
      <c r="Q92" s="192"/>
      <c r="R92" s="199"/>
    </row>
    <row r="93" spans="1:18" s="113" customFormat="1" ht="33.75" customHeight="1" x14ac:dyDescent="0.25">
      <c r="A93" s="114" t="s">
        <v>147</v>
      </c>
      <c r="B93" s="107"/>
      <c r="C93" s="107"/>
      <c r="D93" s="107"/>
      <c r="E93" s="106"/>
      <c r="F93" s="105"/>
      <c r="G93" s="105"/>
      <c r="H93" s="104"/>
      <c r="I93" s="103"/>
      <c r="J93" s="103"/>
      <c r="K93" s="103"/>
      <c r="L93" s="103"/>
      <c r="M93" s="103"/>
      <c r="N93" s="102"/>
      <c r="O93" s="176"/>
      <c r="P93" s="101"/>
      <c r="Q93" s="192"/>
      <c r="R93" s="197"/>
    </row>
    <row r="94" spans="1:18" s="113" customFormat="1" ht="60" customHeight="1" x14ac:dyDescent="0.25">
      <c r="A94" s="129" t="s">
        <v>60</v>
      </c>
      <c r="B94" s="108">
        <v>18</v>
      </c>
      <c r="C94" s="108">
        <v>0</v>
      </c>
      <c r="D94" s="107">
        <f>SUM($B$4-B94)</f>
        <v>27</v>
      </c>
      <c r="E94" s="106">
        <f>SUM($B$5-C94)</f>
        <v>45</v>
      </c>
      <c r="F94" s="105">
        <f t="shared" si="44"/>
        <v>0.4</v>
      </c>
      <c r="G94" s="105">
        <f t="shared" si="45"/>
        <v>0</v>
      </c>
      <c r="H94" s="104">
        <f t="shared" si="46"/>
        <v>0.4</v>
      </c>
      <c r="I94" s="103" t="str">
        <f t="shared" si="59"/>
        <v/>
      </c>
      <c r="J94" s="103" t="e">
        <f t="shared" si="60"/>
        <v>#DIV/0!</v>
      </c>
      <c r="K94" s="103" t="str">
        <f t="shared" si="61"/>
        <v/>
      </c>
      <c r="L94" s="103" t="str">
        <f t="shared" si="62"/>
        <v/>
      </c>
      <c r="M94" s="103">
        <f t="shared" si="47"/>
        <v>1.9375</v>
      </c>
      <c r="N94" s="102">
        <f t="shared" ref="N94:N127" si="82">MIN(_xlfn.HYPGEOM.DIST(C94,B94+C94,C94+E94,B94+D94+C94+E94,TRUE),_xlfn.HYPGEOM.DIST(B94,B94+C94,B94+D94,B94+D94+C94+E94,TRUE))</f>
        <v>4.5278200780761498E-7</v>
      </c>
      <c r="O94" s="176" t="str">
        <f t="shared" ref="O94:O99" si="83">IF(AND(N94&lt;$B$6,M94&gt;1,AND(B94&gt;0,B94&lt;$B$4)),"Doers are " &amp; ROUND(M94,1)&amp;" more likely to give this response than Non-Doers.",IF(AND(N94&lt;$B$6,M94&gt;1,B94=$B$4),"Doers are more likely to give this response than Non-doers.",""))</f>
        <v>Doers are 1.9 more likely to give this response than Non-Doers.</v>
      </c>
      <c r="P94" s="101"/>
      <c r="Q94" s="192" t="str">
        <f t="shared" ref="Q94:Q99" si="84">IF(AND(N94&lt;$B$6,M94&lt;1,AND(C94&gt;0,B94&gt;0)),"Non-doers are " &amp; ROUND(1/M94,1)&amp;" more likely to give this response than Doers.",IF(AND(N94&lt;$B$6,M94=0,B94=0),"Non-doers are more likely to give this response than Doers.",""))</f>
        <v/>
      </c>
      <c r="R94" s="198">
        <f t="shared" ref="R94:R99" si="85">(F94+G94)/2</f>
        <v>0.2</v>
      </c>
    </row>
    <row r="95" spans="1:18" s="113" customFormat="1" ht="63" customHeight="1" x14ac:dyDescent="0.25">
      <c r="A95" s="129" t="s">
        <v>140</v>
      </c>
      <c r="B95" s="108">
        <v>27</v>
      </c>
      <c r="C95" s="108">
        <v>17</v>
      </c>
      <c r="D95" s="107">
        <f>SUM($B$4-B95)</f>
        <v>18</v>
      </c>
      <c r="E95" s="106">
        <f>SUM($B$5-C95)</f>
        <v>28</v>
      </c>
      <c r="F95" s="105">
        <f t="shared" si="44"/>
        <v>0.6</v>
      </c>
      <c r="G95" s="105">
        <f t="shared" si="45"/>
        <v>0.37777777777777777</v>
      </c>
      <c r="H95" s="104">
        <f t="shared" si="46"/>
        <v>0.22222222222222221</v>
      </c>
      <c r="I95" s="103">
        <f t="shared" si="59"/>
        <v>2.4705882352941178</v>
      </c>
      <c r="J95" s="103">
        <f t="shared" si="60"/>
        <v>0.43258572297134701</v>
      </c>
      <c r="K95" s="103">
        <f t="shared" si="61"/>
        <v>1.0582200062171705</v>
      </c>
      <c r="L95" s="103">
        <f t="shared" si="62"/>
        <v>5.7679936048393561</v>
      </c>
      <c r="M95" s="103">
        <f t="shared" si="47"/>
        <v>1.3846153846153848</v>
      </c>
      <c r="N95" s="102">
        <f t="shared" si="82"/>
        <v>2.8563172944317119E-2</v>
      </c>
      <c r="O95" s="176" t="str">
        <f t="shared" si="83"/>
        <v>Doers are 1.4 more likely to give this response than Non-Doers.</v>
      </c>
      <c r="P95" s="101"/>
      <c r="Q95" s="192" t="str">
        <f t="shared" si="84"/>
        <v/>
      </c>
      <c r="R95" s="198">
        <f t="shared" si="85"/>
        <v>0.48888888888888887</v>
      </c>
    </row>
    <row r="96" spans="1:18" s="113" customFormat="1" ht="67.5" customHeight="1" x14ac:dyDescent="0.25">
      <c r="A96" s="129" t="s">
        <v>56</v>
      </c>
      <c r="B96" s="108">
        <v>0</v>
      </c>
      <c r="C96" s="108">
        <v>16</v>
      </c>
      <c r="D96" s="107">
        <f t="shared" ref="D96:D100" si="86">SUM($B$4-B96)</f>
        <v>45</v>
      </c>
      <c r="E96" s="106">
        <f t="shared" ref="E96:E100" si="87">SUM($B$5-C96)</f>
        <v>29</v>
      </c>
      <c r="F96" s="105">
        <f t="shared" si="44"/>
        <v>0</v>
      </c>
      <c r="G96" s="105">
        <f t="shared" si="45"/>
        <v>0.35555555555555557</v>
      </c>
      <c r="H96" s="104">
        <f t="shared" si="46"/>
        <v>-0.35555555555555557</v>
      </c>
      <c r="I96" s="103">
        <f t="shared" si="59"/>
        <v>0</v>
      </c>
      <c r="J96" s="103" t="e">
        <f t="shared" si="60"/>
        <v>#DIV/0!</v>
      </c>
      <c r="K96" s="103" t="str">
        <f t="shared" si="61"/>
        <v/>
      </c>
      <c r="L96" s="103" t="str">
        <f t="shared" si="62"/>
        <v/>
      </c>
      <c r="M96" s="103">
        <f t="shared" si="47"/>
        <v>0</v>
      </c>
      <c r="N96" s="102">
        <f t="shared" si="82"/>
        <v>3.0122271012028814E-6</v>
      </c>
      <c r="O96" s="176" t="str">
        <f t="shared" si="83"/>
        <v/>
      </c>
      <c r="P96" s="101"/>
      <c r="Q96" s="192" t="str">
        <f t="shared" si="84"/>
        <v>Non-doers are more likely to give this response than Doers.</v>
      </c>
      <c r="R96" s="198">
        <f t="shared" si="85"/>
        <v>0.17777777777777778</v>
      </c>
    </row>
    <row r="97" spans="1:18" s="113" customFormat="1" ht="64.5" customHeight="1" x14ac:dyDescent="0.25">
      <c r="A97" s="129" t="s">
        <v>137</v>
      </c>
      <c r="B97" s="108">
        <v>0</v>
      </c>
      <c r="C97" s="108">
        <v>6</v>
      </c>
      <c r="D97" s="107">
        <f t="shared" si="86"/>
        <v>45</v>
      </c>
      <c r="E97" s="106">
        <f t="shared" si="87"/>
        <v>39</v>
      </c>
      <c r="F97" s="105">
        <f t="shared" si="44"/>
        <v>0</v>
      </c>
      <c r="G97" s="105">
        <f t="shared" si="45"/>
        <v>0.13333333333333333</v>
      </c>
      <c r="H97" s="104">
        <f t="shared" si="46"/>
        <v>-0.13333333333333333</v>
      </c>
      <c r="I97" s="103">
        <f t="shared" si="59"/>
        <v>0</v>
      </c>
      <c r="J97" s="103" t="e">
        <f t="shared" si="60"/>
        <v>#DIV/0!</v>
      </c>
      <c r="K97" s="103" t="str">
        <f t="shared" si="61"/>
        <v/>
      </c>
      <c r="L97" s="103" t="str">
        <f t="shared" si="62"/>
        <v/>
      </c>
      <c r="M97" s="103">
        <f t="shared" si="47"/>
        <v>0</v>
      </c>
      <c r="N97" s="102">
        <f t="shared" si="82"/>
        <v>1.3082024751008503E-2</v>
      </c>
      <c r="O97" s="176" t="str">
        <f t="shared" si="83"/>
        <v/>
      </c>
      <c r="P97" s="101"/>
      <c r="Q97" s="192" t="str">
        <f t="shared" si="84"/>
        <v>Non-doers are more likely to give this response than Doers.</v>
      </c>
      <c r="R97" s="198">
        <f t="shared" si="85"/>
        <v>6.6666666666666666E-2</v>
      </c>
    </row>
    <row r="98" spans="1:18" s="113" customFormat="1" ht="63" customHeight="1" x14ac:dyDescent="0.25">
      <c r="A98" s="129" t="s">
        <v>138</v>
      </c>
      <c r="B98" s="108">
        <v>0</v>
      </c>
      <c r="C98" s="108">
        <v>12</v>
      </c>
      <c r="D98" s="107">
        <f t="shared" si="86"/>
        <v>45</v>
      </c>
      <c r="E98" s="106">
        <f t="shared" si="87"/>
        <v>33</v>
      </c>
      <c r="F98" s="105">
        <f t="shared" si="44"/>
        <v>0</v>
      </c>
      <c r="G98" s="105">
        <f t="shared" si="45"/>
        <v>0.26666666666666666</v>
      </c>
      <c r="H98" s="104">
        <f t="shared" si="46"/>
        <v>-0.26666666666666666</v>
      </c>
      <c r="I98" s="103">
        <f t="shared" si="59"/>
        <v>0</v>
      </c>
      <c r="J98" s="103" t="e">
        <f t="shared" si="60"/>
        <v>#DIV/0!</v>
      </c>
      <c r="K98" s="103" t="str">
        <f t="shared" si="61"/>
        <v/>
      </c>
      <c r="L98" s="103" t="str">
        <f t="shared" si="62"/>
        <v/>
      </c>
      <c r="M98" s="103">
        <f t="shared" si="47"/>
        <v>0</v>
      </c>
      <c r="N98" s="102">
        <f t="shared" si="82"/>
        <v>1.0500283584636663E-4</v>
      </c>
      <c r="O98" s="176" t="str">
        <f t="shared" si="83"/>
        <v/>
      </c>
      <c r="P98" s="101"/>
      <c r="Q98" s="192" t="str">
        <f t="shared" si="84"/>
        <v>Non-doers are more likely to give this response than Doers.</v>
      </c>
      <c r="R98" s="198">
        <f t="shared" si="85"/>
        <v>0.13333333333333333</v>
      </c>
    </row>
    <row r="99" spans="1:18" s="113" customFormat="1" ht="69.75" customHeight="1" x14ac:dyDescent="0.25">
      <c r="A99" s="129" t="s">
        <v>139</v>
      </c>
      <c r="B99" s="108">
        <v>0</v>
      </c>
      <c r="C99" s="108">
        <v>6</v>
      </c>
      <c r="D99" s="107">
        <f t="shared" si="86"/>
        <v>45</v>
      </c>
      <c r="E99" s="106">
        <f t="shared" si="87"/>
        <v>39</v>
      </c>
      <c r="F99" s="105">
        <f t="shared" si="44"/>
        <v>0</v>
      </c>
      <c r="G99" s="105">
        <f t="shared" si="45"/>
        <v>0.13333333333333333</v>
      </c>
      <c r="H99" s="104">
        <f t="shared" si="46"/>
        <v>-0.13333333333333333</v>
      </c>
      <c r="I99" s="103">
        <f t="shared" si="59"/>
        <v>0</v>
      </c>
      <c r="J99" s="103" t="e">
        <f t="shared" si="60"/>
        <v>#DIV/0!</v>
      </c>
      <c r="K99" s="103" t="str">
        <f t="shared" si="61"/>
        <v/>
      </c>
      <c r="L99" s="103" t="str">
        <f t="shared" si="62"/>
        <v/>
      </c>
      <c r="M99" s="103">
        <f t="shared" si="47"/>
        <v>0</v>
      </c>
      <c r="N99" s="102">
        <f t="shared" si="82"/>
        <v>1.3082024751008503E-2</v>
      </c>
      <c r="O99" s="176" t="str">
        <f t="shared" si="83"/>
        <v/>
      </c>
      <c r="P99" s="101"/>
      <c r="Q99" s="192" t="str">
        <f t="shared" si="84"/>
        <v>Non-doers are more likely to give this response than Doers.</v>
      </c>
      <c r="R99" s="198">
        <f t="shared" si="85"/>
        <v>6.6666666666666666E-2</v>
      </c>
    </row>
    <row r="100" spans="1:18" s="113" customFormat="1" ht="21.75" hidden="1" customHeight="1" x14ac:dyDescent="0.25">
      <c r="A100" s="129"/>
      <c r="B100" s="108"/>
      <c r="C100" s="108"/>
      <c r="D100" s="107">
        <f t="shared" si="86"/>
        <v>45</v>
      </c>
      <c r="E100" s="106">
        <f t="shared" si="87"/>
        <v>45</v>
      </c>
      <c r="F100" s="105">
        <f t="shared" si="44"/>
        <v>0</v>
      </c>
      <c r="G100" s="105">
        <f t="shared" si="45"/>
        <v>0</v>
      </c>
      <c r="H100" s="104">
        <f t="shared" si="46"/>
        <v>0</v>
      </c>
      <c r="I100" s="103" t="str">
        <f t="shared" si="59"/>
        <v/>
      </c>
      <c r="J100" s="103" t="e">
        <f t="shared" si="60"/>
        <v>#DIV/0!</v>
      </c>
      <c r="K100" s="103" t="str">
        <f t="shared" si="61"/>
        <v/>
      </c>
      <c r="L100" s="103" t="str">
        <f t="shared" si="62"/>
        <v/>
      </c>
      <c r="M100" s="103" t="str">
        <f t="shared" si="47"/>
        <v/>
      </c>
      <c r="N100" s="102">
        <f t="shared" si="82"/>
        <v>1</v>
      </c>
      <c r="O100" s="176" t="str">
        <f t="shared" ref="O100:O108" si="88">IF(AND(N100&lt;0.05,M100&gt;1), "Doers are " &amp; ROUND(M100,1) &amp; " times more likely to give this response than Non-doers.", "")</f>
        <v/>
      </c>
      <c r="P100" s="101"/>
      <c r="Q100" s="192" t="str">
        <f t="shared" ref="Q100:Q129" si="89">IF(AND(N100&lt;0.05,M100&lt;1), "Non-doers are " &amp; ROUND(1/M100,1) &amp; " more likely to give this response than Doers.", "")</f>
        <v/>
      </c>
      <c r="R100" s="197"/>
    </row>
    <row r="101" spans="1:18" s="113" customFormat="1" ht="21.75" hidden="1" customHeight="1" x14ac:dyDescent="0.25">
      <c r="A101" s="129"/>
      <c r="B101" s="108"/>
      <c r="C101" s="108"/>
      <c r="D101" s="107">
        <f>SUM($B$4-B101)</f>
        <v>45</v>
      </c>
      <c r="E101" s="106">
        <f>SUM($B$5-C101)</f>
        <v>45</v>
      </c>
      <c r="F101" s="105">
        <f t="shared" si="44"/>
        <v>0</v>
      </c>
      <c r="G101" s="105">
        <f t="shared" si="45"/>
        <v>0</v>
      </c>
      <c r="H101" s="104">
        <f t="shared" si="46"/>
        <v>0</v>
      </c>
      <c r="I101" s="103" t="str">
        <f t="shared" si="59"/>
        <v/>
      </c>
      <c r="J101" s="103" t="e">
        <f t="shared" si="60"/>
        <v>#DIV/0!</v>
      </c>
      <c r="K101" s="103" t="str">
        <f t="shared" si="61"/>
        <v/>
      </c>
      <c r="L101" s="103" t="str">
        <f t="shared" si="62"/>
        <v/>
      </c>
      <c r="M101" s="103" t="str">
        <f t="shared" si="47"/>
        <v/>
      </c>
      <c r="N101" s="102">
        <f t="shared" si="82"/>
        <v>1</v>
      </c>
      <c r="O101" s="176" t="str">
        <f t="shared" si="88"/>
        <v/>
      </c>
      <c r="P101" s="101"/>
      <c r="Q101" s="192" t="str">
        <f t="shared" si="89"/>
        <v/>
      </c>
      <c r="R101" s="197"/>
    </row>
    <row r="102" spans="1:18" s="113" customFormat="1" ht="41.25" customHeight="1" x14ac:dyDescent="0.25">
      <c r="A102" s="114" t="s">
        <v>148</v>
      </c>
      <c r="B102" s="108"/>
      <c r="C102" s="108"/>
      <c r="D102" s="107"/>
      <c r="E102" s="106"/>
      <c r="F102" s="105"/>
      <c r="G102" s="105"/>
      <c r="H102" s="104"/>
      <c r="I102" s="103"/>
      <c r="J102" s="103"/>
      <c r="K102" s="103"/>
      <c r="L102" s="103"/>
      <c r="M102" s="103"/>
      <c r="N102" s="102"/>
      <c r="O102" s="176"/>
      <c r="P102" s="101"/>
      <c r="Q102" s="192"/>
      <c r="R102" s="197"/>
    </row>
    <row r="103" spans="1:18" s="113" customFormat="1" ht="59.25" customHeight="1" x14ac:dyDescent="0.25">
      <c r="A103" s="129" t="s">
        <v>61</v>
      </c>
      <c r="B103" s="108">
        <v>39</v>
      </c>
      <c r="C103" s="108">
        <v>4</v>
      </c>
      <c r="D103" s="107">
        <f>SUM($B$4-B103)</f>
        <v>6</v>
      </c>
      <c r="E103" s="106">
        <f>SUM($B$5-C103)</f>
        <v>41</v>
      </c>
      <c r="F103" s="105">
        <f t="shared" ref="F103:F106" si="90">IF(ISERROR(B103/$B$4),"",(B103/$B$4))</f>
        <v>0.8666666666666667</v>
      </c>
      <c r="G103" s="105">
        <f t="shared" ref="G103:G106" si="91">IF(ISERROR(C103/$B$5),"",(C103/$B$5))</f>
        <v>8.8888888888888892E-2</v>
      </c>
      <c r="H103" s="104">
        <f t="shared" ref="H103:H106" si="92">IF(ISERROR(F103-G103),"",(F103-G103))</f>
        <v>0.77777777777777779</v>
      </c>
      <c r="I103" s="103">
        <f t="shared" ref="I103:I106" si="93">IF(ISERROR((B103*E103)/(C103*D103)),"",(B103*E103/(C103*D103)))</f>
        <v>66.625</v>
      </c>
      <c r="J103" s="103">
        <f t="shared" ref="J103:J106" si="94">POWER(1/B103+1/C103+1/D103+1/E103,1/2)</f>
        <v>0.68315293764290541</v>
      </c>
      <c r="K103" s="103">
        <f t="shared" ref="K103:K106" si="95">IF(ISERROR(EXP(LN(I103)-1.96 *J103)),"",(EXP(LN(I103)-1.96*J103)))</f>
        <v>17.463275354357773</v>
      </c>
      <c r="L103" s="103">
        <f t="shared" ref="L103:L106" si="96">IF(ISERROR(EXP(LN(I103)+1.96 *J103)),"",EXP(LN(I103)+1.96*J103))</f>
        <v>254.18431164416847</v>
      </c>
      <c r="M103" s="103">
        <f t="shared" ref="M103:M106" si="97">IF(ISERROR(($B$7*B103/(B103+D103)/(($B$7*B103/(B103+D103)+(1-$B$7)*C103/(C103+E103))))/($B$7*D103/(B103+D103)/(($B$7*D103/(B103+D103)+(1-$B$7)*E103/(C103+E103))))),"",($B$7*B103/(B103+D103)/(($B$7*B103/(B103+D103)+(1-$B$7)*C103/(C103+E103))))/($B$7*D103/(B103+D103)/(($B$7*D103/(B103+D103)+(1-$B$7)*E103/(C103+E103)))))</f>
        <v>4.5795454545454541</v>
      </c>
      <c r="N103" s="102">
        <f t="shared" ref="N103:N106" si="98">MIN(_xlfn.HYPGEOM.DIST(C103,B103+C103,C103+E103,B103+D103+C103+E103,TRUE),_xlfn.HYPGEOM.DIST(B103,B103+C103,B103+D103,B103+D103+C103+E103,TRUE))</f>
        <v>1.2946637510404372E-14</v>
      </c>
      <c r="O103" s="176" t="str">
        <f t="shared" ref="O103:O106" si="99">IF(AND(N103&lt;$B$6,M103&gt;1,AND(B103&gt;0,B103&lt;$B$4)),"Doers are " &amp; ROUND(M103,1)&amp;" more likely to give this response than Non-Doers.",IF(AND(N103&lt;$B$6,M103&gt;1,B103=$B$4),"Doers are more likely to give this response than Non-doers.",""))</f>
        <v>Doers are 4.6 more likely to give this response than Non-Doers.</v>
      </c>
      <c r="P103" s="101"/>
      <c r="Q103" s="192" t="str">
        <f t="shared" ref="Q103:Q106" si="100">IF(AND(N103&lt;$B$6,M103&lt;1,AND(C103&gt;0,B103&gt;0)),"Non-doers are " &amp; ROUND(1/M103,1)&amp;" more likely to give this response than Doers.",IF(AND(N103&lt;$B$6,M103=0,B103=0),"Non-doers are more likely to give this response than Doers.",""))</f>
        <v/>
      </c>
      <c r="R103" s="198">
        <f t="shared" ref="R103:R106" si="101">(F103+G103)/2</f>
        <v>0.4777777777777778</v>
      </c>
    </row>
    <row r="104" spans="1:18" s="113" customFormat="1" ht="69.75" customHeight="1" x14ac:dyDescent="0.25">
      <c r="A104" s="129" t="s">
        <v>62</v>
      </c>
      <c r="B104" s="108">
        <v>6</v>
      </c>
      <c r="C104" s="108">
        <v>21</v>
      </c>
      <c r="D104" s="107">
        <f t="shared" ref="D104:D106" si="102">SUM($B$4-B104)</f>
        <v>39</v>
      </c>
      <c r="E104" s="106">
        <f t="shared" ref="E104:E106" si="103">SUM($B$5-C104)</f>
        <v>24</v>
      </c>
      <c r="F104" s="105">
        <f t="shared" si="90"/>
        <v>0.13333333333333333</v>
      </c>
      <c r="G104" s="105">
        <f t="shared" si="91"/>
        <v>0.46666666666666667</v>
      </c>
      <c r="H104" s="104">
        <f t="shared" si="92"/>
        <v>-0.33333333333333337</v>
      </c>
      <c r="I104" s="103">
        <f t="shared" si="93"/>
        <v>0.17582417582417584</v>
      </c>
      <c r="J104" s="103">
        <f t="shared" si="94"/>
        <v>0.53065375396147585</v>
      </c>
      <c r="K104" s="103">
        <f t="shared" si="95"/>
        <v>6.2140822302549137E-2</v>
      </c>
      <c r="L104" s="103">
        <f t="shared" si="96"/>
        <v>0.49748522241525817</v>
      </c>
      <c r="M104" s="103">
        <f t="shared" si="97"/>
        <v>0.45344129554655876</v>
      </c>
      <c r="N104" s="102">
        <f t="shared" si="98"/>
        <v>5.2944400271594564E-4</v>
      </c>
      <c r="O104" s="176" t="str">
        <f t="shared" si="99"/>
        <v/>
      </c>
      <c r="P104" s="101"/>
      <c r="Q104" s="192" t="str">
        <f t="shared" si="100"/>
        <v>Non-doers are 2.2 more likely to give this response than Doers.</v>
      </c>
      <c r="R104" s="198">
        <f t="shared" si="101"/>
        <v>0.3</v>
      </c>
    </row>
    <row r="105" spans="1:18" s="113" customFormat="1" ht="69.75" customHeight="1" x14ac:dyDescent="0.25">
      <c r="A105" s="129" t="s">
        <v>63</v>
      </c>
      <c r="B105" s="108">
        <v>0</v>
      </c>
      <c r="C105" s="108">
        <v>16</v>
      </c>
      <c r="D105" s="107">
        <f t="shared" si="102"/>
        <v>45</v>
      </c>
      <c r="E105" s="106">
        <f t="shared" si="103"/>
        <v>29</v>
      </c>
      <c r="F105" s="105">
        <f t="shared" si="90"/>
        <v>0</v>
      </c>
      <c r="G105" s="105">
        <f t="shared" si="91"/>
        <v>0.35555555555555557</v>
      </c>
      <c r="H105" s="104">
        <f t="shared" si="92"/>
        <v>-0.35555555555555557</v>
      </c>
      <c r="I105" s="103">
        <f t="shared" si="93"/>
        <v>0</v>
      </c>
      <c r="J105" s="103" t="e">
        <f t="shared" si="94"/>
        <v>#DIV/0!</v>
      </c>
      <c r="K105" s="103" t="str">
        <f t="shared" si="95"/>
        <v/>
      </c>
      <c r="L105" s="103" t="str">
        <f t="shared" si="96"/>
        <v/>
      </c>
      <c r="M105" s="103">
        <f t="shared" si="97"/>
        <v>0</v>
      </c>
      <c r="N105" s="102">
        <f t="shared" si="98"/>
        <v>3.0122271012028814E-6</v>
      </c>
      <c r="O105" s="176" t="str">
        <f t="shared" si="99"/>
        <v/>
      </c>
      <c r="P105" s="101"/>
      <c r="Q105" s="192" t="str">
        <f t="shared" si="100"/>
        <v>Non-doers are more likely to give this response than Doers.</v>
      </c>
      <c r="R105" s="198">
        <f t="shared" si="101"/>
        <v>0.17777777777777778</v>
      </c>
    </row>
    <row r="106" spans="1:18" s="113" customFormat="1" ht="21.75" customHeight="1" x14ac:dyDescent="0.25">
      <c r="A106" s="129" t="s">
        <v>47</v>
      </c>
      <c r="B106" s="108">
        <v>0</v>
      </c>
      <c r="C106" s="108">
        <v>4</v>
      </c>
      <c r="D106" s="107">
        <f t="shared" si="102"/>
        <v>45</v>
      </c>
      <c r="E106" s="106">
        <f t="shared" si="103"/>
        <v>41</v>
      </c>
      <c r="F106" s="105">
        <f t="shared" si="90"/>
        <v>0</v>
      </c>
      <c r="G106" s="105">
        <f t="shared" si="91"/>
        <v>8.8888888888888892E-2</v>
      </c>
      <c r="H106" s="104">
        <f t="shared" si="92"/>
        <v>-8.8888888888888892E-2</v>
      </c>
      <c r="I106" s="103">
        <f t="shared" si="93"/>
        <v>0</v>
      </c>
      <c r="J106" s="103" t="e">
        <f t="shared" si="94"/>
        <v>#DIV/0!</v>
      </c>
      <c r="K106" s="103" t="str">
        <f t="shared" si="95"/>
        <v/>
      </c>
      <c r="L106" s="103" t="str">
        <f t="shared" si="96"/>
        <v/>
      </c>
      <c r="M106" s="103">
        <f t="shared" si="97"/>
        <v>0</v>
      </c>
      <c r="N106" s="102">
        <f t="shared" si="98"/>
        <v>5.8310732274312237E-2</v>
      </c>
      <c r="O106" s="176" t="str">
        <f t="shared" si="99"/>
        <v/>
      </c>
      <c r="P106" s="101"/>
      <c r="Q106" s="192" t="str">
        <f t="shared" si="100"/>
        <v/>
      </c>
      <c r="R106" s="198">
        <f t="shared" si="101"/>
        <v>4.4444444444444446E-2</v>
      </c>
    </row>
    <row r="107" spans="1:18" s="113" customFormat="1" ht="21.75" customHeight="1" x14ac:dyDescent="0.25">
      <c r="A107" s="129"/>
      <c r="B107" s="108"/>
      <c r="C107" s="108"/>
      <c r="D107" s="107"/>
      <c r="E107" s="106"/>
      <c r="F107" s="105"/>
      <c r="G107" s="105"/>
      <c r="H107" s="104"/>
      <c r="I107" s="103"/>
      <c r="J107" s="103"/>
      <c r="K107" s="103"/>
      <c r="L107" s="103"/>
      <c r="M107" s="103"/>
      <c r="N107" s="102"/>
      <c r="O107" s="176"/>
      <c r="P107" s="101"/>
      <c r="Q107" s="192"/>
      <c r="R107" s="197"/>
    </row>
    <row r="108" spans="1:18" s="113" customFormat="1" ht="21.75" hidden="1" customHeight="1" x14ac:dyDescent="0.25">
      <c r="A108" s="129"/>
      <c r="B108" s="108"/>
      <c r="C108" s="108"/>
      <c r="D108" s="116">
        <f>SUM($B$4-B108)</f>
        <v>45</v>
      </c>
      <c r="E108" s="106">
        <f>SUM($B$5-C108)</f>
        <v>45</v>
      </c>
      <c r="F108" s="105">
        <f>IF(ISERROR(B108/$B$4),"",(B108/$B$4))</f>
        <v>0</v>
      </c>
      <c r="G108" s="105">
        <f>IF(ISERROR(C108/$B$5),"",(C108/$B$5))</f>
        <v>0</v>
      </c>
      <c r="H108" s="104">
        <f>IF(ISERROR(F108-G108),"",(F108-G108))</f>
        <v>0</v>
      </c>
      <c r="I108" s="103" t="str">
        <f t="shared" si="59"/>
        <v/>
      </c>
      <c r="J108" s="103" t="e">
        <f t="shared" si="60"/>
        <v>#DIV/0!</v>
      </c>
      <c r="K108" s="103" t="str">
        <f t="shared" si="61"/>
        <v/>
      </c>
      <c r="L108" s="103" t="str">
        <f t="shared" si="62"/>
        <v/>
      </c>
      <c r="M108" s="103" t="str">
        <f>IF(ISERROR(($B$7*B108/(B108+D108)/(($B$7*B108/(B108+D108)+(1-$B$7)*C108/(C108+E108))))/($B$7*D108/(B108+D108)/(($B$7*D108/(B108+D108)+(1-$B$7)*E108/(C108+E108))))),"",($B$7*B108/(B108+D108)/(($B$7*B108/(B108+D108)+(1-$B$7)*C108/(C108+E108))))/($B$7*D108/(B108+D108)/(($B$7*D108/(B108+D108)+(1-$B$7)*E108/(C108+E108)))))</f>
        <v/>
      </c>
      <c r="N108" s="102">
        <f t="shared" si="82"/>
        <v>1</v>
      </c>
      <c r="O108" s="176" t="str">
        <f t="shared" si="88"/>
        <v/>
      </c>
      <c r="P108" s="101"/>
      <c r="Q108" s="192" t="str">
        <f t="shared" si="89"/>
        <v/>
      </c>
      <c r="R108" s="197"/>
    </row>
    <row r="109" spans="1:18" s="118" customFormat="1" ht="21.75" hidden="1" customHeight="1" x14ac:dyDescent="0.25">
      <c r="A109" s="128"/>
      <c r="B109" s="117"/>
      <c r="C109" s="117"/>
      <c r="D109" s="127"/>
      <c r="E109" s="126"/>
      <c r="F109" s="125"/>
      <c r="G109" s="125"/>
      <c r="H109" s="124"/>
      <c r="I109" s="123"/>
      <c r="J109" s="123"/>
      <c r="K109" s="123"/>
      <c r="L109" s="123"/>
      <c r="M109" s="123"/>
      <c r="N109" s="102"/>
      <c r="O109" s="176"/>
      <c r="P109" s="101"/>
      <c r="Q109" s="192"/>
      <c r="R109" s="199"/>
    </row>
    <row r="110" spans="1:18" s="113" customFormat="1" ht="32.25" customHeight="1" x14ac:dyDescent="0.25">
      <c r="A110" s="122" t="s">
        <v>65</v>
      </c>
      <c r="B110" s="117"/>
      <c r="C110" s="117"/>
      <c r="D110" s="116"/>
      <c r="E110" s="106"/>
      <c r="F110" s="105"/>
      <c r="G110" s="105"/>
      <c r="H110" s="104"/>
      <c r="I110" s="103"/>
      <c r="J110" s="103"/>
      <c r="K110" s="103"/>
      <c r="L110" s="103"/>
      <c r="M110" s="103"/>
      <c r="N110" s="102"/>
      <c r="O110" s="176"/>
      <c r="P110" s="101"/>
      <c r="Q110" s="192"/>
      <c r="R110" s="197"/>
    </row>
    <row r="111" spans="1:18" s="113" customFormat="1" ht="78" customHeight="1" x14ac:dyDescent="0.25">
      <c r="A111" s="121" t="s">
        <v>64</v>
      </c>
      <c r="B111" s="108">
        <v>38</v>
      </c>
      <c r="C111" s="108">
        <v>10</v>
      </c>
      <c r="D111" s="116">
        <f t="shared" ref="D111:D127" si="104">SUM($B$4-B111)</f>
        <v>7</v>
      </c>
      <c r="E111" s="106">
        <f t="shared" ref="E111:E127" si="105">SUM($B$5-C111)</f>
        <v>35</v>
      </c>
      <c r="F111" s="105">
        <f t="shared" ref="F111:F162" si="106">IF(ISERROR(B111/$B$4),"",(B111/$B$4))</f>
        <v>0.84444444444444444</v>
      </c>
      <c r="G111" s="105">
        <f t="shared" ref="G111:G162" si="107">IF(ISERROR(C111/$B$5),"",(C111/$B$5))</f>
        <v>0.22222222222222221</v>
      </c>
      <c r="H111" s="104">
        <f t="shared" ref="H111:H162" si="108">IF(ISERROR(F111-G111),"",(F111-G111))</f>
        <v>0.62222222222222223</v>
      </c>
      <c r="I111" s="103">
        <f t="shared" si="59"/>
        <v>19</v>
      </c>
      <c r="J111" s="103">
        <f t="shared" si="60"/>
        <v>0.54565956502406854</v>
      </c>
      <c r="K111" s="103">
        <f t="shared" si="61"/>
        <v>6.5204685165228016</v>
      </c>
      <c r="L111" s="103">
        <f t="shared" si="62"/>
        <v>55.364119784526167</v>
      </c>
      <c r="M111" s="103">
        <f t="shared" ref="M111:M162" si="109">IF(ISERROR(($B$7*B111/(B111+D111)/(($B$7*B111/(B111+D111)+(1-$B$7)*C111/(C111+E111))))/($B$7*D111/(B111+D111)/(($B$7*D111/(B111+D111)+(1-$B$7)*E111/(C111+E111))))),"",($B$7*B111/(B111+D111)/(($B$7*B111/(B111+D111)+(1-$B$7)*C111/(C111+E111))))/($B$7*D111/(B111+D111)/(($B$7*D111/(B111+D111)+(1-$B$7)*E111/(C111+E111)))))</f>
        <v>3.3209169054441259</v>
      </c>
      <c r="N111" s="102">
        <f t="shared" si="82"/>
        <v>1.7874343926084462E-9</v>
      </c>
      <c r="O111" s="176" t="str">
        <f t="shared" ref="O111:O113" si="110">IF(AND(N111&lt;$B$6,M111&gt;1,AND(B111&gt;0,B111&lt;$B$4)),"Doers are " &amp; ROUND(M111,1)&amp;" more likely to give this response than Non-Doers.",IF(AND(N111&lt;$B$6,M111&gt;1,B111=$B$4),"Doers are more likely to give this response than Non-doers.",""))</f>
        <v>Doers are 3.3 more likely to give this response than Non-Doers.</v>
      </c>
      <c r="P111" s="101"/>
      <c r="Q111" s="192" t="str">
        <f t="shared" ref="Q111:Q113" si="111">IF(AND(N111&lt;$B$6,M111&lt;1,AND(C111&gt;0,B111&gt;0)),"Non-doers are " &amp; ROUND(1/M111,1)&amp;" more likely to give this response than Doers.",IF(AND(N111&lt;$B$6,M111=0,B111=0),"Non-doers are more likely to give this response than Doers.",""))</f>
        <v/>
      </c>
      <c r="R111" s="198">
        <f t="shared" ref="R111:R113" si="112">(F111+G111)/2</f>
        <v>0.53333333333333333</v>
      </c>
    </row>
    <row r="112" spans="1:18" s="113" customFormat="1" ht="77.25" customHeight="1" x14ac:dyDescent="0.25">
      <c r="A112" s="121" t="s">
        <v>53</v>
      </c>
      <c r="B112" s="108">
        <v>6</v>
      </c>
      <c r="C112" s="108">
        <v>17</v>
      </c>
      <c r="D112" s="116">
        <f t="shared" si="104"/>
        <v>39</v>
      </c>
      <c r="E112" s="106">
        <f t="shared" si="105"/>
        <v>28</v>
      </c>
      <c r="F112" s="105">
        <f t="shared" si="106"/>
        <v>0.13333333333333333</v>
      </c>
      <c r="G112" s="105">
        <f t="shared" si="107"/>
        <v>0.37777777777777777</v>
      </c>
      <c r="H112" s="104">
        <f t="shared" si="108"/>
        <v>-0.24444444444444444</v>
      </c>
      <c r="I112" s="103">
        <f t="shared" si="59"/>
        <v>0.25339366515837103</v>
      </c>
      <c r="J112" s="103">
        <f t="shared" si="60"/>
        <v>0.53557959953095924</v>
      </c>
      <c r="K112" s="103">
        <f t="shared" si="61"/>
        <v>8.8695419987602664E-2</v>
      </c>
      <c r="L112" s="103">
        <f t="shared" si="62"/>
        <v>0.72391956147642478</v>
      </c>
      <c r="M112" s="103">
        <f t="shared" si="109"/>
        <v>0.54124189063948103</v>
      </c>
      <c r="N112" s="102">
        <f t="shared" si="82"/>
        <v>7.2936906737326498E-3</v>
      </c>
      <c r="O112" s="176" t="str">
        <f t="shared" si="110"/>
        <v/>
      </c>
      <c r="P112" s="101"/>
      <c r="Q112" s="192" t="str">
        <f t="shared" si="111"/>
        <v>Non-doers are 1.8 more likely to give this response than Doers.</v>
      </c>
      <c r="R112" s="198">
        <f t="shared" si="112"/>
        <v>0.25555555555555554</v>
      </c>
    </row>
    <row r="113" spans="1:18" s="113" customFormat="1" ht="75" customHeight="1" x14ac:dyDescent="0.25">
      <c r="A113" s="121" t="s">
        <v>54</v>
      </c>
      <c r="B113" s="108">
        <v>1</v>
      </c>
      <c r="C113" s="108">
        <v>18</v>
      </c>
      <c r="D113" s="116">
        <f t="shared" ref="D113:D119" si="113">SUM($B$4-B113)</f>
        <v>44</v>
      </c>
      <c r="E113" s="106">
        <f t="shared" ref="E113:E119" si="114">SUM($B$5-C113)</f>
        <v>27</v>
      </c>
      <c r="F113" s="105">
        <f t="shared" si="106"/>
        <v>2.2222222222222223E-2</v>
      </c>
      <c r="G113" s="105">
        <f t="shared" si="107"/>
        <v>0.4</v>
      </c>
      <c r="H113" s="104">
        <f t="shared" si="108"/>
        <v>-0.37777777777777782</v>
      </c>
      <c r="I113" s="103">
        <f t="shared" si="59"/>
        <v>3.4090909090909088E-2</v>
      </c>
      <c r="J113" s="103">
        <f t="shared" si="60"/>
        <v>1.056087053854873</v>
      </c>
      <c r="K113" s="103">
        <f t="shared" si="61"/>
        <v>4.3020864571773837E-3</v>
      </c>
      <c r="L113" s="103">
        <f t="shared" si="62"/>
        <v>0.27014568261539446</v>
      </c>
      <c r="M113" s="103">
        <f t="shared" si="109"/>
        <v>0.12091419816138918</v>
      </c>
      <c r="N113" s="102">
        <f t="shared" si="82"/>
        <v>5.5465795956432988E-6</v>
      </c>
      <c r="O113" s="176" t="str">
        <f t="shared" si="110"/>
        <v/>
      </c>
      <c r="P113" s="101"/>
      <c r="Q113" s="192" t="str">
        <f t="shared" si="111"/>
        <v>Non-doers are 8.3 more likely to give this response than Doers.</v>
      </c>
      <c r="R113" s="198">
        <f t="shared" si="112"/>
        <v>0.21111111111111111</v>
      </c>
    </row>
    <row r="114" spans="1:18" s="113" customFormat="1" ht="21.75" customHeight="1" x14ac:dyDescent="0.25">
      <c r="A114" s="122" t="s">
        <v>141</v>
      </c>
      <c r="B114" s="108"/>
      <c r="C114" s="108"/>
      <c r="D114" s="116"/>
      <c r="E114" s="106"/>
      <c r="F114" s="105"/>
      <c r="G114" s="105"/>
      <c r="H114" s="104"/>
      <c r="I114" s="103"/>
      <c r="J114" s="103"/>
      <c r="K114" s="103"/>
      <c r="L114" s="103"/>
      <c r="M114" s="103"/>
      <c r="N114" s="102"/>
      <c r="O114" s="176"/>
      <c r="P114" s="101"/>
      <c r="Q114" s="192"/>
      <c r="R114" s="197"/>
    </row>
    <row r="115" spans="1:18" s="113" customFormat="1" ht="21.75" customHeight="1" x14ac:dyDescent="0.25">
      <c r="A115" s="121" t="s">
        <v>66</v>
      </c>
      <c r="B115" s="108">
        <v>0</v>
      </c>
      <c r="C115" s="108">
        <v>1</v>
      </c>
      <c r="D115" s="116">
        <f t="shared" si="113"/>
        <v>45</v>
      </c>
      <c r="E115" s="106">
        <f t="shared" si="114"/>
        <v>44</v>
      </c>
      <c r="F115" s="105">
        <f t="shared" si="106"/>
        <v>0</v>
      </c>
      <c r="G115" s="105">
        <f t="shared" si="107"/>
        <v>2.2222222222222223E-2</v>
      </c>
      <c r="H115" s="104">
        <f t="shared" si="108"/>
        <v>-2.2222222222222223E-2</v>
      </c>
      <c r="I115" s="103">
        <f t="shared" si="59"/>
        <v>0</v>
      </c>
      <c r="J115" s="103" t="e">
        <f t="shared" si="60"/>
        <v>#DIV/0!</v>
      </c>
      <c r="K115" s="103" t="str">
        <f t="shared" si="61"/>
        <v/>
      </c>
      <c r="L115" s="103" t="str">
        <f t="shared" si="62"/>
        <v/>
      </c>
      <c r="M115" s="103">
        <f t="shared" si="109"/>
        <v>0</v>
      </c>
      <c r="N115" s="102">
        <f t="shared" si="82"/>
        <v>0.5</v>
      </c>
      <c r="O115" s="176" t="str">
        <f t="shared" ref="O115:O120" si="115">IF(AND(N115&lt;$B$6,M115&gt;1,AND(B115&gt;0,B115&lt;$B$4)),"Doers are " &amp; ROUND(M115,1)&amp;" more likely to give this response than Non-Doers.",IF(AND(N115&lt;$B$6,M115&gt;1,B115=$B$4),"Doers are more likely to give this response than Non-doers.",""))</f>
        <v/>
      </c>
      <c r="P115" s="101"/>
      <c r="Q115" s="192" t="str">
        <f t="shared" ref="Q115:Q120" si="116">IF(AND(N115&lt;$B$6,M115&lt;1,AND(C115&gt;0,B115&gt;0)),"Non-doers are " &amp; ROUND(1/M115,1)&amp;" more likely to give this response than Doers.",IF(AND(N115&lt;$B$6,M115=0,B115=0),"Non-doers are more likely to give this response than Doers.",""))</f>
        <v/>
      </c>
      <c r="R115" s="198">
        <f t="shared" ref="R115:R120" si="117">(F115+G115)/2</f>
        <v>1.1111111111111112E-2</v>
      </c>
    </row>
    <row r="116" spans="1:18" s="113" customFormat="1" ht="21.75" customHeight="1" x14ac:dyDescent="0.25">
      <c r="A116" s="121" t="s">
        <v>67</v>
      </c>
      <c r="B116" s="108">
        <v>6</v>
      </c>
      <c r="C116" s="108">
        <v>4</v>
      </c>
      <c r="D116" s="116">
        <f t="shared" si="113"/>
        <v>39</v>
      </c>
      <c r="E116" s="106">
        <f t="shared" si="114"/>
        <v>41</v>
      </c>
      <c r="F116" s="105">
        <f t="shared" si="106"/>
        <v>0.13333333333333333</v>
      </c>
      <c r="G116" s="105">
        <f t="shared" si="107"/>
        <v>8.8888888888888892E-2</v>
      </c>
      <c r="H116" s="104">
        <f t="shared" si="108"/>
        <v>4.4444444444444439E-2</v>
      </c>
      <c r="I116" s="103">
        <f t="shared" si="59"/>
        <v>1.5769230769230769</v>
      </c>
      <c r="J116" s="103">
        <f t="shared" si="60"/>
        <v>0.68315293764290541</v>
      </c>
      <c r="K116" s="103">
        <f t="shared" si="61"/>
        <v>0.41333196104988806</v>
      </c>
      <c r="L116" s="103">
        <f t="shared" si="62"/>
        <v>6.0161967253057584</v>
      </c>
      <c r="M116" s="103">
        <f t="shared" si="109"/>
        <v>1.1573426573426575</v>
      </c>
      <c r="N116" s="102">
        <f t="shared" si="82"/>
        <v>0.36953438569099661</v>
      </c>
      <c r="O116" s="176" t="str">
        <f t="shared" si="115"/>
        <v/>
      </c>
      <c r="P116" s="101"/>
      <c r="Q116" s="192" t="str">
        <f t="shared" si="116"/>
        <v/>
      </c>
      <c r="R116" s="198">
        <f t="shared" si="117"/>
        <v>0.1111111111111111</v>
      </c>
    </row>
    <row r="117" spans="1:18" s="113" customFormat="1" ht="72.75" customHeight="1" x14ac:dyDescent="0.25">
      <c r="A117" s="121" t="s">
        <v>68</v>
      </c>
      <c r="B117" s="108">
        <v>11</v>
      </c>
      <c r="C117" s="108">
        <v>4</v>
      </c>
      <c r="D117" s="116">
        <f t="shared" si="113"/>
        <v>34</v>
      </c>
      <c r="E117" s="106">
        <f t="shared" si="114"/>
        <v>41</v>
      </c>
      <c r="F117" s="105">
        <f t="shared" si="106"/>
        <v>0.24444444444444444</v>
      </c>
      <c r="G117" s="105">
        <f t="shared" si="107"/>
        <v>8.8888888888888892E-2</v>
      </c>
      <c r="H117" s="104">
        <f t="shared" si="108"/>
        <v>0.15555555555555556</v>
      </c>
      <c r="I117" s="103">
        <f t="shared" si="59"/>
        <v>3.3161764705882355</v>
      </c>
      <c r="J117" s="103">
        <f t="shared" si="60"/>
        <v>0.62826037557481873</v>
      </c>
      <c r="K117" s="103">
        <f t="shared" si="61"/>
        <v>0.96794706089413485</v>
      </c>
      <c r="L117" s="103">
        <f t="shared" si="62"/>
        <v>11.36118578006179</v>
      </c>
      <c r="M117" s="103">
        <f t="shared" si="109"/>
        <v>1.3933129855715873</v>
      </c>
      <c r="N117" s="102">
        <f t="shared" si="82"/>
        <v>4.368585059317813E-2</v>
      </c>
      <c r="O117" s="176" t="str">
        <f t="shared" si="115"/>
        <v>Doers are 1.4 more likely to give this response than Non-Doers.</v>
      </c>
      <c r="P117" s="101"/>
      <c r="Q117" s="192" t="str">
        <f t="shared" si="116"/>
        <v/>
      </c>
      <c r="R117" s="198">
        <f t="shared" si="117"/>
        <v>0.16666666666666666</v>
      </c>
    </row>
    <row r="118" spans="1:18" s="113" customFormat="1" ht="21.75" customHeight="1" x14ac:dyDescent="0.25">
      <c r="A118" s="121" t="s">
        <v>71</v>
      </c>
      <c r="B118" s="108">
        <v>6</v>
      </c>
      <c r="C118" s="108">
        <v>5</v>
      </c>
      <c r="D118" s="116">
        <f t="shared" si="113"/>
        <v>39</v>
      </c>
      <c r="E118" s="106">
        <f t="shared" si="114"/>
        <v>40</v>
      </c>
      <c r="F118" s="105">
        <f t="shared" si="106"/>
        <v>0.13333333333333333</v>
      </c>
      <c r="G118" s="105">
        <f t="shared" si="107"/>
        <v>0.1111111111111111</v>
      </c>
      <c r="H118" s="104">
        <f t="shared" si="108"/>
        <v>2.2222222222222227E-2</v>
      </c>
      <c r="I118" s="103">
        <f t="shared" si="59"/>
        <v>1.2307692307692308</v>
      </c>
      <c r="J118" s="103">
        <f t="shared" si="60"/>
        <v>0.64599356986559264</v>
      </c>
      <c r="K118" s="103">
        <f t="shared" si="61"/>
        <v>0.34697309704925383</v>
      </c>
      <c r="L118" s="103">
        <f t="shared" si="62"/>
        <v>4.3657358806502948</v>
      </c>
      <c r="M118" s="103">
        <f t="shared" si="109"/>
        <v>1.0736497545008183</v>
      </c>
      <c r="N118" s="102">
        <f t="shared" si="82"/>
        <v>0.49999999999999967</v>
      </c>
      <c r="O118" s="176" t="str">
        <f t="shared" si="115"/>
        <v/>
      </c>
      <c r="P118" s="101"/>
      <c r="Q118" s="192" t="str">
        <f t="shared" si="116"/>
        <v/>
      </c>
      <c r="R118" s="198">
        <f t="shared" si="117"/>
        <v>0.12222222222222222</v>
      </c>
    </row>
    <row r="119" spans="1:18" s="113" customFormat="1" ht="21.75" customHeight="1" x14ac:dyDescent="0.25">
      <c r="A119" s="121" t="s">
        <v>69</v>
      </c>
      <c r="B119" s="108">
        <v>16</v>
      </c>
      <c r="C119" s="108">
        <v>17</v>
      </c>
      <c r="D119" s="116">
        <f t="shared" si="113"/>
        <v>29</v>
      </c>
      <c r="E119" s="106">
        <f t="shared" si="114"/>
        <v>28</v>
      </c>
      <c r="F119" s="105">
        <f t="shared" si="106"/>
        <v>0.35555555555555557</v>
      </c>
      <c r="G119" s="105">
        <f t="shared" si="107"/>
        <v>0.37777777777777777</v>
      </c>
      <c r="H119" s="104">
        <f t="shared" si="108"/>
        <v>-2.2222222222222199E-2</v>
      </c>
      <c r="I119" s="103">
        <f t="shared" si="59"/>
        <v>0.90872210953346855</v>
      </c>
      <c r="J119" s="103">
        <f t="shared" si="60"/>
        <v>0.43763063620676751</v>
      </c>
      <c r="K119" s="103">
        <f t="shared" si="61"/>
        <v>0.38540059136164445</v>
      </c>
      <c r="L119" s="103">
        <f t="shared" si="62"/>
        <v>2.1426429820396469</v>
      </c>
      <c r="M119" s="103">
        <f t="shared" si="109"/>
        <v>0.96585448107242222</v>
      </c>
      <c r="N119" s="102">
        <f t="shared" si="82"/>
        <v>0.50000000000000044</v>
      </c>
      <c r="O119" s="176" t="str">
        <f t="shared" si="115"/>
        <v/>
      </c>
      <c r="P119" s="101"/>
      <c r="Q119" s="192" t="str">
        <f t="shared" si="116"/>
        <v/>
      </c>
      <c r="R119" s="198">
        <f t="shared" si="117"/>
        <v>0.3666666666666667</v>
      </c>
    </row>
    <row r="120" spans="1:18" s="113" customFormat="1" ht="73.5" customHeight="1" x14ac:dyDescent="0.25">
      <c r="A120" s="121" t="s">
        <v>70</v>
      </c>
      <c r="B120" s="108">
        <v>6</v>
      </c>
      <c r="C120" s="108">
        <v>14</v>
      </c>
      <c r="D120" s="116">
        <f t="shared" si="104"/>
        <v>39</v>
      </c>
      <c r="E120" s="106">
        <f t="shared" si="105"/>
        <v>31</v>
      </c>
      <c r="F120" s="105">
        <f t="shared" si="106"/>
        <v>0.13333333333333333</v>
      </c>
      <c r="G120" s="105">
        <f t="shared" si="107"/>
        <v>0.31111111111111112</v>
      </c>
      <c r="H120" s="104">
        <f t="shared" si="108"/>
        <v>-0.17777777777777778</v>
      </c>
      <c r="I120" s="103">
        <f t="shared" si="59"/>
        <v>0.34065934065934067</v>
      </c>
      <c r="J120" s="103">
        <f t="shared" si="60"/>
        <v>0.54405360788473112</v>
      </c>
      <c r="K120" s="103">
        <f t="shared" si="61"/>
        <v>0.11727691174840958</v>
      </c>
      <c r="L120" s="103">
        <f t="shared" si="62"/>
        <v>0.98952798678236442</v>
      </c>
      <c r="M120" s="103">
        <f t="shared" si="109"/>
        <v>0.62577962577962576</v>
      </c>
      <c r="N120" s="102">
        <f t="shared" si="82"/>
        <v>3.7157761449187164E-2</v>
      </c>
      <c r="O120" s="176" t="str">
        <f t="shared" si="115"/>
        <v/>
      </c>
      <c r="P120" s="101"/>
      <c r="Q120" s="192" t="str">
        <f t="shared" si="116"/>
        <v>Non-doers are 1.6 more likely to give this response than Doers.</v>
      </c>
      <c r="R120" s="198">
        <f t="shared" si="117"/>
        <v>0.22222222222222221</v>
      </c>
    </row>
    <row r="121" spans="1:18" s="118" customFormat="1" ht="21.75" customHeight="1" x14ac:dyDescent="0.25">
      <c r="A121" s="128"/>
      <c r="B121" s="117"/>
      <c r="C121" s="117"/>
      <c r="D121" s="127"/>
      <c r="E121" s="126"/>
      <c r="F121" s="125"/>
      <c r="G121" s="125"/>
      <c r="H121" s="124"/>
      <c r="I121" s="123"/>
      <c r="J121" s="123"/>
      <c r="K121" s="123"/>
      <c r="L121" s="123"/>
      <c r="M121" s="123"/>
      <c r="N121" s="102"/>
      <c r="O121" s="176"/>
      <c r="P121" s="101"/>
      <c r="Q121" s="192"/>
      <c r="R121" s="199"/>
    </row>
    <row r="122" spans="1:18" s="113" customFormat="1" ht="55.5" customHeight="1" x14ac:dyDescent="0.25">
      <c r="A122" s="120" t="s">
        <v>72</v>
      </c>
      <c r="B122" s="116"/>
      <c r="C122" s="116"/>
      <c r="D122" s="116"/>
      <c r="E122" s="106"/>
      <c r="F122" s="105">
        <f t="shared" si="106"/>
        <v>0</v>
      </c>
      <c r="G122" s="105">
        <f t="shared" si="107"/>
        <v>0</v>
      </c>
      <c r="H122" s="104">
        <f t="shared" si="108"/>
        <v>0</v>
      </c>
      <c r="I122" s="103" t="str">
        <f t="shared" ref="I122:I176" si="118">IF(ISERROR((B122*E122)/(C122*D122)),"",(B122*E122/(C122*D122)))</f>
        <v/>
      </c>
      <c r="J122" s="103" t="e">
        <f t="shared" ref="J122:J176" si="119">POWER(1/B122+1/C122+1/D122+1/E122,1/2)</f>
        <v>#DIV/0!</v>
      </c>
      <c r="K122" s="103" t="str">
        <f t="shared" ref="K122:K187" si="120">IF(ISERROR(EXP(LN(I122)-1.96 *J122)),"",(EXP(LN(I122)-1.96*J122)))</f>
        <v/>
      </c>
      <c r="L122" s="103" t="str">
        <f t="shared" ref="L122:L187" si="121">IF(ISERROR(EXP(LN(I122)+1.96 *J122)),"",EXP(LN(I122)+1.96*J122))</f>
        <v/>
      </c>
      <c r="M122" s="103" t="str">
        <f t="shared" si="109"/>
        <v/>
      </c>
      <c r="N122" s="102"/>
      <c r="O122" s="176"/>
      <c r="P122" s="101"/>
      <c r="Q122" s="192" t="str">
        <f t="shared" si="89"/>
        <v/>
      </c>
      <c r="R122" s="197"/>
    </row>
    <row r="123" spans="1:18" s="113" customFormat="1" ht="21.75" customHeight="1" x14ac:dyDescent="0.25">
      <c r="A123" s="121" t="s">
        <v>73</v>
      </c>
      <c r="B123" s="108">
        <v>0</v>
      </c>
      <c r="C123" s="108">
        <v>0</v>
      </c>
      <c r="D123" s="116">
        <f t="shared" si="104"/>
        <v>45</v>
      </c>
      <c r="E123" s="106">
        <f t="shared" si="105"/>
        <v>45</v>
      </c>
      <c r="F123" s="105">
        <f t="shared" si="106"/>
        <v>0</v>
      </c>
      <c r="G123" s="105">
        <f t="shared" si="107"/>
        <v>0</v>
      </c>
      <c r="H123" s="104">
        <f t="shared" si="108"/>
        <v>0</v>
      </c>
      <c r="I123" s="103" t="str">
        <f t="shared" si="118"/>
        <v/>
      </c>
      <c r="J123" s="103" t="e">
        <f t="shared" si="119"/>
        <v>#DIV/0!</v>
      </c>
      <c r="K123" s="103" t="str">
        <f t="shared" si="120"/>
        <v/>
      </c>
      <c r="L123" s="103" t="str">
        <f t="shared" si="121"/>
        <v/>
      </c>
      <c r="M123" s="103" t="str">
        <f t="shared" si="109"/>
        <v/>
      </c>
      <c r="N123" s="102">
        <f t="shared" si="82"/>
        <v>1</v>
      </c>
      <c r="O123" s="176" t="str">
        <f t="shared" ref="O123:O127" si="122">IF(AND(N123&lt;$B$6,M123&gt;1,AND(B123&gt;0,B123&lt;$B$4)),"Doers are " &amp; ROUND(M123,1)&amp;" more likely to give this response than Non-Doers.",IF(AND(N123&lt;$B$6,M123&gt;1,B123=$B$4),"Doers are more likely to give this response than Non-doers.",""))</f>
        <v/>
      </c>
      <c r="P123" s="101"/>
      <c r="Q123" s="192" t="str">
        <f t="shared" ref="Q123:Q127" si="123">IF(AND(N123&lt;$B$6,M123&lt;1,AND(C123&gt;0,B123&gt;0)),"Non-doers are " &amp; ROUND(1/M123,1)&amp;" more likely to give this response than Doers.",IF(AND(N123&lt;$B$6,M123=0,B123=0),"Non-doers are more likely to give this response than Doers.",""))</f>
        <v/>
      </c>
      <c r="R123" s="198">
        <f t="shared" ref="R123:R127" si="124">(F123+G123)/2</f>
        <v>0</v>
      </c>
    </row>
    <row r="124" spans="1:18" s="113" customFormat="1" ht="21.75" customHeight="1" x14ac:dyDescent="0.25">
      <c r="A124" s="121" t="s">
        <v>74</v>
      </c>
      <c r="B124" s="108">
        <v>0</v>
      </c>
      <c r="C124" s="108">
        <v>0</v>
      </c>
      <c r="D124" s="116">
        <f t="shared" ref="D124:D125" si="125">SUM($B$4-B124)</f>
        <v>45</v>
      </c>
      <c r="E124" s="106">
        <f t="shared" ref="E124:E125" si="126">SUM($B$5-C124)</f>
        <v>45</v>
      </c>
      <c r="F124" s="105">
        <f t="shared" si="106"/>
        <v>0</v>
      </c>
      <c r="G124" s="105">
        <f t="shared" si="107"/>
        <v>0</v>
      </c>
      <c r="H124" s="104">
        <f t="shared" si="108"/>
        <v>0</v>
      </c>
      <c r="I124" s="103" t="str">
        <f t="shared" si="118"/>
        <v/>
      </c>
      <c r="J124" s="103" t="e">
        <f t="shared" si="119"/>
        <v>#DIV/0!</v>
      </c>
      <c r="K124" s="103" t="str">
        <f t="shared" si="120"/>
        <v/>
      </c>
      <c r="L124" s="103" t="str">
        <f t="shared" si="121"/>
        <v/>
      </c>
      <c r="M124" s="103" t="str">
        <f t="shared" si="109"/>
        <v/>
      </c>
      <c r="N124" s="102">
        <f t="shared" si="82"/>
        <v>1</v>
      </c>
      <c r="O124" s="176" t="str">
        <f t="shared" si="122"/>
        <v/>
      </c>
      <c r="P124" s="101"/>
      <c r="Q124" s="192" t="str">
        <f t="shared" si="123"/>
        <v/>
      </c>
      <c r="R124" s="198">
        <f t="shared" si="124"/>
        <v>0</v>
      </c>
    </row>
    <row r="125" spans="1:18" s="113" customFormat="1" ht="66" customHeight="1" x14ac:dyDescent="0.25">
      <c r="A125" s="121" t="s">
        <v>75</v>
      </c>
      <c r="B125" s="108">
        <v>24</v>
      </c>
      <c r="C125" s="108">
        <v>13</v>
      </c>
      <c r="D125" s="116">
        <f t="shared" si="125"/>
        <v>21</v>
      </c>
      <c r="E125" s="106">
        <f t="shared" si="126"/>
        <v>32</v>
      </c>
      <c r="F125" s="105">
        <f t="shared" si="106"/>
        <v>0.53333333333333333</v>
      </c>
      <c r="G125" s="105">
        <f t="shared" si="107"/>
        <v>0.28888888888888886</v>
      </c>
      <c r="H125" s="104">
        <f t="shared" si="108"/>
        <v>0.24444444444444446</v>
      </c>
      <c r="I125" s="103">
        <f t="shared" si="118"/>
        <v>2.8131868131868134</v>
      </c>
      <c r="J125" s="103">
        <f t="shared" si="119"/>
        <v>0.44436335493466517</v>
      </c>
      <c r="K125" s="103">
        <f t="shared" si="120"/>
        <v>1.1774672840671991</v>
      </c>
      <c r="L125" s="103">
        <f t="shared" si="121"/>
        <v>6.7212228764026687</v>
      </c>
      <c r="M125" s="103">
        <f t="shared" si="109"/>
        <v>1.4234388366124895</v>
      </c>
      <c r="N125" s="102">
        <f t="shared" si="82"/>
        <v>1.5762871150694992E-2</v>
      </c>
      <c r="O125" s="176" t="str">
        <f t="shared" si="122"/>
        <v>Doers are 1.4 more likely to give this response than Non-Doers.</v>
      </c>
      <c r="P125" s="101"/>
      <c r="Q125" s="192" t="str">
        <f t="shared" si="123"/>
        <v/>
      </c>
      <c r="R125" s="198">
        <f t="shared" si="124"/>
        <v>0.41111111111111109</v>
      </c>
    </row>
    <row r="126" spans="1:18" s="113" customFormat="1" ht="69.75" customHeight="1" x14ac:dyDescent="0.25">
      <c r="A126" s="121" t="s">
        <v>76</v>
      </c>
      <c r="B126" s="108">
        <v>19</v>
      </c>
      <c r="C126" s="108">
        <v>28</v>
      </c>
      <c r="D126" s="116">
        <f t="shared" si="104"/>
        <v>26</v>
      </c>
      <c r="E126" s="106">
        <f t="shared" si="105"/>
        <v>17</v>
      </c>
      <c r="F126" s="105">
        <f t="shared" si="106"/>
        <v>0.42222222222222222</v>
      </c>
      <c r="G126" s="105">
        <f t="shared" si="107"/>
        <v>0.62222222222222223</v>
      </c>
      <c r="H126" s="104">
        <f t="shared" si="108"/>
        <v>-0.2</v>
      </c>
      <c r="I126" s="103">
        <f t="shared" si="118"/>
        <v>0.44368131868131866</v>
      </c>
      <c r="J126" s="103">
        <f t="shared" si="119"/>
        <v>0.43084908324720539</v>
      </c>
      <c r="K126" s="103">
        <f t="shared" si="120"/>
        <v>0.19068871818556557</v>
      </c>
      <c r="L126" s="103">
        <f t="shared" si="121"/>
        <v>1.0323270008833427</v>
      </c>
      <c r="M126" s="103">
        <f t="shared" si="109"/>
        <v>0.74785556170448264</v>
      </c>
      <c r="N126" s="102">
        <f t="shared" si="82"/>
        <v>4.5414703093863383E-2</v>
      </c>
      <c r="O126" s="176" t="str">
        <f t="shared" si="122"/>
        <v/>
      </c>
      <c r="P126" s="101"/>
      <c r="Q126" s="192" t="str">
        <f t="shared" si="123"/>
        <v>Non-doers are 1.3 more likely to give this response than Doers.</v>
      </c>
      <c r="R126" s="198">
        <f t="shared" si="124"/>
        <v>0.52222222222222225</v>
      </c>
    </row>
    <row r="127" spans="1:18" s="113" customFormat="1" ht="21.75" customHeight="1" x14ac:dyDescent="0.25">
      <c r="A127" s="121" t="s">
        <v>77</v>
      </c>
      <c r="B127" s="108">
        <v>2</v>
      </c>
      <c r="C127" s="108">
        <v>4</v>
      </c>
      <c r="D127" s="116">
        <f t="shared" si="104"/>
        <v>43</v>
      </c>
      <c r="E127" s="106">
        <f t="shared" si="105"/>
        <v>41</v>
      </c>
      <c r="F127" s="105">
        <f t="shared" si="106"/>
        <v>4.4444444444444446E-2</v>
      </c>
      <c r="G127" s="105">
        <f t="shared" si="107"/>
        <v>8.8888888888888892E-2</v>
      </c>
      <c r="H127" s="104">
        <f t="shared" si="108"/>
        <v>-4.4444444444444446E-2</v>
      </c>
      <c r="I127" s="103">
        <f t="shared" si="118"/>
        <v>0.47674418604651164</v>
      </c>
      <c r="J127" s="103">
        <f t="shared" si="119"/>
        <v>0.89311032793038925</v>
      </c>
      <c r="K127" s="103">
        <f t="shared" si="120"/>
        <v>8.2804615839342136E-2</v>
      </c>
      <c r="L127" s="103">
        <f t="shared" si="121"/>
        <v>2.744835135400304</v>
      </c>
      <c r="M127" s="103">
        <f t="shared" si="109"/>
        <v>0.72298221614227076</v>
      </c>
      <c r="N127" s="102">
        <f t="shared" si="82"/>
        <v>0.33829796932333556</v>
      </c>
      <c r="O127" s="176" t="str">
        <f t="shared" si="122"/>
        <v/>
      </c>
      <c r="P127" s="101"/>
      <c r="Q127" s="192" t="str">
        <f t="shared" si="123"/>
        <v/>
      </c>
      <c r="R127" s="198">
        <f t="shared" si="124"/>
        <v>6.6666666666666666E-2</v>
      </c>
    </row>
    <row r="128" spans="1:18" s="113" customFormat="1" ht="21.75" customHeight="1" x14ac:dyDescent="0.25">
      <c r="A128" s="200"/>
      <c r="B128" s="107"/>
      <c r="C128" s="107"/>
      <c r="D128" s="107"/>
      <c r="E128" s="106"/>
      <c r="F128" s="105"/>
      <c r="G128" s="105"/>
      <c r="H128" s="104"/>
      <c r="I128" s="103"/>
      <c r="J128" s="103"/>
      <c r="K128" s="103"/>
      <c r="L128" s="103"/>
      <c r="M128" s="103"/>
      <c r="N128" s="102"/>
      <c r="O128" s="176"/>
      <c r="P128" s="101"/>
      <c r="Q128" s="192"/>
      <c r="R128" s="197"/>
    </row>
    <row r="129" spans="1:18" s="113" customFormat="1" ht="49.5" customHeight="1" x14ac:dyDescent="0.25">
      <c r="A129" s="120" t="s">
        <v>78</v>
      </c>
      <c r="B129" s="107"/>
      <c r="C129" s="107"/>
      <c r="D129" s="107"/>
      <c r="E129" s="106"/>
      <c r="F129" s="105">
        <f t="shared" si="106"/>
        <v>0</v>
      </c>
      <c r="G129" s="105">
        <f t="shared" si="107"/>
        <v>0</v>
      </c>
      <c r="H129" s="104">
        <f t="shared" si="108"/>
        <v>0</v>
      </c>
      <c r="I129" s="103" t="str">
        <f t="shared" si="118"/>
        <v/>
      </c>
      <c r="J129" s="103" t="e">
        <f t="shared" si="119"/>
        <v>#DIV/0!</v>
      </c>
      <c r="K129" s="103" t="str">
        <f t="shared" si="120"/>
        <v/>
      </c>
      <c r="L129" s="103" t="str">
        <f t="shared" si="121"/>
        <v/>
      </c>
      <c r="M129" s="103" t="str">
        <f t="shared" si="109"/>
        <v/>
      </c>
      <c r="N129" s="102"/>
      <c r="O129" s="176"/>
      <c r="P129" s="101"/>
      <c r="Q129" s="192" t="str">
        <f t="shared" si="89"/>
        <v/>
      </c>
      <c r="R129" s="197"/>
    </row>
    <row r="130" spans="1:18" s="113" customFormat="1" ht="72" customHeight="1" x14ac:dyDescent="0.25">
      <c r="A130" s="109" t="s">
        <v>61</v>
      </c>
      <c r="B130" s="108">
        <v>6</v>
      </c>
      <c r="C130" s="108">
        <v>0</v>
      </c>
      <c r="D130" s="107">
        <f t="shared" ref="D130" si="127">SUM($B$4-B130)</f>
        <v>39</v>
      </c>
      <c r="E130" s="106">
        <f t="shared" ref="E130" si="128">SUM($B$5-C130)</f>
        <v>45</v>
      </c>
      <c r="F130" s="105">
        <f t="shared" si="106"/>
        <v>0.13333333333333333</v>
      </c>
      <c r="G130" s="105">
        <f t="shared" si="107"/>
        <v>0</v>
      </c>
      <c r="H130" s="104">
        <f t="shared" si="108"/>
        <v>0.13333333333333333</v>
      </c>
      <c r="I130" s="103" t="str">
        <f t="shared" si="118"/>
        <v/>
      </c>
      <c r="J130" s="103" t="e">
        <f t="shared" si="119"/>
        <v>#DIV/0!</v>
      </c>
      <c r="K130" s="103" t="str">
        <f t="shared" si="120"/>
        <v/>
      </c>
      <c r="L130" s="103" t="str">
        <f t="shared" si="121"/>
        <v/>
      </c>
      <c r="M130" s="103">
        <f t="shared" si="109"/>
        <v>1.6490384615384615</v>
      </c>
      <c r="N130" s="102">
        <f t="shared" ref="N130:N143" si="129">MIN(_xlfn.HYPGEOM.DIST(C130,B130+C130,C130+E130,B130+D130+C130+E130,TRUE),_xlfn.HYPGEOM.DIST(B130,B130+C130,B130+D130,B130+D130+C130+E130,TRUE))</f>
        <v>1.3082024751008503E-2</v>
      </c>
      <c r="O130" s="176" t="str">
        <f t="shared" ref="O130:O133" si="130">IF(AND(N130&lt;$B$6,M130&gt;1,AND(B130&gt;0,B130&lt;$B$4)),"Doers are " &amp; ROUND(M130,1)&amp;" more likely to give this response than Non-Doers.",IF(AND(N130&lt;$B$6,M130&gt;1,B130=$B$4),"Doers are more likely to give this response than Non-doers.",""))</f>
        <v>Doers are 1.6 more likely to give this response than Non-Doers.</v>
      </c>
      <c r="P130" s="101"/>
      <c r="Q130" s="192" t="str">
        <f t="shared" ref="Q130:Q133" si="131">IF(AND(N130&lt;$B$6,M130&lt;1,AND(C130&gt;0,B130&gt;0)),"Non-doers are " &amp; ROUND(1/M130,1)&amp;" more likely to give this response than Doers.",IF(AND(N130&lt;$B$6,M130=0,B130=0),"Non-doers are more likely to give this response than Doers.",""))</f>
        <v/>
      </c>
      <c r="R130" s="198">
        <f t="shared" ref="R130:R133" si="132">(F130+G130)/2</f>
        <v>6.6666666666666666E-2</v>
      </c>
    </row>
    <row r="131" spans="1:18" s="113" customFormat="1" ht="63.75" customHeight="1" x14ac:dyDescent="0.25">
      <c r="A131" s="109" t="s">
        <v>62</v>
      </c>
      <c r="B131" s="108">
        <v>28</v>
      </c>
      <c r="C131" s="108">
        <v>13</v>
      </c>
      <c r="D131" s="107">
        <f t="shared" ref="D131:D140" si="133">SUM($B$4-B131)</f>
        <v>17</v>
      </c>
      <c r="E131" s="106">
        <f t="shared" ref="E131:E140" si="134">SUM($B$5-C131)</f>
        <v>32</v>
      </c>
      <c r="F131" s="105">
        <f t="shared" si="106"/>
        <v>0.62222222222222223</v>
      </c>
      <c r="G131" s="105">
        <f t="shared" si="107"/>
        <v>0.28888888888888886</v>
      </c>
      <c r="H131" s="104">
        <f t="shared" si="108"/>
        <v>0.33333333333333337</v>
      </c>
      <c r="I131" s="103">
        <f t="shared" si="118"/>
        <v>4.0542986425339365</v>
      </c>
      <c r="J131" s="103">
        <f t="shared" si="119"/>
        <v>0.45023426352192181</v>
      </c>
      <c r="K131" s="103">
        <f t="shared" si="120"/>
        <v>1.6775234266029093</v>
      </c>
      <c r="L131" s="103">
        <f t="shared" si="121"/>
        <v>9.7985740301339135</v>
      </c>
      <c r="M131" s="103">
        <f t="shared" si="109"/>
        <v>1.6324830817282663</v>
      </c>
      <c r="N131" s="102">
        <f t="shared" si="129"/>
        <v>1.4138819318454778E-3</v>
      </c>
      <c r="O131" s="176" t="str">
        <f t="shared" si="130"/>
        <v>Doers are 1.6 more likely to give this response than Non-Doers.</v>
      </c>
      <c r="P131" s="101"/>
      <c r="Q131" s="192" t="str">
        <f t="shared" si="131"/>
        <v/>
      </c>
      <c r="R131" s="198">
        <f t="shared" si="132"/>
        <v>0.45555555555555555</v>
      </c>
    </row>
    <row r="132" spans="1:18" s="113" customFormat="1" ht="81.75" customHeight="1" x14ac:dyDescent="0.25">
      <c r="A132" s="109" t="s">
        <v>79</v>
      </c>
      <c r="B132" s="108">
        <v>8</v>
      </c>
      <c r="C132" s="108">
        <v>21</v>
      </c>
      <c r="D132" s="107">
        <f t="shared" si="133"/>
        <v>37</v>
      </c>
      <c r="E132" s="106">
        <f t="shared" si="134"/>
        <v>24</v>
      </c>
      <c r="F132" s="105">
        <f t="shared" si="106"/>
        <v>0.17777777777777778</v>
      </c>
      <c r="G132" s="105">
        <f t="shared" si="107"/>
        <v>0.46666666666666667</v>
      </c>
      <c r="H132" s="104">
        <f t="shared" si="108"/>
        <v>-0.28888888888888886</v>
      </c>
      <c r="I132" s="103">
        <f t="shared" si="118"/>
        <v>0.24710424710424711</v>
      </c>
      <c r="J132" s="103">
        <f t="shared" si="119"/>
        <v>0.49123593243241204</v>
      </c>
      <c r="K132" s="103">
        <f t="shared" si="120"/>
        <v>9.4347792354726553E-2</v>
      </c>
      <c r="L132" s="103">
        <f t="shared" si="121"/>
        <v>0.64718534915351267</v>
      </c>
      <c r="M132" s="103">
        <f t="shared" si="109"/>
        <v>0.55111262682240603</v>
      </c>
      <c r="N132" s="102">
        <f t="shared" si="129"/>
        <v>3.1381715586612192E-3</v>
      </c>
      <c r="O132" s="176" t="str">
        <f t="shared" si="130"/>
        <v/>
      </c>
      <c r="P132" s="101"/>
      <c r="Q132" s="192" t="str">
        <f t="shared" si="131"/>
        <v>Non-doers are 1.8 more likely to give this response than Doers.</v>
      </c>
      <c r="R132" s="198">
        <f t="shared" si="132"/>
        <v>0.32222222222222224</v>
      </c>
    </row>
    <row r="133" spans="1:18" s="113" customFormat="1" ht="81.75" customHeight="1" x14ac:dyDescent="0.25">
      <c r="A133" s="109" t="s">
        <v>80</v>
      </c>
      <c r="B133" s="108">
        <v>3</v>
      </c>
      <c r="C133" s="108">
        <v>11</v>
      </c>
      <c r="D133" s="107">
        <f t="shared" ref="D133" si="135">SUM($B$4-B133)</f>
        <v>42</v>
      </c>
      <c r="E133" s="106">
        <f t="shared" si="134"/>
        <v>34</v>
      </c>
      <c r="F133" s="105">
        <f t="shared" si="106"/>
        <v>6.6666666666666666E-2</v>
      </c>
      <c r="G133" s="105">
        <f t="shared" si="107"/>
        <v>0.24444444444444444</v>
      </c>
      <c r="H133" s="104">
        <f t="shared" si="108"/>
        <v>-0.17777777777777776</v>
      </c>
      <c r="I133" s="103">
        <f t="shared" si="118"/>
        <v>0.22077922077922077</v>
      </c>
      <c r="J133" s="103">
        <f t="shared" si="119"/>
        <v>0.69098749102847756</v>
      </c>
      <c r="K133" s="103">
        <f t="shared" si="120"/>
        <v>5.6987259127413432E-2</v>
      </c>
      <c r="L133" s="103">
        <f t="shared" si="121"/>
        <v>0.85533968599714827</v>
      </c>
      <c r="M133" s="103">
        <f t="shared" si="109"/>
        <v>0.47521865889212839</v>
      </c>
      <c r="N133" s="102">
        <f t="shared" si="129"/>
        <v>1.9467742966352466E-2</v>
      </c>
      <c r="O133" s="176" t="str">
        <f t="shared" si="130"/>
        <v/>
      </c>
      <c r="P133" s="101"/>
      <c r="Q133" s="192" t="str">
        <f t="shared" si="131"/>
        <v>Non-doers are 2.1 more likely to give this response than Doers.</v>
      </c>
      <c r="R133" s="198">
        <f t="shared" si="132"/>
        <v>0.15555555555555556</v>
      </c>
    </row>
    <row r="134" spans="1:18" s="113" customFormat="1" ht="48.75" customHeight="1" x14ac:dyDescent="0.25">
      <c r="A134" s="120" t="s">
        <v>85</v>
      </c>
      <c r="B134" s="108"/>
      <c r="C134" s="108"/>
      <c r="D134" s="107"/>
      <c r="E134" s="106"/>
      <c r="F134" s="105"/>
      <c r="G134" s="105"/>
      <c r="H134" s="104"/>
      <c r="I134" s="103"/>
      <c r="J134" s="103"/>
      <c r="K134" s="103"/>
      <c r="L134" s="103"/>
      <c r="M134" s="103"/>
      <c r="N134" s="102"/>
      <c r="O134" s="176"/>
      <c r="P134" s="101"/>
      <c r="Q134" s="192"/>
      <c r="R134" s="197"/>
    </row>
    <row r="135" spans="1:18" s="113" customFormat="1" ht="81" customHeight="1" x14ac:dyDescent="0.25">
      <c r="A135" s="109" t="s">
        <v>81</v>
      </c>
      <c r="B135" s="108">
        <v>1</v>
      </c>
      <c r="C135" s="108">
        <v>11</v>
      </c>
      <c r="D135" s="107">
        <f t="shared" ref="D135:D138" si="136">SUM($B$4-B135)</f>
        <v>44</v>
      </c>
      <c r="E135" s="106">
        <f t="shared" ref="E135:E138" si="137">SUM($B$5-C135)</f>
        <v>34</v>
      </c>
      <c r="F135" s="105">
        <f t="shared" ref="F135:F138" si="138">IF(ISERROR(B135/$B$4),"",(B135/$B$4))</f>
        <v>2.2222222222222223E-2</v>
      </c>
      <c r="G135" s="105">
        <f t="shared" ref="G135:G138" si="139">IF(ISERROR(C135/$B$5),"",(C135/$B$5))</f>
        <v>0.24444444444444444</v>
      </c>
      <c r="H135" s="104">
        <f t="shared" ref="H135:H138" si="140">IF(ISERROR(F135-G135),"",(F135-G135))</f>
        <v>-0.22222222222222221</v>
      </c>
      <c r="I135" s="103">
        <f t="shared" ref="I135:I138" si="141">IF(ISERROR((B135*E135)/(C135*D135)),"",(B135*E135/(C135*D135)))</f>
        <v>7.0247933884297523E-2</v>
      </c>
      <c r="J135" s="103">
        <f t="shared" ref="J135:J138" si="142">POWER(1/B135+1/C135+1/D135+1/E135,1/2)</f>
        <v>1.0691342891995588</v>
      </c>
      <c r="K135" s="103">
        <f t="shared" ref="K135:K138" si="143">IF(ISERROR(EXP(LN(I135)-1.96 *J135)),"",(EXP(LN(I135)-1.96*J135)))</f>
        <v>8.6410809941253417E-3</v>
      </c>
      <c r="L135" s="103">
        <f t="shared" ref="L135:L138" si="144">IF(ISERROR(EXP(LN(I135)+1.96 *J135)),"",EXP(LN(I135)+1.96*J135))</f>
        <v>0.57108274050058683</v>
      </c>
      <c r="M135" s="103">
        <f t="shared" ref="M135:M138" si="145">IF(ISERROR(($B$7*B135/(B135+D135)/(($B$7*B135/(B135+D135)+(1-$B$7)*C135/(C135+E135))))/($B$7*D135/(B135+D135)/(($B$7*D135/(B135+D135)+(1-$B$7)*E135/(C135+E135))))),"",($B$7*B135/(B135+D135)/(($B$7*B135/(B135+D135)+(1-$B$7)*C135/(C135+E135))))/($B$7*D135/(B135+D135)/(($B$7*D135/(B135+D135)+(1-$B$7)*E135/(C135+E135)))))</f>
        <v>0.19960474308300402</v>
      </c>
      <c r="N135" s="102">
        <f t="shared" ref="N135:N138" si="146">MIN(_xlfn.HYPGEOM.DIST(C135,B135+C135,C135+E135,B135+D135+C135+E135,TRUE),_xlfn.HYPGEOM.DIST(B135,B135+C135,B135+D135,B135+D135+C135+E135,TRUE))</f>
        <v>1.7726949345827747E-3</v>
      </c>
      <c r="O135" s="176" t="str">
        <f t="shared" ref="O135:O138" si="147">IF(AND(N135&lt;$B$6,M135&gt;1,AND(B135&gt;0,B135&lt;$B$4)),"Doers are " &amp; ROUND(M135,1)&amp;" more likely to give this response than Non-Doers.",IF(AND(N135&lt;$B$6,M135&gt;1,B135=$B$4),"Doers are more likely to give this response than Non-doers.",""))</f>
        <v/>
      </c>
      <c r="P135" s="101"/>
      <c r="Q135" s="192" t="str">
        <f t="shared" ref="Q135:Q138" si="148">IF(AND(N135&lt;$B$6,M135&lt;1,AND(C135&gt;0,B135&gt;0)),"Non-doers are " &amp; ROUND(1/M135,1)&amp;" more likely to give this response than Doers.",IF(AND(N135&lt;$B$6,M135=0,B135=0),"Non-doers are more likely to give this response than Doers.",""))</f>
        <v>Non-doers are 5 more likely to give this response than Doers.</v>
      </c>
      <c r="R135" s="198">
        <f t="shared" ref="R135:R143" si="149">(F135+G135)/2</f>
        <v>0.13333333333333333</v>
      </c>
    </row>
    <row r="136" spans="1:18" s="113" customFormat="1" ht="69" customHeight="1" x14ac:dyDescent="0.25">
      <c r="A136" s="109" t="s">
        <v>82</v>
      </c>
      <c r="B136" s="108">
        <v>0</v>
      </c>
      <c r="C136" s="108">
        <v>20</v>
      </c>
      <c r="D136" s="107">
        <f t="shared" si="136"/>
        <v>45</v>
      </c>
      <c r="E136" s="106">
        <f t="shared" si="137"/>
        <v>25</v>
      </c>
      <c r="F136" s="105">
        <f t="shared" si="138"/>
        <v>0</v>
      </c>
      <c r="G136" s="105">
        <f t="shared" si="139"/>
        <v>0.44444444444444442</v>
      </c>
      <c r="H136" s="104">
        <f t="shared" si="140"/>
        <v>-0.44444444444444442</v>
      </c>
      <c r="I136" s="103">
        <f t="shared" si="141"/>
        <v>0</v>
      </c>
      <c r="J136" s="103" t="e">
        <f t="shared" si="142"/>
        <v>#DIV/0!</v>
      </c>
      <c r="K136" s="103" t="str">
        <f t="shared" si="143"/>
        <v/>
      </c>
      <c r="L136" s="103" t="str">
        <f t="shared" si="144"/>
        <v/>
      </c>
      <c r="M136" s="103">
        <f t="shared" si="145"/>
        <v>0</v>
      </c>
      <c r="N136" s="102">
        <f t="shared" si="146"/>
        <v>6.2177810931327669E-8</v>
      </c>
      <c r="O136" s="176" t="str">
        <f t="shared" si="147"/>
        <v/>
      </c>
      <c r="P136" s="101"/>
      <c r="Q136" s="192" t="str">
        <f t="shared" si="148"/>
        <v>Non-doers are more likely to give this response than Doers.</v>
      </c>
      <c r="R136" s="198">
        <f t="shared" si="149"/>
        <v>0.22222222222222221</v>
      </c>
    </row>
    <row r="137" spans="1:18" s="113" customFormat="1" ht="60" customHeight="1" x14ac:dyDescent="0.25">
      <c r="A137" s="109" t="s">
        <v>83</v>
      </c>
      <c r="B137" s="108">
        <v>23</v>
      </c>
      <c r="C137" s="108">
        <v>10</v>
      </c>
      <c r="D137" s="107">
        <f t="shared" si="136"/>
        <v>22</v>
      </c>
      <c r="E137" s="106">
        <f t="shared" si="137"/>
        <v>35</v>
      </c>
      <c r="F137" s="105">
        <f t="shared" si="138"/>
        <v>0.51111111111111107</v>
      </c>
      <c r="G137" s="105">
        <f t="shared" si="139"/>
        <v>0.22222222222222221</v>
      </c>
      <c r="H137" s="104">
        <f t="shared" si="140"/>
        <v>0.28888888888888886</v>
      </c>
      <c r="I137" s="103">
        <f t="shared" si="141"/>
        <v>3.6590909090909092</v>
      </c>
      <c r="J137" s="103">
        <f t="shared" si="142"/>
        <v>0.46637349291693164</v>
      </c>
      <c r="K137" s="103">
        <f t="shared" si="143"/>
        <v>1.4668579804261146</v>
      </c>
      <c r="L137" s="103">
        <f t="shared" si="144"/>
        <v>9.1276363899266624</v>
      </c>
      <c r="M137" s="103">
        <f t="shared" si="145"/>
        <v>1.5225287812624058</v>
      </c>
      <c r="N137" s="102">
        <f t="shared" si="146"/>
        <v>4.0945018769791824E-3</v>
      </c>
      <c r="O137" s="176" t="str">
        <f t="shared" si="147"/>
        <v>Doers are 1.5 more likely to give this response than Non-Doers.</v>
      </c>
      <c r="P137" s="101"/>
      <c r="Q137" s="192" t="str">
        <f t="shared" si="148"/>
        <v/>
      </c>
      <c r="R137" s="198">
        <f t="shared" si="149"/>
        <v>0.36666666666666664</v>
      </c>
    </row>
    <row r="138" spans="1:18" s="118" customFormat="1" ht="72" customHeight="1" x14ac:dyDescent="0.25">
      <c r="A138" s="109" t="s">
        <v>84</v>
      </c>
      <c r="B138" s="108">
        <v>21</v>
      </c>
      <c r="C138" s="108">
        <v>4</v>
      </c>
      <c r="D138" s="107">
        <f t="shared" si="136"/>
        <v>24</v>
      </c>
      <c r="E138" s="106">
        <f t="shared" si="137"/>
        <v>41</v>
      </c>
      <c r="F138" s="105">
        <f t="shared" si="138"/>
        <v>0.46666666666666667</v>
      </c>
      <c r="G138" s="105">
        <f t="shared" si="139"/>
        <v>8.8888888888888892E-2</v>
      </c>
      <c r="H138" s="104">
        <f t="shared" si="140"/>
        <v>0.37777777777777777</v>
      </c>
      <c r="I138" s="103">
        <f t="shared" si="141"/>
        <v>8.96875</v>
      </c>
      <c r="J138" s="103">
        <f t="shared" si="142"/>
        <v>0.60305551832990745</v>
      </c>
      <c r="K138" s="103">
        <f t="shared" si="143"/>
        <v>2.750430643441037</v>
      </c>
      <c r="L138" s="103">
        <f t="shared" si="144"/>
        <v>29.245775294978593</v>
      </c>
      <c r="M138" s="103">
        <f t="shared" si="145"/>
        <v>1.7711693548387095</v>
      </c>
      <c r="N138" s="102">
        <f t="shared" si="146"/>
        <v>5.3810243528100105E-5</v>
      </c>
      <c r="O138" s="176" t="str">
        <f t="shared" si="147"/>
        <v>Doers are 1.8 more likely to give this response than Non-Doers.</v>
      </c>
      <c r="P138" s="101"/>
      <c r="Q138" s="192" t="str">
        <f t="shared" si="148"/>
        <v/>
      </c>
      <c r="R138" s="198">
        <f t="shared" si="149"/>
        <v>0.27777777777777779</v>
      </c>
    </row>
    <row r="139" spans="1:18" s="113" customFormat="1" ht="31.5" customHeight="1" x14ac:dyDescent="0.25">
      <c r="A139" s="114" t="s">
        <v>89</v>
      </c>
      <c r="B139" s="119"/>
      <c r="C139" s="119"/>
      <c r="D139" s="107"/>
      <c r="E139" s="106"/>
      <c r="F139" s="105">
        <f t="shared" si="106"/>
        <v>0</v>
      </c>
      <c r="G139" s="105">
        <f t="shared" si="107"/>
        <v>0</v>
      </c>
      <c r="H139" s="104">
        <f t="shared" si="108"/>
        <v>0</v>
      </c>
      <c r="I139" s="103" t="str">
        <f t="shared" si="118"/>
        <v/>
      </c>
      <c r="J139" s="103" t="e">
        <f t="shared" si="119"/>
        <v>#DIV/0!</v>
      </c>
      <c r="K139" s="103" t="str">
        <f t="shared" si="120"/>
        <v/>
      </c>
      <c r="L139" s="103" t="str">
        <f t="shared" si="121"/>
        <v/>
      </c>
      <c r="M139" s="103" t="str">
        <f t="shared" si="109"/>
        <v/>
      </c>
      <c r="N139" s="102"/>
      <c r="O139" s="176"/>
      <c r="P139" s="101"/>
      <c r="Q139" s="192" t="str">
        <f t="shared" ref="Q139:Q146" si="150">IF(AND(N139&lt;0.05,M139&lt;1), "Non-doers are " &amp; ROUND(1/M139,1) &amp; " more likely to give this response than Doers.", "")</f>
        <v/>
      </c>
      <c r="R139" s="197"/>
    </row>
    <row r="140" spans="1:18" s="113" customFormat="1" ht="68.25" customHeight="1" x14ac:dyDescent="0.25">
      <c r="A140" s="109" t="s">
        <v>86</v>
      </c>
      <c r="B140" s="108">
        <v>33</v>
      </c>
      <c r="C140" s="108">
        <v>14</v>
      </c>
      <c r="D140" s="116">
        <f t="shared" si="133"/>
        <v>12</v>
      </c>
      <c r="E140" s="106">
        <f t="shared" si="134"/>
        <v>31</v>
      </c>
      <c r="F140" s="105">
        <f t="shared" si="106"/>
        <v>0.73333333333333328</v>
      </c>
      <c r="G140" s="105">
        <f t="shared" si="107"/>
        <v>0.31111111111111112</v>
      </c>
      <c r="H140" s="104">
        <f t="shared" si="108"/>
        <v>0.42222222222222217</v>
      </c>
      <c r="I140" s="103">
        <f t="shared" si="118"/>
        <v>6.0892857142857144</v>
      </c>
      <c r="J140" s="103">
        <f t="shared" si="119"/>
        <v>0.46617914966358598</v>
      </c>
      <c r="K140" s="103">
        <f t="shared" si="120"/>
        <v>2.4420055617082834</v>
      </c>
      <c r="L140" s="103">
        <f t="shared" si="121"/>
        <v>15.183995111078085</v>
      </c>
      <c r="M140" s="103">
        <f t="shared" si="109"/>
        <v>1.9805045871559632</v>
      </c>
      <c r="N140" s="102">
        <f t="shared" si="129"/>
        <v>5.9332494210809985E-5</v>
      </c>
      <c r="O140" s="176" t="str">
        <f t="shared" ref="O140:O143" si="151">IF(AND(N140&lt;$B$6,M140&gt;1,AND(B140&gt;0,B140&lt;$B$4)),"Doers are " &amp; ROUND(M140,1)&amp;" more likely to give this response than Non-Doers.",IF(AND(N140&lt;$B$6,M140&gt;1,B140=$B$4),"Doers are more likely to give this response than Non-doers.",""))</f>
        <v>Doers are 2 more likely to give this response than Non-Doers.</v>
      </c>
      <c r="P140" s="101"/>
      <c r="Q140" s="192" t="str">
        <f t="shared" ref="Q140:Q143" si="152">IF(AND(N140&lt;$B$6,M140&lt;1,AND(C140&gt;0,B140&gt;0)),"Non-doers are " &amp; ROUND(1/M140,1)&amp;" more likely to give this response than Doers.",IF(AND(N140&lt;$B$6,M140=0,B140=0),"Non-doers are more likely to give this response than Doers.",""))</f>
        <v/>
      </c>
      <c r="R140" s="198">
        <f t="shared" si="149"/>
        <v>0.52222222222222214</v>
      </c>
    </row>
    <row r="141" spans="1:18" s="113" customFormat="1" ht="24" customHeight="1" x14ac:dyDescent="0.25">
      <c r="A141" s="109" t="s">
        <v>87</v>
      </c>
      <c r="B141" s="108">
        <v>9</v>
      </c>
      <c r="C141" s="108">
        <v>11</v>
      </c>
      <c r="D141" s="116">
        <f t="shared" ref="D141" si="153">SUM($B$4-B141)</f>
        <v>36</v>
      </c>
      <c r="E141" s="106">
        <f t="shared" ref="E141" si="154">SUM($B$5-C141)</f>
        <v>34</v>
      </c>
      <c r="F141" s="105">
        <f t="shared" si="106"/>
        <v>0.2</v>
      </c>
      <c r="G141" s="105">
        <f t="shared" si="107"/>
        <v>0.24444444444444444</v>
      </c>
      <c r="H141" s="104">
        <f t="shared" si="108"/>
        <v>-4.4444444444444425E-2</v>
      </c>
      <c r="I141" s="103">
        <f t="shared" si="118"/>
        <v>0.77272727272727271</v>
      </c>
      <c r="J141" s="103">
        <f t="shared" si="119"/>
        <v>0.50912645237098231</v>
      </c>
      <c r="K141" s="103">
        <f t="shared" si="120"/>
        <v>0.28487153464975695</v>
      </c>
      <c r="L141" s="103">
        <f t="shared" si="121"/>
        <v>2.0960586277974693</v>
      </c>
      <c r="M141" s="103">
        <f t="shared" si="109"/>
        <v>0.90740740740740744</v>
      </c>
      <c r="N141" s="102">
        <f t="shared" si="129"/>
        <v>0.4001849044921798</v>
      </c>
      <c r="O141" s="176" t="str">
        <f t="shared" si="151"/>
        <v/>
      </c>
      <c r="P141" s="101"/>
      <c r="Q141" s="192" t="str">
        <f t="shared" si="152"/>
        <v/>
      </c>
      <c r="R141" s="198">
        <f t="shared" si="149"/>
        <v>0.22222222222222221</v>
      </c>
    </row>
    <row r="142" spans="1:18" s="113" customFormat="1" ht="76.5" customHeight="1" x14ac:dyDescent="0.25">
      <c r="A142" s="109" t="s">
        <v>88</v>
      </c>
      <c r="B142" s="108">
        <v>1</v>
      </c>
      <c r="C142" s="108">
        <v>10</v>
      </c>
      <c r="D142" s="107">
        <f>SUM($B$4-B142)</f>
        <v>44</v>
      </c>
      <c r="E142" s="106">
        <f>SUM($B$5-C142)</f>
        <v>35</v>
      </c>
      <c r="F142" s="105">
        <f t="shared" si="106"/>
        <v>2.2222222222222223E-2</v>
      </c>
      <c r="G142" s="105">
        <f t="shared" si="107"/>
        <v>0.22222222222222221</v>
      </c>
      <c r="H142" s="104">
        <f t="shared" si="108"/>
        <v>-0.19999999999999998</v>
      </c>
      <c r="I142" s="103">
        <f t="shared" si="118"/>
        <v>7.9545454545454544E-2</v>
      </c>
      <c r="J142" s="103">
        <f t="shared" si="119"/>
        <v>1.0729858812205784</v>
      </c>
      <c r="K142" s="103">
        <f t="shared" si="120"/>
        <v>9.7111653093778314E-3</v>
      </c>
      <c r="L142" s="103">
        <f t="shared" si="121"/>
        <v>0.65156746253023679</v>
      </c>
      <c r="M142" s="103">
        <f t="shared" si="109"/>
        <v>0.21848198970840482</v>
      </c>
      <c r="N142" s="102">
        <f t="shared" si="129"/>
        <v>3.694511543602827E-3</v>
      </c>
      <c r="O142" s="176" t="str">
        <f t="shared" si="151"/>
        <v/>
      </c>
      <c r="P142" s="101"/>
      <c r="Q142" s="192" t="str">
        <f t="shared" si="152"/>
        <v>Non-doers are 4.6 more likely to give this response than Doers.</v>
      </c>
      <c r="R142" s="198">
        <f t="shared" si="149"/>
        <v>0.12222222222222222</v>
      </c>
    </row>
    <row r="143" spans="1:18" s="118" customFormat="1" ht="73.5" customHeight="1" x14ac:dyDescent="0.25">
      <c r="A143" s="109" t="s">
        <v>80</v>
      </c>
      <c r="B143" s="108">
        <v>2</v>
      </c>
      <c r="C143" s="108">
        <v>10</v>
      </c>
      <c r="D143" s="101">
        <f>SUM($B$4-B143)</f>
        <v>43</v>
      </c>
      <c r="E143" s="126">
        <f>SUM($B$5-C143)</f>
        <v>35</v>
      </c>
      <c r="F143" s="125">
        <f t="shared" si="106"/>
        <v>4.4444444444444446E-2</v>
      </c>
      <c r="G143" s="125">
        <f t="shared" si="107"/>
        <v>0.22222222222222221</v>
      </c>
      <c r="H143" s="124">
        <f t="shared" si="108"/>
        <v>-0.17777777777777776</v>
      </c>
      <c r="I143" s="123">
        <f t="shared" si="118"/>
        <v>0.16279069767441862</v>
      </c>
      <c r="J143" s="123">
        <f t="shared" si="119"/>
        <v>0.80735818725328912</v>
      </c>
      <c r="K143" s="123">
        <f t="shared" si="120"/>
        <v>3.3449714965509088E-2</v>
      </c>
      <c r="L143" s="123">
        <f t="shared" si="121"/>
        <v>0.7922582083778491</v>
      </c>
      <c r="M143" s="123">
        <f t="shared" si="109"/>
        <v>0.38238658025162037</v>
      </c>
      <c r="N143" s="102">
        <f t="shared" si="129"/>
        <v>1.330359458870309E-2</v>
      </c>
      <c r="O143" s="176" t="str">
        <f t="shared" si="151"/>
        <v/>
      </c>
      <c r="P143" s="101"/>
      <c r="Q143" s="192" t="str">
        <f t="shared" si="152"/>
        <v>Non-doers are 2.6 more likely to give this response than Doers.</v>
      </c>
      <c r="R143" s="198">
        <f t="shared" si="149"/>
        <v>0.13333333333333333</v>
      </c>
    </row>
    <row r="144" spans="1:18" s="118" customFormat="1" ht="73.5" customHeight="1" x14ac:dyDescent="0.25">
      <c r="A144" s="110" t="s">
        <v>393</v>
      </c>
      <c r="B144" s="108">
        <f>+B140+B141</f>
        <v>42</v>
      </c>
      <c r="C144" s="108">
        <f>+C140+C141</f>
        <v>25</v>
      </c>
      <c r="D144" s="101">
        <f>SUM($B$4-B144)</f>
        <v>3</v>
      </c>
      <c r="E144" s="126">
        <f>SUM($B$5-C144)</f>
        <v>20</v>
      </c>
      <c r="F144" s="125">
        <f t="shared" ref="F144" si="155">IF(ISERROR(B144/$B$4),"",(B144/$B$4))</f>
        <v>0.93333333333333335</v>
      </c>
      <c r="G144" s="125">
        <f t="shared" ref="G144" si="156">IF(ISERROR(C144/$B$5),"",(C144/$B$5))</f>
        <v>0.55555555555555558</v>
      </c>
      <c r="H144" s="124">
        <f t="shared" ref="H144" si="157">IF(ISERROR(F144-G144),"",(F144-G144))</f>
        <v>0.37777777777777777</v>
      </c>
      <c r="I144" s="123">
        <f t="shared" ref="I144" si="158">IF(ISERROR((B144*E144)/(C144*D144)),"",(B144*E144/(C144*D144)))</f>
        <v>11.2</v>
      </c>
      <c r="J144" s="123">
        <f t="shared" ref="J144" si="159">POWER(1/B144+1/C144+1/D144+1/E144,1/2)</f>
        <v>0.66868741362676865</v>
      </c>
      <c r="K144" s="123">
        <f t="shared" ref="K144" si="160">IF(ISERROR(EXP(LN(I144)-1.96 *J144)),"",(EXP(LN(I144)-1.96*J144)))</f>
        <v>3.0200894422659914</v>
      </c>
      <c r="L144" s="123">
        <f t="shared" ref="L144" si="161">IF(ISERROR(EXP(LN(I144)+1.96 *J144)),"",EXP(LN(I144)+1.96*J144))</f>
        <v>41.535193707998786</v>
      </c>
      <c r="M144" s="123">
        <f t="shared" ref="M144" si="162">IF(ISERROR(($B$7*B144/(B144+D144)/(($B$7*B144/(B144+D144)+(1-$B$7)*C144/(C144+E144))))/($B$7*D144/(B144+D144)/(($B$7*D144/(B144+D144)+(1-$B$7)*E144/(C144+E144))))),"",($B$7*B144/(B144+D144)/(($B$7*B144/(B144+D144)+(1-$B$7)*C144/(C144+E144))))/($B$7*D144/(B144+D144)/(($B$7*D144/(B144+D144)+(1-$B$7)*E144/(C144+E144)))))</f>
        <v>3.5585284280936453</v>
      </c>
      <c r="N144" s="102">
        <f t="shared" ref="N144" si="163">MIN(_xlfn.HYPGEOM.DIST(C144,B144+C144,C144+E144,B144+D144+C144+E144,TRUE),_xlfn.HYPGEOM.DIST(B144,B144+C144,B144+D144,B144+D144+C144+E144,TRUE))</f>
        <v>3.1036132701764134E-5</v>
      </c>
      <c r="O144" s="176" t="str">
        <f t="shared" ref="O144" si="164">IF(AND(N144&lt;$B$6,M144&gt;1,AND(B144&gt;0,B144&lt;$B$4)),"Doers are " &amp; ROUND(M144,1)&amp;" more likely to give this response than Non-Doers.",IF(AND(N144&lt;$B$6,M144&gt;1,B144=$B$4),"Doers are more likely to give this response than Non-doers.",""))</f>
        <v>Doers are 3.6 more likely to give this response than Non-Doers.</v>
      </c>
      <c r="P144" s="101"/>
      <c r="Q144" s="192" t="str">
        <f t="shared" ref="Q144" si="165">IF(AND(N144&lt;$B$6,M144&lt;1,AND(C144&gt;0,B144&gt;0)),"Non-doers are " &amp; ROUND(1/M144,1)&amp;" more likely to give this response than Doers.",IF(AND(N144&lt;$B$6,M144=0,B144=0),"Non-doers are more likely to give this response than Doers.",""))</f>
        <v/>
      </c>
      <c r="R144" s="198">
        <f t="shared" ref="R144" si="166">(F144+G144)/2</f>
        <v>0.74444444444444446</v>
      </c>
    </row>
    <row r="145" spans="1:18" s="113" customFormat="1" ht="35.25" customHeight="1" x14ac:dyDescent="0.25">
      <c r="A145" s="114" t="s">
        <v>149</v>
      </c>
      <c r="B145" s="107"/>
      <c r="C145" s="107"/>
      <c r="D145" s="107"/>
      <c r="E145" s="106"/>
      <c r="F145" s="105"/>
      <c r="G145" s="105"/>
      <c r="H145" s="104"/>
      <c r="I145" s="103"/>
      <c r="J145" s="103"/>
      <c r="K145" s="103"/>
      <c r="L145" s="103"/>
      <c r="M145" s="103"/>
      <c r="N145" s="102"/>
      <c r="O145" s="176"/>
      <c r="P145" s="101"/>
      <c r="Q145" s="192"/>
      <c r="R145" s="197"/>
    </row>
    <row r="146" spans="1:18" s="113" customFormat="1" ht="21.75" customHeight="1" x14ac:dyDescent="0.25">
      <c r="A146" s="109" t="s">
        <v>61</v>
      </c>
      <c r="B146" s="108">
        <v>1</v>
      </c>
      <c r="C146" s="108">
        <v>0</v>
      </c>
      <c r="D146" s="116">
        <f>SUM($B$4-B146)</f>
        <v>44</v>
      </c>
      <c r="E146" s="106">
        <f>SUM($B$5-C146)</f>
        <v>45</v>
      </c>
      <c r="F146" s="105">
        <f t="shared" si="106"/>
        <v>2.2222222222222223E-2</v>
      </c>
      <c r="G146" s="105">
        <f t="shared" si="107"/>
        <v>0</v>
      </c>
      <c r="H146" s="104">
        <f t="shared" si="108"/>
        <v>2.2222222222222223E-2</v>
      </c>
      <c r="I146" s="103" t="str">
        <f t="shared" si="118"/>
        <v/>
      </c>
      <c r="J146" s="103" t="e">
        <f t="shared" si="119"/>
        <v>#DIV/0!</v>
      </c>
      <c r="K146" s="103" t="str">
        <f t="shared" si="120"/>
        <v/>
      </c>
      <c r="L146" s="103" t="str">
        <f t="shared" si="121"/>
        <v/>
      </c>
      <c r="M146" s="103">
        <f t="shared" si="109"/>
        <v>1.5752840909090911</v>
      </c>
      <c r="N146" s="102">
        <f t="shared" ref="N146:N150" si="167">MIN(_xlfn.HYPGEOM.DIST(C146,B146+C146,C146+E146,B146+D146+C146+E146,TRUE),_xlfn.HYPGEOM.DIST(B146,B146+C146,B146+D146,B146+D146+C146+E146,TRUE))</f>
        <v>0.5</v>
      </c>
      <c r="O146" s="176" t="str">
        <f t="shared" ref="O146:O204" si="168">IF(AND(N146&lt;0.05,M146&gt;1), "Doers are " &amp; ROUND(M146,1) &amp; " times more likely to give this response than Non-doers.", "")</f>
        <v/>
      </c>
      <c r="P146" s="101"/>
      <c r="Q146" s="192" t="str">
        <f t="shared" si="150"/>
        <v/>
      </c>
      <c r="R146" s="197"/>
    </row>
    <row r="147" spans="1:18" s="113" customFormat="1" ht="76.5" customHeight="1" x14ac:dyDescent="0.25">
      <c r="A147" s="109" t="s">
        <v>62</v>
      </c>
      <c r="B147" s="108">
        <v>8</v>
      </c>
      <c r="C147" s="108">
        <v>18</v>
      </c>
      <c r="D147" s="116">
        <f>SUM($B$4-B147)</f>
        <v>37</v>
      </c>
      <c r="E147" s="106">
        <f>SUM($B$5-C147)</f>
        <v>27</v>
      </c>
      <c r="F147" s="105">
        <f t="shared" si="106"/>
        <v>0.17777777777777778</v>
      </c>
      <c r="G147" s="105">
        <f t="shared" si="107"/>
        <v>0.4</v>
      </c>
      <c r="H147" s="104">
        <f t="shared" si="108"/>
        <v>-0.22222222222222224</v>
      </c>
      <c r="I147" s="103">
        <f t="shared" si="118"/>
        <v>0.32432432432432434</v>
      </c>
      <c r="J147" s="103">
        <f t="shared" si="119"/>
        <v>0.4945903553645376</v>
      </c>
      <c r="K147" s="103">
        <f t="shared" si="120"/>
        <v>0.12301999702675392</v>
      </c>
      <c r="L147" s="103">
        <f t="shared" si="121"/>
        <v>0.85503389603849556</v>
      </c>
      <c r="M147" s="103">
        <f t="shared" si="109"/>
        <v>0.6225535880708295</v>
      </c>
      <c r="N147" s="102">
        <f t="shared" si="167"/>
        <v>1.762173801609725E-2</v>
      </c>
      <c r="O147" s="176" t="str">
        <f t="shared" ref="O147:O150" si="169">IF(AND(N147&lt;$B$6,M147&gt;1,AND(B147&gt;0,B147&lt;$B$4)),"Doers are " &amp; ROUND(M147,1)&amp;" more likely to give this response than Non-Doers.",IF(AND(N147&lt;$B$6,M147&gt;1,B147=$B$4),"Doers are more likely to give this response than Non-doers.",""))</f>
        <v/>
      </c>
      <c r="P147" s="101"/>
      <c r="Q147" s="192" t="str">
        <f t="shared" ref="Q147:Q150" si="170">IF(AND(N147&lt;$B$6,M147&lt;1,AND(C147&gt;0,B147&gt;0)),"Non-doers are " &amp; ROUND(1/M147,1)&amp;" more likely to give this response than Doers.",IF(AND(N147&lt;$B$6,M147=0,B147=0),"Non-doers are more likely to give this response than Doers.",""))</f>
        <v>Non-doers are 1.6 more likely to give this response than Doers.</v>
      </c>
      <c r="R147" s="198">
        <f t="shared" ref="R147:R150" si="171">(F147+G147)/2</f>
        <v>0.28888888888888892</v>
      </c>
    </row>
    <row r="148" spans="1:18" s="113" customFormat="1" ht="58.5" customHeight="1" x14ac:dyDescent="0.25">
      <c r="A148" s="109" t="s">
        <v>79</v>
      </c>
      <c r="B148" s="108">
        <v>35</v>
      </c>
      <c r="C148" s="108">
        <v>10</v>
      </c>
      <c r="D148" s="116">
        <f>SUM($B$4-B148)</f>
        <v>10</v>
      </c>
      <c r="E148" s="106">
        <f>SUM($B$5-C148)</f>
        <v>35</v>
      </c>
      <c r="F148" s="105">
        <f t="shared" si="106"/>
        <v>0.77777777777777779</v>
      </c>
      <c r="G148" s="105">
        <f t="shared" si="107"/>
        <v>0.22222222222222221</v>
      </c>
      <c r="H148" s="104">
        <f t="shared" si="108"/>
        <v>0.55555555555555558</v>
      </c>
      <c r="I148" s="103">
        <f t="shared" si="118"/>
        <v>12.25</v>
      </c>
      <c r="J148" s="103">
        <f t="shared" si="119"/>
        <v>0.50709255283710997</v>
      </c>
      <c r="K148" s="103">
        <f t="shared" si="120"/>
        <v>4.5340905963218185</v>
      </c>
      <c r="L148" s="103">
        <f t="shared" si="121"/>
        <v>33.096493511121054</v>
      </c>
      <c r="M148" s="103">
        <f t="shared" si="109"/>
        <v>2.557692307692307</v>
      </c>
      <c r="N148" s="102">
        <f t="shared" si="167"/>
        <v>1.0605262301544252E-7</v>
      </c>
      <c r="O148" s="176" t="str">
        <f t="shared" si="169"/>
        <v>Doers are 2.6 more likely to give this response than Non-Doers.</v>
      </c>
      <c r="P148" s="101"/>
      <c r="Q148" s="192" t="str">
        <f t="shared" si="170"/>
        <v/>
      </c>
      <c r="R148" s="198">
        <f t="shared" si="171"/>
        <v>0.5</v>
      </c>
    </row>
    <row r="149" spans="1:18" s="113" customFormat="1" ht="78" customHeight="1" x14ac:dyDescent="0.25">
      <c r="A149" s="109" t="s">
        <v>80</v>
      </c>
      <c r="B149" s="108">
        <v>1</v>
      </c>
      <c r="C149" s="108">
        <v>17</v>
      </c>
      <c r="D149" s="116">
        <f>SUM($B$4-B149)</f>
        <v>44</v>
      </c>
      <c r="E149" s="106">
        <f>SUM($B$5-C149)</f>
        <v>28</v>
      </c>
      <c r="F149" s="105">
        <f t="shared" si="106"/>
        <v>2.2222222222222223E-2</v>
      </c>
      <c r="G149" s="105">
        <f t="shared" si="107"/>
        <v>0.37777777777777777</v>
      </c>
      <c r="H149" s="104">
        <f t="shared" si="108"/>
        <v>-0.35555555555555557</v>
      </c>
      <c r="I149" s="103">
        <f t="shared" si="118"/>
        <v>3.7433155080213901E-2</v>
      </c>
      <c r="J149" s="103">
        <f t="shared" si="119"/>
        <v>1.0570076101208181</v>
      </c>
      <c r="K149" s="103">
        <f t="shared" si="120"/>
        <v>4.7153441097701979E-3</v>
      </c>
      <c r="L149" s="103">
        <f t="shared" si="121"/>
        <v>0.29716624421025184</v>
      </c>
      <c r="M149" s="103">
        <f t="shared" si="109"/>
        <v>0.12856374394835932</v>
      </c>
      <c r="N149" s="102">
        <f t="shared" si="167"/>
        <v>1.35511186622422E-5</v>
      </c>
      <c r="O149" s="176" t="str">
        <f t="shared" si="169"/>
        <v/>
      </c>
      <c r="P149" s="101"/>
      <c r="Q149" s="192" t="str">
        <f t="shared" si="170"/>
        <v>Non-doers are 7.8 more likely to give this response than Doers.</v>
      </c>
      <c r="R149" s="198">
        <f t="shared" si="171"/>
        <v>0.19999999999999998</v>
      </c>
    </row>
    <row r="150" spans="1:18" s="113" customFormat="1" ht="78" customHeight="1" x14ac:dyDescent="0.25">
      <c r="A150" s="110" t="s">
        <v>246</v>
      </c>
      <c r="B150" s="108">
        <f>+B146+B147</f>
        <v>9</v>
      </c>
      <c r="C150" s="108">
        <f>+C146+C147</f>
        <v>18</v>
      </c>
      <c r="D150" s="116">
        <f>SUM($B$4-B150)</f>
        <v>36</v>
      </c>
      <c r="E150" s="106">
        <f>SUM($B$5-C150)</f>
        <v>27</v>
      </c>
      <c r="F150" s="105">
        <f t="shared" si="106"/>
        <v>0.2</v>
      </c>
      <c r="G150" s="105">
        <f t="shared" si="107"/>
        <v>0.4</v>
      </c>
      <c r="H150" s="104">
        <f t="shared" si="108"/>
        <v>-0.2</v>
      </c>
      <c r="I150" s="103">
        <f t="shared" si="118"/>
        <v>0.375</v>
      </c>
      <c r="J150" s="103">
        <f t="shared" si="119"/>
        <v>0.48112522432468813</v>
      </c>
      <c r="K150" s="103">
        <f t="shared" si="120"/>
        <v>0.14604584602614781</v>
      </c>
      <c r="L150" s="103">
        <f t="shared" si="121"/>
        <v>0.96288257301630298</v>
      </c>
      <c r="M150" s="103">
        <f t="shared" si="109"/>
        <v>0.66911764705882348</v>
      </c>
      <c r="N150" s="102">
        <f t="shared" si="167"/>
        <v>3.2351454723630081E-2</v>
      </c>
      <c r="O150" s="176" t="str">
        <f t="shared" si="169"/>
        <v/>
      </c>
      <c r="P150" s="101"/>
      <c r="Q150" s="192" t="str">
        <f t="shared" si="170"/>
        <v>Non-doers are 1.5 more likely to give this response than Doers.</v>
      </c>
      <c r="R150" s="198">
        <f t="shared" si="171"/>
        <v>0.30000000000000004</v>
      </c>
    </row>
    <row r="151" spans="1:18" s="113" customFormat="1" ht="33.75" customHeight="1" x14ac:dyDescent="0.25">
      <c r="A151" s="114" t="s">
        <v>150</v>
      </c>
      <c r="B151" s="108"/>
      <c r="C151" s="108"/>
      <c r="D151" s="116"/>
      <c r="E151" s="106"/>
      <c r="F151" s="105"/>
      <c r="G151" s="105"/>
      <c r="H151" s="104"/>
      <c r="I151" s="103"/>
      <c r="J151" s="103"/>
      <c r="K151" s="103"/>
      <c r="L151" s="103"/>
      <c r="M151" s="103"/>
      <c r="N151" s="102"/>
      <c r="O151" s="176"/>
      <c r="P151" s="101"/>
      <c r="Q151" s="192"/>
      <c r="R151" s="197"/>
    </row>
    <row r="152" spans="1:18" s="113" customFormat="1" ht="73.5" customHeight="1" x14ac:dyDescent="0.25">
      <c r="A152" s="109" t="s">
        <v>90</v>
      </c>
      <c r="B152" s="108">
        <v>1</v>
      </c>
      <c r="C152" s="108">
        <v>11</v>
      </c>
      <c r="D152" s="116">
        <f t="shared" ref="D152:D160" si="172">SUM($B$4-B152)</f>
        <v>44</v>
      </c>
      <c r="E152" s="106">
        <f t="shared" ref="E152:E160" si="173">SUM($B$5-C152)</f>
        <v>34</v>
      </c>
      <c r="F152" s="105">
        <f t="shared" ref="F152:F161" si="174">IF(ISERROR(B152/$B$4),"",(B152/$B$4))</f>
        <v>2.2222222222222223E-2</v>
      </c>
      <c r="G152" s="105">
        <f t="shared" ref="G152:G161" si="175">IF(ISERROR(C152/$B$5),"",(C152/$B$5))</f>
        <v>0.24444444444444444</v>
      </c>
      <c r="H152" s="104">
        <f t="shared" ref="H152:H161" si="176">IF(ISERROR(F152-G152),"",(F152-G152))</f>
        <v>-0.22222222222222221</v>
      </c>
      <c r="I152" s="103">
        <f t="shared" ref="I152:I161" si="177">IF(ISERROR((B152*E152)/(C152*D152)),"",(B152*E152/(C152*D152)))</f>
        <v>7.0247933884297523E-2</v>
      </c>
      <c r="J152" s="103">
        <f t="shared" ref="J152:J161" si="178">POWER(1/B152+1/C152+1/D152+1/E152,1/2)</f>
        <v>1.0691342891995588</v>
      </c>
      <c r="K152" s="103">
        <f t="shared" ref="K152:K161" si="179">IF(ISERROR(EXP(LN(I152)-1.96 *J152)),"",(EXP(LN(I152)-1.96*J152)))</f>
        <v>8.6410809941253417E-3</v>
      </c>
      <c r="L152" s="103">
        <f t="shared" ref="L152:L161" si="180">IF(ISERROR(EXP(LN(I152)+1.96 *J152)),"",EXP(LN(I152)+1.96*J152))</f>
        <v>0.57108274050058683</v>
      </c>
      <c r="M152" s="103">
        <f t="shared" ref="M152:M161" si="181">IF(ISERROR(($B$7*B152/(B152+D152)/(($B$7*B152/(B152+D152)+(1-$B$7)*C152/(C152+E152))))/($B$7*D152/(B152+D152)/(($B$7*D152/(B152+D152)+(1-$B$7)*E152/(C152+E152))))),"",($B$7*B152/(B152+D152)/(($B$7*B152/(B152+D152)+(1-$B$7)*C152/(C152+E152))))/($B$7*D152/(B152+D152)/(($B$7*D152/(B152+D152)+(1-$B$7)*E152/(C152+E152)))))</f>
        <v>0.19960474308300402</v>
      </c>
      <c r="N152" s="102">
        <f t="shared" ref="N152:N161" si="182">MIN(_xlfn.HYPGEOM.DIST(C152,B152+C152,C152+E152,B152+D152+C152+E152,TRUE),_xlfn.HYPGEOM.DIST(B152,B152+C152,B152+D152,B152+D152+C152+E152,TRUE))</f>
        <v>1.7726949345827747E-3</v>
      </c>
      <c r="O152" s="176" t="str">
        <f t="shared" ref="O152:O156" si="183">IF(AND(N152&lt;$B$6,M152&gt;1,AND(B152&gt;0,B152&lt;$B$4)),"Doers are " &amp; ROUND(M152,1)&amp;" more likely to give this response than Non-Doers.",IF(AND(N152&lt;$B$6,M152&gt;1,B152=$B$4),"Doers are more likely to give this response than Non-doers.",""))</f>
        <v/>
      </c>
      <c r="P152" s="101"/>
      <c r="Q152" s="192" t="str">
        <f t="shared" ref="Q152:Q156" si="184">IF(AND(N152&lt;$B$6,M152&lt;1,AND(C152&gt;0,B152&gt;0)),"Non-doers are " &amp; ROUND(1/M152,1)&amp;" more likely to give this response than Doers.",IF(AND(N152&lt;$B$6,M152=0,B152=0),"Non-doers are more likely to give this response than Doers.",""))</f>
        <v>Non-doers are 5 more likely to give this response than Doers.</v>
      </c>
      <c r="R152" s="198">
        <f t="shared" ref="R152:R156" si="185">(F152+G152)/2</f>
        <v>0.13333333333333333</v>
      </c>
    </row>
    <row r="153" spans="1:18" s="113" customFormat="1" ht="71.25" customHeight="1" x14ac:dyDescent="0.25">
      <c r="A153" s="109" t="s">
        <v>91</v>
      </c>
      <c r="B153" s="108">
        <v>2</v>
      </c>
      <c r="C153" s="108">
        <v>15</v>
      </c>
      <c r="D153" s="116">
        <f t="shared" si="172"/>
        <v>43</v>
      </c>
      <c r="E153" s="106">
        <f t="shared" si="173"/>
        <v>30</v>
      </c>
      <c r="F153" s="105">
        <f t="shared" si="174"/>
        <v>4.4444444444444446E-2</v>
      </c>
      <c r="G153" s="105">
        <f t="shared" si="175"/>
        <v>0.33333333333333331</v>
      </c>
      <c r="H153" s="104">
        <f t="shared" si="176"/>
        <v>-0.28888888888888886</v>
      </c>
      <c r="I153" s="103">
        <f t="shared" si="177"/>
        <v>9.3023255813953487E-2</v>
      </c>
      <c r="J153" s="103">
        <f t="shared" si="178"/>
        <v>0.78946552423363514</v>
      </c>
      <c r="K153" s="103">
        <f t="shared" si="179"/>
        <v>1.9796340490582723E-2</v>
      </c>
      <c r="L153" s="103">
        <f t="shared" si="180"/>
        <v>0.43711746251003725</v>
      </c>
      <c r="M153" s="103">
        <f t="shared" si="181"/>
        <v>0.26681520679571091</v>
      </c>
      <c r="N153" s="102">
        <f t="shared" si="182"/>
        <v>3.9769538890205606E-4</v>
      </c>
      <c r="O153" s="176" t="str">
        <f t="shared" si="183"/>
        <v/>
      </c>
      <c r="P153" s="101"/>
      <c r="Q153" s="192" t="str">
        <f t="shared" si="184"/>
        <v>Non-doers are 3.7 more likely to give this response than Doers.</v>
      </c>
      <c r="R153" s="198">
        <f t="shared" si="185"/>
        <v>0.18888888888888888</v>
      </c>
    </row>
    <row r="154" spans="1:18" s="113" customFormat="1" ht="21.75" customHeight="1" x14ac:dyDescent="0.25">
      <c r="A154" s="109" t="s">
        <v>92</v>
      </c>
      <c r="B154" s="108">
        <v>15</v>
      </c>
      <c r="C154" s="108">
        <v>12</v>
      </c>
      <c r="D154" s="116">
        <f t="shared" si="172"/>
        <v>30</v>
      </c>
      <c r="E154" s="106">
        <f t="shared" si="173"/>
        <v>33</v>
      </c>
      <c r="F154" s="105">
        <f t="shared" si="174"/>
        <v>0.33333333333333331</v>
      </c>
      <c r="G154" s="105">
        <f t="shared" si="175"/>
        <v>0.26666666666666666</v>
      </c>
      <c r="H154" s="104">
        <f t="shared" si="176"/>
        <v>6.6666666666666652E-2</v>
      </c>
      <c r="I154" s="103">
        <f t="shared" si="177"/>
        <v>1.375</v>
      </c>
      <c r="J154" s="103">
        <f t="shared" si="178"/>
        <v>0.46220813886858769</v>
      </c>
      <c r="K154" s="103">
        <f t="shared" si="179"/>
        <v>0.55572916258548988</v>
      </c>
      <c r="L154" s="103">
        <f t="shared" si="180"/>
        <v>3.4020618806542444</v>
      </c>
      <c r="M154" s="103">
        <f t="shared" si="181"/>
        <v>1.1163793103448274</v>
      </c>
      <c r="N154" s="102">
        <f t="shared" si="182"/>
        <v>0.32297872589716686</v>
      </c>
      <c r="O154" s="176" t="str">
        <f t="shared" si="183"/>
        <v/>
      </c>
      <c r="P154" s="101"/>
      <c r="Q154" s="192" t="str">
        <f t="shared" si="184"/>
        <v/>
      </c>
      <c r="R154" s="198">
        <f t="shared" si="185"/>
        <v>0.3</v>
      </c>
    </row>
    <row r="155" spans="1:18" s="113" customFormat="1" ht="72.75" customHeight="1" x14ac:dyDescent="0.25">
      <c r="A155" s="109" t="s">
        <v>93</v>
      </c>
      <c r="B155" s="108">
        <v>27</v>
      </c>
      <c r="C155" s="108">
        <v>4</v>
      </c>
      <c r="D155" s="116">
        <f t="shared" si="172"/>
        <v>18</v>
      </c>
      <c r="E155" s="106">
        <f t="shared" si="173"/>
        <v>41</v>
      </c>
      <c r="F155" s="105">
        <f t="shared" si="174"/>
        <v>0.6</v>
      </c>
      <c r="G155" s="105">
        <f t="shared" si="175"/>
        <v>8.8888888888888892E-2</v>
      </c>
      <c r="H155" s="104">
        <f t="shared" si="176"/>
        <v>0.51111111111111107</v>
      </c>
      <c r="I155" s="103">
        <f t="shared" si="177"/>
        <v>15.375</v>
      </c>
      <c r="J155" s="103">
        <f t="shared" si="178"/>
        <v>0.60579108320858566</v>
      </c>
      <c r="K155" s="103">
        <f t="shared" si="179"/>
        <v>4.6898110350096038</v>
      </c>
      <c r="L155" s="103">
        <f t="shared" si="180"/>
        <v>50.405149212907666</v>
      </c>
      <c r="M155" s="103">
        <f t="shared" si="181"/>
        <v>2.1057692307692308</v>
      </c>
      <c r="N155" s="102">
        <f t="shared" si="182"/>
        <v>2.0874935848466395E-7</v>
      </c>
      <c r="O155" s="176" t="str">
        <f t="shared" si="183"/>
        <v>Doers are 2.1 more likely to give this response than Non-Doers.</v>
      </c>
      <c r="P155" s="101"/>
      <c r="Q155" s="192" t="str">
        <f t="shared" si="184"/>
        <v/>
      </c>
      <c r="R155" s="198">
        <f t="shared" si="185"/>
        <v>0.34444444444444444</v>
      </c>
    </row>
    <row r="156" spans="1:18" s="113" customFormat="1" ht="21.75" customHeight="1" x14ac:dyDescent="0.25">
      <c r="A156" s="109" t="s">
        <v>77</v>
      </c>
      <c r="B156" s="108">
        <v>0</v>
      </c>
      <c r="C156" s="108">
        <v>3</v>
      </c>
      <c r="D156" s="116">
        <f t="shared" si="172"/>
        <v>45</v>
      </c>
      <c r="E156" s="106">
        <f t="shared" si="173"/>
        <v>42</v>
      </c>
      <c r="F156" s="105">
        <f t="shared" si="174"/>
        <v>0</v>
      </c>
      <c r="G156" s="105">
        <f t="shared" si="175"/>
        <v>6.6666666666666666E-2</v>
      </c>
      <c r="H156" s="104">
        <f t="shared" si="176"/>
        <v>-6.6666666666666666E-2</v>
      </c>
      <c r="I156" s="103">
        <f t="shared" si="177"/>
        <v>0</v>
      </c>
      <c r="J156" s="103" t="e">
        <f t="shared" si="178"/>
        <v>#DIV/0!</v>
      </c>
      <c r="K156" s="103" t="str">
        <f t="shared" si="179"/>
        <v/>
      </c>
      <c r="L156" s="103" t="str">
        <f t="shared" si="180"/>
        <v/>
      </c>
      <c r="M156" s="103">
        <f t="shared" si="181"/>
        <v>0</v>
      </c>
      <c r="N156" s="102">
        <f t="shared" si="182"/>
        <v>0.12078651685393257</v>
      </c>
      <c r="O156" s="176" t="str">
        <f t="shared" si="183"/>
        <v/>
      </c>
      <c r="P156" s="101"/>
      <c r="Q156" s="192" t="str">
        <f t="shared" si="184"/>
        <v/>
      </c>
      <c r="R156" s="198">
        <f t="shared" si="185"/>
        <v>3.3333333333333333E-2</v>
      </c>
    </row>
    <row r="157" spans="1:18" s="113" customFormat="1" ht="37.5" customHeight="1" x14ac:dyDescent="0.25">
      <c r="A157" s="114" t="s">
        <v>94</v>
      </c>
      <c r="B157" s="108"/>
      <c r="C157" s="108"/>
      <c r="D157" s="116"/>
      <c r="E157" s="106"/>
      <c r="F157" s="105"/>
      <c r="G157" s="105"/>
      <c r="H157" s="104"/>
      <c r="I157" s="103"/>
      <c r="J157" s="103"/>
      <c r="K157" s="103"/>
      <c r="L157" s="103"/>
      <c r="M157" s="103"/>
      <c r="N157" s="102"/>
      <c r="O157" s="176"/>
      <c r="P157" s="101"/>
      <c r="Q157" s="192"/>
      <c r="R157" s="197"/>
    </row>
    <row r="158" spans="1:18" s="113" customFormat="1" ht="63.75" customHeight="1" x14ac:dyDescent="0.25">
      <c r="A158" s="109" t="s">
        <v>95</v>
      </c>
      <c r="B158" s="108">
        <v>0</v>
      </c>
      <c r="C158" s="108">
        <v>9</v>
      </c>
      <c r="D158" s="116">
        <f t="shared" si="172"/>
        <v>45</v>
      </c>
      <c r="E158" s="106">
        <f t="shared" si="173"/>
        <v>36</v>
      </c>
      <c r="F158" s="105">
        <f t="shared" si="174"/>
        <v>0</v>
      </c>
      <c r="G158" s="105">
        <f t="shared" si="175"/>
        <v>0.2</v>
      </c>
      <c r="H158" s="104">
        <f t="shared" si="176"/>
        <v>-0.2</v>
      </c>
      <c r="I158" s="103">
        <f t="shared" si="177"/>
        <v>0</v>
      </c>
      <c r="J158" s="103" t="e">
        <f t="shared" si="178"/>
        <v>#DIV/0!</v>
      </c>
      <c r="K158" s="103" t="str">
        <f t="shared" si="179"/>
        <v/>
      </c>
      <c r="L158" s="103" t="str">
        <f t="shared" si="180"/>
        <v/>
      </c>
      <c r="M158" s="103">
        <f t="shared" si="181"/>
        <v>0</v>
      </c>
      <c r="N158" s="102">
        <f t="shared" si="182"/>
        <v>1.2547397695254882E-3</v>
      </c>
      <c r="O158" s="176" t="str">
        <f t="shared" ref="O158:O161" si="186">IF(AND(N158&lt;$B$6,M158&gt;1,AND(B158&gt;0,B158&lt;$B$4)),"Doers are " &amp; ROUND(M158,1)&amp;" more likely to give this response than Non-Doers.",IF(AND(N158&lt;$B$6,M158&gt;1,B158=$B$4),"Doers are more likely to give this response than Non-doers.",""))</f>
        <v/>
      </c>
      <c r="P158" s="101"/>
      <c r="Q158" s="192" t="str">
        <f t="shared" ref="Q158:Q161" si="187">IF(AND(N158&lt;$B$6,M158&lt;1,AND(C158&gt;0,B158&gt;0)),"Non-doers are " &amp; ROUND(1/M158,1)&amp;" more likely to give this response than Doers.",IF(AND(N158&lt;$B$6,M158=0,B158=0),"Non-doers are more likely to give this response than Doers.",""))</f>
        <v>Non-doers are more likely to give this response than Doers.</v>
      </c>
      <c r="R158" s="198">
        <f t="shared" ref="R158:R161" si="188">(F158+G158)/2</f>
        <v>0.1</v>
      </c>
    </row>
    <row r="159" spans="1:18" s="113" customFormat="1" ht="21.75" customHeight="1" x14ac:dyDescent="0.25">
      <c r="A159" s="109" t="s">
        <v>96</v>
      </c>
      <c r="B159" s="108">
        <v>20</v>
      </c>
      <c r="C159" s="108">
        <v>13</v>
      </c>
      <c r="D159" s="116">
        <f t="shared" si="172"/>
        <v>25</v>
      </c>
      <c r="E159" s="106">
        <f t="shared" si="173"/>
        <v>32</v>
      </c>
      <c r="F159" s="105">
        <f t="shared" si="174"/>
        <v>0.44444444444444442</v>
      </c>
      <c r="G159" s="105">
        <f t="shared" si="175"/>
        <v>0.28888888888888886</v>
      </c>
      <c r="H159" s="104">
        <f t="shared" si="176"/>
        <v>0.15555555555555556</v>
      </c>
      <c r="I159" s="103">
        <f t="shared" si="177"/>
        <v>1.9692307692307693</v>
      </c>
      <c r="J159" s="103">
        <f t="shared" si="178"/>
        <v>0.44516634747370215</v>
      </c>
      <c r="K159" s="103">
        <f t="shared" si="179"/>
        <v>0.82293089664522723</v>
      </c>
      <c r="L159" s="103">
        <f t="shared" si="180"/>
        <v>4.712266653608209</v>
      </c>
      <c r="M159" s="103">
        <f t="shared" si="181"/>
        <v>1.259496567505721</v>
      </c>
      <c r="N159" s="102">
        <f t="shared" si="182"/>
        <v>9.4513281985719108E-2</v>
      </c>
      <c r="O159" s="176" t="str">
        <f t="shared" si="186"/>
        <v/>
      </c>
      <c r="P159" s="101"/>
      <c r="Q159" s="192" t="str">
        <f t="shared" si="187"/>
        <v/>
      </c>
      <c r="R159" s="198">
        <f t="shared" si="188"/>
        <v>0.36666666666666664</v>
      </c>
    </row>
    <row r="160" spans="1:18" s="113" customFormat="1" ht="62.25" customHeight="1" x14ac:dyDescent="0.25">
      <c r="A160" s="109" t="s">
        <v>97</v>
      </c>
      <c r="B160" s="108">
        <v>22</v>
      </c>
      <c r="C160" s="108">
        <v>3</v>
      </c>
      <c r="D160" s="116">
        <f t="shared" si="172"/>
        <v>23</v>
      </c>
      <c r="E160" s="106">
        <f t="shared" si="173"/>
        <v>42</v>
      </c>
      <c r="F160" s="105">
        <f t="shared" si="174"/>
        <v>0.48888888888888887</v>
      </c>
      <c r="G160" s="105">
        <f t="shared" si="175"/>
        <v>6.6666666666666666E-2</v>
      </c>
      <c r="H160" s="104">
        <f t="shared" si="176"/>
        <v>0.42222222222222222</v>
      </c>
      <c r="I160" s="103">
        <f t="shared" si="177"/>
        <v>13.391304347826088</v>
      </c>
      <c r="J160" s="103">
        <f t="shared" si="178"/>
        <v>0.66788896043202262</v>
      </c>
      <c r="K160" s="103">
        <f t="shared" si="179"/>
        <v>3.6166319948596688</v>
      </c>
      <c r="L160" s="103">
        <f t="shared" si="180"/>
        <v>49.583986535258219</v>
      </c>
      <c r="M160" s="103">
        <f t="shared" si="181"/>
        <v>1.8827578295285072</v>
      </c>
      <c r="N160" s="102">
        <f t="shared" si="182"/>
        <v>5.3958922816373725E-6</v>
      </c>
      <c r="O160" s="176" t="str">
        <f t="shared" si="186"/>
        <v>Doers are 1.9 more likely to give this response than Non-Doers.</v>
      </c>
      <c r="P160" s="101"/>
      <c r="Q160" s="192" t="str">
        <f t="shared" si="187"/>
        <v/>
      </c>
      <c r="R160" s="198">
        <f t="shared" si="188"/>
        <v>0.27777777777777779</v>
      </c>
    </row>
    <row r="161" spans="1:18" s="118" customFormat="1" ht="72" customHeight="1" x14ac:dyDescent="0.25">
      <c r="A161" s="109" t="s">
        <v>80</v>
      </c>
      <c r="B161" s="108">
        <v>3</v>
      </c>
      <c r="C161" s="108">
        <v>20</v>
      </c>
      <c r="D161" s="116">
        <f>SUM($B$4-B161)</f>
        <v>42</v>
      </c>
      <c r="E161" s="106">
        <f>SUM($B$5-C161)</f>
        <v>25</v>
      </c>
      <c r="F161" s="105">
        <f t="shared" si="174"/>
        <v>6.6666666666666666E-2</v>
      </c>
      <c r="G161" s="105">
        <f t="shared" si="175"/>
        <v>0.44444444444444442</v>
      </c>
      <c r="H161" s="104">
        <f t="shared" si="176"/>
        <v>-0.37777777777777777</v>
      </c>
      <c r="I161" s="103">
        <f t="shared" si="177"/>
        <v>8.9285714285714288E-2</v>
      </c>
      <c r="J161" s="103">
        <f t="shared" si="178"/>
        <v>0.66868741362676865</v>
      </c>
      <c r="K161" s="103">
        <f t="shared" si="179"/>
        <v>2.4075968130309249E-2</v>
      </c>
      <c r="L161" s="103">
        <f t="shared" si="180"/>
        <v>0.3311160212691231</v>
      </c>
      <c r="M161" s="103">
        <f t="shared" si="181"/>
        <v>0.28101503759398494</v>
      </c>
      <c r="N161" s="102">
        <f t="shared" si="182"/>
        <v>3.1036132701764086E-5</v>
      </c>
      <c r="O161" s="176" t="str">
        <f t="shared" si="186"/>
        <v/>
      </c>
      <c r="P161" s="101"/>
      <c r="Q161" s="192" t="str">
        <f t="shared" si="187"/>
        <v>Non-doers are 3.6 more likely to give this response than Doers.</v>
      </c>
      <c r="R161" s="198">
        <f t="shared" si="188"/>
        <v>0.25555555555555554</v>
      </c>
    </row>
    <row r="162" spans="1:18" s="113" customFormat="1" ht="51.75" customHeight="1" x14ac:dyDescent="0.25">
      <c r="A162" s="114" t="s">
        <v>101</v>
      </c>
      <c r="B162" s="101"/>
      <c r="C162" s="101"/>
      <c r="D162" s="107"/>
      <c r="E162" s="106"/>
      <c r="F162" s="105">
        <f t="shared" si="106"/>
        <v>0</v>
      </c>
      <c r="G162" s="105">
        <f t="shared" si="107"/>
        <v>0</v>
      </c>
      <c r="H162" s="104">
        <f t="shared" si="108"/>
        <v>0</v>
      </c>
      <c r="I162" s="103" t="str">
        <f t="shared" si="118"/>
        <v/>
      </c>
      <c r="J162" s="103" t="e">
        <f t="shared" si="119"/>
        <v>#DIV/0!</v>
      </c>
      <c r="K162" s="103" t="str">
        <f t="shared" si="120"/>
        <v/>
      </c>
      <c r="L162" s="103" t="str">
        <f t="shared" si="121"/>
        <v/>
      </c>
      <c r="M162" s="103" t="str">
        <f t="shared" si="109"/>
        <v/>
      </c>
      <c r="N162" s="102"/>
      <c r="O162" s="176"/>
      <c r="P162" s="101"/>
      <c r="Q162" s="192"/>
      <c r="R162" s="197"/>
    </row>
    <row r="163" spans="1:18" s="113" customFormat="1" ht="66.75" customHeight="1" x14ac:dyDescent="0.25">
      <c r="A163" s="115" t="s">
        <v>100</v>
      </c>
      <c r="B163" s="108">
        <v>36</v>
      </c>
      <c r="C163" s="108">
        <v>17</v>
      </c>
      <c r="D163" s="107">
        <f t="shared" ref="D163" si="189">SUM($B$4-B163)</f>
        <v>9</v>
      </c>
      <c r="E163" s="106">
        <f t="shared" ref="E163:E165" si="190">SUM($B$5-C163)</f>
        <v>28</v>
      </c>
      <c r="F163" s="105">
        <f>IF(ISERROR(B163/$B$4),"",(B163/$B$4))</f>
        <v>0.8</v>
      </c>
      <c r="G163" s="105">
        <f>IF(ISERROR(C163/$B$5),"",(C163/$B$5))</f>
        <v>0.37777777777777777</v>
      </c>
      <c r="H163" s="104">
        <f>IF(ISERROR(F163-G163),"",(F163-G163))</f>
        <v>0.42222222222222228</v>
      </c>
      <c r="I163" s="103">
        <f t="shared" si="118"/>
        <v>6.5882352941176467</v>
      </c>
      <c r="J163" s="103">
        <f t="shared" si="119"/>
        <v>0.48314252971037369</v>
      </c>
      <c r="K163" s="103">
        <f t="shared" si="120"/>
        <v>2.5557000262515848</v>
      </c>
      <c r="L163" s="103">
        <f t="shared" si="121"/>
        <v>16.983544173734195</v>
      </c>
      <c r="M163" s="103">
        <f>IF(ISERROR(($B$7*B163/(B163+D163)/(($B$7*B163/(B163+D163)+(1-$B$7)*C163/(C163+E163))))/($B$7*D163/(B163+D163)/(($B$7*D163/(B163+D163)+(1-$B$7)*E163/(C163+E163))))),"",($B$7*B163/(B163+D163)/(($B$7*B163/(B163+D163)+(1-$B$7)*C163/(C163+E163))))/($B$7*D163/(B163+D163)/(($B$7*D163/(B163+D163)+(1-$B$7)*E163/(C163+E163)))))</f>
        <v>2.1728395061728394</v>
      </c>
      <c r="N163" s="102">
        <f t="shared" ref="N163:N166" si="191">MIN(_xlfn.HYPGEOM.DIST(C163,B163+C163,C163+E163,B163+D163+C163+E163,TRUE),_xlfn.HYPGEOM.DIST(B163,B163+C163,B163+D163,B163+D163+C163+E163,TRUE))</f>
        <v>4.4908880248698121E-5</v>
      </c>
      <c r="O163" s="176" t="str">
        <f t="shared" ref="O163:O166" si="192">IF(AND(N163&lt;$B$6,M163&gt;1,AND(B163&gt;0,B163&lt;$B$4)),"Doers are " &amp; ROUND(M163,1)&amp;" more likely to give this response than Non-Doers.",IF(AND(N163&lt;$B$6,M163&gt;1,B163=$B$4),"Doers are more likely to give this response than Non-doers.",""))</f>
        <v>Doers are 2.2 more likely to give this response than Non-Doers.</v>
      </c>
      <c r="P163" s="101"/>
      <c r="Q163" s="192" t="str">
        <f t="shared" ref="Q163:Q166" si="193">IF(AND(N163&lt;$B$6,M163&lt;1,AND(C163&gt;0,B163&gt;0)),"Non-doers are " &amp; ROUND(1/M163,1)&amp;" more likely to give this response than Doers.",IF(AND(N163&lt;$B$6,M163=0,B163=0),"Non-doers are more likely to give this response than Doers.",""))</f>
        <v/>
      </c>
      <c r="R163" s="198">
        <f t="shared" ref="R163:R166" si="194">(F163+G163)/2</f>
        <v>0.58888888888888891</v>
      </c>
    </row>
    <row r="164" spans="1:18" s="113" customFormat="1" ht="33" customHeight="1" x14ac:dyDescent="0.25">
      <c r="A164" s="115" t="s">
        <v>99</v>
      </c>
      <c r="B164" s="108">
        <v>2</v>
      </c>
      <c r="C164" s="108">
        <v>5</v>
      </c>
      <c r="D164" s="107">
        <f t="shared" ref="D164:D165" si="195">SUM($B$4-B164)</f>
        <v>43</v>
      </c>
      <c r="E164" s="106">
        <f t="shared" si="190"/>
        <v>40</v>
      </c>
      <c r="F164" s="105">
        <f t="shared" ref="F164:F176" si="196">IF(ISERROR(B164/$B$4),"",(B164/$B$4))</f>
        <v>4.4444444444444446E-2</v>
      </c>
      <c r="G164" s="105">
        <f t="shared" ref="G164:G176" si="197">IF(ISERROR(C164/$B$5),"",(C164/$B$5))</f>
        <v>0.1111111111111111</v>
      </c>
      <c r="H164" s="104">
        <f t="shared" ref="H164:H229" si="198">IF(ISERROR(F164-G164),"",(F164-G164))</f>
        <v>-6.6666666666666652E-2</v>
      </c>
      <c r="I164" s="103">
        <f t="shared" si="118"/>
        <v>0.37209302325581395</v>
      </c>
      <c r="J164" s="103">
        <f t="shared" si="119"/>
        <v>0.86501781135043021</v>
      </c>
      <c r="K164" s="103">
        <f t="shared" si="120"/>
        <v>6.8286287331274023E-2</v>
      </c>
      <c r="L164" s="103">
        <f t="shared" si="121"/>
        <v>2.0275405702462663</v>
      </c>
      <c r="M164" s="103">
        <f t="shared" ref="M164:M176" si="199">IF(ISERROR(($B$7*B164/(B164+D164)/(($B$7*B164/(B164+D164)+(1-$B$7)*C164/(C164+E164))))/($B$7*D164/(B164+D164)/(($B$7*D164/(B164+D164)+(1-$B$7)*E164/(C164+E164))))),"",($B$7*B164/(B164+D164)/(($B$7*B164/(B164+D164)+(1-$B$7)*C164/(C164+E164))))/($B$7*D164/(B164+D164)/(($B$7*D164/(B164+D164)+(1-$B$7)*E164/(C164+E164)))))</f>
        <v>0.63304137722742382</v>
      </c>
      <c r="N164" s="102">
        <f t="shared" si="191"/>
        <v>0.21702144631583742</v>
      </c>
      <c r="O164" s="176" t="str">
        <f t="shared" si="192"/>
        <v/>
      </c>
      <c r="P164" s="101"/>
      <c r="Q164" s="192" t="str">
        <f t="shared" si="193"/>
        <v/>
      </c>
      <c r="R164" s="198">
        <f t="shared" si="194"/>
        <v>7.7777777777777779E-2</v>
      </c>
    </row>
    <row r="165" spans="1:18" s="113" customFormat="1" ht="30" customHeight="1" x14ac:dyDescent="0.25">
      <c r="A165" s="115" t="s">
        <v>98</v>
      </c>
      <c r="B165" s="108">
        <v>5</v>
      </c>
      <c r="C165" s="108">
        <v>7</v>
      </c>
      <c r="D165" s="107">
        <f t="shared" si="195"/>
        <v>40</v>
      </c>
      <c r="E165" s="106">
        <f t="shared" si="190"/>
        <v>38</v>
      </c>
      <c r="F165" s="105">
        <f t="shared" si="196"/>
        <v>0.1111111111111111</v>
      </c>
      <c r="G165" s="105">
        <f t="shared" si="197"/>
        <v>0.15555555555555556</v>
      </c>
      <c r="H165" s="104">
        <f t="shared" si="198"/>
        <v>-4.4444444444444453E-2</v>
      </c>
      <c r="I165" s="103">
        <f t="shared" si="118"/>
        <v>0.6785714285714286</v>
      </c>
      <c r="J165" s="103">
        <f t="shared" si="119"/>
        <v>0.62783193000262982</v>
      </c>
      <c r="K165" s="103">
        <f t="shared" si="120"/>
        <v>0.19823221869497124</v>
      </c>
      <c r="L165" s="103">
        <f t="shared" si="121"/>
        <v>2.3228271706023658</v>
      </c>
      <c r="M165" s="103">
        <f t="shared" si="199"/>
        <v>0.85839160839160822</v>
      </c>
      <c r="N165" s="102">
        <f t="shared" si="191"/>
        <v>0.37889267870050308</v>
      </c>
      <c r="O165" s="176" t="str">
        <f t="shared" si="192"/>
        <v/>
      </c>
      <c r="P165" s="101"/>
      <c r="Q165" s="192" t="str">
        <f t="shared" si="193"/>
        <v/>
      </c>
      <c r="R165" s="198">
        <f t="shared" si="194"/>
        <v>0.13333333333333333</v>
      </c>
    </row>
    <row r="166" spans="1:18" s="113" customFormat="1" ht="80.25" customHeight="1" x14ac:dyDescent="0.25">
      <c r="A166" s="115" t="s">
        <v>80</v>
      </c>
      <c r="B166" s="108">
        <v>2</v>
      </c>
      <c r="C166" s="108">
        <v>16</v>
      </c>
      <c r="D166" s="107">
        <f t="shared" ref="D166" si="200">SUM($B$4-B166)</f>
        <v>43</v>
      </c>
      <c r="E166" s="106">
        <f t="shared" ref="E166" si="201">SUM($B$5-C166)</f>
        <v>29</v>
      </c>
      <c r="F166" s="105">
        <f t="shared" si="196"/>
        <v>4.4444444444444446E-2</v>
      </c>
      <c r="G166" s="105">
        <f t="shared" si="197"/>
        <v>0.35555555555555557</v>
      </c>
      <c r="H166" s="104">
        <f t="shared" si="198"/>
        <v>-0.31111111111111112</v>
      </c>
      <c r="I166" s="103">
        <f t="shared" si="118"/>
        <v>8.4302325581395346E-2</v>
      </c>
      <c r="J166" s="103">
        <f t="shared" si="119"/>
        <v>0.78755226656659305</v>
      </c>
      <c r="K166" s="103">
        <f t="shared" si="120"/>
        <v>1.8007836227353542E-2</v>
      </c>
      <c r="L166" s="103">
        <f t="shared" si="121"/>
        <v>0.39465497179702091</v>
      </c>
      <c r="M166" s="103">
        <f t="shared" si="199"/>
        <v>0.25079281183932345</v>
      </c>
      <c r="N166" s="102">
        <f t="shared" si="191"/>
        <v>1.8247449482632988E-4</v>
      </c>
      <c r="O166" s="176" t="str">
        <f t="shared" si="192"/>
        <v/>
      </c>
      <c r="P166" s="101"/>
      <c r="Q166" s="192" t="str">
        <f t="shared" si="193"/>
        <v>Non-doers are 4 more likely to give this response than Doers.</v>
      </c>
      <c r="R166" s="198">
        <f t="shared" si="194"/>
        <v>0.2</v>
      </c>
    </row>
    <row r="167" spans="1:18" s="113" customFormat="1" ht="46.5" customHeight="1" x14ac:dyDescent="0.25">
      <c r="A167" s="114" t="s">
        <v>106</v>
      </c>
      <c r="B167" s="108"/>
      <c r="C167" s="108"/>
      <c r="D167" s="107"/>
      <c r="E167" s="106"/>
      <c r="F167" s="105"/>
      <c r="G167" s="105"/>
      <c r="H167" s="104"/>
      <c r="I167" s="103"/>
      <c r="J167" s="103"/>
      <c r="K167" s="103"/>
      <c r="L167" s="103"/>
      <c r="M167" s="103"/>
      <c r="N167" s="102"/>
      <c r="O167" s="176"/>
      <c r="P167" s="101"/>
      <c r="Q167" s="192"/>
      <c r="R167" s="197"/>
    </row>
    <row r="168" spans="1:18" s="113" customFormat="1" ht="44.25" customHeight="1" x14ac:dyDescent="0.25">
      <c r="A168" s="115" t="s">
        <v>102</v>
      </c>
      <c r="B168" s="108">
        <v>36</v>
      </c>
      <c r="C168" s="108">
        <v>12</v>
      </c>
      <c r="D168" s="107">
        <f t="shared" ref="D168:D171" si="202">SUM($B$4-B168)</f>
        <v>9</v>
      </c>
      <c r="E168" s="106">
        <f t="shared" ref="E168:E171" si="203">SUM($B$5-C168)</f>
        <v>33</v>
      </c>
      <c r="F168" s="105">
        <f t="shared" ref="F168:F171" si="204">IF(ISERROR(B168/$B$4),"",(B168/$B$4))</f>
        <v>0.8</v>
      </c>
      <c r="G168" s="105">
        <f t="shared" ref="G168:G171" si="205">IF(ISERROR(C168/$B$5),"",(C168/$B$5))</f>
        <v>0.26666666666666666</v>
      </c>
      <c r="H168" s="104">
        <f t="shared" ref="H168:H171" si="206">IF(ISERROR(F168-G168),"",(F168-G168))</f>
        <v>0.53333333333333344</v>
      </c>
      <c r="I168" s="103">
        <f t="shared" ref="I168:I171" si="207">IF(ISERROR((B168*E168)/(C168*D168)),"",(B168*E168/(C168*D168)))</f>
        <v>11</v>
      </c>
      <c r="J168" s="103">
        <f t="shared" ref="J168:J171" si="208">POWER(1/B168+1/C168+1/D168+1/E168,1/2)</f>
        <v>0.50251890762960605</v>
      </c>
      <c r="K168" s="103">
        <f t="shared" ref="K168:K171" si="209">IF(ISERROR(EXP(LN(I168)-1.96 *J168)),"",(EXP(LN(I168)-1.96*J168)))</f>
        <v>4.1080900556512381</v>
      </c>
      <c r="L168" s="103">
        <f t="shared" ref="L168:L171" si="210">IF(ISERROR(EXP(LN(I168)+1.96 *J168)),"",EXP(LN(I168)+1.96*J168))</f>
        <v>29.454076799886128</v>
      </c>
      <c r="M168" s="103">
        <f t="shared" ref="M168:M171" si="211">IF(ISERROR(($B$7*B168/(B168+D168)/(($B$7*B168/(B168+D168)+(1-$B$7)*C168/(C168+E168))))/($B$7*D168/(B168+D168)/(($B$7*D168/(B168+D168)+(1-$B$7)*E168/(C168+E168))))),"",($B$7*B168/(B168+D168)/(($B$7*B168/(B168+D168)+(1-$B$7)*C168/(C168+E168))))/($B$7*D168/(B168+D168)/(($B$7*D168/(B168+D168)+(1-$B$7)*E168/(C168+E168)))))</f>
        <v>2.5789473684210527</v>
      </c>
      <c r="N168" s="102">
        <f t="shared" ref="N168:N171" si="212">MIN(_xlfn.HYPGEOM.DIST(C168,B168+C168,C168+E168,B168+D168+C168+E168,TRUE),_xlfn.HYPGEOM.DIST(B168,B168+C168,B168+D168,B168+D168+C168+E168,TRUE))</f>
        <v>3.2666832033997689E-7</v>
      </c>
      <c r="O168" s="176" t="str">
        <f t="shared" ref="O168:O171" si="213">IF(AND(N168&lt;$B$6,M168&gt;1,AND(B168&gt;0,B168&lt;$B$4)),"Doers are " &amp; ROUND(M168,1)&amp;" more likely to give this response than Non-Doers.",IF(AND(N168&lt;$B$6,M168&gt;1,B168=$B$4),"Doers are more likely to give this response than Non-doers.",""))</f>
        <v>Doers are 2.6 more likely to give this response than Non-Doers.</v>
      </c>
      <c r="P168" s="101"/>
      <c r="Q168" s="192" t="str">
        <f t="shared" ref="Q168:Q171" si="214">IF(AND(N168&lt;$B$6,M168&lt;1,AND(C168&gt;0,B168&gt;0)),"Non-doers are " &amp; ROUND(1/M168,1)&amp;" more likely to give this response than Doers.",IF(AND(N168&lt;$B$6,M168=0,B168=0),"Non-doers are more likely to give this response than Doers.",""))</f>
        <v/>
      </c>
      <c r="R168" s="198">
        <f t="shared" ref="R168:R171" si="215">(F168+G168)/2</f>
        <v>0.53333333333333333</v>
      </c>
    </row>
    <row r="169" spans="1:18" s="113" customFormat="1" ht="81.75" customHeight="1" x14ac:dyDescent="0.25">
      <c r="A169" s="115" t="s">
        <v>103</v>
      </c>
      <c r="B169" s="108">
        <v>2</v>
      </c>
      <c r="C169" s="108">
        <v>26</v>
      </c>
      <c r="D169" s="107">
        <f t="shared" si="202"/>
        <v>43</v>
      </c>
      <c r="E169" s="106">
        <f t="shared" si="203"/>
        <v>19</v>
      </c>
      <c r="F169" s="105">
        <f t="shared" si="204"/>
        <v>4.4444444444444446E-2</v>
      </c>
      <c r="G169" s="105">
        <f t="shared" si="205"/>
        <v>0.57777777777777772</v>
      </c>
      <c r="H169" s="104">
        <f t="shared" si="206"/>
        <v>-0.53333333333333333</v>
      </c>
      <c r="I169" s="103">
        <f t="shared" si="207"/>
        <v>3.3989266547406083E-2</v>
      </c>
      <c r="J169" s="103">
        <f t="shared" si="208"/>
        <v>0.78380414094491446</v>
      </c>
      <c r="K169" s="103">
        <f t="shared" si="209"/>
        <v>7.3139879247002366E-3</v>
      </c>
      <c r="L169" s="103">
        <f t="shared" si="210"/>
        <v>0.15795353401242673</v>
      </c>
      <c r="M169" s="103">
        <f t="shared" si="211"/>
        <v>0.15020108410561286</v>
      </c>
      <c r="N169" s="102">
        <f t="shared" si="212"/>
        <v>1.6095375048667565E-8</v>
      </c>
      <c r="O169" s="176" t="str">
        <f t="shared" si="213"/>
        <v/>
      </c>
      <c r="P169" s="101"/>
      <c r="Q169" s="192" t="str">
        <f t="shared" si="214"/>
        <v>Non-doers are 6.7 more likely to give this response than Doers.</v>
      </c>
      <c r="R169" s="198">
        <f t="shared" si="215"/>
        <v>0.31111111111111106</v>
      </c>
    </row>
    <row r="170" spans="1:18" s="113" customFormat="1" ht="26.25" customHeight="1" x14ac:dyDescent="0.25">
      <c r="A170" s="115" t="s">
        <v>104</v>
      </c>
      <c r="B170" s="108">
        <v>5</v>
      </c>
      <c r="C170" s="108">
        <v>1</v>
      </c>
      <c r="D170" s="107">
        <f t="shared" si="202"/>
        <v>40</v>
      </c>
      <c r="E170" s="106">
        <f t="shared" si="203"/>
        <v>44</v>
      </c>
      <c r="F170" s="105">
        <f t="shared" si="204"/>
        <v>0.1111111111111111</v>
      </c>
      <c r="G170" s="105">
        <f t="shared" si="205"/>
        <v>2.2222222222222223E-2</v>
      </c>
      <c r="H170" s="104">
        <f t="shared" si="206"/>
        <v>8.8888888888888878E-2</v>
      </c>
      <c r="I170" s="103">
        <f t="shared" si="207"/>
        <v>5.5</v>
      </c>
      <c r="J170" s="103">
        <f t="shared" si="208"/>
        <v>1.1170171317966759</v>
      </c>
      <c r="K170" s="103">
        <f t="shared" si="209"/>
        <v>0.61594014579726597</v>
      </c>
      <c r="L170" s="103">
        <f t="shared" si="210"/>
        <v>49.111914861215524</v>
      </c>
      <c r="M170" s="103">
        <f t="shared" si="211"/>
        <v>1.455056179775281</v>
      </c>
      <c r="N170" s="102">
        <f t="shared" si="212"/>
        <v>0.10138569182031588</v>
      </c>
      <c r="O170" s="176" t="str">
        <f t="shared" si="213"/>
        <v/>
      </c>
      <c r="P170" s="101"/>
      <c r="Q170" s="192" t="str">
        <f t="shared" si="214"/>
        <v/>
      </c>
      <c r="R170" s="198">
        <f t="shared" si="215"/>
        <v>6.6666666666666666E-2</v>
      </c>
    </row>
    <row r="171" spans="1:18" s="118" customFormat="1" ht="21.75" customHeight="1" x14ac:dyDescent="0.25">
      <c r="A171" s="115" t="s">
        <v>105</v>
      </c>
      <c r="B171" s="108">
        <v>2</v>
      </c>
      <c r="C171" s="108">
        <v>6</v>
      </c>
      <c r="D171" s="107">
        <f t="shared" si="202"/>
        <v>43</v>
      </c>
      <c r="E171" s="106">
        <f t="shared" si="203"/>
        <v>39</v>
      </c>
      <c r="F171" s="105">
        <f t="shared" si="204"/>
        <v>4.4444444444444446E-2</v>
      </c>
      <c r="G171" s="105">
        <f t="shared" si="205"/>
        <v>0.13333333333333333</v>
      </c>
      <c r="H171" s="104">
        <f t="shared" si="206"/>
        <v>-8.8888888888888878E-2</v>
      </c>
      <c r="I171" s="103">
        <f t="shared" si="207"/>
        <v>0.30232558139534882</v>
      </c>
      <c r="J171" s="103">
        <f t="shared" si="208"/>
        <v>0.84590986887562714</v>
      </c>
      <c r="K171" s="103">
        <f t="shared" si="209"/>
        <v>5.7599919939052939E-2</v>
      </c>
      <c r="L171" s="103">
        <f t="shared" si="210"/>
        <v>1.5868209063961851</v>
      </c>
      <c r="M171" s="103">
        <f t="shared" si="211"/>
        <v>0.56192536506219581</v>
      </c>
      <c r="N171" s="102">
        <f t="shared" si="212"/>
        <v>0.13315069426004958</v>
      </c>
      <c r="O171" s="176" t="str">
        <f t="shared" si="213"/>
        <v/>
      </c>
      <c r="P171" s="101"/>
      <c r="Q171" s="192" t="str">
        <f t="shared" si="214"/>
        <v/>
      </c>
      <c r="R171" s="198">
        <f t="shared" si="215"/>
        <v>8.8888888888888892E-2</v>
      </c>
    </row>
    <row r="172" spans="1:18" s="118" customFormat="1" ht="21.75" customHeight="1" x14ac:dyDescent="0.25">
      <c r="A172" s="112" t="s">
        <v>394</v>
      </c>
      <c r="B172" s="108">
        <f>+B168+B169</f>
        <v>38</v>
      </c>
      <c r="C172" s="108">
        <f>+C168+C169</f>
        <v>38</v>
      </c>
      <c r="D172" s="107">
        <f t="shared" ref="D172" si="216">SUM($B$4-B172)</f>
        <v>7</v>
      </c>
      <c r="E172" s="106">
        <f t="shared" ref="E172" si="217">SUM($B$5-C172)</f>
        <v>7</v>
      </c>
      <c r="F172" s="105">
        <f t="shared" ref="F172" si="218">IF(ISERROR(B172/$B$4),"",(B172/$B$4))</f>
        <v>0.84444444444444444</v>
      </c>
      <c r="G172" s="105">
        <f t="shared" ref="G172" si="219">IF(ISERROR(C172/$B$5),"",(C172/$B$5))</f>
        <v>0.84444444444444444</v>
      </c>
      <c r="H172" s="104">
        <f t="shared" ref="H172" si="220">IF(ISERROR(F172-G172),"",(F172-G172))</f>
        <v>0</v>
      </c>
      <c r="I172" s="103">
        <f t="shared" ref="I172" si="221">IF(ISERROR((B172*E172)/(C172*D172)),"",(B172*E172/(C172*D172)))</f>
        <v>1</v>
      </c>
      <c r="J172" s="103">
        <f t="shared" ref="J172" si="222">POWER(1/B172+1/C172+1/D172+1/E172,1/2)</f>
        <v>0.58167505074711101</v>
      </c>
      <c r="K172" s="103">
        <f t="shared" ref="K172" si="223">IF(ISERROR(EXP(LN(I172)-1.96 *J172)),"",(EXP(LN(I172)-1.96*J172)))</f>
        <v>0.31979244613113389</v>
      </c>
      <c r="L172" s="103">
        <f t="shared" ref="L172" si="224">IF(ISERROR(EXP(LN(I172)+1.96 *J172)),"",EXP(LN(I172)+1.96*J172))</f>
        <v>3.1270282087586918</v>
      </c>
      <c r="M172" s="103">
        <f t="shared" ref="M172" si="225">IF(ISERROR(($B$7*B172/(B172+D172)/(($B$7*B172/(B172+D172)+(1-$B$7)*C172/(C172+E172))))/($B$7*D172/(B172+D172)/(($B$7*D172/(B172+D172)+(1-$B$7)*E172/(C172+E172))))),"",($B$7*B172/(B172+D172)/(($B$7*B172/(B172+D172)+(1-$B$7)*C172/(C172+E172))))/($B$7*D172/(B172+D172)/(($B$7*D172/(B172+D172)+(1-$B$7)*E172/(C172+E172)))))</f>
        <v>1</v>
      </c>
      <c r="N172" s="102">
        <f t="shared" ref="N172" si="226">MIN(_xlfn.HYPGEOM.DIST(C172,B172+C172,C172+E172,B172+D172+C172+E172,TRUE),_xlfn.HYPGEOM.DIST(B172,B172+C172,B172+D172,B172+D172+C172+E172,TRUE))</f>
        <v>0.61391727625017867</v>
      </c>
      <c r="O172" s="176" t="str">
        <f t="shared" ref="O172" si="227">IF(AND(N172&lt;$B$6,M172&gt;1,AND(B172&gt;0,B172&lt;$B$4)),"Doers are " &amp; ROUND(M172,1)&amp;" more likely to give this response than Non-Doers.",IF(AND(N172&lt;$B$6,M172&gt;1,B172=$B$4),"Doers are more likely to give this response than Non-doers.",""))</f>
        <v/>
      </c>
      <c r="P172" s="101"/>
      <c r="Q172" s="192" t="str">
        <f t="shared" ref="Q172" si="228">IF(AND(N172&lt;$B$6,M172&lt;1,AND(C172&gt;0,B172&gt;0)),"Non-doers are " &amp; ROUND(1/M172,1)&amp;" more likely to give this response than Doers.",IF(AND(N172&lt;$B$6,M172=0,B172=0),"Non-doers are more likely to give this response than Doers.",""))</f>
        <v/>
      </c>
      <c r="R172" s="198">
        <f t="shared" ref="R172" si="229">(F172+G172)/2</f>
        <v>0.84444444444444444</v>
      </c>
    </row>
    <row r="173" spans="1:18" s="113" customFormat="1" ht="40.5" customHeight="1" x14ac:dyDescent="0.25">
      <c r="A173" s="114" t="s">
        <v>107</v>
      </c>
      <c r="B173" s="107"/>
      <c r="C173" s="107"/>
      <c r="D173" s="107"/>
      <c r="E173" s="106"/>
      <c r="F173" s="105">
        <f t="shared" si="196"/>
        <v>0</v>
      </c>
      <c r="G173" s="105">
        <f t="shared" si="197"/>
        <v>0</v>
      </c>
      <c r="H173" s="104">
        <f t="shared" si="198"/>
        <v>0</v>
      </c>
      <c r="I173" s="103" t="str">
        <f t="shared" si="118"/>
        <v/>
      </c>
      <c r="J173" s="103" t="e">
        <f t="shared" si="119"/>
        <v>#DIV/0!</v>
      </c>
      <c r="K173" s="103" t="str">
        <f t="shared" si="120"/>
        <v/>
      </c>
      <c r="L173" s="103" t="str">
        <f t="shared" si="121"/>
        <v/>
      </c>
      <c r="M173" s="103" t="str">
        <f t="shared" si="199"/>
        <v/>
      </c>
      <c r="N173" s="102"/>
      <c r="O173" s="176"/>
      <c r="P173" s="101"/>
      <c r="Q173" s="192"/>
      <c r="R173" s="197"/>
    </row>
    <row r="174" spans="1:18" s="113" customFormat="1" ht="21.75" customHeight="1" x14ac:dyDescent="0.25">
      <c r="A174" s="109" t="s">
        <v>64</v>
      </c>
      <c r="B174" s="108">
        <v>0</v>
      </c>
      <c r="C174" s="108">
        <v>0</v>
      </c>
      <c r="D174" s="107">
        <f t="shared" ref="D174:D176" si="230">SUM($B$4-B174)</f>
        <v>45</v>
      </c>
      <c r="E174" s="106">
        <f t="shared" ref="E174:E176" si="231">SUM($B$5-C174)</f>
        <v>45</v>
      </c>
      <c r="F174" s="105">
        <f t="shared" si="196"/>
        <v>0</v>
      </c>
      <c r="G174" s="105">
        <f t="shared" si="197"/>
        <v>0</v>
      </c>
      <c r="H174" s="104">
        <f t="shared" si="198"/>
        <v>0</v>
      </c>
      <c r="I174" s="103" t="str">
        <f t="shared" si="118"/>
        <v/>
      </c>
      <c r="J174" s="103" t="e">
        <f t="shared" si="119"/>
        <v>#DIV/0!</v>
      </c>
      <c r="K174" s="103" t="str">
        <f t="shared" si="120"/>
        <v/>
      </c>
      <c r="L174" s="103" t="str">
        <f t="shared" si="121"/>
        <v/>
      </c>
      <c r="M174" s="103" t="str">
        <f t="shared" si="199"/>
        <v/>
      </c>
      <c r="N174" s="102">
        <f t="shared" ref="N174:N176" si="232">MIN(_xlfn.HYPGEOM.DIST(C174,B174+C174,C174+E174,B174+D174+C174+E174,TRUE),_xlfn.HYPGEOM.DIST(B174,B174+C174,B174+D174,B174+D174+C174+E174,TRUE))</f>
        <v>1</v>
      </c>
      <c r="O174" s="176" t="str">
        <f t="shared" ref="O174:O176" si="233">IF(AND(N174&lt;$B$6,M174&gt;1,AND(B174&gt;0,B174&lt;$B$4)),"Doers are " &amp; ROUND(M174,1)&amp;" more likely to give this response than Non-Doers.",IF(AND(N174&lt;$B$6,M174&gt;1,B174=$B$4),"Doers are more likely to give this response than Non-doers.",""))</f>
        <v/>
      </c>
      <c r="P174" s="101"/>
      <c r="Q174" s="192" t="str">
        <f t="shared" ref="Q174:Q176" si="234">IF(AND(N174&lt;$B$6,M174&lt;1,AND(C174&gt;0,B174&gt;0)),"Non-doers are " &amp; ROUND(1/M174,1)&amp;" more likely to give this response than Doers.",IF(AND(N174&lt;$B$6,M174=0,B174=0),"Non-doers are more likely to give this response than Doers.",""))</f>
        <v/>
      </c>
      <c r="R174" s="198">
        <f t="shared" ref="R174:R176" si="235">(F174+G174)/2</f>
        <v>0</v>
      </c>
    </row>
    <row r="175" spans="1:18" s="113" customFormat="1" ht="66" customHeight="1" x14ac:dyDescent="0.25">
      <c r="A175" s="109" t="s">
        <v>108</v>
      </c>
      <c r="B175" s="108">
        <v>45</v>
      </c>
      <c r="C175" s="108">
        <v>30</v>
      </c>
      <c r="D175" s="107">
        <f t="shared" si="230"/>
        <v>0</v>
      </c>
      <c r="E175" s="106">
        <f t="shared" si="231"/>
        <v>15</v>
      </c>
      <c r="F175" s="105">
        <f t="shared" si="196"/>
        <v>1</v>
      </c>
      <c r="G175" s="105">
        <f t="shared" si="197"/>
        <v>0.66666666666666663</v>
      </c>
      <c r="H175" s="104">
        <f t="shared" si="198"/>
        <v>0.33333333333333337</v>
      </c>
      <c r="I175" s="103" t="str">
        <f t="shared" si="118"/>
        <v/>
      </c>
      <c r="J175" s="103" t="e">
        <f t="shared" si="119"/>
        <v>#DIV/0!</v>
      </c>
      <c r="K175" s="103" t="str">
        <f t="shared" si="120"/>
        <v/>
      </c>
      <c r="L175" s="103" t="str">
        <f t="shared" si="121"/>
        <v/>
      </c>
      <c r="M175" s="103" t="str">
        <f t="shared" si="199"/>
        <v/>
      </c>
      <c r="N175" s="102">
        <f t="shared" si="232"/>
        <v>7.530567753007236E-6</v>
      </c>
      <c r="O175" s="176" t="str">
        <f t="shared" si="233"/>
        <v>Doers are more likely to give this response than Non-doers.</v>
      </c>
      <c r="P175" s="101"/>
      <c r="Q175" s="192" t="str">
        <f t="shared" si="234"/>
        <v/>
      </c>
      <c r="R175" s="198">
        <f t="shared" si="235"/>
        <v>0.83333333333333326</v>
      </c>
    </row>
    <row r="176" spans="1:18" s="113" customFormat="1" ht="72.75" customHeight="1" x14ac:dyDescent="0.25">
      <c r="A176" s="109" t="s">
        <v>109</v>
      </c>
      <c r="B176" s="108">
        <v>0</v>
      </c>
      <c r="C176" s="108">
        <v>15</v>
      </c>
      <c r="D176" s="107">
        <f t="shared" si="230"/>
        <v>45</v>
      </c>
      <c r="E176" s="106">
        <f t="shared" si="231"/>
        <v>30</v>
      </c>
      <c r="F176" s="105">
        <f t="shared" si="196"/>
        <v>0</v>
      </c>
      <c r="G176" s="105">
        <f t="shared" si="197"/>
        <v>0.33333333333333331</v>
      </c>
      <c r="H176" s="104">
        <f t="shared" si="198"/>
        <v>-0.33333333333333331</v>
      </c>
      <c r="I176" s="103">
        <f t="shared" si="118"/>
        <v>0</v>
      </c>
      <c r="J176" s="103" t="e">
        <f t="shared" si="119"/>
        <v>#DIV/0!</v>
      </c>
      <c r="K176" s="103" t="str">
        <f t="shared" si="120"/>
        <v/>
      </c>
      <c r="L176" s="103" t="str">
        <f t="shared" si="121"/>
        <v/>
      </c>
      <c r="M176" s="103">
        <f t="shared" si="199"/>
        <v>0</v>
      </c>
      <c r="N176" s="102">
        <f t="shared" si="232"/>
        <v>7.5305677530072063E-6</v>
      </c>
      <c r="O176" s="176" t="str">
        <f t="shared" si="233"/>
        <v/>
      </c>
      <c r="P176" s="101"/>
      <c r="Q176" s="192" t="str">
        <f t="shared" si="234"/>
        <v>Non-doers are more likely to give this response than Doers.</v>
      </c>
      <c r="R176" s="198">
        <f t="shared" si="235"/>
        <v>0.16666666666666666</v>
      </c>
    </row>
    <row r="177" spans="1:18" s="118" customFormat="1" ht="21.75" customHeight="1" x14ac:dyDescent="0.25">
      <c r="A177" s="201"/>
      <c r="B177" s="117"/>
      <c r="C177" s="117"/>
      <c r="D177" s="101"/>
      <c r="E177" s="126"/>
      <c r="F177" s="125"/>
      <c r="G177" s="125"/>
      <c r="H177" s="124"/>
      <c r="I177" s="123"/>
      <c r="J177" s="123"/>
      <c r="K177" s="123"/>
      <c r="L177" s="123"/>
      <c r="M177" s="123"/>
      <c r="N177" s="102"/>
      <c r="O177" s="176"/>
      <c r="P177" s="101"/>
      <c r="Q177" s="192"/>
      <c r="R177" s="199"/>
    </row>
    <row r="178" spans="1:18" s="113" customFormat="1" ht="39" customHeight="1" x14ac:dyDescent="0.25">
      <c r="A178" s="114" t="s">
        <v>110</v>
      </c>
      <c r="B178" s="117"/>
      <c r="C178" s="117"/>
      <c r="D178" s="116"/>
      <c r="E178" s="106"/>
      <c r="F178" s="105"/>
      <c r="G178" s="105"/>
      <c r="H178" s="104"/>
      <c r="I178" s="103"/>
      <c r="J178" s="103"/>
      <c r="K178" s="103"/>
      <c r="L178" s="103"/>
      <c r="M178" s="103"/>
      <c r="N178" s="102"/>
      <c r="O178" s="176"/>
      <c r="P178" s="101"/>
      <c r="Q178" s="192"/>
      <c r="R178" s="197"/>
    </row>
    <row r="179" spans="1:18" s="113" customFormat="1" ht="39" customHeight="1" x14ac:dyDescent="0.25">
      <c r="A179" s="109"/>
      <c r="B179" s="109"/>
      <c r="C179" s="109"/>
      <c r="D179" s="107">
        <f>SUM($B$4-B215)</f>
        <v>45</v>
      </c>
      <c r="E179" s="106">
        <f>SUM($B$5-C215)</f>
        <v>42</v>
      </c>
      <c r="F179" s="105">
        <f>IF(ISERROR(B215/$B$4),"",(B215/$B$4))</f>
        <v>0</v>
      </c>
      <c r="G179" s="105">
        <f>IF(ISERROR(C215/$B$5),"",(C215/$B$5))</f>
        <v>6.6666666666666666E-2</v>
      </c>
      <c r="H179" s="104">
        <f t="shared" ref="H179:H181" si="236">IF(ISERROR(F179-G179),"",(F179-G179))</f>
        <v>-6.6666666666666666E-2</v>
      </c>
      <c r="I179" s="103">
        <f>IF(ISERROR((B215*E179)/(C215*D179)),"",(B215*E179/(C215*D179)))</f>
        <v>0</v>
      </c>
      <c r="J179" s="103" t="e">
        <f>POWER(1/B215+1/C215+1/D179+1/E179,1/2)</f>
        <v>#DIV/0!</v>
      </c>
      <c r="K179" s="103" t="str">
        <f t="shared" ref="K179:K181" si="237">IF(ISERROR(EXP(LN(I179)-1.96 *J179)),"",(EXP(LN(I179)-1.96*J179)))</f>
        <v/>
      </c>
      <c r="L179" s="103" t="str">
        <f t="shared" ref="L179:L181" si="238">IF(ISERROR(EXP(LN(I179)+1.96 *J179)),"",EXP(LN(I179)+1.96*J179))</f>
        <v/>
      </c>
      <c r="M179" s="103">
        <f>IF(ISERROR(($B$7*B215/(B215+D179)/(($B$7*B215/(B215+D179)+(1-$B$7)*C215/(C215+E179))))/($B$7*D179/(B215+D179)/(($B$7*D179/(B215+D179)+(1-$B$7)*E179/(C215+E179))))),"",($B$7*B215/(B215+D179)/(($B$7*B215/(B215+D179)+(1-$B$7)*C215/(C215+E179))))/($B$7*D179/(B215+D179)/(($B$7*D179/(B215+D179)+(1-$B$7)*E179/(C215+E179)))))</f>
        <v>0</v>
      </c>
      <c r="N179" s="102">
        <f>MIN(_xlfn.HYPGEOM.DIST(C215,B215+C215,C215+E179,B215+D179+C215+E179,TRUE),_xlfn.HYPGEOM.DIST(B215,B215+C215,B215+D179,B215+D179+C215+E179,TRUE))</f>
        <v>0.12078651685393257</v>
      </c>
      <c r="O179" s="176" t="str">
        <f t="shared" ref="O179" si="239">IF(AND(N179&lt;$B$6,M179&gt;1,AND(B179&gt;0,B179&lt;$B$4)),"Doers are " &amp; ROUND(M179,1)&amp;" more likely to give this response than Non-Doers.",IF(AND(N179&lt;$B$6,M179&gt;1,B179=$B$4),"Doers are more likely to give this response than Non-doers.",""))</f>
        <v/>
      </c>
      <c r="P179" s="101"/>
      <c r="Q179" s="192" t="str">
        <f t="shared" ref="Q179" si="240">IF(AND(N179&lt;$B$6,M179&lt;1,AND(C179&gt;0,B179&gt;0)),"Non-doers are " &amp; ROUND(1/M179,1)&amp;" more likely to give this response than Doers.",IF(AND(N179&lt;$B$6,M179=0,B179=0),"Non-doers are more likely to give this response than Doers.",""))</f>
        <v/>
      </c>
      <c r="R179" s="197"/>
    </row>
    <row r="180" spans="1:18" s="113" customFormat="1" ht="39" hidden="1" customHeight="1" x14ac:dyDescent="0.25">
      <c r="A180" s="109"/>
      <c r="B180" s="109"/>
      <c r="C180" s="109"/>
      <c r="D180" s="107">
        <f>SUM($B$4-B216)</f>
        <v>45</v>
      </c>
      <c r="E180" s="106">
        <f>SUM($B$5-C216)</f>
        <v>41</v>
      </c>
      <c r="F180" s="105">
        <f>IF(ISERROR(B216/$B$4),"",(B216/$B$4))</f>
        <v>0</v>
      </c>
      <c r="G180" s="105">
        <f>IF(ISERROR(C216/$B$5),"",(C216/$B$5))</f>
        <v>8.8888888888888892E-2</v>
      </c>
      <c r="H180" s="104">
        <f t="shared" si="236"/>
        <v>-8.8888888888888892E-2</v>
      </c>
      <c r="I180" s="103">
        <f>IF(ISERROR((B216*E180)/(C216*D180)),"",(B216*E180/(C216*D180)))</f>
        <v>0</v>
      </c>
      <c r="J180" s="103" t="e">
        <f>POWER(1/B216+1/C216+1/D180+1/E180,1/2)</f>
        <v>#DIV/0!</v>
      </c>
      <c r="K180" s="103" t="str">
        <f t="shared" si="237"/>
        <v/>
      </c>
      <c r="L180" s="103" t="str">
        <f t="shared" si="238"/>
        <v/>
      </c>
      <c r="M180" s="103">
        <f>IF(ISERROR(($B$7*B216/(B216+D180)/(($B$7*B216/(B216+D180)+(1-$B$7)*C216/(C216+E180))))/($B$7*D180/(B216+D180)/(($B$7*D180/(B216+D180)+(1-$B$7)*E180/(C216+E180))))),"",($B$7*B216/(B216+D180)/(($B$7*B216/(B216+D180)+(1-$B$7)*C216/(C216+E180))))/($B$7*D180/(B216+D180)/(($B$7*D180/(B216+D180)+(1-$B$7)*E180/(C216+E180)))))</f>
        <v>0</v>
      </c>
      <c r="N180" s="102">
        <f>MIN(_xlfn.HYPGEOM.DIST(C216,B216+C216,C216+E180,B216+D180+C216+E180,TRUE),_xlfn.HYPGEOM.DIST(B216,B216+C216,B216+D180,B216+D180+C216+E180,TRUE))</f>
        <v>5.8310732274312237E-2</v>
      </c>
      <c r="O180" s="176" t="str">
        <f t="shared" ref="O180:O181" si="241">IF(AND(N180&lt;0.05,M180&gt;1), "Doers are " &amp; ROUND(M180,1) &amp; " times more likely to give this response than Non-doers.", "")</f>
        <v/>
      </c>
      <c r="P180" s="101"/>
      <c r="Q180" s="192" t="str">
        <f t="shared" ref="Q180:Q182" si="242">IF(AND(N180&lt;0.05,M180&lt;1), "Non-doers are " &amp; ROUND(1/M180,1) &amp; " times more likely to give this response than Doers.", "")</f>
        <v/>
      </c>
      <c r="R180" s="197"/>
    </row>
    <row r="181" spans="1:18" s="113" customFormat="1" ht="39" hidden="1" customHeight="1" x14ac:dyDescent="0.25">
      <c r="A181" s="109"/>
      <c r="B181" s="109"/>
      <c r="C181" s="109"/>
      <c r="D181" s="107">
        <f>SUM($B$4-B217)</f>
        <v>45</v>
      </c>
      <c r="E181" s="106">
        <f>SUM($B$5-C217)</f>
        <v>43</v>
      </c>
      <c r="F181" s="105">
        <f>IF(ISERROR(B217/$B$4),"",(B217/$B$4))</f>
        <v>0</v>
      </c>
      <c r="G181" s="105">
        <f>IF(ISERROR(C217/$B$5),"",(C217/$B$5))</f>
        <v>4.4444444444444446E-2</v>
      </c>
      <c r="H181" s="104">
        <f t="shared" si="236"/>
        <v>-4.4444444444444446E-2</v>
      </c>
      <c r="I181" s="103">
        <f>IF(ISERROR((B217*E181)/(C217*D181)),"",(B217*E181/(C217*D181)))</f>
        <v>0</v>
      </c>
      <c r="J181" s="103" t="e">
        <f>POWER(1/B217+1/C217+1/D181+1/E181,1/2)</f>
        <v>#DIV/0!</v>
      </c>
      <c r="K181" s="103" t="str">
        <f t="shared" si="237"/>
        <v/>
      </c>
      <c r="L181" s="103" t="str">
        <f t="shared" si="238"/>
        <v/>
      </c>
      <c r="M181" s="103">
        <f>IF(ISERROR(($B$7*B217/(B217+D181)/(($B$7*B217/(B217+D181)+(1-$B$7)*C217/(C217+E181))))/($B$7*D181/(B217+D181)/(($B$7*D181/(B217+D181)+(1-$B$7)*E181/(C217+E181))))),"",($B$7*B217/(B217+D181)/(($B$7*B217/(B217+D181)+(1-$B$7)*C217/(C217+E181))))/($B$7*D181/(B217+D181)/(($B$7*D181/(B217+D181)+(1-$B$7)*E181/(C217+E181)))))</f>
        <v>0</v>
      </c>
      <c r="N181" s="102">
        <f>MIN(_xlfn.HYPGEOM.DIST(C217,B217+C217,C217+E181,B217+D181+C217+E181,TRUE),_xlfn.HYPGEOM.DIST(B217,B217+C217,B217+D181,B217+D181+C217+E181,TRUE))</f>
        <v>0.2471910112359551</v>
      </c>
      <c r="O181" s="176" t="str">
        <f t="shared" si="241"/>
        <v/>
      </c>
      <c r="P181" s="101"/>
      <c r="Q181" s="192" t="str">
        <f t="shared" si="242"/>
        <v/>
      </c>
      <c r="R181" s="197"/>
    </row>
    <row r="182" spans="1:18" s="113" customFormat="1" ht="21.75" customHeight="1" x14ac:dyDescent="0.25">
      <c r="D182" s="107">
        <f>SUM($B$4-B218)</f>
        <v>45</v>
      </c>
      <c r="E182" s="106">
        <f>SUM($B$5-C218)</f>
        <v>44</v>
      </c>
      <c r="F182" s="105">
        <f>IF(ISERROR(B218/$B$4),"",(B218/$B$4))</f>
        <v>0</v>
      </c>
      <c r="G182" s="105">
        <f>IF(ISERROR(C218/$B$5),"",(C218/$B$5))</f>
        <v>2.2222222222222223E-2</v>
      </c>
      <c r="H182" s="104">
        <f t="shared" si="198"/>
        <v>-2.2222222222222223E-2</v>
      </c>
      <c r="I182" s="103">
        <f>IF(ISERROR((B218*E182)/(C218*D182)),"",(B218*E182/(C218*D182)))</f>
        <v>0</v>
      </c>
      <c r="J182" s="103" t="e">
        <f>POWER(1/B218+1/C218+1/D182+1/E182,1/2)</f>
        <v>#DIV/0!</v>
      </c>
      <c r="K182" s="103" t="str">
        <f t="shared" si="120"/>
        <v/>
      </c>
      <c r="L182" s="103" t="str">
        <f t="shared" si="121"/>
        <v/>
      </c>
      <c r="M182" s="103">
        <f>IF(ISERROR(($B$7*B218/(B218+D182)/(($B$7*B218/(B218+D182)+(1-$B$7)*C218/(C218+E182))))/($B$7*D182/(B218+D182)/(($B$7*D182/(B218+D182)+(1-$B$7)*E182/(C218+E182))))),"",($B$7*B218/(B218+D182)/(($B$7*B218/(B218+D182)+(1-$B$7)*C218/(C218+E182))))/($B$7*D182/(B218+D182)/(($B$7*D182/(B218+D182)+(1-$B$7)*E182/(C218+E182)))))</f>
        <v>0</v>
      </c>
      <c r="N182" s="102">
        <f>MIN(_xlfn.HYPGEOM.DIST(C218,B218+C218,C218+E182,B218+D182+C218+E182,TRUE),_xlfn.HYPGEOM.DIST(B218,B218+C218,B218+D182,B218+D182+C218+E182,TRUE))</f>
        <v>0.5</v>
      </c>
      <c r="O182" s="176" t="str">
        <f t="shared" si="168"/>
        <v/>
      </c>
      <c r="P182" s="101"/>
      <c r="Q182" s="192" t="str">
        <f t="shared" si="242"/>
        <v/>
      </c>
      <c r="R182" s="197"/>
    </row>
    <row r="183" spans="1:18" s="113" customFormat="1" ht="21.75" hidden="1" customHeight="1" x14ac:dyDescent="0.25">
      <c r="A183" s="115"/>
      <c r="B183" s="108"/>
      <c r="C183" s="108"/>
      <c r="D183" s="107">
        <f t="shared" ref="D183:D207" si="243">SUM($B$4-B183)</f>
        <v>45</v>
      </c>
      <c r="E183" s="106">
        <f t="shared" ref="E183:E207" si="244">SUM($B$5-C183)</f>
        <v>45</v>
      </c>
      <c r="F183" s="105">
        <f t="shared" ref="F183:F247" si="245">IF(ISERROR(B183/$B$4),"",(B183/$B$4))</f>
        <v>0</v>
      </c>
      <c r="G183" s="105">
        <f t="shared" ref="G183:G247" si="246">IF(ISERROR(C183/$B$5),"",(C183/$B$5))</f>
        <v>0</v>
      </c>
      <c r="H183" s="104">
        <f t="shared" si="198"/>
        <v>0</v>
      </c>
      <c r="I183" s="103" t="str">
        <f t="shared" ref="I183:I247" si="247">IF(ISERROR((B183*E183)/(C183*D183)),"",(B183*E183/(C183*D183)))</f>
        <v/>
      </c>
      <c r="J183" s="103" t="e">
        <f t="shared" ref="J183:J247" si="248">POWER(1/B183+1/C183+1/D183+1/E183,1/2)</f>
        <v>#DIV/0!</v>
      </c>
      <c r="K183" s="103" t="str">
        <f t="shared" si="120"/>
        <v/>
      </c>
      <c r="L183" s="103" t="str">
        <f t="shared" si="121"/>
        <v/>
      </c>
      <c r="M183" s="103" t="str">
        <f t="shared" ref="M183:M247" si="249">IF(ISERROR(($B$7*B183/(B183+D183)/(($B$7*B183/(B183+D183)+(1-$B$7)*C183/(C183+E183))))/($B$7*D183/(B183+D183)/(($B$7*D183/(B183+D183)+(1-$B$7)*E183/(C183+E183))))),"",($B$7*B183/(B183+D183)/(($B$7*B183/(B183+D183)+(1-$B$7)*C183/(C183+E183))))/($B$7*D183/(B183+D183)/(($B$7*D183/(B183+D183)+(1-$B$7)*E183/(C183+E183)))))</f>
        <v/>
      </c>
      <c r="N183" s="102">
        <f t="shared" ref="N183:N247" si="250">MIN(_xlfn.HYPGEOM.DIST(C183,B183+C183,C183+E183,B183+D183+C183+E183,TRUE),_xlfn.HYPGEOM.DIST(B183,B183+C183,B183+D183,B183+D183+C183+E183,TRUE))</f>
        <v>1</v>
      </c>
      <c r="O183" s="176" t="str">
        <f t="shared" si="168"/>
        <v/>
      </c>
      <c r="P183" s="101"/>
      <c r="Q183" s="192" t="str">
        <f t="shared" ref="Q183:Q204" si="251">IF(AND(N183&lt;0.05,M183&lt;1), "Non-doers are " &amp; ROUND(1/M183,1) &amp; " more likely to give this response than Doers.", "")</f>
        <v/>
      </c>
      <c r="R183" s="197"/>
    </row>
    <row r="184" spans="1:18" s="113" customFormat="1" ht="21.75" hidden="1" customHeight="1" x14ac:dyDescent="0.25">
      <c r="A184" s="115"/>
      <c r="B184" s="108"/>
      <c r="C184" s="108"/>
      <c r="D184" s="107">
        <f t="shared" si="243"/>
        <v>45</v>
      </c>
      <c r="E184" s="106">
        <f t="shared" si="244"/>
        <v>45</v>
      </c>
      <c r="F184" s="105">
        <f t="shared" si="245"/>
        <v>0</v>
      </c>
      <c r="G184" s="105">
        <f t="shared" si="246"/>
        <v>0</v>
      </c>
      <c r="H184" s="104">
        <f t="shared" si="198"/>
        <v>0</v>
      </c>
      <c r="I184" s="103" t="str">
        <f t="shared" si="247"/>
        <v/>
      </c>
      <c r="J184" s="103" t="e">
        <f t="shared" si="248"/>
        <v>#DIV/0!</v>
      </c>
      <c r="K184" s="103" t="str">
        <f t="shared" si="120"/>
        <v/>
      </c>
      <c r="L184" s="103" t="str">
        <f t="shared" si="121"/>
        <v/>
      </c>
      <c r="M184" s="103" t="str">
        <f t="shared" si="249"/>
        <v/>
      </c>
      <c r="N184" s="102">
        <f t="shared" si="250"/>
        <v>1</v>
      </c>
      <c r="O184" s="176" t="str">
        <f t="shared" si="168"/>
        <v/>
      </c>
      <c r="P184" s="101"/>
      <c r="Q184" s="192" t="str">
        <f t="shared" si="251"/>
        <v/>
      </c>
      <c r="R184" s="197"/>
    </row>
    <row r="185" spans="1:18" s="113" customFormat="1" ht="21.75" hidden="1" customHeight="1" x14ac:dyDescent="0.25">
      <c r="A185" s="109"/>
      <c r="B185" s="108"/>
      <c r="C185" s="108"/>
      <c r="D185" s="107">
        <f t="shared" si="243"/>
        <v>45</v>
      </c>
      <c r="E185" s="106">
        <f t="shared" si="244"/>
        <v>45</v>
      </c>
      <c r="F185" s="105">
        <f t="shared" si="245"/>
        <v>0</v>
      </c>
      <c r="G185" s="105">
        <f t="shared" si="246"/>
        <v>0</v>
      </c>
      <c r="H185" s="104">
        <f t="shared" si="198"/>
        <v>0</v>
      </c>
      <c r="I185" s="103" t="str">
        <f t="shared" si="247"/>
        <v/>
      </c>
      <c r="J185" s="103" t="e">
        <f t="shared" si="248"/>
        <v>#DIV/0!</v>
      </c>
      <c r="K185" s="103" t="str">
        <f t="shared" si="120"/>
        <v/>
      </c>
      <c r="L185" s="103" t="str">
        <f t="shared" si="121"/>
        <v/>
      </c>
      <c r="M185" s="103" t="str">
        <f t="shared" si="249"/>
        <v/>
      </c>
      <c r="N185" s="102">
        <f t="shared" si="250"/>
        <v>1</v>
      </c>
      <c r="O185" s="176" t="str">
        <f t="shared" si="168"/>
        <v/>
      </c>
      <c r="P185" s="101"/>
      <c r="Q185" s="192" t="str">
        <f t="shared" si="251"/>
        <v/>
      </c>
      <c r="R185" s="197"/>
    </row>
    <row r="186" spans="1:18" s="113" customFormat="1" ht="21.75" customHeight="1" x14ac:dyDescent="0.25">
      <c r="A186" s="114" t="s">
        <v>119</v>
      </c>
      <c r="B186" s="108"/>
      <c r="C186" s="108"/>
      <c r="D186" s="107"/>
      <c r="E186" s="106"/>
      <c r="F186" s="105"/>
      <c r="G186" s="105"/>
      <c r="H186" s="104"/>
      <c r="I186" s="103"/>
      <c r="J186" s="103" t="e">
        <f t="shared" si="248"/>
        <v>#DIV/0!</v>
      </c>
      <c r="K186" s="103"/>
      <c r="L186" s="103"/>
      <c r="M186" s="103"/>
      <c r="N186" s="102"/>
      <c r="O186" s="176"/>
      <c r="P186" s="101"/>
      <c r="Q186" s="192"/>
      <c r="R186" s="197"/>
    </row>
    <row r="187" spans="1:18" s="113" customFormat="1" ht="72.75" customHeight="1" x14ac:dyDescent="0.25">
      <c r="A187" s="109" t="s">
        <v>111</v>
      </c>
      <c r="B187" s="108">
        <v>2</v>
      </c>
      <c r="C187" s="108">
        <v>17</v>
      </c>
      <c r="D187" s="107">
        <f t="shared" si="243"/>
        <v>43</v>
      </c>
      <c r="E187" s="106">
        <f t="shared" si="244"/>
        <v>28</v>
      </c>
      <c r="F187" s="105">
        <f t="shared" si="245"/>
        <v>4.4444444444444446E-2</v>
      </c>
      <c r="G187" s="105">
        <f t="shared" si="246"/>
        <v>0.37777777777777777</v>
      </c>
      <c r="H187" s="104">
        <f t="shared" si="198"/>
        <v>-0.33333333333333331</v>
      </c>
      <c r="I187" s="103">
        <f t="shared" si="247"/>
        <v>7.6607387140902872E-2</v>
      </c>
      <c r="J187" s="103">
        <f t="shared" si="248"/>
        <v>0.78599849177943004</v>
      </c>
      <c r="K187" s="103">
        <f t="shared" si="120"/>
        <v>1.6414030150449708E-2</v>
      </c>
      <c r="L187" s="103">
        <f t="shared" si="121"/>
        <v>0.35754118341225183</v>
      </c>
      <c r="M187" s="103">
        <f t="shared" si="249"/>
        <v>0.23632935260842236</v>
      </c>
      <c r="N187" s="102">
        <f t="shared" si="250"/>
        <v>8.1589700728332883E-5</v>
      </c>
      <c r="O187" s="176" t="str">
        <f t="shared" ref="O187:O196" si="252">IF(AND(N187&lt;$B$6,M187&gt;1,AND(B187&gt;0,B187&lt;$B$4)),"Doers are " &amp; ROUND(M187,1)&amp;" more likely to give this response than Non-Doers.",IF(AND(N187&lt;$B$6,M187&gt;1,B187=$B$4),"Doers are more likely to give this response than Non-doers.",""))</f>
        <v/>
      </c>
      <c r="P187" s="101"/>
      <c r="Q187" s="192" t="str">
        <f t="shared" ref="Q187:Q196" si="253">IF(AND(N187&lt;$B$6,M187&lt;1,AND(C187&gt;0,B187&gt;0)),"Non-doers are " &amp; ROUND(1/M187,1)&amp;" more likely to give this response than Doers.",IF(AND(N187&lt;$B$6,M187=0,B187=0),"Non-doers are more likely to give this response than Doers.",""))</f>
        <v>Non-doers are 4.2 more likely to give this response than Doers.</v>
      </c>
      <c r="R187" s="198">
        <f t="shared" ref="R187:R196" si="254">(F187+G187)/2</f>
        <v>0.21111111111111111</v>
      </c>
    </row>
    <row r="188" spans="1:18" s="113" customFormat="1" ht="23.25" customHeight="1" x14ac:dyDescent="0.25">
      <c r="A188" s="109" t="s">
        <v>112</v>
      </c>
      <c r="B188" s="108">
        <v>3</v>
      </c>
      <c r="C188" s="108">
        <v>3</v>
      </c>
      <c r="D188" s="107">
        <f t="shared" si="243"/>
        <v>42</v>
      </c>
      <c r="E188" s="106">
        <f t="shared" si="244"/>
        <v>42</v>
      </c>
      <c r="F188" s="105">
        <f t="shared" si="245"/>
        <v>6.6666666666666666E-2</v>
      </c>
      <c r="G188" s="105">
        <f t="shared" si="246"/>
        <v>6.6666666666666666E-2</v>
      </c>
      <c r="H188" s="104">
        <f t="shared" si="198"/>
        <v>0</v>
      </c>
      <c r="I188" s="103">
        <f t="shared" si="247"/>
        <v>1</v>
      </c>
      <c r="J188" s="103">
        <f t="shared" si="248"/>
        <v>0.84515425472851657</v>
      </c>
      <c r="K188" s="103">
        <f t="shared" ref="K188:K252" si="255">IF(ISERROR(EXP(LN(I188)-1.96 *J188)),"",(EXP(LN(I188)-1.96*J188)))</f>
        <v>0.19080518614805242</v>
      </c>
      <c r="L188" s="103">
        <f t="shared" ref="L188:L252" si="256">IF(ISERROR(EXP(LN(I188)+1.96 *J188)),"",EXP(LN(I188)+1.96*J188))</f>
        <v>5.240947692187282</v>
      </c>
      <c r="M188" s="103">
        <f t="shared" si="249"/>
        <v>1</v>
      </c>
      <c r="N188" s="102">
        <f t="shared" si="250"/>
        <v>0.66170203067666389</v>
      </c>
      <c r="O188" s="176" t="str">
        <f t="shared" si="252"/>
        <v/>
      </c>
      <c r="P188" s="101"/>
      <c r="Q188" s="192" t="str">
        <f t="shared" si="253"/>
        <v/>
      </c>
      <c r="R188" s="198">
        <f t="shared" si="254"/>
        <v>6.6666666666666666E-2</v>
      </c>
    </row>
    <row r="189" spans="1:18" s="113" customFormat="1" ht="21.75" customHeight="1" x14ac:dyDescent="0.25">
      <c r="A189" s="109" t="s">
        <v>113</v>
      </c>
      <c r="B189" s="108">
        <v>16</v>
      </c>
      <c r="C189" s="108">
        <v>9</v>
      </c>
      <c r="D189" s="107">
        <f t="shared" si="243"/>
        <v>29</v>
      </c>
      <c r="E189" s="106">
        <f t="shared" si="244"/>
        <v>36</v>
      </c>
      <c r="F189" s="105">
        <f t="shared" si="245"/>
        <v>0.35555555555555557</v>
      </c>
      <c r="G189" s="105">
        <f t="shared" si="246"/>
        <v>0.2</v>
      </c>
      <c r="H189" s="104">
        <f t="shared" si="198"/>
        <v>0.15555555555555556</v>
      </c>
      <c r="I189" s="103">
        <f t="shared" si="247"/>
        <v>2.2068965517241379</v>
      </c>
      <c r="J189" s="103">
        <f t="shared" si="248"/>
        <v>0.4856661893827679</v>
      </c>
      <c r="K189" s="103">
        <f t="shared" si="255"/>
        <v>0.85187244328359191</v>
      </c>
      <c r="L189" s="103">
        <f t="shared" si="256"/>
        <v>5.7172789522791456</v>
      </c>
      <c r="M189" s="103">
        <f t="shared" si="249"/>
        <v>1.2900849278624784</v>
      </c>
      <c r="N189" s="102">
        <f t="shared" si="250"/>
        <v>7.8616942328306016E-2</v>
      </c>
      <c r="O189" s="176" t="str">
        <f t="shared" si="252"/>
        <v/>
      </c>
      <c r="P189" s="101"/>
      <c r="Q189" s="192" t="str">
        <f t="shared" si="253"/>
        <v/>
      </c>
      <c r="R189" s="198">
        <f t="shared" si="254"/>
        <v>0.27777777777777779</v>
      </c>
    </row>
    <row r="190" spans="1:18" s="113" customFormat="1" ht="60" customHeight="1" x14ac:dyDescent="0.25">
      <c r="A190" s="109" t="s">
        <v>152</v>
      </c>
      <c r="B190" s="108">
        <v>8</v>
      </c>
      <c r="C190" s="108">
        <v>2</v>
      </c>
      <c r="D190" s="107">
        <f t="shared" si="243"/>
        <v>37</v>
      </c>
      <c r="E190" s="106">
        <f t="shared" si="244"/>
        <v>43</v>
      </c>
      <c r="F190" s="105">
        <f t="shared" si="245"/>
        <v>0.17777777777777778</v>
      </c>
      <c r="G190" s="105">
        <f t="shared" si="246"/>
        <v>4.4444444444444446E-2</v>
      </c>
      <c r="H190" s="104">
        <f t="shared" si="198"/>
        <v>0.13333333333333333</v>
      </c>
      <c r="I190" s="103">
        <f t="shared" si="247"/>
        <v>4.6486486486486482</v>
      </c>
      <c r="J190" s="103">
        <f t="shared" si="248"/>
        <v>0.82175594976885646</v>
      </c>
      <c r="K190" s="103">
        <f t="shared" si="255"/>
        <v>0.9286112417169049</v>
      </c>
      <c r="L190" s="103">
        <f t="shared" si="256"/>
        <v>23.271239123304607</v>
      </c>
      <c r="M190" s="103">
        <f t="shared" si="249"/>
        <v>1.4498333950388744</v>
      </c>
      <c r="N190" s="102">
        <f t="shared" si="250"/>
        <v>4.4831512846289105E-2</v>
      </c>
      <c r="O190" s="176" t="str">
        <f t="shared" si="252"/>
        <v>Doers are 1.4 more likely to give this response than Non-Doers.</v>
      </c>
      <c r="P190" s="101"/>
      <c r="Q190" s="192" t="str">
        <f t="shared" si="253"/>
        <v/>
      </c>
      <c r="R190" s="198">
        <f t="shared" si="254"/>
        <v>0.11111111111111112</v>
      </c>
    </row>
    <row r="191" spans="1:18" s="113" customFormat="1" ht="21.75" customHeight="1" x14ac:dyDescent="0.25">
      <c r="A191" s="109" t="s">
        <v>114</v>
      </c>
      <c r="B191" s="108">
        <v>2</v>
      </c>
      <c r="C191" s="108">
        <v>1</v>
      </c>
      <c r="D191" s="107">
        <f t="shared" si="243"/>
        <v>43</v>
      </c>
      <c r="E191" s="106">
        <f t="shared" si="244"/>
        <v>44</v>
      </c>
      <c r="F191" s="105">
        <f t="shared" si="245"/>
        <v>4.4444444444444446E-2</v>
      </c>
      <c r="G191" s="105">
        <f t="shared" si="246"/>
        <v>2.2222222222222223E-2</v>
      </c>
      <c r="H191" s="104">
        <f t="shared" si="198"/>
        <v>2.2222222222222223E-2</v>
      </c>
      <c r="I191" s="103">
        <f t="shared" si="247"/>
        <v>2.0465116279069768</v>
      </c>
      <c r="J191" s="103">
        <f t="shared" si="248"/>
        <v>1.243375682036914</v>
      </c>
      <c r="K191" s="103">
        <f t="shared" si="255"/>
        <v>0.17890870377897014</v>
      </c>
      <c r="L191" s="103">
        <f t="shared" si="256"/>
        <v>23.409760144105231</v>
      </c>
      <c r="M191" s="103">
        <f t="shared" si="249"/>
        <v>1.2297220646625073</v>
      </c>
      <c r="N191" s="102">
        <f t="shared" si="250"/>
        <v>0.49999999999999989</v>
      </c>
      <c r="O191" s="176" t="str">
        <f t="shared" si="252"/>
        <v/>
      </c>
      <c r="P191" s="101"/>
      <c r="Q191" s="192" t="str">
        <f t="shared" si="253"/>
        <v/>
      </c>
      <c r="R191" s="198">
        <f t="shared" si="254"/>
        <v>3.3333333333333333E-2</v>
      </c>
    </row>
    <row r="192" spans="1:18" s="113" customFormat="1" ht="21.75" customHeight="1" x14ac:dyDescent="0.25">
      <c r="A192" s="109" t="s">
        <v>115</v>
      </c>
      <c r="B192" s="108">
        <v>9</v>
      </c>
      <c r="C192" s="108">
        <v>5</v>
      </c>
      <c r="D192" s="107">
        <f t="shared" si="243"/>
        <v>36</v>
      </c>
      <c r="E192" s="106">
        <f t="shared" si="244"/>
        <v>40</v>
      </c>
      <c r="F192" s="105">
        <f t="shared" si="245"/>
        <v>0.2</v>
      </c>
      <c r="G192" s="105">
        <f t="shared" si="246"/>
        <v>0.1111111111111111</v>
      </c>
      <c r="H192" s="104">
        <f t="shared" si="198"/>
        <v>8.8888888888888906E-2</v>
      </c>
      <c r="I192" s="103">
        <f t="shared" si="247"/>
        <v>2</v>
      </c>
      <c r="J192" s="103">
        <f t="shared" si="248"/>
        <v>0.60323203569512862</v>
      </c>
      <c r="K192" s="103">
        <f t="shared" si="255"/>
        <v>0.61312428832170218</v>
      </c>
      <c r="L192" s="103">
        <f t="shared" si="256"/>
        <v>6.5239627204284334</v>
      </c>
      <c r="M192" s="103">
        <f t="shared" si="249"/>
        <v>1.2380952380952381</v>
      </c>
      <c r="N192" s="102">
        <f t="shared" si="250"/>
        <v>0.19183916296426706</v>
      </c>
      <c r="O192" s="176" t="str">
        <f t="shared" si="252"/>
        <v/>
      </c>
      <c r="P192" s="101"/>
      <c r="Q192" s="192" t="str">
        <f t="shared" si="253"/>
        <v/>
      </c>
      <c r="R192" s="198">
        <f t="shared" si="254"/>
        <v>0.15555555555555556</v>
      </c>
    </row>
    <row r="193" spans="1:18" s="113" customFormat="1" ht="21.75" customHeight="1" x14ac:dyDescent="0.25">
      <c r="A193" s="109" t="s">
        <v>116</v>
      </c>
      <c r="B193" s="108">
        <v>5</v>
      </c>
      <c r="C193" s="108">
        <v>6</v>
      </c>
      <c r="D193" s="107">
        <f t="shared" si="243"/>
        <v>40</v>
      </c>
      <c r="E193" s="106">
        <f t="shared" si="244"/>
        <v>39</v>
      </c>
      <c r="F193" s="105">
        <f t="shared" si="245"/>
        <v>0.1111111111111111</v>
      </c>
      <c r="G193" s="105">
        <f t="shared" si="246"/>
        <v>0.13333333333333333</v>
      </c>
      <c r="H193" s="104">
        <f t="shared" si="198"/>
        <v>-2.2222222222222227E-2</v>
      </c>
      <c r="I193" s="103">
        <f t="shared" si="247"/>
        <v>0.8125</v>
      </c>
      <c r="J193" s="103">
        <f t="shared" si="248"/>
        <v>0.64599356986559264</v>
      </c>
      <c r="K193" s="103">
        <f t="shared" si="255"/>
        <v>0.22905645859892146</v>
      </c>
      <c r="L193" s="103">
        <f t="shared" si="256"/>
        <v>2.882067827460546</v>
      </c>
      <c r="M193" s="103">
        <f t="shared" si="249"/>
        <v>0.92444029850746257</v>
      </c>
      <c r="N193" s="102">
        <f t="shared" si="250"/>
        <v>0.49999999999999967</v>
      </c>
      <c r="O193" s="176" t="str">
        <f t="shared" si="252"/>
        <v/>
      </c>
      <c r="P193" s="101"/>
      <c r="Q193" s="192" t="str">
        <f t="shared" si="253"/>
        <v/>
      </c>
      <c r="R193" s="198">
        <f t="shared" si="254"/>
        <v>0.12222222222222222</v>
      </c>
    </row>
    <row r="194" spans="1:18" s="113" customFormat="1" ht="21.75" customHeight="1" x14ac:dyDescent="0.25">
      <c r="A194" s="109" t="s">
        <v>117</v>
      </c>
      <c r="B194" s="108">
        <v>0</v>
      </c>
      <c r="C194" s="108">
        <v>0</v>
      </c>
      <c r="D194" s="107">
        <f t="shared" si="243"/>
        <v>45</v>
      </c>
      <c r="E194" s="106">
        <f t="shared" si="244"/>
        <v>45</v>
      </c>
      <c r="F194" s="105">
        <f t="shared" si="245"/>
        <v>0</v>
      </c>
      <c r="G194" s="105">
        <f t="shared" si="246"/>
        <v>0</v>
      </c>
      <c r="H194" s="104">
        <f t="shared" si="198"/>
        <v>0</v>
      </c>
      <c r="I194" s="103" t="str">
        <f t="shared" si="247"/>
        <v/>
      </c>
      <c r="J194" s="103" t="e">
        <f t="shared" si="248"/>
        <v>#DIV/0!</v>
      </c>
      <c r="K194" s="103" t="str">
        <f t="shared" si="255"/>
        <v/>
      </c>
      <c r="L194" s="103" t="str">
        <f t="shared" si="256"/>
        <v/>
      </c>
      <c r="M194" s="103" t="str">
        <f t="shared" si="249"/>
        <v/>
      </c>
      <c r="N194" s="102">
        <f t="shared" si="250"/>
        <v>1</v>
      </c>
      <c r="O194" s="176" t="str">
        <f t="shared" si="252"/>
        <v/>
      </c>
      <c r="P194" s="101"/>
      <c r="Q194" s="192" t="str">
        <f t="shared" si="253"/>
        <v/>
      </c>
      <c r="R194" s="198">
        <f t="shared" si="254"/>
        <v>0</v>
      </c>
    </row>
    <row r="195" spans="1:18" s="113" customFormat="1" ht="21.75" customHeight="1" x14ac:dyDescent="0.25">
      <c r="A195" s="109" t="s">
        <v>118</v>
      </c>
      <c r="B195" s="108">
        <v>0</v>
      </c>
      <c r="C195" s="108">
        <v>2</v>
      </c>
      <c r="D195" s="107">
        <f t="shared" ref="D195" si="257">SUM($B$4-B195)</f>
        <v>45</v>
      </c>
      <c r="E195" s="106">
        <f t="shared" ref="E195" si="258">SUM($B$5-C195)</f>
        <v>43</v>
      </c>
      <c r="F195" s="105">
        <f t="shared" si="245"/>
        <v>0</v>
      </c>
      <c r="G195" s="105">
        <f t="shared" si="246"/>
        <v>4.4444444444444446E-2</v>
      </c>
      <c r="H195" s="104">
        <f t="shared" si="198"/>
        <v>-4.4444444444444446E-2</v>
      </c>
      <c r="I195" s="103">
        <f t="shared" si="247"/>
        <v>0</v>
      </c>
      <c r="J195" s="103" t="e">
        <f t="shared" si="248"/>
        <v>#DIV/0!</v>
      </c>
      <c r="K195" s="103" t="str">
        <f t="shared" si="255"/>
        <v/>
      </c>
      <c r="L195" s="103" t="str">
        <f t="shared" si="256"/>
        <v/>
      </c>
      <c r="M195" s="103">
        <f t="shared" si="249"/>
        <v>0</v>
      </c>
      <c r="N195" s="102">
        <f t="shared" si="250"/>
        <v>0.2471910112359551</v>
      </c>
      <c r="O195" s="176" t="str">
        <f t="shared" si="252"/>
        <v/>
      </c>
      <c r="P195" s="101"/>
      <c r="Q195" s="192" t="str">
        <f t="shared" si="253"/>
        <v/>
      </c>
      <c r="R195" s="198">
        <f t="shared" si="254"/>
        <v>2.2222222222222223E-2</v>
      </c>
    </row>
    <row r="196" spans="1:18" s="113" customFormat="1" ht="58.5" customHeight="1" x14ac:dyDescent="0.25">
      <c r="A196" s="110" t="s">
        <v>151</v>
      </c>
      <c r="B196" s="191">
        <f>+B190+B191+B192+B193</f>
        <v>24</v>
      </c>
      <c r="C196" s="191">
        <f>+C190+C191+C192+C193</f>
        <v>14</v>
      </c>
      <c r="D196" s="107">
        <f t="shared" si="243"/>
        <v>21</v>
      </c>
      <c r="E196" s="106">
        <f t="shared" si="244"/>
        <v>31</v>
      </c>
      <c r="F196" s="105">
        <f t="shared" si="245"/>
        <v>0.53333333333333333</v>
      </c>
      <c r="G196" s="105">
        <f t="shared" si="246"/>
        <v>0.31111111111111112</v>
      </c>
      <c r="H196" s="104">
        <f t="shared" si="198"/>
        <v>0.22222222222222221</v>
      </c>
      <c r="I196" s="103">
        <f t="shared" si="247"/>
        <v>2.5306122448979593</v>
      </c>
      <c r="J196" s="103">
        <f t="shared" si="248"/>
        <v>0.43928618260812019</v>
      </c>
      <c r="K196" s="103">
        <f t="shared" si="255"/>
        <v>1.069787841222408</v>
      </c>
      <c r="L196" s="103">
        <f t="shared" si="256"/>
        <v>5.9862321174915119</v>
      </c>
      <c r="M196" s="103">
        <f t="shared" si="249"/>
        <v>1.3781512605042019</v>
      </c>
      <c r="N196" s="102">
        <f t="shared" si="250"/>
        <v>2.7055751760111248E-2</v>
      </c>
      <c r="O196" s="176" t="str">
        <f t="shared" si="252"/>
        <v>Doers are 1.4 more likely to give this response than Non-Doers.</v>
      </c>
      <c r="P196" s="101"/>
      <c r="Q196" s="192" t="str">
        <f t="shared" si="253"/>
        <v/>
      </c>
      <c r="R196" s="198">
        <f t="shared" si="254"/>
        <v>0.42222222222222222</v>
      </c>
    </row>
    <row r="197" spans="1:18" s="113" customFormat="1" ht="54" customHeight="1" x14ac:dyDescent="0.25">
      <c r="A197" s="114" t="s">
        <v>120</v>
      </c>
      <c r="B197" s="108"/>
      <c r="C197" s="108"/>
      <c r="D197" s="107"/>
      <c r="E197" s="106"/>
      <c r="F197" s="105"/>
      <c r="G197" s="105"/>
      <c r="H197" s="104"/>
      <c r="I197" s="103"/>
      <c r="J197" s="103"/>
      <c r="K197" s="103"/>
      <c r="L197" s="103"/>
      <c r="M197" s="103"/>
      <c r="N197" s="102"/>
      <c r="O197" s="176"/>
      <c r="P197" s="101"/>
      <c r="Q197" s="192"/>
      <c r="R197" s="197"/>
    </row>
    <row r="198" spans="1:18" s="113" customFormat="1" ht="81" customHeight="1" x14ac:dyDescent="0.25">
      <c r="A198" s="109" t="s">
        <v>121</v>
      </c>
      <c r="B198" s="108">
        <v>2</v>
      </c>
      <c r="C198" s="108">
        <v>10</v>
      </c>
      <c r="D198" s="107">
        <f t="shared" si="243"/>
        <v>43</v>
      </c>
      <c r="E198" s="106">
        <f t="shared" si="244"/>
        <v>35</v>
      </c>
      <c r="F198" s="105">
        <f t="shared" si="245"/>
        <v>4.4444444444444446E-2</v>
      </c>
      <c r="G198" s="105">
        <f t="shared" si="246"/>
        <v>0.22222222222222221</v>
      </c>
      <c r="H198" s="104">
        <f t="shared" si="198"/>
        <v>-0.17777777777777776</v>
      </c>
      <c r="I198" s="103">
        <f t="shared" si="247"/>
        <v>0.16279069767441862</v>
      </c>
      <c r="J198" s="103">
        <f t="shared" si="248"/>
        <v>0.80735818725328912</v>
      </c>
      <c r="K198" s="103">
        <f t="shared" si="255"/>
        <v>3.3449714965509088E-2</v>
      </c>
      <c r="L198" s="103">
        <f t="shared" si="256"/>
        <v>0.7922582083778491</v>
      </c>
      <c r="M198" s="103">
        <f t="shared" si="249"/>
        <v>0.38238658025162037</v>
      </c>
      <c r="N198" s="102">
        <f t="shared" si="250"/>
        <v>1.330359458870309E-2</v>
      </c>
      <c r="O198" s="176" t="str">
        <f t="shared" ref="O198:O202" si="259">IF(AND(N198&lt;$B$6,M198&gt;1,AND(B198&gt;0,B198&lt;$B$4)),"Doers are " &amp; ROUND(M198,1)&amp;" more likely to give this response than Non-Doers.",IF(AND(N198&lt;$B$6,M198&gt;1,B198=$B$4),"Doers are more likely to give this response than Non-doers.",""))</f>
        <v/>
      </c>
      <c r="P198" s="101"/>
      <c r="Q198" s="192" t="str">
        <f t="shared" ref="Q198:Q202" si="260">IF(AND(N198&lt;$B$6,M198&lt;1,AND(C198&gt;0,B198&gt;0)),"Non-doers are " &amp; ROUND(1/M198,1)&amp;" more likely to give this response than Doers.",IF(AND(N198&lt;$B$6,M198=0,B198=0),"Non-doers are more likely to give this response than Doers.",""))</f>
        <v>Non-doers are 2.6 more likely to give this response than Doers.</v>
      </c>
      <c r="R198" s="198">
        <f t="shared" ref="R198:R202" si="261">(F198+G198)/2</f>
        <v>0.13333333333333333</v>
      </c>
    </row>
    <row r="199" spans="1:18" s="113" customFormat="1" ht="81.75" customHeight="1" x14ac:dyDescent="0.25">
      <c r="A199" s="109" t="s">
        <v>122</v>
      </c>
      <c r="B199" s="108">
        <v>6</v>
      </c>
      <c r="C199" s="108">
        <v>20</v>
      </c>
      <c r="D199" s="107">
        <f t="shared" si="243"/>
        <v>39</v>
      </c>
      <c r="E199" s="106">
        <f t="shared" si="244"/>
        <v>25</v>
      </c>
      <c r="F199" s="105">
        <f t="shared" si="245"/>
        <v>0.13333333333333333</v>
      </c>
      <c r="G199" s="105">
        <f t="shared" si="246"/>
        <v>0.44444444444444442</v>
      </c>
      <c r="H199" s="104">
        <f t="shared" si="198"/>
        <v>-0.31111111111111112</v>
      </c>
      <c r="I199" s="103">
        <f t="shared" si="247"/>
        <v>0.19230769230769232</v>
      </c>
      <c r="J199" s="103">
        <f t="shared" si="248"/>
        <v>0.53132635197935774</v>
      </c>
      <c r="K199" s="103">
        <f t="shared" si="255"/>
        <v>6.7876983693585011E-2</v>
      </c>
      <c r="L199" s="103">
        <f t="shared" si="256"/>
        <v>0.54484225002775455</v>
      </c>
      <c r="M199" s="103">
        <f t="shared" si="249"/>
        <v>0.47324414715719071</v>
      </c>
      <c r="N199" s="102">
        <f t="shared" si="250"/>
        <v>1.0713458362176056E-3</v>
      </c>
      <c r="O199" s="176" t="str">
        <f t="shared" si="259"/>
        <v/>
      </c>
      <c r="P199" s="101"/>
      <c r="Q199" s="192" t="str">
        <f t="shared" si="260"/>
        <v>Non-doers are 2.1 more likely to give this response than Doers.</v>
      </c>
      <c r="R199" s="198">
        <f t="shared" si="261"/>
        <v>0.28888888888888886</v>
      </c>
    </row>
    <row r="200" spans="1:18" s="113" customFormat="1" ht="72" customHeight="1" x14ac:dyDescent="0.25">
      <c r="A200" s="109" t="s">
        <v>123</v>
      </c>
      <c r="B200" s="108">
        <v>20</v>
      </c>
      <c r="C200" s="108">
        <v>7</v>
      </c>
      <c r="D200" s="107">
        <f t="shared" si="243"/>
        <v>25</v>
      </c>
      <c r="E200" s="106">
        <f t="shared" si="244"/>
        <v>38</v>
      </c>
      <c r="F200" s="105">
        <f t="shared" si="245"/>
        <v>0.44444444444444442</v>
      </c>
      <c r="G200" s="105">
        <f t="shared" si="246"/>
        <v>0.15555555555555556</v>
      </c>
      <c r="H200" s="104">
        <f t="shared" si="198"/>
        <v>0.28888888888888886</v>
      </c>
      <c r="I200" s="103">
        <f t="shared" si="247"/>
        <v>4.3428571428571425</v>
      </c>
      <c r="J200" s="103">
        <f t="shared" si="248"/>
        <v>0.50909029879857959</v>
      </c>
      <c r="K200" s="103">
        <f t="shared" si="255"/>
        <v>1.6011393566196988</v>
      </c>
      <c r="L200" s="103">
        <f t="shared" si="256"/>
        <v>11.779367039658009</v>
      </c>
      <c r="M200" s="103">
        <f t="shared" si="249"/>
        <v>1.5498694516971279</v>
      </c>
      <c r="N200" s="102">
        <f t="shared" si="250"/>
        <v>2.6196367890794822E-3</v>
      </c>
      <c r="O200" s="176" t="str">
        <f t="shared" si="259"/>
        <v>Doers are 1.5 more likely to give this response than Non-Doers.</v>
      </c>
      <c r="P200" s="101"/>
      <c r="Q200" s="192" t="str">
        <f t="shared" si="260"/>
        <v/>
      </c>
      <c r="R200" s="198">
        <f t="shared" si="261"/>
        <v>0.3</v>
      </c>
    </row>
    <row r="201" spans="1:18" s="113" customFormat="1" ht="60" x14ac:dyDescent="0.25">
      <c r="A201" s="109" t="s">
        <v>124</v>
      </c>
      <c r="B201" s="108">
        <v>17</v>
      </c>
      <c r="C201" s="108">
        <v>0</v>
      </c>
      <c r="D201" s="107">
        <f t="shared" si="243"/>
        <v>28</v>
      </c>
      <c r="E201" s="106">
        <f t="shared" si="244"/>
        <v>45</v>
      </c>
      <c r="F201" s="105">
        <f t="shared" si="245"/>
        <v>0.37777777777777777</v>
      </c>
      <c r="G201" s="105">
        <f t="shared" si="246"/>
        <v>0</v>
      </c>
      <c r="H201" s="104">
        <f t="shared" si="198"/>
        <v>0.37777777777777777</v>
      </c>
      <c r="I201" s="103" t="str">
        <f t="shared" si="247"/>
        <v/>
      </c>
      <c r="J201" s="103" t="e">
        <f t="shared" si="248"/>
        <v>#DIV/0!</v>
      </c>
      <c r="K201" s="103" t="str">
        <f t="shared" si="255"/>
        <v/>
      </c>
      <c r="L201" s="103" t="str">
        <f t="shared" si="256"/>
        <v/>
      </c>
      <c r="M201" s="103">
        <f t="shared" si="249"/>
        <v>1.904017857142857</v>
      </c>
      <c r="N201" s="102">
        <f t="shared" si="250"/>
        <v>1.1804673774984271E-6</v>
      </c>
      <c r="O201" s="176" t="str">
        <f t="shared" si="259"/>
        <v>Doers are 1.9 more likely to give this response than Non-Doers.</v>
      </c>
      <c r="P201" s="101"/>
      <c r="Q201" s="192" t="str">
        <f t="shared" si="260"/>
        <v/>
      </c>
      <c r="R201" s="198">
        <f t="shared" si="261"/>
        <v>0.18888888888888888</v>
      </c>
    </row>
    <row r="202" spans="1:18" s="113" customFormat="1" ht="63.75" customHeight="1" x14ac:dyDescent="0.25">
      <c r="A202" s="109" t="s">
        <v>77</v>
      </c>
      <c r="B202" s="108">
        <v>0</v>
      </c>
      <c r="C202" s="108">
        <v>8</v>
      </c>
      <c r="D202" s="107">
        <f t="shared" si="243"/>
        <v>45</v>
      </c>
      <c r="E202" s="106">
        <f t="shared" si="244"/>
        <v>37</v>
      </c>
      <c r="F202" s="105">
        <f t="shared" si="245"/>
        <v>0</v>
      </c>
      <c r="G202" s="105">
        <f t="shared" si="246"/>
        <v>0.17777777777777778</v>
      </c>
      <c r="H202" s="104">
        <f t="shared" si="198"/>
        <v>-0.17777777777777778</v>
      </c>
      <c r="I202" s="103">
        <f t="shared" si="247"/>
        <v>0</v>
      </c>
      <c r="J202" s="103" t="e">
        <f t="shared" si="248"/>
        <v>#DIV/0!</v>
      </c>
      <c r="K202" s="103" t="str">
        <f t="shared" si="255"/>
        <v/>
      </c>
      <c r="L202" s="103" t="str">
        <f t="shared" si="256"/>
        <v/>
      </c>
      <c r="M202" s="103">
        <f t="shared" si="249"/>
        <v>0</v>
      </c>
      <c r="N202" s="102">
        <f t="shared" si="250"/>
        <v>2.7807746243537876E-3</v>
      </c>
      <c r="O202" s="176" t="str">
        <f t="shared" si="259"/>
        <v/>
      </c>
      <c r="P202" s="101"/>
      <c r="Q202" s="192" t="str">
        <f t="shared" si="260"/>
        <v>Non-doers are more likely to give this response than Doers.</v>
      </c>
      <c r="R202" s="198">
        <f t="shared" si="261"/>
        <v>8.8888888888888892E-2</v>
      </c>
    </row>
    <row r="203" spans="1:18" s="113" customFormat="1" ht="54" customHeight="1" x14ac:dyDescent="0.25">
      <c r="A203" s="114" t="s">
        <v>125</v>
      </c>
      <c r="B203" s="108"/>
      <c r="C203" s="108"/>
      <c r="D203" s="107">
        <f t="shared" si="243"/>
        <v>45</v>
      </c>
      <c r="E203" s="106">
        <f t="shared" si="244"/>
        <v>45</v>
      </c>
      <c r="F203" s="105">
        <f t="shared" si="245"/>
        <v>0</v>
      </c>
      <c r="G203" s="105">
        <f t="shared" si="246"/>
        <v>0</v>
      </c>
      <c r="H203" s="104">
        <f t="shared" si="198"/>
        <v>0</v>
      </c>
      <c r="I203" s="103" t="str">
        <f t="shared" si="247"/>
        <v/>
      </c>
      <c r="J203" s="103" t="e">
        <f t="shared" si="248"/>
        <v>#DIV/0!</v>
      </c>
      <c r="K203" s="103" t="str">
        <f t="shared" si="255"/>
        <v/>
      </c>
      <c r="L203" s="103" t="str">
        <f t="shared" si="256"/>
        <v/>
      </c>
      <c r="M203" s="103" t="str">
        <f t="shared" si="249"/>
        <v/>
      </c>
      <c r="N203" s="102">
        <f t="shared" si="250"/>
        <v>1</v>
      </c>
      <c r="O203" s="176" t="str">
        <f t="shared" si="168"/>
        <v/>
      </c>
      <c r="P203" s="101"/>
      <c r="Q203" s="192" t="str">
        <f t="shared" si="251"/>
        <v/>
      </c>
      <c r="R203" s="197"/>
    </row>
    <row r="204" spans="1:18" s="113" customFormat="1" ht="21.75" customHeight="1" x14ac:dyDescent="0.25">
      <c r="A204" s="109" t="s">
        <v>121</v>
      </c>
      <c r="B204" s="108">
        <v>2</v>
      </c>
      <c r="C204" s="108">
        <v>4</v>
      </c>
      <c r="D204" s="107">
        <f t="shared" si="243"/>
        <v>43</v>
      </c>
      <c r="E204" s="106">
        <f t="shared" si="244"/>
        <v>41</v>
      </c>
      <c r="F204" s="105">
        <f t="shared" si="245"/>
        <v>4.4444444444444446E-2</v>
      </c>
      <c r="G204" s="105">
        <f t="shared" si="246"/>
        <v>8.8888888888888892E-2</v>
      </c>
      <c r="H204" s="104">
        <f t="shared" si="198"/>
        <v>-4.4444444444444446E-2</v>
      </c>
      <c r="I204" s="103">
        <f t="shared" si="247"/>
        <v>0.47674418604651164</v>
      </c>
      <c r="J204" s="103">
        <f t="shared" si="248"/>
        <v>0.89311032793038925</v>
      </c>
      <c r="K204" s="103">
        <f t="shared" si="255"/>
        <v>8.2804615839342136E-2</v>
      </c>
      <c r="L204" s="103">
        <f t="shared" si="256"/>
        <v>2.744835135400304</v>
      </c>
      <c r="M204" s="103">
        <f t="shared" si="249"/>
        <v>0.72298221614227076</v>
      </c>
      <c r="N204" s="102">
        <f t="shared" si="250"/>
        <v>0.33829796932333556</v>
      </c>
      <c r="O204" s="176" t="str">
        <f t="shared" si="168"/>
        <v/>
      </c>
      <c r="P204" s="101"/>
      <c r="Q204" s="192" t="str">
        <f t="shared" si="251"/>
        <v/>
      </c>
      <c r="R204" s="197"/>
    </row>
    <row r="205" spans="1:18" s="113" customFormat="1" ht="72.75" customHeight="1" x14ac:dyDescent="0.25">
      <c r="A205" s="109" t="s">
        <v>122</v>
      </c>
      <c r="B205" s="108">
        <v>5</v>
      </c>
      <c r="C205" s="108">
        <v>20</v>
      </c>
      <c r="D205" s="107">
        <f t="shared" si="243"/>
        <v>40</v>
      </c>
      <c r="E205" s="106">
        <f t="shared" si="244"/>
        <v>25</v>
      </c>
      <c r="F205" s="105">
        <f t="shared" si="245"/>
        <v>0.1111111111111111</v>
      </c>
      <c r="G205" s="105">
        <f t="shared" si="246"/>
        <v>0.44444444444444442</v>
      </c>
      <c r="H205" s="104">
        <f t="shared" si="198"/>
        <v>-0.33333333333333331</v>
      </c>
      <c r="I205" s="103">
        <f t="shared" si="247"/>
        <v>0.15625</v>
      </c>
      <c r="J205" s="103">
        <f t="shared" si="248"/>
        <v>0.56124860801609122</v>
      </c>
      <c r="K205" s="103">
        <f t="shared" si="255"/>
        <v>5.2008648231897624E-2</v>
      </c>
      <c r="L205" s="103">
        <f t="shared" si="256"/>
        <v>0.46942313115199397</v>
      </c>
      <c r="M205" s="103">
        <f t="shared" si="249"/>
        <v>0.41586538461538464</v>
      </c>
      <c r="N205" s="102">
        <f t="shared" si="250"/>
        <v>3.8728829491373602E-4</v>
      </c>
      <c r="O205" s="176" t="str">
        <f t="shared" ref="O205:O208" si="262">IF(AND(N205&lt;$B$6,M205&gt;1,AND(B205&gt;0,B205&lt;$B$4)),"Doers are " &amp; ROUND(M205,1)&amp;" more likely to give this response than Non-Doers.",IF(AND(N205&lt;$B$6,M205&gt;1,B205=$B$4),"Doers are more likely to give this response than Non-doers.",""))</f>
        <v/>
      </c>
      <c r="P205" s="101"/>
      <c r="Q205" s="192" t="str">
        <f t="shared" ref="Q205:Q208" si="263">IF(AND(N205&lt;$B$6,M205&lt;1,AND(C205&gt;0,B205&gt;0)),"Non-doers are " &amp; ROUND(1/M205,1)&amp;" more likely to give this response than Doers.",IF(AND(N205&lt;$B$6,M205=0,B205=0),"Non-doers are more likely to give this response than Doers.",""))</f>
        <v>Non-doers are 2.4 more likely to give this response than Doers.</v>
      </c>
      <c r="R205" s="198">
        <f t="shared" ref="R205:R213" si="264">(F205+G205)/2</f>
        <v>0.27777777777777779</v>
      </c>
    </row>
    <row r="206" spans="1:18" s="113" customFormat="1" ht="60.75" customHeight="1" x14ac:dyDescent="0.25">
      <c r="A206" s="109" t="s">
        <v>123</v>
      </c>
      <c r="B206" s="108">
        <v>15</v>
      </c>
      <c r="C206" s="108">
        <v>7</v>
      </c>
      <c r="D206" s="107">
        <f t="shared" si="243"/>
        <v>30</v>
      </c>
      <c r="E206" s="106">
        <f t="shared" si="244"/>
        <v>38</v>
      </c>
      <c r="F206" s="105">
        <f t="shared" si="245"/>
        <v>0.33333333333333331</v>
      </c>
      <c r="G206" s="105">
        <f t="shared" si="246"/>
        <v>0.15555555555555556</v>
      </c>
      <c r="H206" s="104">
        <f t="shared" si="198"/>
        <v>0.17777777777777776</v>
      </c>
      <c r="I206" s="103">
        <f t="shared" si="247"/>
        <v>2.7142857142857144</v>
      </c>
      <c r="J206" s="103">
        <f t="shared" si="248"/>
        <v>0.51881878563794026</v>
      </c>
      <c r="K206" s="103">
        <f t="shared" si="255"/>
        <v>0.9818114553351126</v>
      </c>
      <c r="L206" s="103">
        <f t="shared" si="256"/>
        <v>7.5038306985946539</v>
      </c>
      <c r="M206" s="103">
        <f t="shared" si="249"/>
        <v>1.3564356435643563</v>
      </c>
      <c r="N206" s="102">
        <f t="shared" si="250"/>
        <v>4.2324287323129609E-2</v>
      </c>
      <c r="O206" s="176" t="str">
        <f t="shared" si="262"/>
        <v>Doers are 1.4 more likely to give this response than Non-Doers.</v>
      </c>
      <c r="P206" s="101"/>
      <c r="Q206" s="192" t="str">
        <f t="shared" si="263"/>
        <v/>
      </c>
      <c r="R206" s="198">
        <f t="shared" si="264"/>
        <v>0.24444444444444444</v>
      </c>
    </row>
    <row r="207" spans="1:18" s="113" customFormat="1" ht="66.75" customHeight="1" x14ac:dyDescent="0.25">
      <c r="A207" s="109" t="s">
        <v>124</v>
      </c>
      <c r="B207" s="108">
        <v>19</v>
      </c>
      <c r="C207" s="108">
        <v>3</v>
      </c>
      <c r="D207" s="107">
        <f t="shared" si="243"/>
        <v>26</v>
      </c>
      <c r="E207" s="106">
        <f t="shared" si="244"/>
        <v>42</v>
      </c>
      <c r="F207" s="105">
        <f t="shared" si="245"/>
        <v>0.42222222222222222</v>
      </c>
      <c r="G207" s="105">
        <f t="shared" si="246"/>
        <v>6.6666666666666666E-2</v>
      </c>
      <c r="H207" s="104">
        <f t="shared" si="198"/>
        <v>0.35555555555555557</v>
      </c>
      <c r="I207" s="103">
        <f t="shared" si="247"/>
        <v>10.23076923076923</v>
      </c>
      <c r="J207" s="103">
        <f t="shared" si="248"/>
        <v>0.66950427523038569</v>
      </c>
      <c r="K207" s="103">
        <f t="shared" si="255"/>
        <v>2.7543222120676423</v>
      </c>
      <c r="L207" s="103">
        <f t="shared" si="256"/>
        <v>38.001595671946006</v>
      </c>
      <c r="M207" s="103">
        <f t="shared" si="249"/>
        <v>1.7529630490355566</v>
      </c>
      <c r="N207" s="102">
        <f t="shared" si="250"/>
        <v>7.1132930788265944E-5</v>
      </c>
      <c r="O207" s="176" t="str">
        <f t="shared" si="262"/>
        <v>Doers are 1.8 more likely to give this response than Non-Doers.</v>
      </c>
      <c r="P207" s="101"/>
      <c r="Q207" s="192" t="str">
        <f t="shared" si="263"/>
        <v/>
      </c>
      <c r="R207" s="198">
        <f t="shared" si="264"/>
        <v>0.24444444444444444</v>
      </c>
    </row>
    <row r="208" spans="1:18" s="113" customFormat="1" ht="78" customHeight="1" x14ac:dyDescent="0.25">
      <c r="A208" s="109" t="s">
        <v>77</v>
      </c>
      <c r="B208" s="108">
        <v>4</v>
      </c>
      <c r="C208" s="108">
        <v>11</v>
      </c>
      <c r="D208" s="107">
        <f t="shared" ref="D208:D271" si="265">SUM($B$4-B208)</f>
        <v>41</v>
      </c>
      <c r="E208" s="106">
        <f t="shared" ref="E208:E271" si="266">SUM($B$5-C208)</f>
        <v>34</v>
      </c>
      <c r="F208" s="105">
        <f t="shared" si="245"/>
        <v>8.8888888888888892E-2</v>
      </c>
      <c r="G208" s="105">
        <f t="shared" si="246"/>
        <v>0.24444444444444444</v>
      </c>
      <c r="H208" s="104">
        <f t="shared" si="198"/>
        <v>-0.15555555555555556</v>
      </c>
      <c r="I208" s="103">
        <f t="shared" si="247"/>
        <v>0.30155210643015523</v>
      </c>
      <c r="J208" s="103">
        <f t="shared" si="248"/>
        <v>0.62826037557481873</v>
      </c>
      <c r="K208" s="103">
        <f t="shared" si="255"/>
        <v>8.8018981412568836E-2</v>
      </c>
      <c r="L208" s="103">
        <f t="shared" si="256"/>
        <v>1.0331143513946484</v>
      </c>
      <c r="M208" s="103">
        <f t="shared" si="249"/>
        <v>0.57578931617537032</v>
      </c>
      <c r="N208" s="102">
        <f t="shared" si="250"/>
        <v>4.368585059317813E-2</v>
      </c>
      <c r="O208" s="176" t="str">
        <f t="shared" si="262"/>
        <v/>
      </c>
      <c r="P208" s="101"/>
      <c r="Q208" s="192" t="str">
        <f t="shared" si="263"/>
        <v>Non-doers are 1.7 more likely to give this response than Doers.</v>
      </c>
      <c r="R208" s="198">
        <f t="shared" si="264"/>
        <v>0.16666666666666666</v>
      </c>
    </row>
    <row r="209" spans="1:18" s="113" customFormat="1" ht="61.5" customHeight="1" x14ac:dyDescent="0.25">
      <c r="A209" s="110" t="s">
        <v>391</v>
      </c>
      <c r="B209" s="108">
        <f>+B206+B207</f>
        <v>34</v>
      </c>
      <c r="C209" s="108">
        <f>+C206+C207</f>
        <v>10</v>
      </c>
      <c r="D209" s="107">
        <f t="shared" ref="D209" si="267">SUM($B$4-B209)</f>
        <v>11</v>
      </c>
      <c r="E209" s="106">
        <f t="shared" ref="E209" si="268">SUM($B$5-C209)</f>
        <v>35</v>
      </c>
      <c r="F209" s="105">
        <f t="shared" ref="F209" si="269">IF(ISERROR(B209/$B$4),"",(B209/$B$4))</f>
        <v>0.75555555555555554</v>
      </c>
      <c r="G209" s="105">
        <f t="shared" ref="G209" si="270">IF(ISERROR(C209/$B$5),"",(C209/$B$5))</f>
        <v>0.22222222222222221</v>
      </c>
      <c r="H209" s="104">
        <f t="shared" ref="H209" si="271">IF(ISERROR(F209-G209),"",(F209-G209))</f>
        <v>0.53333333333333333</v>
      </c>
      <c r="I209" s="103">
        <f t="shared" ref="I209" si="272">IF(ISERROR((B209*E209)/(C209*D209)),"",(B209*E209/(C209*D209)))</f>
        <v>10.818181818181818</v>
      </c>
      <c r="J209" s="103">
        <f t="shared" ref="J209" si="273">POWER(1/B209+1/C209+1/D209+1/E209,1/2)</f>
        <v>0.49889105442611603</v>
      </c>
      <c r="K209" s="103">
        <f t="shared" ref="K209" si="274">IF(ISERROR(EXP(LN(I209)-1.96 *J209)),"",(EXP(LN(I209)-1.96*J209)))</f>
        <v>4.0690182479532639</v>
      </c>
      <c r="L209" s="103">
        <f t="shared" ref="L209" si="275">IF(ISERROR(EXP(LN(I209)+1.96 *J209)),"",EXP(LN(I209)+1.96*J209))</f>
        <v>28.761988941707965</v>
      </c>
      <c r="M209" s="103">
        <f t="shared" ref="M209" si="276">IF(ISERROR(($B$7*B209/(B209+D209)/(($B$7*B209/(B209+D209)+(1-$B$7)*C209/(C209+E209))))/($B$7*D209/(B209+D209)/(($B$7*D209/(B209+D209)+(1-$B$7)*E209/(C209+E209))))),"",($B$7*B209/(B209+D209)/(($B$7*B209/(B209+D209)+(1-$B$7)*C209/(C209+E209))))/($B$7*D209/(B209+D209)/(($B$7*D209/(B209+D209)+(1-$B$7)*E209/(C209+E209)))))</f>
        <v>2.3937482076283336</v>
      </c>
      <c r="N209" s="102">
        <f t="shared" ref="N209" si="277">MIN(_xlfn.HYPGEOM.DIST(C209,B209+C209,C209+E209,B209+D209+C209+E209,TRUE),_xlfn.HYPGEOM.DIST(B209,B209+C209,B209+D209,B209+D209+C209+E209,TRUE))</f>
        <v>3.4863049493111411E-7</v>
      </c>
      <c r="O209" s="176" t="str">
        <f t="shared" ref="O209" si="278">IF(AND(N209&lt;$B$6,M209&gt;1,AND(B209&gt;0,B209&lt;$B$4)),"Doers are " &amp; ROUND(M209,1)&amp;" more likely to give this response than Non-Doers.",IF(AND(N209&lt;$B$6,M209&gt;1,B209=$B$4),"Doers are more likely to give this response than Non-doers.",""))</f>
        <v>Doers are 2.4 more likely to give this response than Non-Doers.</v>
      </c>
      <c r="P209" s="101"/>
      <c r="Q209" s="192" t="str">
        <f t="shared" ref="Q209" si="279">IF(AND(N209&lt;$B$6,M209&lt;1,AND(C209&gt;0,B209&gt;0)),"Non-doers are " &amp; ROUND(1/M209,1)&amp;" more likely to give this response than Doers.",IF(AND(N209&lt;$B$6,M209=0,B209=0),"Non-doers are more likely to give this response than Doers.",""))</f>
        <v/>
      </c>
      <c r="R209" s="198"/>
    </row>
    <row r="210" spans="1:18" s="113" customFormat="1" ht="45" x14ac:dyDescent="0.25">
      <c r="A210" s="114" t="s">
        <v>126</v>
      </c>
      <c r="B210" s="108"/>
      <c r="C210" s="108"/>
      <c r="D210" s="107"/>
      <c r="E210" s="106"/>
      <c r="F210" s="105"/>
      <c r="G210" s="105"/>
      <c r="H210" s="104"/>
      <c r="I210" s="103"/>
      <c r="J210" s="103"/>
      <c r="K210" s="103"/>
      <c r="L210" s="103"/>
      <c r="M210" s="103"/>
      <c r="N210" s="102"/>
      <c r="O210" s="176"/>
      <c r="P210" s="101"/>
      <c r="Q210" s="192"/>
      <c r="R210" s="197"/>
    </row>
    <row r="211" spans="1:18" s="113" customFormat="1" ht="15.75" x14ac:dyDescent="0.25">
      <c r="A211" s="109" t="s">
        <v>64</v>
      </c>
      <c r="B211" s="108">
        <v>0</v>
      </c>
      <c r="C211" s="108">
        <v>3</v>
      </c>
      <c r="D211" s="107">
        <f t="shared" si="265"/>
        <v>45</v>
      </c>
      <c r="E211" s="106">
        <f t="shared" si="266"/>
        <v>42</v>
      </c>
      <c r="F211" s="105">
        <f t="shared" si="245"/>
        <v>0</v>
      </c>
      <c r="G211" s="105">
        <f t="shared" si="246"/>
        <v>6.6666666666666666E-2</v>
      </c>
      <c r="H211" s="104">
        <f t="shared" si="198"/>
        <v>-6.6666666666666666E-2</v>
      </c>
      <c r="I211" s="103">
        <f t="shared" si="247"/>
        <v>0</v>
      </c>
      <c r="J211" s="103" t="e">
        <f t="shared" si="248"/>
        <v>#DIV/0!</v>
      </c>
      <c r="K211" s="103" t="str">
        <f t="shared" si="255"/>
        <v/>
      </c>
      <c r="L211" s="103" t="str">
        <f t="shared" si="256"/>
        <v/>
      </c>
      <c r="M211" s="103">
        <f t="shared" si="249"/>
        <v>0</v>
      </c>
      <c r="N211" s="102">
        <f t="shared" si="250"/>
        <v>0.12078651685393257</v>
      </c>
      <c r="O211" s="176" t="str">
        <f t="shared" ref="O211:O213" si="280">IF(AND(N211&lt;$B$6,M211&gt;1,AND(B211&gt;0,B211&lt;$B$4)),"Doers are " &amp; ROUND(M211,1)&amp;" more likely to give this response than Non-Doers.",IF(AND(N211&lt;$B$6,M211&gt;1,B211=$B$4),"Doers are more likely to give this response than Non-doers.",""))</f>
        <v/>
      </c>
      <c r="P211" s="101"/>
      <c r="Q211" s="192" t="str">
        <f t="shared" ref="Q211:Q213" si="281">IF(AND(N211&lt;$B$6,M211&lt;1,AND(C211&gt;0,B211&gt;0)),"Non-doers are " &amp; ROUND(1/M211,1)&amp;" more likely to give this response than Doers.",IF(AND(N211&lt;$B$6,M211=0,B211=0),"Non-doers are more likely to give this response than Doers.",""))</f>
        <v/>
      </c>
      <c r="R211" s="198">
        <f t="shared" si="264"/>
        <v>3.3333333333333333E-2</v>
      </c>
    </row>
    <row r="212" spans="1:18" s="113" customFormat="1" ht="60" x14ac:dyDescent="0.25">
      <c r="A212" s="109" t="s">
        <v>127</v>
      </c>
      <c r="B212" s="108">
        <v>45</v>
      </c>
      <c r="C212" s="108">
        <v>31</v>
      </c>
      <c r="D212" s="107">
        <f t="shared" si="265"/>
        <v>0</v>
      </c>
      <c r="E212" s="106">
        <f t="shared" si="266"/>
        <v>14</v>
      </c>
      <c r="F212" s="105">
        <f t="shared" si="245"/>
        <v>1</v>
      </c>
      <c r="G212" s="105">
        <f t="shared" si="246"/>
        <v>0.68888888888888888</v>
      </c>
      <c r="H212" s="104">
        <f t="shared" si="198"/>
        <v>0.31111111111111112</v>
      </c>
      <c r="I212" s="103" t="str">
        <f t="shared" si="247"/>
        <v/>
      </c>
      <c r="J212" s="103" t="e">
        <f t="shared" si="248"/>
        <v>#DIV/0!</v>
      </c>
      <c r="K212" s="103" t="str">
        <f t="shared" si="255"/>
        <v/>
      </c>
      <c r="L212" s="103" t="str">
        <f t="shared" si="256"/>
        <v/>
      </c>
      <c r="M212" s="103" t="str">
        <f t="shared" si="249"/>
        <v/>
      </c>
      <c r="N212" s="102">
        <f t="shared" si="250"/>
        <v>1.8462037071888606E-5</v>
      </c>
      <c r="O212" s="176" t="str">
        <f t="shared" si="280"/>
        <v>Doers are more likely to give this response than Non-doers.</v>
      </c>
      <c r="P212" s="101"/>
      <c r="Q212" s="192" t="str">
        <f t="shared" si="281"/>
        <v/>
      </c>
      <c r="R212" s="198">
        <f t="shared" si="264"/>
        <v>0.84444444444444444</v>
      </c>
    </row>
    <row r="213" spans="1:18" s="113" customFormat="1" ht="75" x14ac:dyDescent="0.25">
      <c r="A213" s="109" t="s">
        <v>109</v>
      </c>
      <c r="B213" s="108">
        <v>0</v>
      </c>
      <c r="C213" s="108">
        <v>11</v>
      </c>
      <c r="D213" s="107">
        <f t="shared" si="265"/>
        <v>45</v>
      </c>
      <c r="E213" s="106">
        <f t="shared" si="266"/>
        <v>34</v>
      </c>
      <c r="F213" s="105">
        <f t="shared" si="245"/>
        <v>0</v>
      </c>
      <c r="G213" s="105">
        <f t="shared" si="246"/>
        <v>0.24444444444444444</v>
      </c>
      <c r="H213" s="104">
        <f t="shared" si="198"/>
        <v>-0.24444444444444444</v>
      </c>
      <c r="I213" s="103">
        <f t="shared" si="247"/>
        <v>0</v>
      </c>
      <c r="J213" s="103" t="e">
        <f t="shared" si="248"/>
        <v>#DIV/0!</v>
      </c>
      <c r="K213" s="103" t="str">
        <f t="shared" si="255"/>
        <v/>
      </c>
      <c r="L213" s="103" t="str">
        <f t="shared" si="256"/>
        <v/>
      </c>
      <c r="M213" s="103">
        <f t="shared" si="249"/>
        <v>0</v>
      </c>
      <c r="N213" s="102">
        <f t="shared" si="250"/>
        <v>2.4397717740773378E-4</v>
      </c>
      <c r="O213" s="176" t="str">
        <f t="shared" si="280"/>
        <v/>
      </c>
      <c r="P213" s="101"/>
      <c r="Q213" s="192" t="str">
        <f t="shared" si="281"/>
        <v>Non-doers are more likely to give this response than Doers.</v>
      </c>
      <c r="R213" s="198">
        <f t="shared" si="264"/>
        <v>0.12222222222222222</v>
      </c>
    </row>
    <row r="214" spans="1:18" s="113" customFormat="1" ht="30" x14ac:dyDescent="0.25">
      <c r="A214" s="114" t="s">
        <v>128</v>
      </c>
      <c r="B214" s="108"/>
      <c r="C214" s="108"/>
      <c r="D214" s="107"/>
      <c r="E214" s="106"/>
      <c r="F214" s="105"/>
      <c r="G214" s="105"/>
      <c r="H214" s="104"/>
      <c r="I214" s="103"/>
      <c r="J214" s="103"/>
      <c r="K214" s="103"/>
      <c r="L214" s="103"/>
      <c r="M214" s="103"/>
      <c r="N214" s="102"/>
      <c r="O214" s="176"/>
      <c r="P214" s="101"/>
      <c r="Q214" s="192"/>
      <c r="R214" s="197"/>
    </row>
    <row r="215" spans="1:18" s="113" customFormat="1" ht="28.5" x14ac:dyDescent="0.25">
      <c r="A215" s="115" t="s">
        <v>142</v>
      </c>
      <c r="B215" s="108">
        <v>0</v>
      </c>
      <c r="C215" s="108">
        <v>3</v>
      </c>
      <c r="D215" s="107">
        <f t="shared" ref="D215:D218" si="282">SUM($B$4-B215)</f>
        <v>45</v>
      </c>
      <c r="E215" s="106">
        <f t="shared" ref="E215:E218" si="283">SUM($B$5-C215)</f>
        <v>42</v>
      </c>
      <c r="F215" s="105">
        <f t="shared" ref="F215:F218" si="284">IF(ISERROR(B215/$B$4),"",(B215/$B$4))</f>
        <v>0</v>
      </c>
      <c r="G215" s="105">
        <f t="shared" ref="G215:G218" si="285">IF(ISERROR(C215/$B$5),"",(C215/$B$5))</f>
        <v>6.6666666666666666E-2</v>
      </c>
      <c r="H215" s="104">
        <f t="shared" ref="H215:H218" si="286">IF(ISERROR(F215-G215),"",(F215-G215))</f>
        <v>-6.6666666666666666E-2</v>
      </c>
      <c r="I215" s="103">
        <f t="shared" ref="I215:I218" si="287">IF(ISERROR((B215*E215)/(C215*D215)),"",(B215*E215/(C215*D215)))</f>
        <v>0</v>
      </c>
      <c r="J215" s="103" t="e">
        <f t="shared" ref="J215:J218" si="288">POWER(1/B215+1/C215+1/D215+1/E215,1/2)</f>
        <v>#DIV/0!</v>
      </c>
      <c r="K215" s="103" t="str">
        <f t="shared" ref="K215:K218" si="289">IF(ISERROR(EXP(LN(I215)-1.96 *J215)),"",(EXP(LN(I215)-1.96*J215)))</f>
        <v/>
      </c>
      <c r="L215" s="103" t="str">
        <f t="shared" ref="L215:L218" si="290">IF(ISERROR(EXP(LN(I215)+1.96 *J215)),"",EXP(LN(I215)+1.96*J215))</f>
        <v/>
      </c>
      <c r="M215" s="103">
        <f t="shared" ref="M215:M218" si="291">IF(ISERROR(($B$7*B215/(B215+D215)/(($B$7*B215/(B215+D215)+(1-$B$7)*C215/(C215+E215))))/($B$7*D215/(B215+D215)/(($B$7*D215/(B215+D215)+(1-$B$7)*E215/(C215+E215))))),"",($B$7*B215/(B215+D215)/(($B$7*B215/(B215+D215)+(1-$B$7)*C215/(C215+E215))))/($B$7*D215/(B215+D215)/(($B$7*D215/(B215+D215)+(1-$B$7)*E215/(C215+E215)))))</f>
        <v>0</v>
      </c>
      <c r="N215" s="102">
        <f t="shared" ref="N215:N218" si="292">MIN(_xlfn.HYPGEOM.DIST(C215,B215+C215,C215+E215,B215+D215+C215+E215,TRUE),_xlfn.HYPGEOM.DIST(B215,B215+C215,B215+D215,B215+D215+C215+E215,TRUE))</f>
        <v>0.12078651685393257</v>
      </c>
      <c r="O215" s="176" t="str">
        <f t="shared" ref="O215:O278" si="293">IF(AND(N215&lt;$B$6,M215&gt;1,AND(B215&gt;0,B215&lt;$B$4)),"Doers are " &amp; ROUND(M215,1)&amp;" more likely to give this response than Non-Doers.",IF(AND(N215&lt;$B$6,M215&gt;1,B215=$B$4),"Doers are more likely to give this response than Non-doers.",""))</f>
        <v/>
      </c>
      <c r="P215" s="101"/>
      <c r="Q215" s="192" t="str">
        <f t="shared" ref="Q215:Q278" si="294">IF(AND(N215&lt;$B$6,M215&lt;1,AND(C215&gt;0,B215&gt;0)),"Non-doers are " &amp; ROUND(1/M215,1)&amp;" more likely to give this response than Doers.",IF(AND(N215&lt;$B$6,M215=0,B215=0),"Non-doers are more likely to give this response than Doers.",""))</f>
        <v/>
      </c>
      <c r="R215" s="198">
        <f t="shared" ref="R215:R218" si="295">(F215+G215)/2</f>
        <v>3.3333333333333333E-2</v>
      </c>
    </row>
    <row r="216" spans="1:18" s="113" customFormat="1" ht="28.5" x14ac:dyDescent="0.25">
      <c r="A216" s="115" t="s">
        <v>143</v>
      </c>
      <c r="B216" s="108">
        <v>0</v>
      </c>
      <c r="C216" s="108">
        <v>4</v>
      </c>
      <c r="D216" s="107">
        <f t="shared" si="282"/>
        <v>45</v>
      </c>
      <c r="E216" s="106">
        <f t="shared" si="283"/>
        <v>41</v>
      </c>
      <c r="F216" s="105">
        <f t="shared" si="284"/>
        <v>0</v>
      </c>
      <c r="G216" s="105">
        <f t="shared" si="285"/>
        <v>8.8888888888888892E-2</v>
      </c>
      <c r="H216" s="104">
        <f t="shared" si="286"/>
        <v>-8.8888888888888892E-2</v>
      </c>
      <c r="I216" s="103">
        <f t="shared" si="287"/>
        <v>0</v>
      </c>
      <c r="J216" s="103" t="e">
        <f t="shared" si="288"/>
        <v>#DIV/0!</v>
      </c>
      <c r="K216" s="103" t="str">
        <f t="shared" si="289"/>
        <v/>
      </c>
      <c r="L216" s="103" t="str">
        <f t="shared" si="290"/>
        <v/>
      </c>
      <c r="M216" s="103">
        <f t="shared" si="291"/>
        <v>0</v>
      </c>
      <c r="N216" s="102">
        <f t="shared" si="292"/>
        <v>5.8310732274312237E-2</v>
      </c>
      <c r="O216" s="176" t="str">
        <f t="shared" si="293"/>
        <v/>
      </c>
      <c r="P216" s="101"/>
      <c r="Q216" s="192" t="str">
        <f t="shared" si="294"/>
        <v/>
      </c>
      <c r="R216" s="198">
        <f t="shared" si="295"/>
        <v>4.4444444444444446E-2</v>
      </c>
    </row>
    <row r="217" spans="1:18" s="113" customFormat="1" ht="15.75" x14ac:dyDescent="0.25">
      <c r="A217" s="115" t="s">
        <v>144</v>
      </c>
      <c r="B217" s="108">
        <v>0</v>
      </c>
      <c r="C217" s="108">
        <v>2</v>
      </c>
      <c r="D217" s="107">
        <f t="shared" si="282"/>
        <v>45</v>
      </c>
      <c r="E217" s="106">
        <f t="shared" si="283"/>
        <v>43</v>
      </c>
      <c r="F217" s="105">
        <f t="shared" si="284"/>
        <v>0</v>
      </c>
      <c r="G217" s="105">
        <f t="shared" si="285"/>
        <v>4.4444444444444446E-2</v>
      </c>
      <c r="H217" s="104">
        <f t="shared" si="286"/>
        <v>-4.4444444444444446E-2</v>
      </c>
      <c r="I217" s="103">
        <f t="shared" si="287"/>
        <v>0</v>
      </c>
      <c r="J217" s="103" t="e">
        <f t="shared" si="288"/>
        <v>#DIV/0!</v>
      </c>
      <c r="K217" s="103" t="str">
        <f t="shared" si="289"/>
        <v/>
      </c>
      <c r="L217" s="103" t="str">
        <f t="shared" si="290"/>
        <v/>
      </c>
      <c r="M217" s="103">
        <f t="shared" si="291"/>
        <v>0</v>
      </c>
      <c r="N217" s="102">
        <f t="shared" si="292"/>
        <v>0.2471910112359551</v>
      </c>
      <c r="O217" s="176" t="str">
        <f t="shared" si="293"/>
        <v/>
      </c>
      <c r="P217" s="101"/>
      <c r="Q217" s="192" t="str">
        <f t="shared" si="294"/>
        <v/>
      </c>
      <c r="R217" s="198">
        <f t="shared" si="295"/>
        <v>2.2222222222222223E-2</v>
      </c>
    </row>
    <row r="218" spans="1:18" s="113" customFormat="1" ht="15.75" x14ac:dyDescent="0.25">
      <c r="A218" s="115" t="s">
        <v>145</v>
      </c>
      <c r="B218" s="108">
        <v>0</v>
      </c>
      <c r="C218" s="108">
        <v>1</v>
      </c>
      <c r="D218" s="107">
        <f t="shared" si="282"/>
        <v>45</v>
      </c>
      <c r="E218" s="106">
        <f t="shared" si="283"/>
        <v>44</v>
      </c>
      <c r="F218" s="105">
        <f t="shared" si="284"/>
        <v>0</v>
      </c>
      <c r="G218" s="105">
        <f t="shared" si="285"/>
        <v>2.2222222222222223E-2</v>
      </c>
      <c r="H218" s="104">
        <f t="shared" si="286"/>
        <v>-2.2222222222222223E-2</v>
      </c>
      <c r="I218" s="103">
        <f t="shared" si="287"/>
        <v>0</v>
      </c>
      <c r="J218" s="103" t="e">
        <f t="shared" si="288"/>
        <v>#DIV/0!</v>
      </c>
      <c r="K218" s="103" t="str">
        <f t="shared" si="289"/>
        <v/>
      </c>
      <c r="L218" s="103" t="str">
        <f t="shared" si="290"/>
        <v/>
      </c>
      <c r="M218" s="103">
        <f t="shared" si="291"/>
        <v>0</v>
      </c>
      <c r="N218" s="102">
        <f t="shared" si="292"/>
        <v>0.5</v>
      </c>
      <c r="O218" s="176" t="str">
        <f t="shared" si="293"/>
        <v/>
      </c>
      <c r="P218" s="101"/>
      <c r="Q218" s="192" t="str">
        <f t="shared" si="294"/>
        <v/>
      </c>
      <c r="R218" s="198">
        <f t="shared" si="295"/>
        <v>1.1111111111111112E-2</v>
      </c>
    </row>
    <row r="219" spans="1:18" ht="15" x14ac:dyDescent="0.25">
      <c r="A219" s="115"/>
      <c r="B219" s="115"/>
      <c r="C219" s="115"/>
      <c r="D219" s="107"/>
      <c r="E219" s="106"/>
      <c r="F219" s="105"/>
      <c r="G219" s="105"/>
      <c r="H219" s="104"/>
      <c r="I219" s="103"/>
      <c r="J219" s="103"/>
      <c r="K219" s="103"/>
      <c r="L219" s="103"/>
      <c r="M219" s="103"/>
      <c r="N219" s="102"/>
      <c r="O219" s="176"/>
      <c r="P219" s="101"/>
      <c r="Q219" s="192"/>
      <c r="R219" s="202"/>
    </row>
    <row r="220" spans="1:18" ht="15" x14ac:dyDescent="0.25">
      <c r="A220" s="109" t="s">
        <v>146</v>
      </c>
      <c r="B220" s="108"/>
      <c r="C220" s="108"/>
      <c r="D220" s="107">
        <f t="shared" si="265"/>
        <v>45</v>
      </c>
      <c r="E220" s="106">
        <f t="shared" si="266"/>
        <v>45</v>
      </c>
      <c r="F220" s="105">
        <f t="shared" si="245"/>
        <v>0</v>
      </c>
      <c r="G220" s="105">
        <f t="shared" si="246"/>
        <v>0</v>
      </c>
      <c r="H220" s="104">
        <f t="shared" si="198"/>
        <v>0</v>
      </c>
      <c r="I220" s="103" t="str">
        <f t="shared" si="247"/>
        <v/>
      </c>
      <c r="J220" s="103" t="e">
        <f t="shared" si="248"/>
        <v>#DIV/0!</v>
      </c>
      <c r="K220" s="103" t="str">
        <f t="shared" si="255"/>
        <v/>
      </c>
      <c r="L220" s="103" t="str">
        <f t="shared" si="256"/>
        <v/>
      </c>
      <c r="M220" s="103" t="str">
        <f t="shared" si="249"/>
        <v/>
      </c>
      <c r="N220" s="102">
        <f t="shared" si="250"/>
        <v>1</v>
      </c>
      <c r="O220" s="176"/>
      <c r="P220" s="101"/>
      <c r="Q220" s="192"/>
      <c r="R220" s="202"/>
    </row>
    <row r="221" spans="1:18" ht="15" x14ac:dyDescent="0.25">
      <c r="A221" s="110" t="s">
        <v>129</v>
      </c>
      <c r="B221" s="108">
        <v>27</v>
      </c>
      <c r="C221" s="108">
        <v>23</v>
      </c>
      <c r="D221" s="107">
        <f t="shared" si="265"/>
        <v>18</v>
      </c>
      <c r="E221" s="106">
        <f t="shared" si="266"/>
        <v>22</v>
      </c>
      <c r="F221" s="105">
        <f t="shared" si="245"/>
        <v>0.6</v>
      </c>
      <c r="G221" s="105">
        <f t="shared" si="246"/>
        <v>0.51111111111111107</v>
      </c>
      <c r="H221" s="104">
        <f t="shared" si="198"/>
        <v>8.8888888888888906E-2</v>
      </c>
      <c r="I221" s="103">
        <f t="shared" si="247"/>
        <v>1.4347826086956521</v>
      </c>
      <c r="J221" s="103">
        <f t="shared" si="248"/>
        <v>0.42605797600409179</v>
      </c>
      <c r="K221" s="103">
        <f t="shared" si="255"/>
        <v>0.62246972433609571</v>
      </c>
      <c r="L221" s="103">
        <f t="shared" si="256"/>
        <v>3.3071506191102422</v>
      </c>
      <c r="M221" s="103">
        <f t="shared" si="249"/>
        <v>1.1408450704225352</v>
      </c>
      <c r="N221" s="102">
        <f t="shared" si="250"/>
        <v>0.26239578934767083</v>
      </c>
      <c r="O221" s="176" t="str">
        <f t="shared" si="293"/>
        <v/>
      </c>
      <c r="P221" s="101"/>
      <c r="Q221" s="192" t="str">
        <f t="shared" si="294"/>
        <v/>
      </c>
      <c r="R221" s="202"/>
    </row>
    <row r="222" spans="1:18" ht="15" x14ac:dyDescent="0.25">
      <c r="A222" s="110" t="s">
        <v>130</v>
      </c>
      <c r="B222" s="108">
        <v>18</v>
      </c>
      <c r="C222" s="108">
        <v>22</v>
      </c>
      <c r="D222" s="107">
        <f t="shared" si="265"/>
        <v>27</v>
      </c>
      <c r="E222" s="106">
        <f t="shared" si="266"/>
        <v>23</v>
      </c>
      <c r="F222" s="105">
        <f t="shared" si="245"/>
        <v>0.4</v>
      </c>
      <c r="G222" s="105">
        <f t="shared" si="246"/>
        <v>0.48888888888888887</v>
      </c>
      <c r="H222" s="104">
        <f t="shared" si="198"/>
        <v>-8.8888888888888851E-2</v>
      </c>
      <c r="I222" s="103">
        <f t="shared" si="247"/>
        <v>0.69696969696969702</v>
      </c>
      <c r="J222" s="103">
        <f t="shared" si="248"/>
        <v>0.42605797600409179</v>
      </c>
      <c r="K222" s="103">
        <f t="shared" si="255"/>
        <v>0.30237510025141839</v>
      </c>
      <c r="L222" s="103">
        <f t="shared" si="256"/>
        <v>1.6065038360967112</v>
      </c>
      <c r="M222" s="103">
        <f t="shared" si="249"/>
        <v>0.87654320987654322</v>
      </c>
      <c r="N222" s="102">
        <f t="shared" si="250"/>
        <v>0.26239578934767049</v>
      </c>
      <c r="O222" s="176" t="str">
        <f t="shared" si="293"/>
        <v/>
      </c>
      <c r="P222" s="101"/>
      <c r="Q222" s="192" t="str">
        <f t="shared" si="294"/>
        <v/>
      </c>
      <c r="R222" s="202"/>
    </row>
    <row r="223" spans="1:18" ht="15" hidden="1" x14ac:dyDescent="0.25">
      <c r="A223" s="109"/>
      <c r="B223" s="108"/>
      <c r="C223" s="108"/>
      <c r="D223" s="107">
        <f t="shared" si="265"/>
        <v>45</v>
      </c>
      <c r="E223" s="106">
        <f t="shared" si="266"/>
        <v>45</v>
      </c>
      <c r="F223" s="105">
        <f t="shared" si="245"/>
        <v>0</v>
      </c>
      <c r="G223" s="105">
        <f t="shared" si="246"/>
        <v>0</v>
      </c>
      <c r="H223" s="104">
        <f t="shared" si="198"/>
        <v>0</v>
      </c>
      <c r="I223" s="103" t="str">
        <f t="shared" si="247"/>
        <v/>
      </c>
      <c r="J223" s="103" t="e">
        <f t="shared" si="248"/>
        <v>#DIV/0!</v>
      </c>
      <c r="K223" s="103" t="str">
        <f t="shared" si="255"/>
        <v/>
      </c>
      <c r="L223" s="103" t="str">
        <f t="shared" si="256"/>
        <v/>
      </c>
      <c r="M223" s="103" t="str">
        <f t="shared" si="249"/>
        <v/>
      </c>
      <c r="N223" s="102">
        <f t="shared" si="250"/>
        <v>1</v>
      </c>
      <c r="O223" s="176" t="str">
        <f t="shared" si="293"/>
        <v/>
      </c>
      <c r="P223" s="101"/>
      <c r="Q223" s="192" t="str">
        <f t="shared" si="294"/>
        <v/>
      </c>
      <c r="R223" s="202"/>
    </row>
    <row r="224" spans="1:18" ht="15" hidden="1" x14ac:dyDescent="0.25">
      <c r="A224" s="109"/>
      <c r="B224" s="108"/>
      <c r="C224" s="108"/>
      <c r="D224" s="107">
        <f t="shared" si="265"/>
        <v>45</v>
      </c>
      <c r="E224" s="106">
        <f t="shared" si="266"/>
        <v>45</v>
      </c>
      <c r="F224" s="105">
        <f t="shared" si="245"/>
        <v>0</v>
      </c>
      <c r="G224" s="105">
        <f t="shared" si="246"/>
        <v>0</v>
      </c>
      <c r="H224" s="104">
        <f t="shared" si="198"/>
        <v>0</v>
      </c>
      <c r="I224" s="103" t="str">
        <f t="shared" si="247"/>
        <v/>
      </c>
      <c r="J224" s="103" t="e">
        <f t="shared" si="248"/>
        <v>#DIV/0!</v>
      </c>
      <c r="K224" s="103" t="str">
        <f t="shared" si="255"/>
        <v/>
      </c>
      <c r="L224" s="103" t="str">
        <f t="shared" si="256"/>
        <v/>
      </c>
      <c r="M224" s="103" t="str">
        <f t="shared" si="249"/>
        <v/>
      </c>
      <c r="N224" s="102">
        <f t="shared" si="250"/>
        <v>1</v>
      </c>
      <c r="O224" s="176" t="str">
        <f t="shared" si="293"/>
        <v/>
      </c>
      <c r="P224" s="101"/>
      <c r="Q224" s="192" t="str">
        <f t="shared" si="294"/>
        <v/>
      </c>
      <c r="R224" s="202"/>
    </row>
    <row r="225" spans="1:18" ht="15" hidden="1" x14ac:dyDescent="0.25">
      <c r="A225" s="109"/>
      <c r="B225" s="108"/>
      <c r="C225" s="108"/>
      <c r="D225" s="107">
        <f t="shared" si="265"/>
        <v>45</v>
      </c>
      <c r="E225" s="106">
        <f t="shared" si="266"/>
        <v>45</v>
      </c>
      <c r="F225" s="105">
        <f t="shared" si="245"/>
        <v>0</v>
      </c>
      <c r="G225" s="105">
        <f t="shared" si="246"/>
        <v>0</v>
      </c>
      <c r="H225" s="104">
        <f t="shared" si="198"/>
        <v>0</v>
      </c>
      <c r="I225" s="103" t="str">
        <f t="shared" si="247"/>
        <v/>
      </c>
      <c r="J225" s="103" t="e">
        <f t="shared" si="248"/>
        <v>#DIV/0!</v>
      </c>
      <c r="K225" s="103" t="str">
        <f t="shared" si="255"/>
        <v/>
      </c>
      <c r="L225" s="103" t="str">
        <f t="shared" si="256"/>
        <v/>
      </c>
      <c r="M225" s="103" t="str">
        <f t="shared" si="249"/>
        <v/>
      </c>
      <c r="N225" s="102">
        <f t="shared" si="250"/>
        <v>1</v>
      </c>
      <c r="O225" s="176" t="str">
        <f t="shared" si="293"/>
        <v/>
      </c>
      <c r="P225" s="101"/>
      <c r="Q225" s="192" t="str">
        <f t="shared" si="294"/>
        <v/>
      </c>
      <c r="R225" s="202"/>
    </row>
    <row r="226" spans="1:18" ht="15" hidden="1" x14ac:dyDescent="0.25">
      <c r="A226" s="109"/>
      <c r="B226" s="108"/>
      <c r="C226" s="108"/>
      <c r="D226" s="107">
        <f t="shared" si="265"/>
        <v>45</v>
      </c>
      <c r="E226" s="106">
        <f t="shared" si="266"/>
        <v>45</v>
      </c>
      <c r="F226" s="105">
        <f t="shared" si="245"/>
        <v>0</v>
      </c>
      <c r="G226" s="105">
        <f t="shared" si="246"/>
        <v>0</v>
      </c>
      <c r="H226" s="104">
        <f t="shared" si="198"/>
        <v>0</v>
      </c>
      <c r="I226" s="103" t="str">
        <f t="shared" si="247"/>
        <v/>
      </c>
      <c r="J226" s="103" t="e">
        <f t="shared" si="248"/>
        <v>#DIV/0!</v>
      </c>
      <c r="K226" s="103" t="str">
        <f t="shared" si="255"/>
        <v/>
      </c>
      <c r="L226" s="103" t="str">
        <f t="shared" si="256"/>
        <v/>
      </c>
      <c r="M226" s="103" t="str">
        <f t="shared" si="249"/>
        <v/>
      </c>
      <c r="N226" s="102">
        <f t="shared" si="250"/>
        <v>1</v>
      </c>
      <c r="O226" s="176" t="str">
        <f t="shared" si="293"/>
        <v/>
      </c>
      <c r="P226" s="101"/>
      <c r="Q226" s="192" t="str">
        <f t="shared" si="294"/>
        <v/>
      </c>
      <c r="R226" s="202"/>
    </row>
    <row r="227" spans="1:18" ht="15" hidden="1" x14ac:dyDescent="0.25">
      <c r="A227" s="109"/>
      <c r="B227" s="108"/>
      <c r="C227" s="108"/>
      <c r="D227" s="107">
        <f t="shared" si="265"/>
        <v>45</v>
      </c>
      <c r="E227" s="106">
        <f t="shared" si="266"/>
        <v>45</v>
      </c>
      <c r="F227" s="105">
        <f t="shared" si="245"/>
        <v>0</v>
      </c>
      <c r="G227" s="105">
        <f t="shared" si="246"/>
        <v>0</v>
      </c>
      <c r="H227" s="104">
        <f t="shared" si="198"/>
        <v>0</v>
      </c>
      <c r="I227" s="103" t="str">
        <f t="shared" si="247"/>
        <v/>
      </c>
      <c r="J227" s="103" t="e">
        <f t="shared" si="248"/>
        <v>#DIV/0!</v>
      </c>
      <c r="K227" s="103" t="str">
        <f t="shared" si="255"/>
        <v/>
      </c>
      <c r="L227" s="103" t="str">
        <f t="shared" si="256"/>
        <v/>
      </c>
      <c r="M227" s="103" t="str">
        <f t="shared" si="249"/>
        <v/>
      </c>
      <c r="N227" s="102">
        <f t="shared" si="250"/>
        <v>1</v>
      </c>
      <c r="O227" s="176" t="str">
        <f t="shared" si="293"/>
        <v/>
      </c>
      <c r="P227" s="101"/>
      <c r="Q227" s="192" t="str">
        <f t="shared" si="294"/>
        <v/>
      </c>
      <c r="R227" s="202"/>
    </row>
    <row r="228" spans="1:18" ht="15" hidden="1" x14ac:dyDescent="0.25">
      <c r="A228" s="109"/>
      <c r="B228" s="108"/>
      <c r="C228" s="108"/>
      <c r="D228" s="107">
        <f t="shared" si="265"/>
        <v>45</v>
      </c>
      <c r="E228" s="106">
        <f t="shared" si="266"/>
        <v>45</v>
      </c>
      <c r="F228" s="105">
        <f t="shared" si="245"/>
        <v>0</v>
      </c>
      <c r="G228" s="105">
        <f t="shared" si="246"/>
        <v>0</v>
      </c>
      <c r="H228" s="104">
        <f t="shared" si="198"/>
        <v>0</v>
      </c>
      <c r="I228" s="103" t="str">
        <f t="shared" si="247"/>
        <v/>
      </c>
      <c r="J228" s="103" t="e">
        <f t="shared" si="248"/>
        <v>#DIV/0!</v>
      </c>
      <c r="K228" s="103" t="str">
        <f t="shared" si="255"/>
        <v/>
      </c>
      <c r="L228" s="103" t="str">
        <f t="shared" si="256"/>
        <v/>
      </c>
      <c r="M228" s="103" t="str">
        <f t="shared" si="249"/>
        <v/>
      </c>
      <c r="N228" s="102">
        <f t="shared" si="250"/>
        <v>1</v>
      </c>
      <c r="O228" s="176" t="str">
        <f t="shared" si="293"/>
        <v/>
      </c>
      <c r="P228" s="101"/>
      <c r="Q228" s="192" t="str">
        <f t="shared" si="294"/>
        <v/>
      </c>
      <c r="R228" s="202"/>
    </row>
    <row r="229" spans="1:18" ht="15" hidden="1" x14ac:dyDescent="0.25">
      <c r="A229" s="109"/>
      <c r="B229" s="108"/>
      <c r="C229" s="108"/>
      <c r="D229" s="107">
        <f t="shared" si="265"/>
        <v>45</v>
      </c>
      <c r="E229" s="106">
        <f t="shared" si="266"/>
        <v>45</v>
      </c>
      <c r="F229" s="105">
        <f t="shared" si="245"/>
        <v>0</v>
      </c>
      <c r="G229" s="105">
        <f t="shared" si="246"/>
        <v>0</v>
      </c>
      <c r="H229" s="104">
        <f t="shared" si="198"/>
        <v>0</v>
      </c>
      <c r="I229" s="103" t="str">
        <f t="shared" si="247"/>
        <v/>
      </c>
      <c r="J229" s="103" t="e">
        <f t="shared" si="248"/>
        <v>#DIV/0!</v>
      </c>
      <c r="K229" s="103" t="str">
        <f t="shared" si="255"/>
        <v/>
      </c>
      <c r="L229" s="103" t="str">
        <f t="shared" si="256"/>
        <v/>
      </c>
      <c r="M229" s="103" t="str">
        <f t="shared" si="249"/>
        <v/>
      </c>
      <c r="N229" s="102">
        <f t="shared" si="250"/>
        <v>1</v>
      </c>
      <c r="O229" s="176" t="str">
        <f t="shared" si="293"/>
        <v/>
      </c>
      <c r="P229" s="101"/>
      <c r="Q229" s="192" t="str">
        <f t="shared" si="294"/>
        <v/>
      </c>
      <c r="R229" s="202"/>
    </row>
    <row r="230" spans="1:18" ht="15" hidden="1" x14ac:dyDescent="0.25">
      <c r="A230" s="109"/>
      <c r="B230" s="108"/>
      <c r="C230" s="108"/>
      <c r="D230" s="107">
        <f t="shared" si="265"/>
        <v>45</v>
      </c>
      <c r="E230" s="106">
        <f t="shared" si="266"/>
        <v>45</v>
      </c>
      <c r="F230" s="105">
        <f t="shared" si="245"/>
        <v>0</v>
      </c>
      <c r="G230" s="105">
        <f t="shared" si="246"/>
        <v>0</v>
      </c>
      <c r="H230" s="104">
        <f t="shared" ref="H230:H293" si="296">IF(ISERROR(F230-G230),"",(F230-G230))</f>
        <v>0</v>
      </c>
      <c r="I230" s="103" t="str">
        <f t="shared" si="247"/>
        <v/>
      </c>
      <c r="J230" s="103" t="e">
        <f t="shared" si="248"/>
        <v>#DIV/0!</v>
      </c>
      <c r="K230" s="103" t="str">
        <f t="shared" si="255"/>
        <v/>
      </c>
      <c r="L230" s="103" t="str">
        <f t="shared" si="256"/>
        <v/>
      </c>
      <c r="M230" s="103" t="str">
        <f t="shared" si="249"/>
        <v/>
      </c>
      <c r="N230" s="102">
        <f t="shared" si="250"/>
        <v>1</v>
      </c>
      <c r="O230" s="176" t="str">
        <f t="shared" si="293"/>
        <v/>
      </c>
      <c r="P230" s="101"/>
      <c r="Q230" s="192" t="str">
        <f t="shared" si="294"/>
        <v/>
      </c>
      <c r="R230" s="202"/>
    </row>
    <row r="231" spans="1:18" ht="15" hidden="1" x14ac:dyDescent="0.25">
      <c r="A231" s="109"/>
      <c r="B231" s="108"/>
      <c r="C231" s="108"/>
      <c r="D231" s="107">
        <f t="shared" si="265"/>
        <v>45</v>
      </c>
      <c r="E231" s="106">
        <f t="shared" si="266"/>
        <v>45</v>
      </c>
      <c r="F231" s="105">
        <f t="shared" si="245"/>
        <v>0</v>
      </c>
      <c r="G231" s="105">
        <f t="shared" si="246"/>
        <v>0</v>
      </c>
      <c r="H231" s="104">
        <f t="shared" si="296"/>
        <v>0</v>
      </c>
      <c r="I231" s="103" t="str">
        <f t="shared" si="247"/>
        <v/>
      </c>
      <c r="J231" s="103" t="e">
        <f t="shared" si="248"/>
        <v>#DIV/0!</v>
      </c>
      <c r="K231" s="103" t="str">
        <f t="shared" si="255"/>
        <v/>
      </c>
      <c r="L231" s="103" t="str">
        <f t="shared" si="256"/>
        <v/>
      </c>
      <c r="M231" s="103" t="str">
        <f t="shared" si="249"/>
        <v/>
      </c>
      <c r="N231" s="102">
        <f t="shared" si="250"/>
        <v>1</v>
      </c>
      <c r="O231" s="176" t="str">
        <f t="shared" si="293"/>
        <v/>
      </c>
      <c r="P231" s="101"/>
      <c r="Q231" s="192" t="str">
        <f t="shared" si="294"/>
        <v/>
      </c>
      <c r="R231" s="202"/>
    </row>
    <row r="232" spans="1:18" ht="15" hidden="1" x14ac:dyDescent="0.25">
      <c r="A232" s="109"/>
      <c r="B232" s="108"/>
      <c r="C232" s="108"/>
      <c r="D232" s="107">
        <f t="shared" si="265"/>
        <v>45</v>
      </c>
      <c r="E232" s="106">
        <f t="shared" si="266"/>
        <v>45</v>
      </c>
      <c r="F232" s="105">
        <f t="shared" si="245"/>
        <v>0</v>
      </c>
      <c r="G232" s="105">
        <f t="shared" si="246"/>
        <v>0</v>
      </c>
      <c r="H232" s="104">
        <f t="shared" si="296"/>
        <v>0</v>
      </c>
      <c r="I232" s="103" t="str">
        <f t="shared" si="247"/>
        <v/>
      </c>
      <c r="J232" s="103" t="e">
        <f t="shared" si="248"/>
        <v>#DIV/0!</v>
      </c>
      <c r="K232" s="103" t="str">
        <f t="shared" si="255"/>
        <v/>
      </c>
      <c r="L232" s="103" t="str">
        <f t="shared" si="256"/>
        <v/>
      </c>
      <c r="M232" s="103" t="str">
        <f t="shared" si="249"/>
        <v/>
      </c>
      <c r="N232" s="102">
        <f t="shared" si="250"/>
        <v>1</v>
      </c>
      <c r="O232" s="176" t="str">
        <f t="shared" si="293"/>
        <v/>
      </c>
      <c r="P232" s="101"/>
      <c r="Q232" s="192" t="str">
        <f t="shared" si="294"/>
        <v/>
      </c>
      <c r="R232" s="202"/>
    </row>
    <row r="233" spans="1:18" ht="15" hidden="1" x14ac:dyDescent="0.25">
      <c r="A233" s="109"/>
      <c r="B233" s="108"/>
      <c r="C233" s="108"/>
      <c r="D233" s="107">
        <f t="shared" si="265"/>
        <v>45</v>
      </c>
      <c r="E233" s="106">
        <f t="shared" si="266"/>
        <v>45</v>
      </c>
      <c r="F233" s="105">
        <f t="shared" si="245"/>
        <v>0</v>
      </c>
      <c r="G233" s="105">
        <f t="shared" si="246"/>
        <v>0</v>
      </c>
      <c r="H233" s="104">
        <f t="shared" si="296"/>
        <v>0</v>
      </c>
      <c r="I233" s="103" t="str">
        <f t="shared" si="247"/>
        <v/>
      </c>
      <c r="J233" s="103" t="e">
        <f t="shared" si="248"/>
        <v>#DIV/0!</v>
      </c>
      <c r="K233" s="103" t="str">
        <f t="shared" si="255"/>
        <v/>
      </c>
      <c r="L233" s="103" t="str">
        <f t="shared" si="256"/>
        <v/>
      </c>
      <c r="M233" s="103" t="str">
        <f t="shared" si="249"/>
        <v/>
      </c>
      <c r="N233" s="102">
        <f t="shared" si="250"/>
        <v>1</v>
      </c>
      <c r="O233" s="176" t="str">
        <f t="shared" si="293"/>
        <v/>
      </c>
      <c r="P233" s="101"/>
      <c r="Q233" s="192" t="str">
        <f t="shared" si="294"/>
        <v/>
      </c>
      <c r="R233" s="202"/>
    </row>
    <row r="234" spans="1:18" ht="15" hidden="1" x14ac:dyDescent="0.25">
      <c r="A234" s="109"/>
      <c r="B234" s="108"/>
      <c r="C234" s="108"/>
      <c r="D234" s="107">
        <f t="shared" si="265"/>
        <v>45</v>
      </c>
      <c r="E234" s="106">
        <f t="shared" si="266"/>
        <v>45</v>
      </c>
      <c r="F234" s="105">
        <f t="shared" si="245"/>
        <v>0</v>
      </c>
      <c r="G234" s="105">
        <f t="shared" si="246"/>
        <v>0</v>
      </c>
      <c r="H234" s="104">
        <f t="shared" si="296"/>
        <v>0</v>
      </c>
      <c r="I234" s="103" t="str">
        <f t="shared" si="247"/>
        <v/>
      </c>
      <c r="J234" s="103" t="e">
        <f t="shared" si="248"/>
        <v>#DIV/0!</v>
      </c>
      <c r="K234" s="103" t="str">
        <f t="shared" si="255"/>
        <v/>
      </c>
      <c r="L234" s="103" t="str">
        <f t="shared" si="256"/>
        <v/>
      </c>
      <c r="M234" s="103" t="str">
        <f t="shared" si="249"/>
        <v/>
      </c>
      <c r="N234" s="102">
        <f t="shared" si="250"/>
        <v>1</v>
      </c>
      <c r="O234" s="176" t="str">
        <f t="shared" si="293"/>
        <v/>
      </c>
      <c r="P234" s="101"/>
      <c r="Q234" s="192" t="str">
        <f t="shared" si="294"/>
        <v/>
      </c>
      <c r="R234" s="202"/>
    </row>
    <row r="235" spans="1:18" ht="15" hidden="1" x14ac:dyDescent="0.25">
      <c r="A235" s="109"/>
      <c r="B235" s="108"/>
      <c r="C235" s="108"/>
      <c r="D235" s="107">
        <f t="shared" si="265"/>
        <v>45</v>
      </c>
      <c r="E235" s="106">
        <f t="shared" si="266"/>
        <v>45</v>
      </c>
      <c r="F235" s="105">
        <f t="shared" si="245"/>
        <v>0</v>
      </c>
      <c r="G235" s="105">
        <f t="shared" si="246"/>
        <v>0</v>
      </c>
      <c r="H235" s="104">
        <f t="shared" si="296"/>
        <v>0</v>
      </c>
      <c r="I235" s="103" t="str">
        <f t="shared" si="247"/>
        <v/>
      </c>
      <c r="J235" s="103" t="e">
        <f t="shared" si="248"/>
        <v>#DIV/0!</v>
      </c>
      <c r="K235" s="103" t="str">
        <f t="shared" si="255"/>
        <v/>
      </c>
      <c r="L235" s="103" t="str">
        <f t="shared" si="256"/>
        <v/>
      </c>
      <c r="M235" s="103" t="str">
        <f t="shared" si="249"/>
        <v/>
      </c>
      <c r="N235" s="102">
        <f t="shared" si="250"/>
        <v>1</v>
      </c>
      <c r="O235" s="176" t="str">
        <f t="shared" si="293"/>
        <v/>
      </c>
      <c r="P235" s="101"/>
      <c r="Q235" s="192" t="str">
        <f t="shared" si="294"/>
        <v/>
      </c>
      <c r="R235" s="202"/>
    </row>
    <row r="236" spans="1:18" ht="15" hidden="1" x14ac:dyDescent="0.25">
      <c r="A236" s="109"/>
      <c r="B236" s="108"/>
      <c r="C236" s="108"/>
      <c r="D236" s="107">
        <f t="shared" si="265"/>
        <v>45</v>
      </c>
      <c r="E236" s="106">
        <f t="shared" si="266"/>
        <v>45</v>
      </c>
      <c r="F236" s="105">
        <f t="shared" si="245"/>
        <v>0</v>
      </c>
      <c r="G236" s="105">
        <f t="shared" si="246"/>
        <v>0</v>
      </c>
      <c r="H236" s="104">
        <f t="shared" si="296"/>
        <v>0</v>
      </c>
      <c r="I236" s="103" t="str">
        <f t="shared" si="247"/>
        <v/>
      </c>
      <c r="J236" s="103" t="e">
        <f t="shared" si="248"/>
        <v>#DIV/0!</v>
      </c>
      <c r="K236" s="103" t="str">
        <f t="shared" si="255"/>
        <v/>
      </c>
      <c r="L236" s="103" t="str">
        <f t="shared" si="256"/>
        <v/>
      </c>
      <c r="M236" s="103" t="str">
        <f t="shared" si="249"/>
        <v/>
      </c>
      <c r="N236" s="102">
        <f t="shared" si="250"/>
        <v>1</v>
      </c>
      <c r="O236" s="176" t="str">
        <f t="shared" si="293"/>
        <v/>
      </c>
      <c r="P236" s="101"/>
      <c r="Q236" s="192" t="str">
        <f t="shared" si="294"/>
        <v/>
      </c>
      <c r="R236" s="202"/>
    </row>
    <row r="237" spans="1:18" ht="15" hidden="1" x14ac:dyDescent="0.25">
      <c r="A237" s="109"/>
      <c r="B237" s="108"/>
      <c r="C237" s="108"/>
      <c r="D237" s="107">
        <f t="shared" si="265"/>
        <v>45</v>
      </c>
      <c r="E237" s="106">
        <f t="shared" si="266"/>
        <v>45</v>
      </c>
      <c r="F237" s="105">
        <f t="shared" si="245"/>
        <v>0</v>
      </c>
      <c r="G237" s="105">
        <f t="shared" si="246"/>
        <v>0</v>
      </c>
      <c r="H237" s="104">
        <f t="shared" si="296"/>
        <v>0</v>
      </c>
      <c r="I237" s="103" t="str">
        <f t="shared" si="247"/>
        <v/>
      </c>
      <c r="J237" s="103" t="e">
        <f t="shared" si="248"/>
        <v>#DIV/0!</v>
      </c>
      <c r="K237" s="103" t="str">
        <f t="shared" si="255"/>
        <v/>
      </c>
      <c r="L237" s="103" t="str">
        <f t="shared" si="256"/>
        <v/>
      </c>
      <c r="M237" s="103" t="str">
        <f t="shared" si="249"/>
        <v/>
      </c>
      <c r="N237" s="102">
        <f t="shared" si="250"/>
        <v>1</v>
      </c>
      <c r="O237" s="176" t="str">
        <f t="shared" si="293"/>
        <v/>
      </c>
      <c r="P237" s="101"/>
      <c r="Q237" s="192" t="str">
        <f t="shared" si="294"/>
        <v/>
      </c>
      <c r="R237" s="202"/>
    </row>
    <row r="238" spans="1:18" ht="15" hidden="1" x14ac:dyDescent="0.25">
      <c r="A238" s="109"/>
      <c r="B238" s="108"/>
      <c r="C238" s="108"/>
      <c r="D238" s="107">
        <f t="shared" si="265"/>
        <v>45</v>
      </c>
      <c r="E238" s="106">
        <f t="shared" si="266"/>
        <v>45</v>
      </c>
      <c r="F238" s="105">
        <f t="shared" si="245"/>
        <v>0</v>
      </c>
      <c r="G238" s="105">
        <f t="shared" si="246"/>
        <v>0</v>
      </c>
      <c r="H238" s="104">
        <f t="shared" si="296"/>
        <v>0</v>
      </c>
      <c r="I238" s="103" t="str">
        <f t="shared" si="247"/>
        <v/>
      </c>
      <c r="J238" s="103" t="e">
        <f t="shared" si="248"/>
        <v>#DIV/0!</v>
      </c>
      <c r="K238" s="103" t="str">
        <f t="shared" si="255"/>
        <v/>
      </c>
      <c r="L238" s="103" t="str">
        <f t="shared" si="256"/>
        <v/>
      </c>
      <c r="M238" s="103" t="str">
        <f t="shared" si="249"/>
        <v/>
      </c>
      <c r="N238" s="102">
        <f t="shared" si="250"/>
        <v>1</v>
      </c>
      <c r="O238" s="176" t="str">
        <f t="shared" si="293"/>
        <v/>
      </c>
      <c r="P238" s="101"/>
      <c r="Q238" s="192" t="str">
        <f t="shared" si="294"/>
        <v/>
      </c>
      <c r="R238" s="202"/>
    </row>
    <row r="239" spans="1:18" ht="15" hidden="1" x14ac:dyDescent="0.25">
      <c r="A239" s="109"/>
      <c r="B239" s="108"/>
      <c r="C239" s="108"/>
      <c r="D239" s="107">
        <f t="shared" si="265"/>
        <v>45</v>
      </c>
      <c r="E239" s="106">
        <f t="shared" si="266"/>
        <v>45</v>
      </c>
      <c r="F239" s="105">
        <f t="shared" si="245"/>
        <v>0</v>
      </c>
      <c r="G239" s="105">
        <f t="shared" si="246"/>
        <v>0</v>
      </c>
      <c r="H239" s="104">
        <f t="shared" si="296"/>
        <v>0</v>
      </c>
      <c r="I239" s="103" t="str">
        <f t="shared" si="247"/>
        <v/>
      </c>
      <c r="J239" s="103" t="e">
        <f t="shared" si="248"/>
        <v>#DIV/0!</v>
      </c>
      <c r="K239" s="103" t="str">
        <f t="shared" si="255"/>
        <v/>
      </c>
      <c r="L239" s="103" t="str">
        <f t="shared" si="256"/>
        <v/>
      </c>
      <c r="M239" s="103" t="str">
        <f t="shared" si="249"/>
        <v/>
      </c>
      <c r="N239" s="102">
        <f t="shared" si="250"/>
        <v>1</v>
      </c>
      <c r="O239" s="176" t="str">
        <f t="shared" si="293"/>
        <v/>
      </c>
      <c r="P239" s="101"/>
      <c r="Q239" s="192" t="str">
        <f t="shared" si="294"/>
        <v/>
      </c>
      <c r="R239" s="202"/>
    </row>
    <row r="240" spans="1:18" ht="15" hidden="1" x14ac:dyDescent="0.25">
      <c r="A240" s="109"/>
      <c r="B240" s="108"/>
      <c r="C240" s="108"/>
      <c r="D240" s="107">
        <f t="shared" si="265"/>
        <v>45</v>
      </c>
      <c r="E240" s="106">
        <f t="shared" si="266"/>
        <v>45</v>
      </c>
      <c r="F240" s="105">
        <f t="shared" si="245"/>
        <v>0</v>
      </c>
      <c r="G240" s="105">
        <f t="shared" si="246"/>
        <v>0</v>
      </c>
      <c r="H240" s="104">
        <f t="shared" si="296"/>
        <v>0</v>
      </c>
      <c r="I240" s="103" t="str">
        <f t="shared" si="247"/>
        <v/>
      </c>
      <c r="J240" s="103" t="e">
        <f t="shared" si="248"/>
        <v>#DIV/0!</v>
      </c>
      <c r="K240" s="103" t="str">
        <f t="shared" si="255"/>
        <v/>
      </c>
      <c r="L240" s="103" t="str">
        <f t="shared" si="256"/>
        <v/>
      </c>
      <c r="M240" s="103" t="str">
        <f t="shared" si="249"/>
        <v/>
      </c>
      <c r="N240" s="102">
        <f t="shared" si="250"/>
        <v>1</v>
      </c>
      <c r="O240" s="176" t="str">
        <f t="shared" si="293"/>
        <v/>
      </c>
      <c r="P240" s="101"/>
      <c r="Q240" s="192" t="str">
        <f t="shared" si="294"/>
        <v/>
      </c>
      <c r="R240" s="202"/>
    </row>
    <row r="241" spans="1:18" ht="15" hidden="1" x14ac:dyDescent="0.25">
      <c r="A241" s="109"/>
      <c r="B241" s="108"/>
      <c r="C241" s="108"/>
      <c r="D241" s="107">
        <f t="shared" si="265"/>
        <v>45</v>
      </c>
      <c r="E241" s="106">
        <f t="shared" si="266"/>
        <v>45</v>
      </c>
      <c r="F241" s="105">
        <f t="shared" si="245"/>
        <v>0</v>
      </c>
      <c r="G241" s="105">
        <f t="shared" si="246"/>
        <v>0</v>
      </c>
      <c r="H241" s="104">
        <f t="shared" si="296"/>
        <v>0</v>
      </c>
      <c r="I241" s="103" t="str">
        <f t="shared" si="247"/>
        <v/>
      </c>
      <c r="J241" s="103" t="e">
        <f t="shared" si="248"/>
        <v>#DIV/0!</v>
      </c>
      <c r="K241" s="103" t="str">
        <f t="shared" si="255"/>
        <v/>
      </c>
      <c r="L241" s="103" t="str">
        <f t="shared" si="256"/>
        <v/>
      </c>
      <c r="M241" s="103" t="str">
        <f t="shared" si="249"/>
        <v/>
      </c>
      <c r="N241" s="102">
        <f t="shared" si="250"/>
        <v>1</v>
      </c>
      <c r="O241" s="176" t="str">
        <f t="shared" si="293"/>
        <v/>
      </c>
      <c r="P241" s="101"/>
      <c r="Q241" s="192" t="str">
        <f t="shared" si="294"/>
        <v/>
      </c>
      <c r="R241" s="202"/>
    </row>
    <row r="242" spans="1:18" ht="15" hidden="1" x14ac:dyDescent="0.25">
      <c r="A242" s="109"/>
      <c r="B242" s="108"/>
      <c r="C242" s="108"/>
      <c r="D242" s="107">
        <f t="shared" si="265"/>
        <v>45</v>
      </c>
      <c r="E242" s="106">
        <f t="shared" si="266"/>
        <v>45</v>
      </c>
      <c r="F242" s="105">
        <f t="shared" si="245"/>
        <v>0</v>
      </c>
      <c r="G242" s="105">
        <f t="shared" si="246"/>
        <v>0</v>
      </c>
      <c r="H242" s="104">
        <f t="shared" si="296"/>
        <v>0</v>
      </c>
      <c r="I242" s="103" t="str">
        <f t="shared" si="247"/>
        <v/>
      </c>
      <c r="J242" s="103" t="e">
        <f t="shared" si="248"/>
        <v>#DIV/0!</v>
      </c>
      <c r="K242" s="103" t="str">
        <f t="shared" si="255"/>
        <v/>
      </c>
      <c r="L242" s="103" t="str">
        <f t="shared" si="256"/>
        <v/>
      </c>
      <c r="M242" s="103" t="str">
        <f t="shared" si="249"/>
        <v/>
      </c>
      <c r="N242" s="102">
        <f t="shared" si="250"/>
        <v>1</v>
      </c>
      <c r="O242" s="176" t="str">
        <f t="shared" si="293"/>
        <v/>
      </c>
      <c r="P242" s="101"/>
      <c r="Q242" s="192" t="str">
        <f t="shared" si="294"/>
        <v/>
      </c>
      <c r="R242" s="202"/>
    </row>
    <row r="243" spans="1:18" ht="15" hidden="1" x14ac:dyDescent="0.25">
      <c r="A243" s="109"/>
      <c r="B243" s="108"/>
      <c r="C243" s="108"/>
      <c r="D243" s="107">
        <f t="shared" si="265"/>
        <v>45</v>
      </c>
      <c r="E243" s="106">
        <f t="shared" si="266"/>
        <v>45</v>
      </c>
      <c r="F243" s="105">
        <f t="shared" si="245"/>
        <v>0</v>
      </c>
      <c r="G243" s="105">
        <f t="shared" si="246"/>
        <v>0</v>
      </c>
      <c r="H243" s="104">
        <f t="shared" si="296"/>
        <v>0</v>
      </c>
      <c r="I243" s="103" t="str">
        <f t="shared" si="247"/>
        <v/>
      </c>
      <c r="J243" s="103" t="e">
        <f t="shared" si="248"/>
        <v>#DIV/0!</v>
      </c>
      <c r="K243" s="103" t="str">
        <f t="shared" si="255"/>
        <v/>
      </c>
      <c r="L243" s="103" t="str">
        <f t="shared" si="256"/>
        <v/>
      </c>
      <c r="M243" s="103" t="str">
        <f t="shared" si="249"/>
        <v/>
      </c>
      <c r="N243" s="102">
        <f t="shared" si="250"/>
        <v>1</v>
      </c>
      <c r="O243" s="176" t="str">
        <f t="shared" si="293"/>
        <v/>
      </c>
      <c r="P243" s="101"/>
      <c r="Q243" s="192" t="str">
        <f t="shared" si="294"/>
        <v/>
      </c>
      <c r="R243" s="202"/>
    </row>
    <row r="244" spans="1:18" ht="15" hidden="1" x14ac:dyDescent="0.25">
      <c r="A244" s="109"/>
      <c r="B244" s="108"/>
      <c r="C244" s="108"/>
      <c r="D244" s="107">
        <f t="shared" si="265"/>
        <v>45</v>
      </c>
      <c r="E244" s="106">
        <f t="shared" si="266"/>
        <v>45</v>
      </c>
      <c r="F244" s="105">
        <f t="shared" si="245"/>
        <v>0</v>
      </c>
      <c r="G244" s="105">
        <f t="shared" si="246"/>
        <v>0</v>
      </c>
      <c r="H244" s="104">
        <f t="shared" si="296"/>
        <v>0</v>
      </c>
      <c r="I244" s="103" t="str">
        <f t="shared" si="247"/>
        <v/>
      </c>
      <c r="J244" s="103" t="e">
        <f t="shared" si="248"/>
        <v>#DIV/0!</v>
      </c>
      <c r="K244" s="103" t="str">
        <f t="shared" si="255"/>
        <v/>
      </c>
      <c r="L244" s="103" t="str">
        <f t="shared" si="256"/>
        <v/>
      </c>
      <c r="M244" s="103" t="str">
        <f t="shared" si="249"/>
        <v/>
      </c>
      <c r="N244" s="102">
        <f t="shared" si="250"/>
        <v>1</v>
      </c>
      <c r="O244" s="176" t="str">
        <f t="shared" si="293"/>
        <v/>
      </c>
      <c r="P244" s="101"/>
      <c r="Q244" s="192" t="str">
        <f t="shared" si="294"/>
        <v/>
      </c>
      <c r="R244" s="202"/>
    </row>
    <row r="245" spans="1:18" ht="15" hidden="1" x14ac:dyDescent="0.25">
      <c r="A245" s="109"/>
      <c r="B245" s="108"/>
      <c r="C245" s="108"/>
      <c r="D245" s="107">
        <f t="shared" si="265"/>
        <v>45</v>
      </c>
      <c r="E245" s="106">
        <f t="shared" si="266"/>
        <v>45</v>
      </c>
      <c r="F245" s="105">
        <f t="shared" si="245"/>
        <v>0</v>
      </c>
      <c r="G245" s="105">
        <f t="shared" si="246"/>
        <v>0</v>
      </c>
      <c r="H245" s="104">
        <f t="shared" si="296"/>
        <v>0</v>
      </c>
      <c r="I245" s="103" t="str">
        <f t="shared" si="247"/>
        <v/>
      </c>
      <c r="J245" s="103" t="e">
        <f t="shared" si="248"/>
        <v>#DIV/0!</v>
      </c>
      <c r="K245" s="103" t="str">
        <f t="shared" si="255"/>
        <v/>
      </c>
      <c r="L245" s="103" t="str">
        <f t="shared" si="256"/>
        <v/>
      </c>
      <c r="M245" s="103" t="str">
        <f t="shared" si="249"/>
        <v/>
      </c>
      <c r="N245" s="102">
        <f t="shared" si="250"/>
        <v>1</v>
      </c>
      <c r="O245" s="176" t="str">
        <f t="shared" si="293"/>
        <v/>
      </c>
      <c r="P245" s="101"/>
      <c r="Q245" s="192" t="str">
        <f t="shared" si="294"/>
        <v/>
      </c>
      <c r="R245" s="202"/>
    </row>
    <row r="246" spans="1:18" ht="15" hidden="1" x14ac:dyDescent="0.25">
      <c r="A246" s="109"/>
      <c r="B246" s="108"/>
      <c r="C246" s="108"/>
      <c r="D246" s="107">
        <f t="shared" si="265"/>
        <v>45</v>
      </c>
      <c r="E246" s="106">
        <f t="shared" si="266"/>
        <v>45</v>
      </c>
      <c r="F246" s="105">
        <f t="shared" si="245"/>
        <v>0</v>
      </c>
      <c r="G246" s="105">
        <f t="shared" si="246"/>
        <v>0</v>
      </c>
      <c r="H246" s="104">
        <f t="shared" si="296"/>
        <v>0</v>
      </c>
      <c r="I246" s="103" t="str">
        <f t="shared" si="247"/>
        <v/>
      </c>
      <c r="J246" s="103" t="e">
        <f t="shared" si="248"/>
        <v>#DIV/0!</v>
      </c>
      <c r="K246" s="103" t="str">
        <f t="shared" si="255"/>
        <v/>
      </c>
      <c r="L246" s="103" t="str">
        <f t="shared" si="256"/>
        <v/>
      </c>
      <c r="M246" s="103" t="str">
        <f t="shared" si="249"/>
        <v/>
      </c>
      <c r="N246" s="102">
        <f t="shared" si="250"/>
        <v>1</v>
      </c>
      <c r="O246" s="176" t="str">
        <f t="shared" si="293"/>
        <v/>
      </c>
      <c r="P246" s="101"/>
      <c r="Q246" s="192" t="str">
        <f t="shared" si="294"/>
        <v/>
      </c>
      <c r="R246" s="202"/>
    </row>
    <row r="247" spans="1:18" ht="15" hidden="1" x14ac:dyDescent="0.25">
      <c r="A247" s="109"/>
      <c r="B247" s="108"/>
      <c r="C247" s="108"/>
      <c r="D247" s="107">
        <f t="shared" si="265"/>
        <v>45</v>
      </c>
      <c r="E247" s="106">
        <f t="shared" si="266"/>
        <v>45</v>
      </c>
      <c r="F247" s="105">
        <f t="shared" si="245"/>
        <v>0</v>
      </c>
      <c r="G247" s="105">
        <f t="shared" si="246"/>
        <v>0</v>
      </c>
      <c r="H247" s="104">
        <f t="shared" si="296"/>
        <v>0</v>
      </c>
      <c r="I247" s="103" t="str">
        <f t="shared" si="247"/>
        <v/>
      </c>
      <c r="J247" s="103" t="e">
        <f t="shared" si="248"/>
        <v>#DIV/0!</v>
      </c>
      <c r="K247" s="103" t="str">
        <f t="shared" si="255"/>
        <v/>
      </c>
      <c r="L247" s="103" t="str">
        <f t="shared" si="256"/>
        <v/>
      </c>
      <c r="M247" s="103" t="str">
        <f t="shared" si="249"/>
        <v/>
      </c>
      <c r="N247" s="102">
        <f t="shared" si="250"/>
        <v>1</v>
      </c>
      <c r="O247" s="176" t="str">
        <f t="shared" si="293"/>
        <v/>
      </c>
      <c r="P247" s="101"/>
      <c r="Q247" s="192" t="str">
        <f t="shared" si="294"/>
        <v/>
      </c>
      <c r="R247" s="202"/>
    </row>
    <row r="248" spans="1:18" ht="15" hidden="1" x14ac:dyDescent="0.25">
      <c r="A248" s="109"/>
      <c r="B248" s="108"/>
      <c r="C248" s="108"/>
      <c r="D248" s="107">
        <f t="shared" si="265"/>
        <v>45</v>
      </c>
      <c r="E248" s="106">
        <f t="shared" si="266"/>
        <v>45</v>
      </c>
      <c r="F248" s="105">
        <f t="shared" ref="F248:F311" si="297">IF(ISERROR(B248/$B$4),"",(B248/$B$4))</f>
        <v>0</v>
      </c>
      <c r="G248" s="105">
        <f t="shared" ref="G248:G311" si="298">IF(ISERROR(C248/$B$5),"",(C248/$B$5))</f>
        <v>0</v>
      </c>
      <c r="H248" s="104">
        <f t="shared" si="296"/>
        <v>0</v>
      </c>
      <c r="I248" s="103" t="str">
        <f t="shared" ref="I248:I311" si="299">IF(ISERROR((B248*E248)/(C248*D248)),"",(B248*E248/(C248*D248)))</f>
        <v/>
      </c>
      <c r="J248" s="103" t="e">
        <f t="shared" ref="J248:J311" si="300">POWER(1/B248+1/C248+1/D248+1/E248,1/2)</f>
        <v>#DIV/0!</v>
      </c>
      <c r="K248" s="103" t="str">
        <f t="shared" si="255"/>
        <v/>
      </c>
      <c r="L248" s="103" t="str">
        <f t="shared" si="256"/>
        <v/>
      </c>
      <c r="M248" s="103" t="str">
        <f t="shared" ref="M248:M311" si="301">IF(ISERROR(($B$7*B248/(B248+D248)/(($B$7*B248/(B248+D248)+(1-$B$7)*C248/(C248+E248))))/($B$7*D248/(B248+D248)/(($B$7*D248/(B248+D248)+(1-$B$7)*E248/(C248+E248))))),"",($B$7*B248/(B248+D248)/(($B$7*B248/(B248+D248)+(1-$B$7)*C248/(C248+E248))))/($B$7*D248/(B248+D248)/(($B$7*D248/(B248+D248)+(1-$B$7)*E248/(C248+E248)))))</f>
        <v/>
      </c>
      <c r="N248" s="102">
        <f t="shared" ref="N248:N311" si="302">MIN(_xlfn.HYPGEOM.DIST(C248,B248+C248,C248+E248,B248+D248+C248+E248,TRUE),_xlfn.HYPGEOM.DIST(B248,B248+C248,B248+D248,B248+D248+C248+E248,TRUE))</f>
        <v>1</v>
      </c>
      <c r="O248" s="176" t="str">
        <f t="shared" si="293"/>
        <v/>
      </c>
      <c r="P248" s="101"/>
      <c r="Q248" s="192" t="str">
        <f t="shared" si="294"/>
        <v/>
      </c>
      <c r="R248" s="202"/>
    </row>
    <row r="249" spans="1:18" ht="15" hidden="1" x14ac:dyDescent="0.25">
      <c r="A249" s="109"/>
      <c r="B249" s="108"/>
      <c r="C249" s="108"/>
      <c r="D249" s="107">
        <f t="shared" si="265"/>
        <v>45</v>
      </c>
      <c r="E249" s="106">
        <f t="shared" si="266"/>
        <v>45</v>
      </c>
      <c r="F249" s="105">
        <f t="shared" si="297"/>
        <v>0</v>
      </c>
      <c r="G249" s="105">
        <f t="shared" si="298"/>
        <v>0</v>
      </c>
      <c r="H249" s="104">
        <f t="shared" si="296"/>
        <v>0</v>
      </c>
      <c r="I249" s="103" t="str">
        <f t="shared" si="299"/>
        <v/>
      </c>
      <c r="J249" s="103" t="e">
        <f t="shared" si="300"/>
        <v>#DIV/0!</v>
      </c>
      <c r="K249" s="103" t="str">
        <f t="shared" si="255"/>
        <v/>
      </c>
      <c r="L249" s="103" t="str">
        <f t="shared" si="256"/>
        <v/>
      </c>
      <c r="M249" s="103" t="str">
        <f t="shared" si="301"/>
        <v/>
      </c>
      <c r="N249" s="102">
        <f t="shared" si="302"/>
        <v>1</v>
      </c>
      <c r="O249" s="176" t="str">
        <f t="shared" si="293"/>
        <v/>
      </c>
      <c r="P249" s="101"/>
      <c r="Q249" s="192" t="str">
        <f t="shared" si="294"/>
        <v/>
      </c>
      <c r="R249" s="202"/>
    </row>
    <row r="250" spans="1:18" ht="15" hidden="1" x14ac:dyDescent="0.25">
      <c r="A250" s="109"/>
      <c r="B250" s="108"/>
      <c r="C250" s="108"/>
      <c r="D250" s="107">
        <f t="shared" si="265"/>
        <v>45</v>
      </c>
      <c r="E250" s="106">
        <f t="shared" si="266"/>
        <v>45</v>
      </c>
      <c r="F250" s="105">
        <f t="shared" si="297"/>
        <v>0</v>
      </c>
      <c r="G250" s="105">
        <f t="shared" si="298"/>
        <v>0</v>
      </c>
      <c r="H250" s="104">
        <f t="shared" si="296"/>
        <v>0</v>
      </c>
      <c r="I250" s="103" t="str">
        <f t="shared" si="299"/>
        <v/>
      </c>
      <c r="J250" s="103" t="e">
        <f t="shared" si="300"/>
        <v>#DIV/0!</v>
      </c>
      <c r="K250" s="103" t="str">
        <f t="shared" si="255"/>
        <v/>
      </c>
      <c r="L250" s="103" t="str">
        <f t="shared" si="256"/>
        <v/>
      </c>
      <c r="M250" s="103" t="str">
        <f t="shared" si="301"/>
        <v/>
      </c>
      <c r="N250" s="102">
        <f t="shared" si="302"/>
        <v>1</v>
      </c>
      <c r="O250" s="176" t="str">
        <f t="shared" si="293"/>
        <v/>
      </c>
      <c r="P250" s="101"/>
      <c r="Q250" s="192" t="str">
        <f t="shared" si="294"/>
        <v/>
      </c>
      <c r="R250" s="202"/>
    </row>
    <row r="251" spans="1:18" ht="15" hidden="1" x14ac:dyDescent="0.25">
      <c r="A251" s="109"/>
      <c r="B251" s="108"/>
      <c r="C251" s="108"/>
      <c r="D251" s="107">
        <f t="shared" si="265"/>
        <v>45</v>
      </c>
      <c r="E251" s="106">
        <f t="shared" si="266"/>
        <v>45</v>
      </c>
      <c r="F251" s="105">
        <f t="shared" si="297"/>
        <v>0</v>
      </c>
      <c r="G251" s="105">
        <f t="shared" si="298"/>
        <v>0</v>
      </c>
      <c r="H251" s="104">
        <f t="shared" si="296"/>
        <v>0</v>
      </c>
      <c r="I251" s="103" t="str">
        <f t="shared" si="299"/>
        <v/>
      </c>
      <c r="J251" s="103" t="e">
        <f t="shared" si="300"/>
        <v>#DIV/0!</v>
      </c>
      <c r="K251" s="103" t="str">
        <f t="shared" si="255"/>
        <v/>
      </c>
      <c r="L251" s="103" t="str">
        <f t="shared" si="256"/>
        <v/>
      </c>
      <c r="M251" s="103" t="str">
        <f t="shared" si="301"/>
        <v/>
      </c>
      <c r="N251" s="102">
        <f t="shared" si="302"/>
        <v>1</v>
      </c>
      <c r="O251" s="176" t="str">
        <f t="shared" si="293"/>
        <v/>
      </c>
      <c r="P251" s="101"/>
      <c r="Q251" s="192" t="str">
        <f t="shared" si="294"/>
        <v/>
      </c>
      <c r="R251" s="202"/>
    </row>
    <row r="252" spans="1:18" ht="15" hidden="1" x14ac:dyDescent="0.25">
      <c r="A252" s="109"/>
      <c r="B252" s="108"/>
      <c r="C252" s="108"/>
      <c r="D252" s="107">
        <f t="shared" si="265"/>
        <v>45</v>
      </c>
      <c r="E252" s="106">
        <f t="shared" si="266"/>
        <v>45</v>
      </c>
      <c r="F252" s="105">
        <f t="shared" si="297"/>
        <v>0</v>
      </c>
      <c r="G252" s="105">
        <f t="shared" si="298"/>
        <v>0</v>
      </c>
      <c r="H252" s="104">
        <f t="shared" si="296"/>
        <v>0</v>
      </c>
      <c r="I252" s="103" t="str">
        <f t="shared" si="299"/>
        <v/>
      </c>
      <c r="J252" s="103" t="e">
        <f t="shared" si="300"/>
        <v>#DIV/0!</v>
      </c>
      <c r="K252" s="103" t="str">
        <f t="shared" si="255"/>
        <v/>
      </c>
      <c r="L252" s="103" t="str">
        <f t="shared" si="256"/>
        <v/>
      </c>
      <c r="M252" s="103" t="str">
        <f t="shared" si="301"/>
        <v/>
      </c>
      <c r="N252" s="102">
        <f t="shared" si="302"/>
        <v>1</v>
      </c>
      <c r="O252" s="176" t="str">
        <f t="shared" si="293"/>
        <v/>
      </c>
      <c r="P252" s="101"/>
      <c r="Q252" s="192" t="str">
        <f t="shared" si="294"/>
        <v/>
      </c>
      <c r="R252" s="202"/>
    </row>
    <row r="253" spans="1:18" ht="15" hidden="1" x14ac:dyDescent="0.25">
      <c r="A253" s="109"/>
      <c r="B253" s="108"/>
      <c r="C253" s="108"/>
      <c r="D253" s="107">
        <f t="shared" si="265"/>
        <v>45</v>
      </c>
      <c r="E253" s="106">
        <f t="shared" si="266"/>
        <v>45</v>
      </c>
      <c r="F253" s="105">
        <f t="shared" si="297"/>
        <v>0</v>
      </c>
      <c r="G253" s="105">
        <f t="shared" si="298"/>
        <v>0</v>
      </c>
      <c r="H253" s="104">
        <f t="shared" si="296"/>
        <v>0</v>
      </c>
      <c r="I253" s="103" t="str">
        <f t="shared" si="299"/>
        <v/>
      </c>
      <c r="J253" s="103" t="e">
        <f t="shared" si="300"/>
        <v>#DIV/0!</v>
      </c>
      <c r="K253" s="103" t="str">
        <f t="shared" ref="K253:K316" si="303">IF(ISERROR(EXP(LN(I253)-1.96 *J253)),"",(EXP(LN(I253)-1.96*J253)))</f>
        <v/>
      </c>
      <c r="L253" s="103" t="str">
        <f t="shared" ref="L253:L316" si="304">IF(ISERROR(EXP(LN(I253)+1.96 *J253)),"",EXP(LN(I253)+1.96*J253))</f>
        <v/>
      </c>
      <c r="M253" s="103" t="str">
        <f t="shared" si="301"/>
        <v/>
      </c>
      <c r="N253" s="102">
        <f t="shared" si="302"/>
        <v>1</v>
      </c>
      <c r="O253" s="176" t="str">
        <f t="shared" si="293"/>
        <v/>
      </c>
      <c r="P253" s="101"/>
      <c r="Q253" s="192" t="str">
        <f t="shared" si="294"/>
        <v/>
      </c>
      <c r="R253" s="202"/>
    </row>
    <row r="254" spans="1:18" ht="15" hidden="1" x14ac:dyDescent="0.25">
      <c r="A254" s="109"/>
      <c r="B254" s="108"/>
      <c r="C254" s="108"/>
      <c r="D254" s="107">
        <f t="shared" si="265"/>
        <v>45</v>
      </c>
      <c r="E254" s="106">
        <f t="shared" si="266"/>
        <v>45</v>
      </c>
      <c r="F254" s="105">
        <f t="shared" si="297"/>
        <v>0</v>
      </c>
      <c r="G254" s="105">
        <f t="shared" si="298"/>
        <v>0</v>
      </c>
      <c r="H254" s="104">
        <f t="shared" si="296"/>
        <v>0</v>
      </c>
      <c r="I254" s="103" t="str">
        <f t="shared" si="299"/>
        <v/>
      </c>
      <c r="J254" s="103" t="e">
        <f t="shared" si="300"/>
        <v>#DIV/0!</v>
      </c>
      <c r="K254" s="103" t="str">
        <f t="shared" si="303"/>
        <v/>
      </c>
      <c r="L254" s="103" t="str">
        <f t="shared" si="304"/>
        <v/>
      </c>
      <c r="M254" s="103" t="str">
        <f t="shared" si="301"/>
        <v/>
      </c>
      <c r="N254" s="102">
        <f t="shared" si="302"/>
        <v>1</v>
      </c>
      <c r="O254" s="176" t="str">
        <f t="shared" si="293"/>
        <v/>
      </c>
      <c r="P254" s="101"/>
      <c r="Q254" s="192" t="str">
        <f t="shared" si="294"/>
        <v/>
      </c>
      <c r="R254" s="202"/>
    </row>
    <row r="255" spans="1:18" ht="15" hidden="1" x14ac:dyDescent="0.25">
      <c r="A255" s="109"/>
      <c r="B255" s="108"/>
      <c r="C255" s="108"/>
      <c r="D255" s="107">
        <f t="shared" si="265"/>
        <v>45</v>
      </c>
      <c r="E255" s="106">
        <f t="shared" si="266"/>
        <v>45</v>
      </c>
      <c r="F255" s="105">
        <f t="shared" si="297"/>
        <v>0</v>
      </c>
      <c r="G255" s="105">
        <f t="shared" si="298"/>
        <v>0</v>
      </c>
      <c r="H255" s="104">
        <f t="shared" si="296"/>
        <v>0</v>
      </c>
      <c r="I255" s="103" t="str">
        <f t="shared" si="299"/>
        <v/>
      </c>
      <c r="J255" s="103" t="e">
        <f t="shared" si="300"/>
        <v>#DIV/0!</v>
      </c>
      <c r="K255" s="103" t="str">
        <f t="shared" si="303"/>
        <v/>
      </c>
      <c r="L255" s="103" t="str">
        <f t="shared" si="304"/>
        <v/>
      </c>
      <c r="M255" s="103" t="str">
        <f t="shared" si="301"/>
        <v/>
      </c>
      <c r="N255" s="102">
        <f t="shared" si="302"/>
        <v>1</v>
      </c>
      <c r="O255" s="176" t="str">
        <f t="shared" si="293"/>
        <v/>
      </c>
      <c r="P255" s="101"/>
      <c r="Q255" s="192" t="str">
        <f t="shared" si="294"/>
        <v/>
      </c>
      <c r="R255" s="202"/>
    </row>
    <row r="256" spans="1:18" ht="15" hidden="1" x14ac:dyDescent="0.25">
      <c r="A256" s="109"/>
      <c r="B256" s="108"/>
      <c r="C256" s="108"/>
      <c r="D256" s="107">
        <f t="shared" si="265"/>
        <v>45</v>
      </c>
      <c r="E256" s="106">
        <f t="shared" si="266"/>
        <v>45</v>
      </c>
      <c r="F256" s="105">
        <f t="shared" si="297"/>
        <v>0</v>
      </c>
      <c r="G256" s="105">
        <f t="shared" si="298"/>
        <v>0</v>
      </c>
      <c r="H256" s="104">
        <f t="shared" si="296"/>
        <v>0</v>
      </c>
      <c r="I256" s="103" t="str">
        <f t="shared" si="299"/>
        <v/>
      </c>
      <c r="J256" s="103" t="e">
        <f t="shared" si="300"/>
        <v>#DIV/0!</v>
      </c>
      <c r="K256" s="103" t="str">
        <f t="shared" si="303"/>
        <v/>
      </c>
      <c r="L256" s="103" t="str">
        <f t="shared" si="304"/>
        <v/>
      </c>
      <c r="M256" s="103" t="str">
        <f t="shared" si="301"/>
        <v/>
      </c>
      <c r="N256" s="102">
        <f t="shared" si="302"/>
        <v>1</v>
      </c>
      <c r="O256" s="176" t="str">
        <f t="shared" si="293"/>
        <v/>
      </c>
      <c r="P256" s="101"/>
      <c r="Q256" s="192" t="str">
        <f t="shared" si="294"/>
        <v/>
      </c>
      <c r="R256" s="202"/>
    </row>
    <row r="257" spans="1:18" ht="15" hidden="1" x14ac:dyDescent="0.25">
      <c r="A257" s="109"/>
      <c r="B257" s="108"/>
      <c r="C257" s="108"/>
      <c r="D257" s="107">
        <f t="shared" si="265"/>
        <v>45</v>
      </c>
      <c r="E257" s="106">
        <f t="shared" si="266"/>
        <v>45</v>
      </c>
      <c r="F257" s="105">
        <f t="shared" si="297"/>
        <v>0</v>
      </c>
      <c r="G257" s="105">
        <f t="shared" si="298"/>
        <v>0</v>
      </c>
      <c r="H257" s="104">
        <f t="shared" si="296"/>
        <v>0</v>
      </c>
      <c r="I257" s="103" t="str">
        <f t="shared" si="299"/>
        <v/>
      </c>
      <c r="J257" s="103" t="e">
        <f t="shared" si="300"/>
        <v>#DIV/0!</v>
      </c>
      <c r="K257" s="103" t="str">
        <f t="shared" si="303"/>
        <v/>
      </c>
      <c r="L257" s="103" t="str">
        <f t="shared" si="304"/>
        <v/>
      </c>
      <c r="M257" s="103" t="str">
        <f t="shared" si="301"/>
        <v/>
      </c>
      <c r="N257" s="102">
        <f t="shared" si="302"/>
        <v>1</v>
      </c>
      <c r="O257" s="176" t="str">
        <f t="shared" si="293"/>
        <v/>
      </c>
      <c r="P257" s="101"/>
      <c r="Q257" s="192" t="str">
        <f t="shared" si="294"/>
        <v/>
      </c>
      <c r="R257" s="202"/>
    </row>
    <row r="258" spans="1:18" ht="15" hidden="1" x14ac:dyDescent="0.25">
      <c r="A258" s="109"/>
      <c r="B258" s="108"/>
      <c r="C258" s="108"/>
      <c r="D258" s="107">
        <f t="shared" si="265"/>
        <v>45</v>
      </c>
      <c r="E258" s="106">
        <f t="shared" si="266"/>
        <v>45</v>
      </c>
      <c r="F258" s="105">
        <f t="shared" si="297"/>
        <v>0</v>
      </c>
      <c r="G258" s="105">
        <f t="shared" si="298"/>
        <v>0</v>
      </c>
      <c r="H258" s="104">
        <f t="shared" si="296"/>
        <v>0</v>
      </c>
      <c r="I258" s="103" t="str">
        <f t="shared" si="299"/>
        <v/>
      </c>
      <c r="J258" s="103" t="e">
        <f t="shared" si="300"/>
        <v>#DIV/0!</v>
      </c>
      <c r="K258" s="103" t="str">
        <f t="shared" si="303"/>
        <v/>
      </c>
      <c r="L258" s="103" t="str">
        <f t="shared" si="304"/>
        <v/>
      </c>
      <c r="M258" s="103" t="str">
        <f t="shared" si="301"/>
        <v/>
      </c>
      <c r="N258" s="102">
        <f t="shared" si="302"/>
        <v>1</v>
      </c>
      <c r="O258" s="176" t="str">
        <f t="shared" si="293"/>
        <v/>
      </c>
      <c r="P258" s="101"/>
      <c r="Q258" s="192" t="str">
        <f t="shared" si="294"/>
        <v/>
      </c>
      <c r="R258" s="202"/>
    </row>
    <row r="259" spans="1:18" ht="15" hidden="1" x14ac:dyDescent="0.25">
      <c r="A259" s="109"/>
      <c r="B259" s="108"/>
      <c r="C259" s="108"/>
      <c r="D259" s="107">
        <f t="shared" si="265"/>
        <v>45</v>
      </c>
      <c r="E259" s="106">
        <f t="shared" si="266"/>
        <v>45</v>
      </c>
      <c r="F259" s="105">
        <f t="shared" si="297"/>
        <v>0</v>
      </c>
      <c r="G259" s="105">
        <f t="shared" si="298"/>
        <v>0</v>
      </c>
      <c r="H259" s="104">
        <f t="shared" si="296"/>
        <v>0</v>
      </c>
      <c r="I259" s="103" t="str">
        <f t="shared" si="299"/>
        <v/>
      </c>
      <c r="J259" s="103" t="e">
        <f t="shared" si="300"/>
        <v>#DIV/0!</v>
      </c>
      <c r="K259" s="103" t="str">
        <f t="shared" si="303"/>
        <v/>
      </c>
      <c r="L259" s="103" t="str">
        <f t="shared" si="304"/>
        <v/>
      </c>
      <c r="M259" s="103" t="str">
        <f t="shared" si="301"/>
        <v/>
      </c>
      <c r="N259" s="102">
        <f t="shared" si="302"/>
        <v>1</v>
      </c>
      <c r="O259" s="176" t="str">
        <f t="shared" si="293"/>
        <v/>
      </c>
      <c r="P259" s="101"/>
      <c r="Q259" s="192" t="str">
        <f t="shared" si="294"/>
        <v/>
      </c>
      <c r="R259" s="202"/>
    </row>
    <row r="260" spans="1:18" ht="15" hidden="1" x14ac:dyDescent="0.25">
      <c r="A260" s="109"/>
      <c r="B260" s="108"/>
      <c r="C260" s="108"/>
      <c r="D260" s="107">
        <f t="shared" si="265"/>
        <v>45</v>
      </c>
      <c r="E260" s="106">
        <f t="shared" si="266"/>
        <v>45</v>
      </c>
      <c r="F260" s="105">
        <f t="shared" si="297"/>
        <v>0</v>
      </c>
      <c r="G260" s="105">
        <f t="shared" si="298"/>
        <v>0</v>
      </c>
      <c r="H260" s="104">
        <f t="shared" si="296"/>
        <v>0</v>
      </c>
      <c r="I260" s="103" t="str">
        <f t="shared" si="299"/>
        <v/>
      </c>
      <c r="J260" s="103" t="e">
        <f t="shared" si="300"/>
        <v>#DIV/0!</v>
      </c>
      <c r="K260" s="103" t="str">
        <f t="shared" si="303"/>
        <v/>
      </c>
      <c r="L260" s="103" t="str">
        <f t="shared" si="304"/>
        <v/>
      </c>
      <c r="M260" s="103" t="str">
        <f t="shared" si="301"/>
        <v/>
      </c>
      <c r="N260" s="102">
        <f t="shared" si="302"/>
        <v>1</v>
      </c>
      <c r="O260" s="176" t="str">
        <f t="shared" si="293"/>
        <v/>
      </c>
      <c r="P260" s="101"/>
      <c r="Q260" s="192" t="str">
        <f t="shared" si="294"/>
        <v/>
      </c>
      <c r="R260" s="202"/>
    </row>
    <row r="261" spans="1:18" ht="15" hidden="1" x14ac:dyDescent="0.25">
      <c r="A261" s="109"/>
      <c r="B261" s="108"/>
      <c r="C261" s="108"/>
      <c r="D261" s="107">
        <f t="shared" si="265"/>
        <v>45</v>
      </c>
      <c r="E261" s="106">
        <f t="shared" si="266"/>
        <v>45</v>
      </c>
      <c r="F261" s="105">
        <f t="shared" si="297"/>
        <v>0</v>
      </c>
      <c r="G261" s="105">
        <f t="shared" si="298"/>
        <v>0</v>
      </c>
      <c r="H261" s="104">
        <f t="shared" si="296"/>
        <v>0</v>
      </c>
      <c r="I261" s="103" t="str">
        <f t="shared" si="299"/>
        <v/>
      </c>
      <c r="J261" s="103" t="e">
        <f t="shared" si="300"/>
        <v>#DIV/0!</v>
      </c>
      <c r="K261" s="103" t="str">
        <f t="shared" si="303"/>
        <v/>
      </c>
      <c r="L261" s="103" t="str">
        <f t="shared" si="304"/>
        <v/>
      </c>
      <c r="M261" s="103" t="str">
        <f t="shared" si="301"/>
        <v/>
      </c>
      <c r="N261" s="102">
        <f t="shared" si="302"/>
        <v>1</v>
      </c>
      <c r="O261" s="176" t="str">
        <f t="shared" si="293"/>
        <v/>
      </c>
      <c r="P261" s="101"/>
      <c r="Q261" s="192" t="str">
        <f t="shared" si="294"/>
        <v/>
      </c>
      <c r="R261" s="202"/>
    </row>
    <row r="262" spans="1:18" ht="15" hidden="1" x14ac:dyDescent="0.25">
      <c r="A262" s="109"/>
      <c r="B262" s="108"/>
      <c r="C262" s="108"/>
      <c r="D262" s="107">
        <f t="shared" si="265"/>
        <v>45</v>
      </c>
      <c r="E262" s="106">
        <f t="shared" si="266"/>
        <v>45</v>
      </c>
      <c r="F262" s="105">
        <f t="shared" si="297"/>
        <v>0</v>
      </c>
      <c r="G262" s="105">
        <f t="shared" si="298"/>
        <v>0</v>
      </c>
      <c r="H262" s="104">
        <f t="shared" si="296"/>
        <v>0</v>
      </c>
      <c r="I262" s="103" t="str">
        <f t="shared" si="299"/>
        <v/>
      </c>
      <c r="J262" s="103" t="e">
        <f t="shared" si="300"/>
        <v>#DIV/0!</v>
      </c>
      <c r="K262" s="103" t="str">
        <f t="shared" si="303"/>
        <v/>
      </c>
      <c r="L262" s="103" t="str">
        <f t="shared" si="304"/>
        <v/>
      </c>
      <c r="M262" s="103" t="str">
        <f t="shared" si="301"/>
        <v/>
      </c>
      <c r="N262" s="102">
        <f t="shared" si="302"/>
        <v>1</v>
      </c>
      <c r="O262" s="176" t="str">
        <f t="shared" si="293"/>
        <v/>
      </c>
      <c r="P262" s="101"/>
      <c r="Q262" s="192" t="str">
        <f t="shared" si="294"/>
        <v/>
      </c>
      <c r="R262" s="202"/>
    </row>
    <row r="263" spans="1:18" ht="15" hidden="1" x14ac:dyDescent="0.25">
      <c r="A263" s="109"/>
      <c r="B263" s="108"/>
      <c r="C263" s="108"/>
      <c r="D263" s="107">
        <f t="shared" si="265"/>
        <v>45</v>
      </c>
      <c r="E263" s="106">
        <f t="shared" si="266"/>
        <v>45</v>
      </c>
      <c r="F263" s="105">
        <f t="shared" si="297"/>
        <v>0</v>
      </c>
      <c r="G263" s="105">
        <f t="shared" si="298"/>
        <v>0</v>
      </c>
      <c r="H263" s="104">
        <f t="shared" si="296"/>
        <v>0</v>
      </c>
      <c r="I263" s="103" t="str">
        <f t="shared" si="299"/>
        <v/>
      </c>
      <c r="J263" s="103" t="e">
        <f t="shared" si="300"/>
        <v>#DIV/0!</v>
      </c>
      <c r="K263" s="103" t="str">
        <f t="shared" si="303"/>
        <v/>
      </c>
      <c r="L263" s="103" t="str">
        <f t="shared" si="304"/>
        <v/>
      </c>
      <c r="M263" s="103" t="str">
        <f t="shared" si="301"/>
        <v/>
      </c>
      <c r="N263" s="102">
        <f t="shared" si="302"/>
        <v>1</v>
      </c>
      <c r="O263" s="176" t="str">
        <f t="shared" si="293"/>
        <v/>
      </c>
      <c r="P263" s="101"/>
      <c r="Q263" s="192" t="str">
        <f t="shared" si="294"/>
        <v/>
      </c>
      <c r="R263" s="202"/>
    </row>
    <row r="264" spans="1:18" ht="15" hidden="1" x14ac:dyDescent="0.25">
      <c r="A264" s="109"/>
      <c r="B264" s="108"/>
      <c r="C264" s="108"/>
      <c r="D264" s="107">
        <f t="shared" si="265"/>
        <v>45</v>
      </c>
      <c r="E264" s="106">
        <f t="shared" si="266"/>
        <v>45</v>
      </c>
      <c r="F264" s="105">
        <f t="shared" si="297"/>
        <v>0</v>
      </c>
      <c r="G264" s="105">
        <f t="shared" si="298"/>
        <v>0</v>
      </c>
      <c r="H264" s="104">
        <f t="shared" si="296"/>
        <v>0</v>
      </c>
      <c r="I264" s="103" t="str">
        <f t="shared" si="299"/>
        <v/>
      </c>
      <c r="J264" s="103" t="e">
        <f t="shared" si="300"/>
        <v>#DIV/0!</v>
      </c>
      <c r="K264" s="103" t="str">
        <f t="shared" si="303"/>
        <v/>
      </c>
      <c r="L264" s="103" t="str">
        <f t="shared" si="304"/>
        <v/>
      </c>
      <c r="M264" s="103" t="str">
        <f t="shared" si="301"/>
        <v/>
      </c>
      <c r="N264" s="102">
        <f t="shared" si="302"/>
        <v>1</v>
      </c>
      <c r="O264" s="176" t="str">
        <f t="shared" si="293"/>
        <v/>
      </c>
      <c r="P264" s="101"/>
      <c r="Q264" s="192" t="str">
        <f t="shared" si="294"/>
        <v/>
      </c>
      <c r="R264" s="202"/>
    </row>
    <row r="265" spans="1:18" ht="15" hidden="1" x14ac:dyDescent="0.25">
      <c r="A265" s="109"/>
      <c r="B265" s="108"/>
      <c r="C265" s="108"/>
      <c r="D265" s="107">
        <f t="shared" si="265"/>
        <v>45</v>
      </c>
      <c r="E265" s="106">
        <f t="shared" si="266"/>
        <v>45</v>
      </c>
      <c r="F265" s="105">
        <f t="shared" si="297"/>
        <v>0</v>
      </c>
      <c r="G265" s="105">
        <f t="shared" si="298"/>
        <v>0</v>
      </c>
      <c r="H265" s="104">
        <f t="shared" si="296"/>
        <v>0</v>
      </c>
      <c r="I265" s="103" t="str">
        <f t="shared" si="299"/>
        <v/>
      </c>
      <c r="J265" s="103" t="e">
        <f t="shared" si="300"/>
        <v>#DIV/0!</v>
      </c>
      <c r="K265" s="103" t="str">
        <f t="shared" si="303"/>
        <v/>
      </c>
      <c r="L265" s="103" t="str">
        <f t="shared" si="304"/>
        <v/>
      </c>
      <c r="M265" s="103" t="str">
        <f t="shared" si="301"/>
        <v/>
      </c>
      <c r="N265" s="102">
        <f t="shared" si="302"/>
        <v>1</v>
      </c>
      <c r="O265" s="176" t="str">
        <f t="shared" si="293"/>
        <v/>
      </c>
      <c r="P265" s="101"/>
      <c r="Q265" s="192" t="str">
        <f t="shared" si="294"/>
        <v/>
      </c>
      <c r="R265" s="202"/>
    </row>
    <row r="266" spans="1:18" ht="15" hidden="1" x14ac:dyDescent="0.25">
      <c r="A266" s="109"/>
      <c r="B266" s="108"/>
      <c r="C266" s="108"/>
      <c r="D266" s="107">
        <f t="shared" si="265"/>
        <v>45</v>
      </c>
      <c r="E266" s="106">
        <f t="shared" si="266"/>
        <v>45</v>
      </c>
      <c r="F266" s="105">
        <f t="shared" si="297"/>
        <v>0</v>
      </c>
      <c r="G266" s="105">
        <f t="shared" si="298"/>
        <v>0</v>
      </c>
      <c r="H266" s="104">
        <f t="shared" si="296"/>
        <v>0</v>
      </c>
      <c r="I266" s="103" t="str">
        <f t="shared" si="299"/>
        <v/>
      </c>
      <c r="J266" s="103" t="e">
        <f t="shared" si="300"/>
        <v>#DIV/0!</v>
      </c>
      <c r="K266" s="103" t="str">
        <f t="shared" si="303"/>
        <v/>
      </c>
      <c r="L266" s="103" t="str">
        <f t="shared" si="304"/>
        <v/>
      </c>
      <c r="M266" s="103" t="str">
        <f t="shared" si="301"/>
        <v/>
      </c>
      <c r="N266" s="102">
        <f t="shared" si="302"/>
        <v>1</v>
      </c>
      <c r="O266" s="176" t="str">
        <f t="shared" si="293"/>
        <v/>
      </c>
      <c r="P266" s="101"/>
      <c r="Q266" s="192" t="str">
        <f t="shared" si="294"/>
        <v/>
      </c>
      <c r="R266" s="202"/>
    </row>
    <row r="267" spans="1:18" ht="15" hidden="1" x14ac:dyDescent="0.25">
      <c r="A267" s="109"/>
      <c r="B267" s="108"/>
      <c r="C267" s="108"/>
      <c r="D267" s="107">
        <f t="shared" si="265"/>
        <v>45</v>
      </c>
      <c r="E267" s="106">
        <f t="shared" si="266"/>
        <v>45</v>
      </c>
      <c r="F267" s="105">
        <f t="shared" si="297"/>
        <v>0</v>
      </c>
      <c r="G267" s="105">
        <f t="shared" si="298"/>
        <v>0</v>
      </c>
      <c r="H267" s="104">
        <f t="shared" si="296"/>
        <v>0</v>
      </c>
      <c r="I267" s="103" t="str">
        <f t="shared" si="299"/>
        <v/>
      </c>
      <c r="J267" s="103" t="e">
        <f t="shared" si="300"/>
        <v>#DIV/0!</v>
      </c>
      <c r="K267" s="103" t="str">
        <f t="shared" si="303"/>
        <v/>
      </c>
      <c r="L267" s="103" t="str">
        <f t="shared" si="304"/>
        <v/>
      </c>
      <c r="M267" s="103" t="str">
        <f t="shared" si="301"/>
        <v/>
      </c>
      <c r="N267" s="102">
        <f t="shared" si="302"/>
        <v>1</v>
      </c>
      <c r="O267" s="176" t="str">
        <f t="shared" si="293"/>
        <v/>
      </c>
      <c r="P267" s="101"/>
      <c r="Q267" s="192" t="str">
        <f t="shared" si="294"/>
        <v/>
      </c>
      <c r="R267" s="202"/>
    </row>
    <row r="268" spans="1:18" ht="15" hidden="1" x14ac:dyDescent="0.25">
      <c r="A268" s="109"/>
      <c r="B268" s="108"/>
      <c r="C268" s="108"/>
      <c r="D268" s="107">
        <f t="shared" si="265"/>
        <v>45</v>
      </c>
      <c r="E268" s="106">
        <f t="shared" si="266"/>
        <v>45</v>
      </c>
      <c r="F268" s="105">
        <f t="shared" si="297"/>
        <v>0</v>
      </c>
      <c r="G268" s="105">
        <f t="shared" si="298"/>
        <v>0</v>
      </c>
      <c r="H268" s="104">
        <f t="shared" si="296"/>
        <v>0</v>
      </c>
      <c r="I268" s="103" t="str">
        <f t="shared" si="299"/>
        <v/>
      </c>
      <c r="J268" s="103" t="e">
        <f t="shared" si="300"/>
        <v>#DIV/0!</v>
      </c>
      <c r="K268" s="103" t="str">
        <f t="shared" si="303"/>
        <v/>
      </c>
      <c r="L268" s="103" t="str">
        <f t="shared" si="304"/>
        <v/>
      </c>
      <c r="M268" s="103" t="str">
        <f t="shared" si="301"/>
        <v/>
      </c>
      <c r="N268" s="102">
        <f t="shared" si="302"/>
        <v>1</v>
      </c>
      <c r="O268" s="176" t="str">
        <f t="shared" si="293"/>
        <v/>
      </c>
      <c r="P268" s="101"/>
      <c r="Q268" s="192" t="str">
        <f t="shared" si="294"/>
        <v/>
      </c>
      <c r="R268" s="202"/>
    </row>
    <row r="269" spans="1:18" ht="15" hidden="1" x14ac:dyDescent="0.25">
      <c r="A269" s="109"/>
      <c r="B269" s="108"/>
      <c r="C269" s="108"/>
      <c r="D269" s="107">
        <f t="shared" si="265"/>
        <v>45</v>
      </c>
      <c r="E269" s="106">
        <f t="shared" si="266"/>
        <v>45</v>
      </c>
      <c r="F269" s="105">
        <f t="shared" si="297"/>
        <v>0</v>
      </c>
      <c r="G269" s="105">
        <f t="shared" si="298"/>
        <v>0</v>
      </c>
      <c r="H269" s="104">
        <f t="shared" si="296"/>
        <v>0</v>
      </c>
      <c r="I269" s="103" t="str">
        <f t="shared" si="299"/>
        <v/>
      </c>
      <c r="J269" s="103" t="e">
        <f t="shared" si="300"/>
        <v>#DIV/0!</v>
      </c>
      <c r="K269" s="103" t="str">
        <f t="shared" si="303"/>
        <v/>
      </c>
      <c r="L269" s="103" t="str">
        <f t="shared" si="304"/>
        <v/>
      </c>
      <c r="M269" s="103" t="str">
        <f t="shared" si="301"/>
        <v/>
      </c>
      <c r="N269" s="102">
        <f t="shared" si="302"/>
        <v>1</v>
      </c>
      <c r="O269" s="176" t="str">
        <f t="shared" si="293"/>
        <v/>
      </c>
      <c r="P269" s="101"/>
      <c r="Q269" s="192" t="str">
        <f t="shared" si="294"/>
        <v/>
      </c>
      <c r="R269" s="202"/>
    </row>
    <row r="270" spans="1:18" ht="15" hidden="1" x14ac:dyDescent="0.25">
      <c r="A270" s="109"/>
      <c r="B270" s="108"/>
      <c r="C270" s="108"/>
      <c r="D270" s="107">
        <f t="shared" si="265"/>
        <v>45</v>
      </c>
      <c r="E270" s="106">
        <f t="shared" si="266"/>
        <v>45</v>
      </c>
      <c r="F270" s="105">
        <f t="shared" si="297"/>
        <v>0</v>
      </c>
      <c r="G270" s="105">
        <f t="shared" si="298"/>
        <v>0</v>
      </c>
      <c r="H270" s="104">
        <f t="shared" si="296"/>
        <v>0</v>
      </c>
      <c r="I270" s="103" t="str">
        <f t="shared" si="299"/>
        <v/>
      </c>
      <c r="J270" s="103" t="e">
        <f t="shared" si="300"/>
        <v>#DIV/0!</v>
      </c>
      <c r="K270" s="103" t="str">
        <f t="shared" si="303"/>
        <v/>
      </c>
      <c r="L270" s="103" t="str">
        <f t="shared" si="304"/>
        <v/>
      </c>
      <c r="M270" s="103" t="str">
        <f t="shared" si="301"/>
        <v/>
      </c>
      <c r="N270" s="102">
        <f t="shared" si="302"/>
        <v>1</v>
      </c>
      <c r="O270" s="176" t="str">
        <f t="shared" si="293"/>
        <v/>
      </c>
      <c r="P270" s="101"/>
      <c r="Q270" s="192" t="str">
        <f t="shared" si="294"/>
        <v/>
      </c>
      <c r="R270" s="202"/>
    </row>
    <row r="271" spans="1:18" ht="15" hidden="1" x14ac:dyDescent="0.25">
      <c r="A271" s="109"/>
      <c r="B271" s="108"/>
      <c r="C271" s="108"/>
      <c r="D271" s="107">
        <f t="shared" si="265"/>
        <v>45</v>
      </c>
      <c r="E271" s="106">
        <f t="shared" si="266"/>
        <v>45</v>
      </c>
      <c r="F271" s="105">
        <f t="shared" si="297"/>
        <v>0</v>
      </c>
      <c r="G271" s="105">
        <f t="shared" si="298"/>
        <v>0</v>
      </c>
      <c r="H271" s="104">
        <f t="shared" si="296"/>
        <v>0</v>
      </c>
      <c r="I271" s="103" t="str">
        <f t="shared" si="299"/>
        <v/>
      </c>
      <c r="J271" s="103" t="e">
        <f t="shared" si="300"/>
        <v>#DIV/0!</v>
      </c>
      <c r="K271" s="103" t="str">
        <f t="shared" si="303"/>
        <v/>
      </c>
      <c r="L271" s="103" t="str">
        <f t="shared" si="304"/>
        <v/>
      </c>
      <c r="M271" s="103" t="str">
        <f t="shared" si="301"/>
        <v/>
      </c>
      <c r="N271" s="102">
        <f t="shared" si="302"/>
        <v>1</v>
      </c>
      <c r="O271" s="176" t="str">
        <f t="shared" si="293"/>
        <v/>
      </c>
      <c r="P271" s="101"/>
      <c r="Q271" s="192" t="str">
        <f t="shared" si="294"/>
        <v/>
      </c>
      <c r="R271" s="202"/>
    </row>
    <row r="272" spans="1:18" ht="15" hidden="1" x14ac:dyDescent="0.25">
      <c r="A272" s="109"/>
      <c r="B272" s="108"/>
      <c r="C272" s="108"/>
      <c r="D272" s="107">
        <f t="shared" ref="D272:D335" si="305">SUM($B$4-B272)</f>
        <v>45</v>
      </c>
      <c r="E272" s="106">
        <f t="shared" ref="E272:E335" si="306">SUM($B$5-C272)</f>
        <v>45</v>
      </c>
      <c r="F272" s="105">
        <f t="shared" si="297"/>
        <v>0</v>
      </c>
      <c r="G272" s="105">
        <f t="shared" si="298"/>
        <v>0</v>
      </c>
      <c r="H272" s="104">
        <f t="shared" si="296"/>
        <v>0</v>
      </c>
      <c r="I272" s="103" t="str">
        <f t="shared" si="299"/>
        <v/>
      </c>
      <c r="J272" s="103" t="e">
        <f t="shared" si="300"/>
        <v>#DIV/0!</v>
      </c>
      <c r="K272" s="103" t="str">
        <f t="shared" si="303"/>
        <v/>
      </c>
      <c r="L272" s="103" t="str">
        <f t="shared" si="304"/>
        <v/>
      </c>
      <c r="M272" s="103" t="str">
        <f t="shared" si="301"/>
        <v/>
      </c>
      <c r="N272" s="102">
        <f t="shared" si="302"/>
        <v>1</v>
      </c>
      <c r="O272" s="176" t="str">
        <f t="shared" si="293"/>
        <v/>
      </c>
      <c r="P272" s="101"/>
      <c r="Q272" s="192" t="str">
        <f t="shared" si="294"/>
        <v/>
      </c>
      <c r="R272" s="202"/>
    </row>
    <row r="273" spans="1:18" ht="15" hidden="1" x14ac:dyDescent="0.25">
      <c r="A273" s="109"/>
      <c r="B273" s="108"/>
      <c r="C273" s="108"/>
      <c r="D273" s="107">
        <f t="shared" si="305"/>
        <v>45</v>
      </c>
      <c r="E273" s="106">
        <f t="shared" si="306"/>
        <v>45</v>
      </c>
      <c r="F273" s="105">
        <f t="shared" si="297"/>
        <v>0</v>
      </c>
      <c r="G273" s="105">
        <f t="shared" si="298"/>
        <v>0</v>
      </c>
      <c r="H273" s="104">
        <f t="shared" si="296"/>
        <v>0</v>
      </c>
      <c r="I273" s="103" t="str">
        <f t="shared" si="299"/>
        <v/>
      </c>
      <c r="J273" s="103" t="e">
        <f t="shared" si="300"/>
        <v>#DIV/0!</v>
      </c>
      <c r="K273" s="103" t="str">
        <f t="shared" si="303"/>
        <v/>
      </c>
      <c r="L273" s="103" t="str">
        <f t="shared" si="304"/>
        <v/>
      </c>
      <c r="M273" s="103" t="str">
        <f t="shared" si="301"/>
        <v/>
      </c>
      <c r="N273" s="102">
        <f t="shared" si="302"/>
        <v>1</v>
      </c>
      <c r="O273" s="176" t="str">
        <f t="shared" si="293"/>
        <v/>
      </c>
      <c r="P273" s="101"/>
      <c r="Q273" s="192" t="str">
        <f t="shared" si="294"/>
        <v/>
      </c>
      <c r="R273" s="202"/>
    </row>
    <row r="274" spans="1:18" ht="15" hidden="1" x14ac:dyDescent="0.25">
      <c r="A274" s="109"/>
      <c r="B274" s="108"/>
      <c r="C274" s="108"/>
      <c r="D274" s="107">
        <f t="shared" si="305"/>
        <v>45</v>
      </c>
      <c r="E274" s="106">
        <f t="shared" si="306"/>
        <v>45</v>
      </c>
      <c r="F274" s="105">
        <f t="shared" si="297"/>
        <v>0</v>
      </c>
      <c r="G274" s="105">
        <f t="shared" si="298"/>
        <v>0</v>
      </c>
      <c r="H274" s="104">
        <f t="shared" si="296"/>
        <v>0</v>
      </c>
      <c r="I274" s="103" t="str">
        <f t="shared" si="299"/>
        <v/>
      </c>
      <c r="J274" s="103" t="e">
        <f t="shared" si="300"/>
        <v>#DIV/0!</v>
      </c>
      <c r="K274" s="103" t="str">
        <f t="shared" si="303"/>
        <v/>
      </c>
      <c r="L274" s="103" t="str">
        <f t="shared" si="304"/>
        <v/>
      </c>
      <c r="M274" s="103" t="str">
        <f t="shared" si="301"/>
        <v/>
      </c>
      <c r="N274" s="102">
        <f t="shared" si="302"/>
        <v>1</v>
      </c>
      <c r="O274" s="176" t="str">
        <f t="shared" si="293"/>
        <v/>
      </c>
      <c r="P274" s="101"/>
      <c r="Q274" s="192" t="str">
        <f t="shared" si="294"/>
        <v/>
      </c>
      <c r="R274" s="202"/>
    </row>
    <row r="275" spans="1:18" ht="15" hidden="1" x14ac:dyDescent="0.25">
      <c r="A275" s="109"/>
      <c r="B275" s="108"/>
      <c r="C275" s="108"/>
      <c r="D275" s="107">
        <f t="shared" si="305"/>
        <v>45</v>
      </c>
      <c r="E275" s="106">
        <f t="shared" si="306"/>
        <v>45</v>
      </c>
      <c r="F275" s="105">
        <f t="shared" si="297"/>
        <v>0</v>
      </c>
      <c r="G275" s="105">
        <f t="shared" si="298"/>
        <v>0</v>
      </c>
      <c r="H275" s="104">
        <f t="shared" si="296"/>
        <v>0</v>
      </c>
      <c r="I275" s="103" t="str">
        <f t="shared" si="299"/>
        <v/>
      </c>
      <c r="J275" s="103" t="e">
        <f t="shared" si="300"/>
        <v>#DIV/0!</v>
      </c>
      <c r="K275" s="103" t="str">
        <f t="shared" si="303"/>
        <v/>
      </c>
      <c r="L275" s="103" t="str">
        <f t="shared" si="304"/>
        <v/>
      </c>
      <c r="M275" s="103" t="str">
        <f t="shared" si="301"/>
        <v/>
      </c>
      <c r="N275" s="102">
        <f t="shared" si="302"/>
        <v>1</v>
      </c>
      <c r="O275" s="176" t="str">
        <f t="shared" si="293"/>
        <v/>
      </c>
      <c r="P275" s="101"/>
      <c r="Q275" s="192" t="str">
        <f t="shared" si="294"/>
        <v/>
      </c>
      <c r="R275" s="202"/>
    </row>
    <row r="276" spans="1:18" ht="15" hidden="1" x14ac:dyDescent="0.25">
      <c r="A276" s="109"/>
      <c r="B276" s="108"/>
      <c r="C276" s="108"/>
      <c r="D276" s="107">
        <f t="shared" si="305"/>
        <v>45</v>
      </c>
      <c r="E276" s="106">
        <f t="shared" si="306"/>
        <v>45</v>
      </c>
      <c r="F276" s="105">
        <f t="shared" si="297"/>
        <v>0</v>
      </c>
      <c r="G276" s="105">
        <f t="shared" si="298"/>
        <v>0</v>
      </c>
      <c r="H276" s="104">
        <f t="shared" si="296"/>
        <v>0</v>
      </c>
      <c r="I276" s="103" t="str">
        <f t="shared" si="299"/>
        <v/>
      </c>
      <c r="J276" s="103" t="e">
        <f t="shared" si="300"/>
        <v>#DIV/0!</v>
      </c>
      <c r="K276" s="103" t="str">
        <f t="shared" si="303"/>
        <v/>
      </c>
      <c r="L276" s="103" t="str">
        <f t="shared" si="304"/>
        <v/>
      </c>
      <c r="M276" s="103" t="str">
        <f t="shared" si="301"/>
        <v/>
      </c>
      <c r="N276" s="102">
        <f t="shared" si="302"/>
        <v>1</v>
      </c>
      <c r="O276" s="176" t="str">
        <f t="shared" si="293"/>
        <v/>
      </c>
      <c r="P276" s="101"/>
      <c r="Q276" s="192" t="str">
        <f t="shared" si="294"/>
        <v/>
      </c>
      <c r="R276" s="202"/>
    </row>
    <row r="277" spans="1:18" ht="15" hidden="1" x14ac:dyDescent="0.25">
      <c r="A277" s="109"/>
      <c r="B277" s="108"/>
      <c r="C277" s="108"/>
      <c r="D277" s="107">
        <f t="shared" si="305"/>
        <v>45</v>
      </c>
      <c r="E277" s="106">
        <f t="shared" si="306"/>
        <v>45</v>
      </c>
      <c r="F277" s="105">
        <f t="shared" si="297"/>
        <v>0</v>
      </c>
      <c r="G277" s="105">
        <f t="shared" si="298"/>
        <v>0</v>
      </c>
      <c r="H277" s="104">
        <f t="shared" si="296"/>
        <v>0</v>
      </c>
      <c r="I277" s="103" t="str">
        <f t="shared" si="299"/>
        <v/>
      </c>
      <c r="J277" s="103" t="e">
        <f t="shared" si="300"/>
        <v>#DIV/0!</v>
      </c>
      <c r="K277" s="103" t="str">
        <f t="shared" si="303"/>
        <v/>
      </c>
      <c r="L277" s="103" t="str">
        <f t="shared" si="304"/>
        <v/>
      </c>
      <c r="M277" s="103" t="str">
        <f t="shared" si="301"/>
        <v/>
      </c>
      <c r="N277" s="102">
        <f t="shared" si="302"/>
        <v>1</v>
      </c>
      <c r="O277" s="176" t="str">
        <f t="shared" si="293"/>
        <v/>
      </c>
      <c r="P277" s="101"/>
      <c r="Q277" s="192" t="str">
        <f t="shared" si="294"/>
        <v/>
      </c>
      <c r="R277" s="202"/>
    </row>
    <row r="278" spans="1:18" ht="15" hidden="1" x14ac:dyDescent="0.25">
      <c r="A278" s="109"/>
      <c r="B278" s="108"/>
      <c r="C278" s="108"/>
      <c r="D278" s="107">
        <f t="shared" si="305"/>
        <v>45</v>
      </c>
      <c r="E278" s="106">
        <f t="shared" si="306"/>
        <v>45</v>
      </c>
      <c r="F278" s="105">
        <f t="shared" si="297"/>
        <v>0</v>
      </c>
      <c r="G278" s="105">
        <f t="shared" si="298"/>
        <v>0</v>
      </c>
      <c r="H278" s="104">
        <f t="shared" si="296"/>
        <v>0</v>
      </c>
      <c r="I278" s="103" t="str">
        <f t="shared" si="299"/>
        <v/>
      </c>
      <c r="J278" s="103" t="e">
        <f t="shared" si="300"/>
        <v>#DIV/0!</v>
      </c>
      <c r="K278" s="103" t="str">
        <f t="shared" si="303"/>
        <v/>
      </c>
      <c r="L278" s="103" t="str">
        <f t="shared" si="304"/>
        <v/>
      </c>
      <c r="M278" s="103" t="str">
        <f t="shared" si="301"/>
        <v/>
      </c>
      <c r="N278" s="102">
        <f t="shared" si="302"/>
        <v>1</v>
      </c>
      <c r="O278" s="176" t="str">
        <f t="shared" si="293"/>
        <v/>
      </c>
      <c r="P278" s="101"/>
      <c r="Q278" s="192" t="str">
        <f t="shared" si="294"/>
        <v/>
      </c>
      <c r="R278" s="202"/>
    </row>
    <row r="279" spans="1:18" ht="15" hidden="1" x14ac:dyDescent="0.25">
      <c r="A279" s="109"/>
      <c r="B279" s="108"/>
      <c r="C279" s="108"/>
      <c r="D279" s="107">
        <f t="shared" si="305"/>
        <v>45</v>
      </c>
      <c r="E279" s="106">
        <f t="shared" si="306"/>
        <v>45</v>
      </c>
      <c r="F279" s="105">
        <f t="shared" si="297"/>
        <v>0</v>
      </c>
      <c r="G279" s="105">
        <f t="shared" si="298"/>
        <v>0</v>
      </c>
      <c r="H279" s="104">
        <f t="shared" si="296"/>
        <v>0</v>
      </c>
      <c r="I279" s="103" t="str">
        <f t="shared" si="299"/>
        <v/>
      </c>
      <c r="J279" s="103" t="e">
        <f t="shared" si="300"/>
        <v>#DIV/0!</v>
      </c>
      <c r="K279" s="103" t="str">
        <f t="shared" si="303"/>
        <v/>
      </c>
      <c r="L279" s="103" t="str">
        <f t="shared" si="304"/>
        <v/>
      </c>
      <c r="M279" s="103" t="str">
        <f t="shared" si="301"/>
        <v/>
      </c>
      <c r="N279" s="102">
        <f t="shared" si="302"/>
        <v>1</v>
      </c>
      <c r="O279" s="176" t="str">
        <f t="shared" ref="O279:O342" si="307">IF(AND(N279&lt;$B$6,M279&gt;1,AND(B279&gt;0,B279&lt;$B$4)),"Doers are " &amp; ROUND(M279,1)&amp;" more likely to give this response than Non-Doers.",IF(AND(N279&lt;$B$6,M279&gt;1,B279=$B$4),"Doers are more likely to give this response than Non-doers.",""))</f>
        <v/>
      </c>
      <c r="P279" s="101"/>
      <c r="Q279" s="192" t="str">
        <f t="shared" ref="Q279:Q342" si="308">IF(AND(N279&lt;$B$6,M279&lt;1,AND(C279&gt;0,B279&gt;0)),"Non-doers are " &amp; ROUND(1/M279,1)&amp;" more likely to give this response than Doers.",IF(AND(N279&lt;$B$6,M279=0,B279=0),"Non-doers are more likely to give this response than Doers.",""))</f>
        <v/>
      </c>
      <c r="R279" s="202"/>
    </row>
    <row r="280" spans="1:18" ht="15" hidden="1" x14ac:dyDescent="0.25">
      <c r="A280" s="109"/>
      <c r="B280" s="108"/>
      <c r="C280" s="108"/>
      <c r="D280" s="107">
        <f t="shared" si="305"/>
        <v>45</v>
      </c>
      <c r="E280" s="106">
        <f t="shared" si="306"/>
        <v>45</v>
      </c>
      <c r="F280" s="105">
        <f t="shared" si="297"/>
        <v>0</v>
      </c>
      <c r="G280" s="105">
        <f t="shared" si="298"/>
        <v>0</v>
      </c>
      <c r="H280" s="104">
        <f t="shared" si="296"/>
        <v>0</v>
      </c>
      <c r="I280" s="103" t="str">
        <f t="shared" si="299"/>
        <v/>
      </c>
      <c r="J280" s="103" t="e">
        <f t="shared" si="300"/>
        <v>#DIV/0!</v>
      </c>
      <c r="K280" s="103" t="str">
        <f t="shared" si="303"/>
        <v/>
      </c>
      <c r="L280" s="103" t="str">
        <f t="shared" si="304"/>
        <v/>
      </c>
      <c r="M280" s="103" t="str">
        <f t="shared" si="301"/>
        <v/>
      </c>
      <c r="N280" s="102">
        <f t="shared" si="302"/>
        <v>1</v>
      </c>
      <c r="O280" s="176" t="str">
        <f t="shared" si="307"/>
        <v/>
      </c>
      <c r="P280" s="101"/>
      <c r="Q280" s="192" t="str">
        <f t="shared" si="308"/>
        <v/>
      </c>
      <c r="R280" s="202"/>
    </row>
    <row r="281" spans="1:18" ht="15" hidden="1" x14ac:dyDescent="0.25">
      <c r="A281" s="109"/>
      <c r="B281" s="108"/>
      <c r="C281" s="108"/>
      <c r="D281" s="107">
        <f t="shared" si="305"/>
        <v>45</v>
      </c>
      <c r="E281" s="106">
        <f t="shared" si="306"/>
        <v>45</v>
      </c>
      <c r="F281" s="105">
        <f t="shared" si="297"/>
        <v>0</v>
      </c>
      <c r="G281" s="105">
        <f t="shared" si="298"/>
        <v>0</v>
      </c>
      <c r="H281" s="104">
        <f t="shared" si="296"/>
        <v>0</v>
      </c>
      <c r="I281" s="103" t="str">
        <f t="shared" si="299"/>
        <v/>
      </c>
      <c r="J281" s="103" t="e">
        <f t="shared" si="300"/>
        <v>#DIV/0!</v>
      </c>
      <c r="K281" s="103" t="str">
        <f t="shared" si="303"/>
        <v/>
      </c>
      <c r="L281" s="103" t="str">
        <f t="shared" si="304"/>
        <v/>
      </c>
      <c r="M281" s="103" t="str">
        <f t="shared" si="301"/>
        <v/>
      </c>
      <c r="N281" s="102">
        <f t="shared" si="302"/>
        <v>1</v>
      </c>
      <c r="O281" s="176" t="str">
        <f t="shared" si="307"/>
        <v/>
      </c>
      <c r="P281" s="101"/>
      <c r="Q281" s="192" t="str">
        <f t="shared" si="308"/>
        <v/>
      </c>
      <c r="R281" s="202"/>
    </row>
    <row r="282" spans="1:18" ht="15" hidden="1" x14ac:dyDescent="0.25">
      <c r="A282" s="109"/>
      <c r="B282" s="108"/>
      <c r="C282" s="108"/>
      <c r="D282" s="107">
        <f t="shared" si="305"/>
        <v>45</v>
      </c>
      <c r="E282" s="106">
        <f t="shared" si="306"/>
        <v>45</v>
      </c>
      <c r="F282" s="105">
        <f t="shared" si="297"/>
        <v>0</v>
      </c>
      <c r="G282" s="105">
        <f t="shared" si="298"/>
        <v>0</v>
      </c>
      <c r="H282" s="104">
        <f t="shared" si="296"/>
        <v>0</v>
      </c>
      <c r="I282" s="103" t="str">
        <f t="shared" si="299"/>
        <v/>
      </c>
      <c r="J282" s="103" t="e">
        <f t="shared" si="300"/>
        <v>#DIV/0!</v>
      </c>
      <c r="K282" s="103" t="str">
        <f t="shared" si="303"/>
        <v/>
      </c>
      <c r="L282" s="103" t="str">
        <f t="shared" si="304"/>
        <v/>
      </c>
      <c r="M282" s="103" t="str">
        <f t="shared" si="301"/>
        <v/>
      </c>
      <c r="N282" s="102">
        <f t="shared" si="302"/>
        <v>1</v>
      </c>
      <c r="O282" s="176" t="str">
        <f t="shared" si="307"/>
        <v/>
      </c>
      <c r="P282" s="101"/>
      <c r="Q282" s="192" t="str">
        <f t="shared" si="308"/>
        <v/>
      </c>
      <c r="R282" s="202"/>
    </row>
    <row r="283" spans="1:18" ht="15" hidden="1" x14ac:dyDescent="0.25">
      <c r="A283" s="109"/>
      <c r="B283" s="108"/>
      <c r="C283" s="108"/>
      <c r="D283" s="107">
        <f t="shared" si="305"/>
        <v>45</v>
      </c>
      <c r="E283" s="106">
        <f t="shared" si="306"/>
        <v>45</v>
      </c>
      <c r="F283" s="105">
        <f t="shared" si="297"/>
        <v>0</v>
      </c>
      <c r="G283" s="105">
        <f t="shared" si="298"/>
        <v>0</v>
      </c>
      <c r="H283" s="104">
        <f t="shared" si="296"/>
        <v>0</v>
      </c>
      <c r="I283" s="103" t="str">
        <f t="shared" si="299"/>
        <v/>
      </c>
      <c r="J283" s="103" t="e">
        <f t="shared" si="300"/>
        <v>#DIV/0!</v>
      </c>
      <c r="K283" s="103" t="str">
        <f t="shared" si="303"/>
        <v/>
      </c>
      <c r="L283" s="103" t="str">
        <f t="shared" si="304"/>
        <v/>
      </c>
      <c r="M283" s="103" t="str">
        <f t="shared" si="301"/>
        <v/>
      </c>
      <c r="N283" s="102">
        <f t="shared" si="302"/>
        <v>1</v>
      </c>
      <c r="O283" s="176" t="str">
        <f t="shared" si="307"/>
        <v/>
      </c>
      <c r="P283" s="101"/>
      <c r="Q283" s="192" t="str">
        <f t="shared" si="308"/>
        <v/>
      </c>
      <c r="R283" s="202"/>
    </row>
    <row r="284" spans="1:18" ht="15" hidden="1" x14ac:dyDescent="0.25">
      <c r="A284" s="109"/>
      <c r="B284" s="108"/>
      <c r="C284" s="108"/>
      <c r="D284" s="107">
        <f t="shared" si="305"/>
        <v>45</v>
      </c>
      <c r="E284" s="106">
        <f t="shared" si="306"/>
        <v>45</v>
      </c>
      <c r="F284" s="105">
        <f t="shared" si="297"/>
        <v>0</v>
      </c>
      <c r="G284" s="105">
        <f t="shared" si="298"/>
        <v>0</v>
      </c>
      <c r="H284" s="104">
        <f t="shared" si="296"/>
        <v>0</v>
      </c>
      <c r="I284" s="103" t="str">
        <f t="shared" si="299"/>
        <v/>
      </c>
      <c r="J284" s="103" t="e">
        <f t="shared" si="300"/>
        <v>#DIV/0!</v>
      </c>
      <c r="K284" s="103" t="str">
        <f t="shared" si="303"/>
        <v/>
      </c>
      <c r="L284" s="103" t="str">
        <f t="shared" si="304"/>
        <v/>
      </c>
      <c r="M284" s="103" t="str">
        <f t="shared" si="301"/>
        <v/>
      </c>
      <c r="N284" s="102">
        <f t="shared" si="302"/>
        <v>1</v>
      </c>
      <c r="O284" s="176" t="str">
        <f t="shared" si="307"/>
        <v/>
      </c>
      <c r="P284" s="101"/>
      <c r="Q284" s="192" t="str">
        <f t="shared" si="308"/>
        <v/>
      </c>
      <c r="R284" s="202"/>
    </row>
    <row r="285" spans="1:18" ht="15" hidden="1" x14ac:dyDescent="0.25">
      <c r="A285" s="109"/>
      <c r="B285" s="108"/>
      <c r="C285" s="108"/>
      <c r="D285" s="107">
        <f t="shared" si="305"/>
        <v>45</v>
      </c>
      <c r="E285" s="106">
        <f t="shared" si="306"/>
        <v>45</v>
      </c>
      <c r="F285" s="105">
        <f t="shared" si="297"/>
        <v>0</v>
      </c>
      <c r="G285" s="105">
        <f t="shared" si="298"/>
        <v>0</v>
      </c>
      <c r="H285" s="104">
        <f t="shared" si="296"/>
        <v>0</v>
      </c>
      <c r="I285" s="103" t="str">
        <f t="shared" si="299"/>
        <v/>
      </c>
      <c r="J285" s="103" t="e">
        <f t="shared" si="300"/>
        <v>#DIV/0!</v>
      </c>
      <c r="K285" s="103" t="str">
        <f t="shared" si="303"/>
        <v/>
      </c>
      <c r="L285" s="103" t="str">
        <f t="shared" si="304"/>
        <v/>
      </c>
      <c r="M285" s="103" t="str">
        <f t="shared" si="301"/>
        <v/>
      </c>
      <c r="N285" s="102">
        <f t="shared" si="302"/>
        <v>1</v>
      </c>
      <c r="O285" s="176" t="str">
        <f t="shared" si="307"/>
        <v/>
      </c>
      <c r="P285" s="101"/>
      <c r="Q285" s="192" t="str">
        <f t="shared" si="308"/>
        <v/>
      </c>
      <c r="R285" s="202"/>
    </row>
    <row r="286" spans="1:18" ht="15" hidden="1" x14ac:dyDescent="0.25">
      <c r="A286" s="109"/>
      <c r="B286" s="108"/>
      <c r="C286" s="108"/>
      <c r="D286" s="107">
        <f t="shared" si="305"/>
        <v>45</v>
      </c>
      <c r="E286" s="106">
        <f t="shared" si="306"/>
        <v>45</v>
      </c>
      <c r="F286" s="105">
        <f t="shared" si="297"/>
        <v>0</v>
      </c>
      <c r="G286" s="105">
        <f t="shared" si="298"/>
        <v>0</v>
      </c>
      <c r="H286" s="104">
        <f t="shared" si="296"/>
        <v>0</v>
      </c>
      <c r="I286" s="103" t="str">
        <f t="shared" si="299"/>
        <v/>
      </c>
      <c r="J286" s="103" t="e">
        <f t="shared" si="300"/>
        <v>#DIV/0!</v>
      </c>
      <c r="K286" s="103" t="str">
        <f t="shared" si="303"/>
        <v/>
      </c>
      <c r="L286" s="103" t="str">
        <f t="shared" si="304"/>
        <v/>
      </c>
      <c r="M286" s="103" t="str">
        <f t="shared" si="301"/>
        <v/>
      </c>
      <c r="N286" s="102">
        <f t="shared" si="302"/>
        <v>1</v>
      </c>
      <c r="O286" s="176" t="str">
        <f t="shared" si="307"/>
        <v/>
      </c>
      <c r="P286" s="101"/>
      <c r="Q286" s="192" t="str">
        <f t="shared" si="308"/>
        <v/>
      </c>
      <c r="R286" s="202"/>
    </row>
    <row r="287" spans="1:18" ht="15" hidden="1" x14ac:dyDescent="0.25">
      <c r="A287" s="109"/>
      <c r="B287" s="108"/>
      <c r="C287" s="108"/>
      <c r="D287" s="107">
        <f t="shared" si="305"/>
        <v>45</v>
      </c>
      <c r="E287" s="106">
        <f t="shared" si="306"/>
        <v>45</v>
      </c>
      <c r="F287" s="105">
        <f t="shared" si="297"/>
        <v>0</v>
      </c>
      <c r="G287" s="105">
        <f t="shared" si="298"/>
        <v>0</v>
      </c>
      <c r="H287" s="104">
        <f t="shared" si="296"/>
        <v>0</v>
      </c>
      <c r="I287" s="103" t="str">
        <f t="shared" si="299"/>
        <v/>
      </c>
      <c r="J287" s="103" t="e">
        <f t="shared" si="300"/>
        <v>#DIV/0!</v>
      </c>
      <c r="K287" s="103" t="str">
        <f t="shared" si="303"/>
        <v/>
      </c>
      <c r="L287" s="103" t="str">
        <f t="shared" si="304"/>
        <v/>
      </c>
      <c r="M287" s="103" t="str">
        <f t="shared" si="301"/>
        <v/>
      </c>
      <c r="N287" s="102">
        <f t="shared" si="302"/>
        <v>1</v>
      </c>
      <c r="O287" s="176" t="str">
        <f t="shared" si="307"/>
        <v/>
      </c>
      <c r="P287" s="101"/>
      <c r="Q287" s="192" t="str">
        <f t="shared" si="308"/>
        <v/>
      </c>
      <c r="R287" s="202"/>
    </row>
    <row r="288" spans="1:18" ht="15" hidden="1" x14ac:dyDescent="0.25">
      <c r="A288" s="109"/>
      <c r="B288" s="108"/>
      <c r="C288" s="108"/>
      <c r="D288" s="107">
        <f t="shared" si="305"/>
        <v>45</v>
      </c>
      <c r="E288" s="106">
        <f t="shared" si="306"/>
        <v>45</v>
      </c>
      <c r="F288" s="105">
        <f t="shared" si="297"/>
        <v>0</v>
      </c>
      <c r="G288" s="105">
        <f t="shared" si="298"/>
        <v>0</v>
      </c>
      <c r="H288" s="104">
        <f t="shared" si="296"/>
        <v>0</v>
      </c>
      <c r="I288" s="103" t="str">
        <f t="shared" si="299"/>
        <v/>
      </c>
      <c r="J288" s="103" t="e">
        <f t="shared" si="300"/>
        <v>#DIV/0!</v>
      </c>
      <c r="K288" s="103" t="str">
        <f t="shared" si="303"/>
        <v/>
      </c>
      <c r="L288" s="103" t="str">
        <f t="shared" si="304"/>
        <v/>
      </c>
      <c r="M288" s="103" t="str">
        <f t="shared" si="301"/>
        <v/>
      </c>
      <c r="N288" s="102">
        <f t="shared" si="302"/>
        <v>1</v>
      </c>
      <c r="O288" s="176" t="str">
        <f t="shared" si="307"/>
        <v/>
      </c>
      <c r="P288" s="101"/>
      <c r="Q288" s="192" t="str">
        <f t="shared" si="308"/>
        <v/>
      </c>
      <c r="R288" s="202"/>
    </row>
    <row r="289" spans="1:18" ht="15" hidden="1" x14ac:dyDescent="0.25">
      <c r="A289" s="109"/>
      <c r="B289" s="108"/>
      <c r="C289" s="108"/>
      <c r="D289" s="107">
        <f t="shared" si="305"/>
        <v>45</v>
      </c>
      <c r="E289" s="106">
        <f t="shared" si="306"/>
        <v>45</v>
      </c>
      <c r="F289" s="105">
        <f t="shared" si="297"/>
        <v>0</v>
      </c>
      <c r="G289" s="105">
        <f t="shared" si="298"/>
        <v>0</v>
      </c>
      <c r="H289" s="104">
        <f t="shared" si="296"/>
        <v>0</v>
      </c>
      <c r="I289" s="103" t="str">
        <f t="shared" si="299"/>
        <v/>
      </c>
      <c r="J289" s="103" t="e">
        <f t="shared" si="300"/>
        <v>#DIV/0!</v>
      </c>
      <c r="K289" s="103" t="str">
        <f t="shared" si="303"/>
        <v/>
      </c>
      <c r="L289" s="103" t="str">
        <f t="shared" si="304"/>
        <v/>
      </c>
      <c r="M289" s="103" t="str">
        <f t="shared" si="301"/>
        <v/>
      </c>
      <c r="N289" s="102">
        <f t="shared" si="302"/>
        <v>1</v>
      </c>
      <c r="O289" s="176" t="str">
        <f t="shared" si="307"/>
        <v/>
      </c>
      <c r="P289" s="101"/>
      <c r="Q289" s="192" t="str">
        <f t="shared" si="308"/>
        <v/>
      </c>
      <c r="R289" s="202"/>
    </row>
    <row r="290" spans="1:18" ht="15" hidden="1" x14ac:dyDescent="0.25">
      <c r="A290" s="109"/>
      <c r="B290" s="108"/>
      <c r="C290" s="108"/>
      <c r="D290" s="107">
        <f t="shared" si="305"/>
        <v>45</v>
      </c>
      <c r="E290" s="106">
        <f t="shared" si="306"/>
        <v>45</v>
      </c>
      <c r="F290" s="105">
        <f t="shared" si="297"/>
        <v>0</v>
      </c>
      <c r="G290" s="105">
        <f t="shared" si="298"/>
        <v>0</v>
      </c>
      <c r="H290" s="104">
        <f t="shared" si="296"/>
        <v>0</v>
      </c>
      <c r="I290" s="103" t="str">
        <f t="shared" si="299"/>
        <v/>
      </c>
      <c r="J290" s="103" t="e">
        <f t="shared" si="300"/>
        <v>#DIV/0!</v>
      </c>
      <c r="K290" s="103" t="str">
        <f t="shared" si="303"/>
        <v/>
      </c>
      <c r="L290" s="103" t="str">
        <f t="shared" si="304"/>
        <v/>
      </c>
      <c r="M290" s="103" t="str">
        <f t="shared" si="301"/>
        <v/>
      </c>
      <c r="N290" s="102">
        <f t="shared" si="302"/>
        <v>1</v>
      </c>
      <c r="O290" s="176" t="str">
        <f t="shared" si="307"/>
        <v/>
      </c>
      <c r="P290" s="101"/>
      <c r="Q290" s="192" t="str">
        <f t="shared" si="308"/>
        <v/>
      </c>
      <c r="R290" s="202"/>
    </row>
    <row r="291" spans="1:18" ht="15" hidden="1" x14ac:dyDescent="0.25">
      <c r="A291" s="109"/>
      <c r="B291" s="108"/>
      <c r="C291" s="108"/>
      <c r="D291" s="107">
        <f t="shared" si="305"/>
        <v>45</v>
      </c>
      <c r="E291" s="106">
        <f t="shared" si="306"/>
        <v>45</v>
      </c>
      <c r="F291" s="105">
        <f t="shared" si="297"/>
        <v>0</v>
      </c>
      <c r="G291" s="105">
        <f t="shared" si="298"/>
        <v>0</v>
      </c>
      <c r="H291" s="104">
        <f t="shared" si="296"/>
        <v>0</v>
      </c>
      <c r="I291" s="103" t="str">
        <f t="shared" si="299"/>
        <v/>
      </c>
      <c r="J291" s="103" t="e">
        <f t="shared" si="300"/>
        <v>#DIV/0!</v>
      </c>
      <c r="K291" s="103" t="str">
        <f t="shared" si="303"/>
        <v/>
      </c>
      <c r="L291" s="103" t="str">
        <f t="shared" si="304"/>
        <v/>
      </c>
      <c r="M291" s="103" t="str">
        <f t="shared" si="301"/>
        <v/>
      </c>
      <c r="N291" s="102">
        <f t="shared" si="302"/>
        <v>1</v>
      </c>
      <c r="O291" s="176" t="str">
        <f t="shared" si="307"/>
        <v/>
      </c>
      <c r="P291" s="101"/>
      <c r="Q291" s="192" t="str">
        <f t="shared" si="308"/>
        <v/>
      </c>
      <c r="R291" s="202"/>
    </row>
    <row r="292" spans="1:18" ht="15" hidden="1" x14ac:dyDescent="0.25">
      <c r="A292" s="109"/>
      <c r="B292" s="108"/>
      <c r="C292" s="108"/>
      <c r="D292" s="107">
        <f t="shared" si="305"/>
        <v>45</v>
      </c>
      <c r="E292" s="106">
        <f t="shared" si="306"/>
        <v>45</v>
      </c>
      <c r="F292" s="105">
        <f t="shared" si="297"/>
        <v>0</v>
      </c>
      <c r="G292" s="105">
        <f t="shared" si="298"/>
        <v>0</v>
      </c>
      <c r="H292" s="104">
        <f t="shared" si="296"/>
        <v>0</v>
      </c>
      <c r="I292" s="103" t="str">
        <f t="shared" si="299"/>
        <v/>
      </c>
      <c r="J292" s="103" t="e">
        <f t="shared" si="300"/>
        <v>#DIV/0!</v>
      </c>
      <c r="K292" s="103" t="str">
        <f t="shared" si="303"/>
        <v/>
      </c>
      <c r="L292" s="103" t="str">
        <f t="shared" si="304"/>
        <v/>
      </c>
      <c r="M292" s="103" t="str">
        <f t="shared" si="301"/>
        <v/>
      </c>
      <c r="N292" s="102">
        <f t="shared" si="302"/>
        <v>1</v>
      </c>
      <c r="O292" s="176" t="str">
        <f t="shared" si="307"/>
        <v/>
      </c>
      <c r="P292" s="101"/>
      <c r="Q292" s="192" t="str">
        <f t="shared" si="308"/>
        <v/>
      </c>
      <c r="R292" s="202"/>
    </row>
    <row r="293" spans="1:18" ht="15" hidden="1" x14ac:dyDescent="0.25">
      <c r="A293" s="109"/>
      <c r="B293" s="108"/>
      <c r="C293" s="108"/>
      <c r="D293" s="107">
        <f t="shared" si="305"/>
        <v>45</v>
      </c>
      <c r="E293" s="106">
        <f t="shared" si="306"/>
        <v>45</v>
      </c>
      <c r="F293" s="105">
        <f t="shared" si="297"/>
        <v>0</v>
      </c>
      <c r="G293" s="105">
        <f t="shared" si="298"/>
        <v>0</v>
      </c>
      <c r="H293" s="104">
        <f t="shared" si="296"/>
        <v>0</v>
      </c>
      <c r="I293" s="103" t="str">
        <f t="shared" si="299"/>
        <v/>
      </c>
      <c r="J293" s="103" t="e">
        <f t="shared" si="300"/>
        <v>#DIV/0!</v>
      </c>
      <c r="K293" s="103" t="str">
        <f t="shared" si="303"/>
        <v/>
      </c>
      <c r="L293" s="103" t="str">
        <f t="shared" si="304"/>
        <v/>
      </c>
      <c r="M293" s="103" t="str">
        <f t="shared" si="301"/>
        <v/>
      </c>
      <c r="N293" s="102">
        <f t="shared" si="302"/>
        <v>1</v>
      </c>
      <c r="O293" s="176" t="str">
        <f t="shared" si="307"/>
        <v/>
      </c>
      <c r="P293" s="101"/>
      <c r="Q293" s="192" t="str">
        <f t="shared" si="308"/>
        <v/>
      </c>
      <c r="R293" s="202"/>
    </row>
    <row r="294" spans="1:18" ht="15" hidden="1" x14ac:dyDescent="0.25">
      <c r="A294" s="109"/>
      <c r="B294" s="108"/>
      <c r="C294" s="108"/>
      <c r="D294" s="107">
        <f t="shared" si="305"/>
        <v>45</v>
      </c>
      <c r="E294" s="106">
        <f t="shared" si="306"/>
        <v>45</v>
      </c>
      <c r="F294" s="105">
        <f t="shared" si="297"/>
        <v>0</v>
      </c>
      <c r="G294" s="105">
        <f t="shared" si="298"/>
        <v>0</v>
      </c>
      <c r="H294" s="104">
        <f t="shared" ref="H294:H357" si="309">IF(ISERROR(F294-G294),"",(F294-G294))</f>
        <v>0</v>
      </c>
      <c r="I294" s="103" t="str">
        <f t="shared" si="299"/>
        <v/>
      </c>
      <c r="J294" s="103" t="e">
        <f t="shared" si="300"/>
        <v>#DIV/0!</v>
      </c>
      <c r="K294" s="103" t="str">
        <f t="shared" si="303"/>
        <v/>
      </c>
      <c r="L294" s="103" t="str">
        <f t="shared" si="304"/>
        <v/>
      </c>
      <c r="M294" s="103" t="str">
        <f t="shared" si="301"/>
        <v/>
      </c>
      <c r="N294" s="102">
        <f t="shared" si="302"/>
        <v>1</v>
      </c>
      <c r="O294" s="176" t="str">
        <f t="shared" si="307"/>
        <v/>
      </c>
      <c r="P294" s="101"/>
      <c r="Q294" s="192" t="str">
        <f t="shared" si="308"/>
        <v/>
      </c>
      <c r="R294" s="202"/>
    </row>
    <row r="295" spans="1:18" ht="15" hidden="1" x14ac:dyDescent="0.25">
      <c r="A295" s="109"/>
      <c r="B295" s="108"/>
      <c r="C295" s="108"/>
      <c r="D295" s="107">
        <f t="shared" si="305"/>
        <v>45</v>
      </c>
      <c r="E295" s="106">
        <f t="shared" si="306"/>
        <v>45</v>
      </c>
      <c r="F295" s="105">
        <f t="shared" si="297"/>
        <v>0</v>
      </c>
      <c r="G295" s="105">
        <f t="shared" si="298"/>
        <v>0</v>
      </c>
      <c r="H295" s="104">
        <f t="shared" si="309"/>
        <v>0</v>
      </c>
      <c r="I295" s="103" t="str">
        <f t="shared" si="299"/>
        <v/>
      </c>
      <c r="J295" s="103" t="e">
        <f t="shared" si="300"/>
        <v>#DIV/0!</v>
      </c>
      <c r="K295" s="103" t="str">
        <f t="shared" si="303"/>
        <v/>
      </c>
      <c r="L295" s="103" t="str">
        <f t="shared" si="304"/>
        <v/>
      </c>
      <c r="M295" s="103" t="str">
        <f t="shared" si="301"/>
        <v/>
      </c>
      <c r="N295" s="102">
        <f t="shared" si="302"/>
        <v>1</v>
      </c>
      <c r="O295" s="176" t="str">
        <f t="shared" si="307"/>
        <v/>
      </c>
      <c r="P295" s="101"/>
      <c r="Q295" s="192" t="str">
        <f t="shared" si="308"/>
        <v/>
      </c>
      <c r="R295" s="202"/>
    </row>
    <row r="296" spans="1:18" ht="15" hidden="1" x14ac:dyDescent="0.25">
      <c r="A296" s="109"/>
      <c r="B296" s="108"/>
      <c r="C296" s="108"/>
      <c r="D296" s="107">
        <f t="shared" si="305"/>
        <v>45</v>
      </c>
      <c r="E296" s="106">
        <f t="shared" si="306"/>
        <v>45</v>
      </c>
      <c r="F296" s="105">
        <f t="shared" si="297"/>
        <v>0</v>
      </c>
      <c r="G296" s="105">
        <f t="shared" si="298"/>
        <v>0</v>
      </c>
      <c r="H296" s="104">
        <f t="shared" si="309"/>
        <v>0</v>
      </c>
      <c r="I296" s="103" t="str">
        <f t="shared" si="299"/>
        <v/>
      </c>
      <c r="J296" s="103" t="e">
        <f t="shared" si="300"/>
        <v>#DIV/0!</v>
      </c>
      <c r="K296" s="103" t="str">
        <f t="shared" si="303"/>
        <v/>
      </c>
      <c r="L296" s="103" t="str">
        <f t="shared" si="304"/>
        <v/>
      </c>
      <c r="M296" s="103" t="str">
        <f t="shared" si="301"/>
        <v/>
      </c>
      <c r="N296" s="102">
        <f t="shared" si="302"/>
        <v>1</v>
      </c>
      <c r="O296" s="176" t="str">
        <f t="shared" si="307"/>
        <v/>
      </c>
      <c r="P296" s="101"/>
      <c r="Q296" s="192" t="str">
        <f t="shared" si="308"/>
        <v/>
      </c>
      <c r="R296" s="202"/>
    </row>
    <row r="297" spans="1:18" ht="15" hidden="1" x14ac:dyDescent="0.25">
      <c r="A297" s="109"/>
      <c r="B297" s="108"/>
      <c r="C297" s="108"/>
      <c r="D297" s="107">
        <f t="shared" si="305"/>
        <v>45</v>
      </c>
      <c r="E297" s="106">
        <f t="shared" si="306"/>
        <v>45</v>
      </c>
      <c r="F297" s="105">
        <f t="shared" si="297"/>
        <v>0</v>
      </c>
      <c r="G297" s="105">
        <f t="shared" si="298"/>
        <v>0</v>
      </c>
      <c r="H297" s="104">
        <f t="shared" si="309"/>
        <v>0</v>
      </c>
      <c r="I297" s="103" t="str">
        <f t="shared" si="299"/>
        <v/>
      </c>
      <c r="J297" s="103" t="e">
        <f t="shared" si="300"/>
        <v>#DIV/0!</v>
      </c>
      <c r="K297" s="103" t="str">
        <f t="shared" si="303"/>
        <v/>
      </c>
      <c r="L297" s="103" t="str">
        <f t="shared" si="304"/>
        <v/>
      </c>
      <c r="M297" s="103" t="str">
        <f t="shared" si="301"/>
        <v/>
      </c>
      <c r="N297" s="102">
        <f t="shared" si="302"/>
        <v>1</v>
      </c>
      <c r="O297" s="176" t="str">
        <f t="shared" si="307"/>
        <v/>
      </c>
      <c r="P297" s="101"/>
      <c r="Q297" s="192" t="str">
        <f t="shared" si="308"/>
        <v/>
      </c>
      <c r="R297" s="202"/>
    </row>
    <row r="298" spans="1:18" ht="15" hidden="1" x14ac:dyDescent="0.25">
      <c r="A298" s="109"/>
      <c r="B298" s="108"/>
      <c r="C298" s="108"/>
      <c r="D298" s="107">
        <f t="shared" si="305"/>
        <v>45</v>
      </c>
      <c r="E298" s="106">
        <f t="shared" si="306"/>
        <v>45</v>
      </c>
      <c r="F298" s="105">
        <f t="shared" si="297"/>
        <v>0</v>
      </c>
      <c r="G298" s="105">
        <f t="shared" si="298"/>
        <v>0</v>
      </c>
      <c r="H298" s="104">
        <f t="shared" si="309"/>
        <v>0</v>
      </c>
      <c r="I298" s="103" t="str">
        <f t="shared" si="299"/>
        <v/>
      </c>
      <c r="J298" s="103" t="e">
        <f t="shared" si="300"/>
        <v>#DIV/0!</v>
      </c>
      <c r="K298" s="103" t="str">
        <f t="shared" si="303"/>
        <v/>
      </c>
      <c r="L298" s="103" t="str">
        <f t="shared" si="304"/>
        <v/>
      </c>
      <c r="M298" s="103" t="str">
        <f t="shared" si="301"/>
        <v/>
      </c>
      <c r="N298" s="102">
        <f t="shared" si="302"/>
        <v>1</v>
      </c>
      <c r="O298" s="176" t="str">
        <f t="shared" si="307"/>
        <v/>
      </c>
      <c r="P298" s="101"/>
      <c r="Q298" s="192" t="str">
        <f t="shared" si="308"/>
        <v/>
      </c>
      <c r="R298" s="202"/>
    </row>
    <row r="299" spans="1:18" ht="15" hidden="1" x14ac:dyDescent="0.25">
      <c r="A299" s="109"/>
      <c r="B299" s="108"/>
      <c r="C299" s="108"/>
      <c r="D299" s="107">
        <f t="shared" si="305"/>
        <v>45</v>
      </c>
      <c r="E299" s="106">
        <f t="shared" si="306"/>
        <v>45</v>
      </c>
      <c r="F299" s="105">
        <f t="shared" si="297"/>
        <v>0</v>
      </c>
      <c r="G299" s="105">
        <f t="shared" si="298"/>
        <v>0</v>
      </c>
      <c r="H299" s="104">
        <f t="shared" si="309"/>
        <v>0</v>
      </c>
      <c r="I299" s="103" t="str">
        <f t="shared" si="299"/>
        <v/>
      </c>
      <c r="J299" s="103" t="e">
        <f t="shared" si="300"/>
        <v>#DIV/0!</v>
      </c>
      <c r="K299" s="103" t="str">
        <f t="shared" si="303"/>
        <v/>
      </c>
      <c r="L299" s="103" t="str">
        <f t="shared" si="304"/>
        <v/>
      </c>
      <c r="M299" s="103" t="str">
        <f t="shared" si="301"/>
        <v/>
      </c>
      <c r="N299" s="102">
        <f t="shared" si="302"/>
        <v>1</v>
      </c>
      <c r="O299" s="176" t="str">
        <f t="shared" si="307"/>
        <v/>
      </c>
      <c r="P299" s="101"/>
      <c r="Q299" s="192" t="str">
        <f t="shared" si="308"/>
        <v/>
      </c>
      <c r="R299" s="202"/>
    </row>
    <row r="300" spans="1:18" ht="15" hidden="1" x14ac:dyDescent="0.25">
      <c r="A300" s="109"/>
      <c r="B300" s="108"/>
      <c r="C300" s="108"/>
      <c r="D300" s="107">
        <f t="shared" si="305"/>
        <v>45</v>
      </c>
      <c r="E300" s="106">
        <f t="shared" si="306"/>
        <v>45</v>
      </c>
      <c r="F300" s="105">
        <f t="shared" si="297"/>
        <v>0</v>
      </c>
      <c r="G300" s="105">
        <f t="shared" si="298"/>
        <v>0</v>
      </c>
      <c r="H300" s="104">
        <f t="shared" si="309"/>
        <v>0</v>
      </c>
      <c r="I300" s="103" t="str">
        <f t="shared" si="299"/>
        <v/>
      </c>
      <c r="J300" s="103" t="e">
        <f t="shared" si="300"/>
        <v>#DIV/0!</v>
      </c>
      <c r="K300" s="103" t="str">
        <f t="shared" si="303"/>
        <v/>
      </c>
      <c r="L300" s="103" t="str">
        <f t="shared" si="304"/>
        <v/>
      </c>
      <c r="M300" s="103" t="str">
        <f t="shared" si="301"/>
        <v/>
      </c>
      <c r="N300" s="102">
        <f t="shared" si="302"/>
        <v>1</v>
      </c>
      <c r="O300" s="176" t="str">
        <f t="shared" si="307"/>
        <v/>
      </c>
      <c r="P300" s="101"/>
      <c r="Q300" s="192" t="str">
        <f t="shared" si="308"/>
        <v/>
      </c>
      <c r="R300" s="202"/>
    </row>
    <row r="301" spans="1:18" ht="15" hidden="1" x14ac:dyDescent="0.25">
      <c r="A301" s="109"/>
      <c r="B301" s="108"/>
      <c r="C301" s="108"/>
      <c r="D301" s="107">
        <f t="shared" si="305"/>
        <v>45</v>
      </c>
      <c r="E301" s="106">
        <f t="shared" si="306"/>
        <v>45</v>
      </c>
      <c r="F301" s="105">
        <f t="shared" si="297"/>
        <v>0</v>
      </c>
      <c r="G301" s="105">
        <f t="shared" si="298"/>
        <v>0</v>
      </c>
      <c r="H301" s="104">
        <f t="shared" si="309"/>
        <v>0</v>
      </c>
      <c r="I301" s="103" t="str">
        <f t="shared" si="299"/>
        <v/>
      </c>
      <c r="J301" s="103" t="e">
        <f t="shared" si="300"/>
        <v>#DIV/0!</v>
      </c>
      <c r="K301" s="103" t="str">
        <f t="shared" si="303"/>
        <v/>
      </c>
      <c r="L301" s="103" t="str">
        <f t="shared" si="304"/>
        <v/>
      </c>
      <c r="M301" s="103" t="str">
        <f t="shared" si="301"/>
        <v/>
      </c>
      <c r="N301" s="102">
        <f t="shared" si="302"/>
        <v>1</v>
      </c>
      <c r="O301" s="176" t="str">
        <f t="shared" si="307"/>
        <v/>
      </c>
      <c r="P301" s="101"/>
      <c r="Q301" s="192" t="str">
        <f t="shared" si="308"/>
        <v/>
      </c>
      <c r="R301" s="202"/>
    </row>
    <row r="302" spans="1:18" ht="15" hidden="1" x14ac:dyDescent="0.25">
      <c r="A302" s="109"/>
      <c r="B302" s="108"/>
      <c r="C302" s="108"/>
      <c r="D302" s="107">
        <f t="shared" si="305"/>
        <v>45</v>
      </c>
      <c r="E302" s="106">
        <f t="shared" si="306"/>
        <v>45</v>
      </c>
      <c r="F302" s="105">
        <f t="shared" si="297"/>
        <v>0</v>
      </c>
      <c r="G302" s="105">
        <f t="shared" si="298"/>
        <v>0</v>
      </c>
      <c r="H302" s="104">
        <f t="shared" si="309"/>
        <v>0</v>
      </c>
      <c r="I302" s="103" t="str">
        <f t="shared" si="299"/>
        <v/>
      </c>
      <c r="J302" s="103" t="e">
        <f t="shared" si="300"/>
        <v>#DIV/0!</v>
      </c>
      <c r="K302" s="103" t="str">
        <f t="shared" si="303"/>
        <v/>
      </c>
      <c r="L302" s="103" t="str">
        <f t="shared" si="304"/>
        <v/>
      </c>
      <c r="M302" s="103" t="str">
        <f t="shared" si="301"/>
        <v/>
      </c>
      <c r="N302" s="102">
        <f t="shared" si="302"/>
        <v>1</v>
      </c>
      <c r="O302" s="176" t="str">
        <f t="shared" si="307"/>
        <v/>
      </c>
      <c r="P302" s="101"/>
      <c r="Q302" s="192" t="str">
        <f t="shared" si="308"/>
        <v/>
      </c>
      <c r="R302" s="202"/>
    </row>
    <row r="303" spans="1:18" ht="15" hidden="1" x14ac:dyDescent="0.25">
      <c r="A303" s="109"/>
      <c r="B303" s="108"/>
      <c r="C303" s="108"/>
      <c r="D303" s="107">
        <f t="shared" si="305"/>
        <v>45</v>
      </c>
      <c r="E303" s="106">
        <f t="shared" si="306"/>
        <v>45</v>
      </c>
      <c r="F303" s="105">
        <f t="shared" si="297"/>
        <v>0</v>
      </c>
      <c r="G303" s="105">
        <f t="shared" si="298"/>
        <v>0</v>
      </c>
      <c r="H303" s="104">
        <f t="shared" si="309"/>
        <v>0</v>
      </c>
      <c r="I303" s="103" t="str">
        <f t="shared" si="299"/>
        <v/>
      </c>
      <c r="J303" s="103" t="e">
        <f t="shared" si="300"/>
        <v>#DIV/0!</v>
      </c>
      <c r="K303" s="103" t="str">
        <f t="shared" si="303"/>
        <v/>
      </c>
      <c r="L303" s="103" t="str">
        <f t="shared" si="304"/>
        <v/>
      </c>
      <c r="M303" s="103" t="str">
        <f t="shared" si="301"/>
        <v/>
      </c>
      <c r="N303" s="102">
        <f t="shared" si="302"/>
        <v>1</v>
      </c>
      <c r="O303" s="176" t="str">
        <f t="shared" si="307"/>
        <v/>
      </c>
      <c r="P303" s="101"/>
      <c r="Q303" s="192" t="str">
        <f t="shared" si="308"/>
        <v/>
      </c>
      <c r="R303" s="202"/>
    </row>
    <row r="304" spans="1:18" ht="15" hidden="1" x14ac:dyDescent="0.25">
      <c r="A304" s="109"/>
      <c r="B304" s="108"/>
      <c r="C304" s="108"/>
      <c r="D304" s="107">
        <f t="shared" si="305"/>
        <v>45</v>
      </c>
      <c r="E304" s="106">
        <f t="shared" si="306"/>
        <v>45</v>
      </c>
      <c r="F304" s="105">
        <f t="shared" si="297"/>
        <v>0</v>
      </c>
      <c r="G304" s="105">
        <f t="shared" si="298"/>
        <v>0</v>
      </c>
      <c r="H304" s="104">
        <f t="shared" si="309"/>
        <v>0</v>
      </c>
      <c r="I304" s="103" t="str">
        <f t="shared" si="299"/>
        <v/>
      </c>
      <c r="J304" s="103" t="e">
        <f t="shared" si="300"/>
        <v>#DIV/0!</v>
      </c>
      <c r="K304" s="103" t="str">
        <f t="shared" si="303"/>
        <v/>
      </c>
      <c r="L304" s="103" t="str">
        <f t="shared" si="304"/>
        <v/>
      </c>
      <c r="M304" s="103" t="str">
        <f t="shared" si="301"/>
        <v/>
      </c>
      <c r="N304" s="102">
        <f t="shared" si="302"/>
        <v>1</v>
      </c>
      <c r="O304" s="176" t="str">
        <f t="shared" si="307"/>
        <v/>
      </c>
      <c r="P304" s="101"/>
      <c r="Q304" s="192" t="str">
        <f t="shared" si="308"/>
        <v/>
      </c>
      <c r="R304" s="202"/>
    </row>
    <row r="305" spans="1:18" ht="15" hidden="1" x14ac:dyDescent="0.25">
      <c r="A305" s="109"/>
      <c r="B305" s="108"/>
      <c r="C305" s="108"/>
      <c r="D305" s="107">
        <f t="shared" si="305"/>
        <v>45</v>
      </c>
      <c r="E305" s="106">
        <f t="shared" si="306"/>
        <v>45</v>
      </c>
      <c r="F305" s="105">
        <f t="shared" si="297"/>
        <v>0</v>
      </c>
      <c r="G305" s="105">
        <f t="shared" si="298"/>
        <v>0</v>
      </c>
      <c r="H305" s="104">
        <f t="shared" si="309"/>
        <v>0</v>
      </c>
      <c r="I305" s="103" t="str">
        <f t="shared" si="299"/>
        <v/>
      </c>
      <c r="J305" s="103" t="e">
        <f t="shared" si="300"/>
        <v>#DIV/0!</v>
      </c>
      <c r="K305" s="103" t="str">
        <f t="shared" si="303"/>
        <v/>
      </c>
      <c r="L305" s="103" t="str">
        <f t="shared" si="304"/>
        <v/>
      </c>
      <c r="M305" s="103" t="str">
        <f t="shared" si="301"/>
        <v/>
      </c>
      <c r="N305" s="102">
        <f t="shared" si="302"/>
        <v>1</v>
      </c>
      <c r="O305" s="176" t="str">
        <f t="shared" si="307"/>
        <v/>
      </c>
      <c r="P305" s="101"/>
      <c r="Q305" s="192" t="str">
        <f t="shared" si="308"/>
        <v/>
      </c>
      <c r="R305" s="202"/>
    </row>
    <row r="306" spans="1:18" ht="15" hidden="1" x14ac:dyDescent="0.25">
      <c r="A306" s="109"/>
      <c r="B306" s="108"/>
      <c r="C306" s="108"/>
      <c r="D306" s="107">
        <f t="shared" si="305"/>
        <v>45</v>
      </c>
      <c r="E306" s="106">
        <f t="shared" si="306"/>
        <v>45</v>
      </c>
      <c r="F306" s="105">
        <f t="shared" si="297"/>
        <v>0</v>
      </c>
      <c r="G306" s="105">
        <f t="shared" si="298"/>
        <v>0</v>
      </c>
      <c r="H306" s="104">
        <f t="shared" si="309"/>
        <v>0</v>
      </c>
      <c r="I306" s="103" t="str">
        <f t="shared" si="299"/>
        <v/>
      </c>
      <c r="J306" s="103" t="e">
        <f t="shared" si="300"/>
        <v>#DIV/0!</v>
      </c>
      <c r="K306" s="103" t="str">
        <f t="shared" si="303"/>
        <v/>
      </c>
      <c r="L306" s="103" t="str">
        <f t="shared" si="304"/>
        <v/>
      </c>
      <c r="M306" s="103" t="str">
        <f t="shared" si="301"/>
        <v/>
      </c>
      <c r="N306" s="102">
        <f t="shared" si="302"/>
        <v>1</v>
      </c>
      <c r="O306" s="176" t="str">
        <f t="shared" si="307"/>
        <v/>
      </c>
      <c r="P306" s="101"/>
      <c r="Q306" s="192" t="str">
        <f t="shared" si="308"/>
        <v/>
      </c>
      <c r="R306" s="202"/>
    </row>
    <row r="307" spans="1:18" ht="15" hidden="1" x14ac:dyDescent="0.25">
      <c r="A307" s="109"/>
      <c r="B307" s="108"/>
      <c r="C307" s="108"/>
      <c r="D307" s="107">
        <f t="shared" si="305"/>
        <v>45</v>
      </c>
      <c r="E307" s="106">
        <f t="shared" si="306"/>
        <v>45</v>
      </c>
      <c r="F307" s="105">
        <f t="shared" si="297"/>
        <v>0</v>
      </c>
      <c r="G307" s="105">
        <f t="shared" si="298"/>
        <v>0</v>
      </c>
      <c r="H307" s="104">
        <f t="shared" si="309"/>
        <v>0</v>
      </c>
      <c r="I307" s="103" t="str">
        <f t="shared" si="299"/>
        <v/>
      </c>
      <c r="J307" s="103" t="e">
        <f t="shared" si="300"/>
        <v>#DIV/0!</v>
      </c>
      <c r="K307" s="103" t="str">
        <f t="shared" si="303"/>
        <v/>
      </c>
      <c r="L307" s="103" t="str">
        <f t="shared" si="304"/>
        <v/>
      </c>
      <c r="M307" s="103" t="str">
        <f t="shared" si="301"/>
        <v/>
      </c>
      <c r="N307" s="102">
        <f t="shared" si="302"/>
        <v>1</v>
      </c>
      <c r="O307" s="176" t="str">
        <f t="shared" si="307"/>
        <v/>
      </c>
      <c r="P307" s="101"/>
      <c r="Q307" s="192" t="str">
        <f t="shared" si="308"/>
        <v/>
      </c>
      <c r="R307" s="202"/>
    </row>
    <row r="308" spans="1:18" ht="15" hidden="1" x14ac:dyDescent="0.25">
      <c r="A308" s="109"/>
      <c r="B308" s="108"/>
      <c r="C308" s="108"/>
      <c r="D308" s="107">
        <f t="shared" si="305"/>
        <v>45</v>
      </c>
      <c r="E308" s="106">
        <f t="shared" si="306"/>
        <v>45</v>
      </c>
      <c r="F308" s="105">
        <f t="shared" si="297"/>
        <v>0</v>
      </c>
      <c r="G308" s="105">
        <f t="shared" si="298"/>
        <v>0</v>
      </c>
      <c r="H308" s="104">
        <f t="shared" si="309"/>
        <v>0</v>
      </c>
      <c r="I308" s="103" t="str">
        <f t="shared" si="299"/>
        <v/>
      </c>
      <c r="J308" s="103" t="e">
        <f t="shared" si="300"/>
        <v>#DIV/0!</v>
      </c>
      <c r="K308" s="103" t="str">
        <f t="shared" si="303"/>
        <v/>
      </c>
      <c r="L308" s="103" t="str">
        <f t="shared" si="304"/>
        <v/>
      </c>
      <c r="M308" s="103" t="str">
        <f t="shared" si="301"/>
        <v/>
      </c>
      <c r="N308" s="102">
        <f t="shared" si="302"/>
        <v>1</v>
      </c>
      <c r="O308" s="176" t="str">
        <f t="shared" si="307"/>
        <v/>
      </c>
      <c r="P308" s="101"/>
      <c r="Q308" s="192" t="str">
        <f t="shared" si="308"/>
        <v/>
      </c>
      <c r="R308" s="202"/>
    </row>
    <row r="309" spans="1:18" ht="15" hidden="1" x14ac:dyDescent="0.25">
      <c r="A309" s="109"/>
      <c r="B309" s="108"/>
      <c r="C309" s="108"/>
      <c r="D309" s="107">
        <f t="shared" si="305"/>
        <v>45</v>
      </c>
      <c r="E309" s="106">
        <f t="shared" si="306"/>
        <v>45</v>
      </c>
      <c r="F309" s="105">
        <f t="shared" si="297"/>
        <v>0</v>
      </c>
      <c r="G309" s="105">
        <f t="shared" si="298"/>
        <v>0</v>
      </c>
      <c r="H309" s="104">
        <f t="shared" si="309"/>
        <v>0</v>
      </c>
      <c r="I309" s="103" t="str">
        <f t="shared" si="299"/>
        <v/>
      </c>
      <c r="J309" s="103" t="e">
        <f t="shared" si="300"/>
        <v>#DIV/0!</v>
      </c>
      <c r="K309" s="103" t="str">
        <f t="shared" si="303"/>
        <v/>
      </c>
      <c r="L309" s="103" t="str">
        <f t="shared" si="304"/>
        <v/>
      </c>
      <c r="M309" s="103" t="str">
        <f t="shared" si="301"/>
        <v/>
      </c>
      <c r="N309" s="102">
        <f t="shared" si="302"/>
        <v>1</v>
      </c>
      <c r="O309" s="176" t="str">
        <f t="shared" si="307"/>
        <v/>
      </c>
      <c r="P309" s="101"/>
      <c r="Q309" s="192" t="str">
        <f t="shared" si="308"/>
        <v/>
      </c>
      <c r="R309" s="202"/>
    </row>
    <row r="310" spans="1:18" ht="15" hidden="1" x14ac:dyDescent="0.25">
      <c r="A310" s="109"/>
      <c r="B310" s="108"/>
      <c r="C310" s="108"/>
      <c r="D310" s="107">
        <f t="shared" si="305"/>
        <v>45</v>
      </c>
      <c r="E310" s="106">
        <f t="shared" si="306"/>
        <v>45</v>
      </c>
      <c r="F310" s="105">
        <f t="shared" si="297"/>
        <v>0</v>
      </c>
      <c r="G310" s="105">
        <f t="shared" si="298"/>
        <v>0</v>
      </c>
      <c r="H310" s="104">
        <f t="shared" si="309"/>
        <v>0</v>
      </c>
      <c r="I310" s="103" t="str">
        <f t="shared" si="299"/>
        <v/>
      </c>
      <c r="J310" s="103" t="e">
        <f t="shared" si="300"/>
        <v>#DIV/0!</v>
      </c>
      <c r="K310" s="103" t="str">
        <f t="shared" si="303"/>
        <v/>
      </c>
      <c r="L310" s="103" t="str">
        <f t="shared" si="304"/>
        <v/>
      </c>
      <c r="M310" s="103" t="str">
        <f t="shared" si="301"/>
        <v/>
      </c>
      <c r="N310" s="102">
        <f t="shared" si="302"/>
        <v>1</v>
      </c>
      <c r="O310" s="176" t="str">
        <f t="shared" si="307"/>
        <v/>
      </c>
      <c r="P310" s="101"/>
      <c r="Q310" s="192" t="str">
        <f t="shared" si="308"/>
        <v/>
      </c>
      <c r="R310" s="202"/>
    </row>
    <row r="311" spans="1:18" ht="15" hidden="1" x14ac:dyDescent="0.25">
      <c r="A311" s="109"/>
      <c r="B311" s="108"/>
      <c r="C311" s="108"/>
      <c r="D311" s="107">
        <f t="shared" si="305"/>
        <v>45</v>
      </c>
      <c r="E311" s="106">
        <f t="shared" si="306"/>
        <v>45</v>
      </c>
      <c r="F311" s="105">
        <f t="shared" si="297"/>
        <v>0</v>
      </c>
      <c r="G311" s="105">
        <f t="shared" si="298"/>
        <v>0</v>
      </c>
      <c r="H311" s="104">
        <f t="shared" si="309"/>
        <v>0</v>
      </c>
      <c r="I311" s="103" t="str">
        <f t="shared" si="299"/>
        <v/>
      </c>
      <c r="J311" s="103" t="e">
        <f t="shared" si="300"/>
        <v>#DIV/0!</v>
      </c>
      <c r="K311" s="103" t="str">
        <f t="shared" si="303"/>
        <v/>
      </c>
      <c r="L311" s="103" t="str">
        <f t="shared" si="304"/>
        <v/>
      </c>
      <c r="M311" s="103" t="str">
        <f t="shared" si="301"/>
        <v/>
      </c>
      <c r="N311" s="102">
        <f t="shared" si="302"/>
        <v>1</v>
      </c>
      <c r="O311" s="176" t="str">
        <f t="shared" si="307"/>
        <v/>
      </c>
      <c r="P311" s="101"/>
      <c r="Q311" s="192" t="str">
        <f t="shared" si="308"/>
        <v/>
      </c>
      <c r="R311" s="202"/>
    </row>
    <row r="312" spans="1:18" ht="15" hidden="1" x14ac:dyDescent="0.25">
      <c r="A312" s="109"/>
      <c r="B312" s="108"/>
      <c r="C312" s="108"/>
      <c r="D312" s="107">
        <f t="shared" si="305"/>
        <v>45</v>
      </c>
      <c r="E312" s="106">
        <f t="shared" si="306"/>
        <v>45</v>
      </c>
      <c r="F312" s="105">
        <f t="shared" ref="F312:F371" si="310">IF(ISERROR(B312/$B$4),"",(B312/$B$4))</f>
        <v>0</v>
      </c>
      <c r="G312" s="105">
        <f t="shared" ref="G312:G371" si="311">IF(ISERROR(C312/$B$5),"",(C312/$B$5))</f>
        <v>0</v>
      </c>
      <c r="H312" s="104">
        <f t="shared" si="309"/>
        <v>0</v>
      </c>
      <c r="I312" s="103" t="str">
        <f t="shared" ref="I312:I371" si="312">IF(ISERROR((B312*E312)/(C312*D312)),"",(B312*E312/(C312*D312)))</f>
        <v/>
      </c>
      <c r="J312" s="103" t="e">
        <f t="shared" ref="J312:J371" si="313">POWER(1/B312+1/C312+1/D312+1/E312,1/2)</f>
        <v>#DIV/0!</v>
      </c>
      <c r="K312" s="103" t="str">
        <f t="shared" si="303"/>
        <v/>
      </c>
      <c r="L312" s="103" t="str">
        <f t="shared" si="304"/>
        <v/>
      </c>
      <c r="M312" s="103" t="str">
        <f t="shared" ref="M312:M371" si="314">IF(ISERROR(($B$7*B312/(B312+D312)/(($B$7*B312/(B312+D312)+(1-$B$7)*C312/(C312+E312))))/($B$7*D312/(B312+D312)/(($B$7*D312/(B312+D312)+(1-$B$7)*E312/(C312+E312))))),"",($B$7*B312/(B312+D312)/(($B$7*B312/(B312+D312)+(1-$B$7)*C312/(C312+E312))))/($B$7*D312/(B312+D312)/(($B$7*D312/(B312+D312)+(1-$B$7)*E312/(C312+E312)))))</f>
        <v/>
      </c>
      <c r="N312" s="102">
        <f t="shared" ref="N312:N371" si="315">MIN(_xlfn.HYPGEOM.DIST(C312,B312+C312,C312+E312,B312+D312+C312+E312,TRUE),_xlfn.HYPGEOM.DIST(B312,B312+C312,B312+D312,B312+D312+C312+E312,TRUE))</f>
        <v>1</v>
      </c>
      <c r="O312" s="176" t="str">
        <f t="shared" si="307"/>
        <v/>
      </c>
      <c r="P312" s="101"/>
      <c r="Q312" s="192" t="str">
        <f t="shared" si="308"/>
        <v/>
      </c>
      <c r="R312" s="202"/>
    </row>
    <row r="313" spans="1:18" ht="15" hidden="1" x14ac:dyDescent="0.25">
      <c r="A313" s="109"/>
      <c r="B313" s="108"/>
      <c r="C313" s="108"/>
      <c r="D313" s="107">
        <f t="shared" si="305"/>
        <v>45</v>
      </c>
      <c r="E313" s="106">
        <f t="shared" si="306"/>
        <v>45</v>
      </c>
      <c r="F313" s="105">
        <f t="shared" si="310"/>
        <v>0</v>
      </c>
      <c r="G313" s="105">
        <f t="shared" si="311"/>
        <v>0</v>
      </c>
      <c r="H313" s="104">
        <f t="shared" si="309"/>
        <v>0</v>
      </c>
      <c r="I313" s="103" t="str">
        <f t="shared" si="312"/>
        <v/>
      </c>
      <c r="J313" s="103" t="e">
        <f t="shared" si="313"/>
        <v>#DIV/0!</v>
      </c>
      <c r="K313" s="103" t="str">
        <f t="shared" si="303"/>
        <v/>
      </c>
      <c r="L313" s="103" t="str">
        <f t="shared" si="304"/>
        <v/>
      </c>
      <c r="M313" s="103" t="str">
        <f t="shared" si="314"/>
        <v/>
      </c>
      <c r="N313" s="102">
        <f t="shared" si="315"/>
        <v>1</v>
      </c>
      <c r="O313" s="176" t="str">
        <f t="shared" si="307"/>
        <v/>
      </c>
      <c r="P313" s="101"/>
      <c r="Q313" s="192" t="str">
        <f t="shared" si="308"/>
        <v/>
      </c>
      <c r="R313" s="202"/>
    </row>
    <row r="314" spans="1:18" ht="15" hidden="1" x14ac:dyDescent="0.25">
      <c r="A314" s="109"/>
      <c r="B314" s="108"/>
      <c r="C314" s="108"/>
      <c r="D314" s="107">
        <f t="shared" si="305"/>
        <v>45</v>
      </c>
      <c r="E314" s="106">
        <f t="shared" si="306"/>
        <v>45</v>
      </c>
      <c r="F314" s="105">
        <f t="shared" si="310"/>
        <v>0</v>
      </c>
      <c r="G314" s="105">
        <f t="shared" si="311"/>
        <v>0</v>
      </c>
      <c r="H314" s="104">
        <f t="shared" si="309"/>
        <v>0</v>
      </c>
      <c r="I314" s="103" t="str">
        <f t="shared" si="312"/>
        <v/>
      </c>
      <c r="J314" s="103" t="e">
        <f t="shared" si="313"/>
        <v>#DIV/0!</v>
      </c>
      <c r="K314" s="103" t="str">
        <f t="shared" si="303"/>
        <v/>
      </c>
      <c r="L314" s="103" t="str">
        <f t="shared" si="304"/>
        <v/>
      </c>
      <c r="M314" s="103" t="str">
        <f t="shared" si="314"/>
        <v/>
      </c>
      <c r="N314" s="102">
        <f t="shared" si="315"/>
        <v>1</v>
      </c>
      <c r="O314" s="176" t="str">
        <f t="shared" si="307"/>
        <v/>
      </c>
      <c r="P314" s="101"/>
      <c r="Q314" s="192" t="str">
        <f t="shared" si="308"/>
        <v/>
      </c>
      <c r="R314" s="202"/>
    </row>
    <row r="315" spans="1:18" ht="15" hidden="1" x14ac:dyDescent="0.25">
      <c r="A315" s="109"/>
      <c r="B315" s="108"/>
      <c r="C315" s="108"/>
      <c r="D315" s="107">
        <f t="shared" si="305"/>
        <v>45</v>
      </c>
      <c r="E315" s="106">
        <f t="shared" si="306"/>
        <v>45</v>
      </c>
      <c r="F315" s="105">
        <f t="shared" si="310"/>
        <v>0</v>
      </c>
      <c r="G315" s="105">
        <f t="shared" si="311"/>
        <v>0</v>
      </c>
      <c r="H315" s="104">
        <f t="shared" si="309"/>
        <v>0</v>
      </c>
      <c r="I315" s="103" t="str">
        <f t="shared" si="312"/>
        <v/>
      </c>
      <c r="J315" s="103" t="e">
        <f t="shared" si="313"/>
        <v>#DIV/0!</v>
      </c>
      <c r="K315" s="103" t="str">
        <f t="shared" si="303"/>
        <v/>
      </c>
      <c r="L315" s="103" t="str">
        <f t="shared" si="304"/>
        <v/>
      </c>
      <c r="M315" s="103" t="str">
        <f t="shared" si="314"/>
        <v/>
      </c>
      <c r="N315" s="102">
        <f t="shared" si="315"/>
        <v>1</v>
      </c>
      <c r="O315" s="176" t="str">
        <f t="shared" si="307"/>
        <v/>
      </c>
      <c r="P315" s="101"/>
      <c r="Q315" s="192" t="str">
        <f t="shared" si="308"/>
        <v/>
      </c>
      <c r="R315" s="202"/>
    </row>
    <row r="316" spans="1:18" ht="15" hidden="1" x14ac:dyDescent="0.25">
      <c r="A316" s="109"/>
      <c r="B316" s="108"/>
      <c r="C316" s="108"/>
      <c r="D316" s="107">
        <f t="shared" si="305"/>
        <v>45</v>
      </c>
      <c r="E316" s="106">
        <f t="shared" si="306"/>
        <v>45</v>
      </c>
      <c r="F316" s="105">
        <f t="shared" si="310"/>
        <v>0</v>
      </c>
      <c r="G316" s="105">
        <f t="shared" si="311"/>
        <v>0</v>
      </c>
      <c r="H316" s="104">
        <f t="shared" si="309"/>
        <v>0</v>
      </c>
      <c r="I316" s="103" t="str">
        <f t="shared" si="312"/>
        <v/>
      </c>
      <c r="J316" s="103" t="e">
        <f t="shared" si="313"/>
        <v>#DIV/0!</v>
      </c>
      <c r="K316" s="103" t="str">
        <f t="shared" si="303"/>
        <v/>
      </c>
      <c r="L316" s="103" t="str">
        <f t="shared" si="304"/>
        <v/>
      </c>
      <c r="M316" s="103" t="str">
        <f t="shared" si="314"/>
        <v/>
      </c>
      <c r="N316" s="102">
        <f t="shared" si="315"/>
        <v>1</v>
      </c>
      <c r="O316" s="176" t="str">
        <f t="shared" si="307"/>
        <v/>
      </c>
      <c r="P316" s="101"/>
      <c r="Q316" s="192" t="str">
        <f t="shared" si="308"/>
        <v/>
      </c>
      <c r="R316" s="202"/>
    </row>
    <row r="317" spans="1:18" ht="15" hidden="1" x14ac:dyDescent="0.25">
      <c r="A317" s="109"/>
      <c r="B317" s="108"/>
      <c r="C317" s="108"/>
      <c r="D317" s="107">
        <f t="shared" si="305"/>
        <v>45</v>
      </c>
      <c r="E317" s="106">
        <f t="shared" si="306"/>
        <v>45</v>
      </c>
      <c r="F317" s="105">
        <f t="shared" si="310"/>
        <v>0</v>
      </c>
      <c r="G317" s="105">
        <f t="shared" si="311"/>
        <v>0</v>
      </c>
      <c r="H317" s="104">
        <f t="shared" si="309"/>
        <v>0</v>
      </c>
      <c r="I317" s="103" t="str">
        <f t="shared" si="312"/>
        <v/>
      </c>
      <c r="J317" s="103" t="e">
        <f t="shared" si="313"/>
        <v>#DIV/0!</v>
      </c>
      <c r="K317" s="103" t="str">
        <f t="shared" ref="K317:K371" si="316">IF(ISERROR(EXP(LN(I317)-1.96 *J317)),"",(EXP(LN(I317)-1.96*J317)))</f>
        <v/>
      </c>
      <c r="L317" s="103" t="str">
        <f t="shared" ref="L317:L371" si="317">IF(ISERROR(EXP(LN(I317)+1.96 *J317)),"",EXP(LN(I317)+1.96*J317))</f>
        <v/>
      </c>
      <c r="M317" s="103" t="str">
        <f t="shared" si="314"/>
        <v/>
      </c>
      <c r="N317" s="102">
        <f t="shared" si="315"/>
        <v>1</v>
      </c>
      <c r="O317" s="176" t="str">
        <f t="shared" si="307"/>
        <v/>
      </c>
      <c r="P317" s="101"/>
      <c r="Q317" s="192" t="str">
        <f t="shared" si="308"/>
        <v/>
      </c>
      <c r="R317" s="202"/>
    </row>
    <row r="318" spans="1:18" ht="15" hidden="1" x14ac:dyDescent="0.25">
      <c r="A318" s="109"/>
      <c r="B318" s="108"/>
      <c r="C318" s="108"/>
      <c r="D318" s="107">
        <f t="shared" si="305"/>
        <v>45</v>
      </c>
      <c r="E318" s="106">
        <f t="shared" si="306"/>
        <v>45</v>
      </c>
      <c r="F318" s="105">
        <f t="shared" si="310"/>
        <v>0</v>
      </c>
      <c r="G318" s="105">
        <f t="shared" si="311"/>
        <v>0</v>
      </c>
      <c r="H318" s="104">
        <f t="shared" si="309"/>
        <v>0</v>
      </c>
      <c r="I318" s="103" t="str">
        <f t="shared" si="312"/>
        <v/>
      </c>
      <c r="J318" s="103" t="e">
        <f t="shared" si="313"/>
        <v>#DIV/0!</v>
      </c>
      <c r="K318" s="103" t="str">
        <f t="shared" si="316"/>
        <v/>
      </c>
      <c r="L318" s="103" t="str">
        <f t="shared" si="317"/>
        <v/>
      </c>
      <c r="M318" s="103" t="str">
        <f t="shared" si="314"/>
        <v/>
      </c>
      <c r="N318" s="102">
        <f t="shared" si="315"/>
        <v>1</v>
      </c>
      <c r="O318" s="176" t="str">
        <f t="shared" si="307"/>
        <v/>
      </c>
      <c r="P318" s="101"/>
      <c r="Q318" s="192" t="str">
        <f t="shared" si="308"/>
        <v/>
      </c>
      <c r="R318" s="202"/>
    </row>
    <row r="319" spans="1:18" ht="15" hidden="1" x14ac:dyDescent="0.25">
      <c r="A319" s="109"/>
      <c r="B319" s="108"/>
      <c r="C319" s="108"/>
      <c r="D319" s="107">
        <f t="shared" si="305"/>
        <v>45</v>
      </c>
      <c r="E319" s="106">
        <f t="shared" si="306"/>
        <v>45</v>
      </c>
      <c r="F319" s="105">
        <f t="shared" si="310"/>
        <v>0</v>
      </c>
      <c r="G319" s="105">
        <f t="shared" si="311"/>
        <v>0</v>
      </c>
      <c r="H319" s="104">
        <f t="shared" si="309"/>
        <v>0</v>
      </c>
      <c r="I319" s="103" t="str">
        <f t="shared" si="312"/>
        <v/>
      </c>
      <c r="J319" s="103" t="e">
        <f t="shared" si="313"/>
        <v>#DIV/0!</v>
      </c>
      <c r="K319" s="103" t="str">
        <f t="shared" si="316"/>
        <v/>
      </c>
      <c r="L319" s="103" t="str">
        <f t="shared" si="317"/>
        <v/>
      </c>
      <c r="M319" s="103" t="str">
        <f t="shared" si="314"/>
        <v/>
      </c>
      <c r="N319" s="102">
        <f t="shared" si="315"/>
        <v>1</v>
      </c>
      <c r="O319" s="176" t="str">
        <f t="shared" si="307"/>
        <v/>
      </c>
      <c r="P319" s="101"/>
      <c r="Q319" s="192" t="str">
        <f t="shared" si="308"/>
        <v/>
      </c>
      <c r="R319" s="202"/>
    </row>
    <row r="320" spans="1:18" ht="15" hidden="1" x14ac:dyDescent="0.25">
      <c r="A320" s="109"/>
      <c r="B320" s="108"/>
      <c r="C320" s="108"/>
      <c r="D320" s="107">
        <f t="shared" si="305"/>
        <v>45</v>
      </c>
      <c r="E320" s="106">
        <f t="shared" si="306"/>
        <v>45</v>
      </c>
      <c r="F320" s="105">
        <f t="shared" si="310"/>
        <v>0</v>
      </c>
      <c r="G320" s="105">
        <f t="shared" si="311"/>
        <v>0</v>
      </c>
      <c r="H320" s="104">
        <f t="shared" si="309"/>
        <v>0</v>
      </c>
      <c r="I320" s="103" t="str">
        <f t="shared" si="312"/>
        <v/>
      </c>
      <c r="J320" s="103" t="e">
        <f t="shared" si="313"/>
        <v>#DIV/0!</v>
      </c>
      <c r="K320" s="103" t="str">
        <f t="shared" si="316"/>
        <v/>
      </c>
      <c r="L320" s="103" t="str">
        <f t="shared" si="317"/>
        <v/>
      </c>
      <c r="M320" s="103" t="str">
        <f t="shared" si="314"/>
        <v/>
      </c>
      <c r="N320" s="102">
        <f t="shared" si="315"/>
        <v>1</v>
      </c>
      <c r="O320" s="176" t="str">
        <f t="shared" si="307"/>
        <v/>
      </c>
      <c r="P320" s="101"/>
      <c r="Q320" s="192" t="str">
        <f t="shared" si="308"/>
        <v/>
      </c>
      <c r="R320" s="202"/>
    </row>
    <row r="321" spans="1:18" ht="15" hidden="1" x14ac:dyDescent="0.25">
      <c r="A321" s="109"/>
      <c r="B321" s="108"/>
      <c r="C321" s="108"/>
      <c r="D321" s="107">
        <f t="shared" si="305"/>
        <v>45</v>
      </c>
      <c r="E321" s="106">
        <f t="shared" si="306"/>
        <v>45</v>
      </c>
      <c r="F321" s="105">
        <f t="shared" si="310"/>
        <v>0</v>
      </c>
      <c r="G321" s="105">
        <f t="shared" si="311"/>
        <v>0</v>
      </c>
      <c r="H321" s="104">
        <f t="shared" si="309"/>
        <v>0</v>
      </c>
      <c r="I321" s="103" t="str">
        <f t="shared" si="312"/>
        <v/>
      </c>
      <c r="J321" s="103" t="e">
        <f t="shared" si="313"/>
        <v>#DIV/0!</v>
      </c>
      <c r="K321" s="103" t="str">
        <f t="shared" si="316"/>
        <v/>
      </c>
      <c r="L321" s="103" t="str">
        <f t="shared" si="317"/>
        <v/>
      </c>
      <c r="M321" s="103" t="str">
        <f t="shared" si="314"/>
        <v/>
      </c>
      <c r="N321" s="102">
        <f t="shared" si="315"/>
        <v>1</v>
      </c>
      <c r="O321" s="176" t="str">
        <f t="shared" si="307"/>
        <v/>
      </c>
      <c r="P321" s="101"/>
      <c r="Q321" s="192" t="str">
        <f t="shared" si="308"/>
        <v/>
      </c>
      <c r="R321" s="202"/>
    </row>
    <row r="322" spans="1:18" ht="15" hidden="1" x14ac:dyDescent="0.25">
      <c r="A322" s="109"/>
      <c r="B322" s="108"/>
      <c r="C322" s="108"/>
      <c r="D322" s="107">
        <f t="shared" si="305"/>
        <v>45</v>
      </c>
      <c r="E322" s="106">
        <f t="shared" si="306"/>
        <v>45</v>
      </c>
      <c r="F322" s="105">
        <f t="shared" si="310"/>
        <v>0</v>
      </c>
      <c r="G322" s="105">
        <f t="shared" si="311"/>
        <v>0</v>
      </c>
      <c r="H322" s="104">
        <f t="shared" si="309"/>
        <v>0</v>
      </c>
      <c r="I322" s="103" t="str">
        <f t="shared" si="312"/>
        <v/>
      </c>
      <c r="J322" s="103" t="e">
        <f t="shared" si="313"/>
        <v>#DIV/0!</v>
      </c>
      <c r="K322" s="103" t="str">
        <f t="shared" si="316"/>
        <v/>
      </c>
      <c r="L322" s="103" t="str">
        <f t="shared" si="317"/>
        <v/>
      </c>
      <c r="M322" s="103" t="str">
        <f t="shared" si="314"/>
        <v/>
      </c>
      <c r="N322" s="102">
        <f t="shared" si="315"/>
        <v>1</v>
      </c>
      <c r="O322" s="176" t="str">
        <f t="shared" si="307"/>
        <v/>
      </c>
      <c r="P322" s="101"/>
      <c r="Q322" s="192" t="str">
        <f t="shared" si="308"/>
        <v/>
      </c>
      <c r="R322" s="202"/>
    </row>
    <row r="323" spans="1:18" ht="15" hidden="1" x14ac:dyDescent="0.25">
      <c r="A323" s="109"/>
      <c r="B323" s="108"/>
      <c r="C323" s="108"/>
      <c r="D323" s="107">
        <f t="shared" si="305"/>
        <v>45</v>
      </c>
      <c r="E323" s="106">
        <f t="shared" si="306"/>
        <v>45</v>
      </c>
      <c r="F323" s="105">
        <f t="shared" si="310"/>
        <v>0</v>
      </c>
      <c r="G323" s="105">
        <f t="shared" si="311"/>
        <v>0</v>
      </c>
      <c r="H323" s="104">
        <f t="shared" si="309"/>
        <v>0</v>
      </c>
      <c r="I323" s="103" t="str">
        <f t="shared" si="312"/>
        <v/>
      </c>
      <c r="J323" s="103" t="e">
        <f t="shared" si="313"/>
        <v>#DIV/0!</v>
      </c>
      <c r="K323" s="103" t="str">
        <f t="shared" si="316"/>
        <v/>
      </c>
      <c r="L323" s="103" t="str">
        <f t="shared" si="317"/>
        <v/>
      </c>
      <c r="M323" s="103" t="str">
        <f t="shared" si="314"/>
        <v/>
      </c>
      <c r="N323" s="102">
        <f t="shared" si="315"/>
        <v>1</v>
      </c>
      <c r="O323" s="176" t="str">
        <f t="shared" si="307"/>
        <v/>
      </c>
      <c r="P323" s="101"/>
      <c r="Q323" s="192" t="str">
        <f t="shared" si="308"/>
        <v/>
      </c>
      <c r="R323" s="202"/>
    </row>
    <row r="324" spans="1:18" ht="15" hidden="1" x14ac:dyDescent="0.25">
      <c r="A324" s="109"/>
      <c r="B324" s="108"/>
      <c r="C324" s="108"/>
      <c r="D324" s="107">
        <f t="shared" si="305"/>
        <v>45</v>
      </c>
      <c r="E324" s="106">
        <f t="shared" si="306"/>
        <v>45</v>
      </c>
      <c r="F324" s="105">
        <f t="shared" si="310"/>
        <v>0</v>
      </c>
      <c r="G324" s="105">
        <f t="shared" si="311"/>
        <v>0</v>
      </c>
      <c r="H324" s="104">
        <f t="shared" si="309"/>
        <v>0</v>
      </c>
      <c r="I324" s="103" t="str">
        <f t="shared" si="312"/>
        <v/>
      </c>
      <c r="J324" s="103" t="e">
        <f t="shared" si="313"/>
        <v>#DIV/0!</v>
      </c>
      <c r="K324" s="103" t="str">
        <f t="shared" si="316"/>
        <v/>
      </c>
      <c r="L324" s="103" t="str">
        <f t="shared" si="317"/>
        <v/>
      </c>
      <c r="M324" s="103" t="str">
        <f t="shared" si="314"/>
        <v/>
      </c>
      <c r="N324" s="102">
        <f t="shared" si="315"/>
        <v>1</v>
      </c>
      <c r="O324" s="176" t="str">
        <f t="shared" si="307"/>
        <v/>
      </c>
      <c r="P324" s="101"/>
      <c r="Q324" s="192" t="str">
        <f t="shared" si="308"/>
        <v/>
      </c>
      <c r="R324" s="202"/>
    </row>
    <row r="325" spans="1:18" ht="15" hidden="1" x14ac:dyDescent="0.25">
      <c r="A325" s="109"/>
      <c r="B325" s="108"/>
      <c r="C325" s="108"/>
      <c r="D325" s="107">
        <f t="shared" si="305"/>
        <v>45</v>
      </c>
      <c r="E325" s="106">
        <f t="shared" si="306"/>
        <v>45</v>
      </c>
      <c r="F325" s="105">
        <f t="shared" si="310"/>
        <v>0</v>
      </c>
      <c r="G325" s="105">
        <f t="shared" si="311"/>
        <v>0</v>
      </c>
      <c r="H325" s="104">
        <f t="shared" si="309"/>
        <v>0</v>
      </c>
      <c r="I325" s="103" t="str">
        <f t="shared" si="312"/>
        <v/>
      </c>
      <c r="J325" s="103" t="e">
        <f t="shared" si="313"/>
        <v>#DIV/0!</v>
      </c>
      <c r="K325" s="103" t="str">
        <f t="shared" si="316"/>
        <v/>
      </c>
      <c r="L325" s="103" t="str">
        <f t="shared" si="317"/>
        <v/>
      </c>
      <c r="M325" s="103" t="str">
        <f t="shared" si="314"/>
        <v/>
      </c>
      <c r="N325" s="102">
        <f t="shared" si="315"/>
        <v>1</v>
      </c>
      <c r="O325" s="176" t="str">
        <f t="shared" si="307"/>
        <v/>
      </c>
      <c r="P325" s="101"/>
      <c r="Q325" s="192" t="str">
        <f t="shared" si="308"/>
        <v/>
      </c>
      <c r="R325" s="202"/>
    </row>
    <row r="326" spans="1:18" ht="15" hidden="1" x14ac:dyDescent="0.25">
      <c r="A326" s="109"/>
      <c r="B326" s="108"/>
      <c r="C326" s="108"/>
      <c r="D326" s="107">
        <f t="shared" si="305"/>
        <v>45</v>
      </c>
      <c r="E326" s="106">
        <f t="shared" si="306"/>
        <v>45</v>
      </c>
      <c r="F326" s="105">
        <f t="shared" si="310"/>
        <v>0</v>
      </c>
      <c r="G326" s="105">
        <f t="shared" si="311"/>
        <v>0</v>
      </c>
      <c r="H326" s="104">
        <f t="shared" si="309"/>
        <v>0</v>
      </c>
      <c r="I326" s="103" t="str">
        <f t="shared" si="312"/>
        <v/>
      </c>
      <c r="J326" s="103" t="e">
        <f t="shared" si="313"/>
        <v>#DIV/0!</v>
      </c>
      <c r="K326" s="103" t="str">
        <f t="shared" si="316"/>
        <v/>
      </c>
      <c r="L326" s="103" t="str">
        <f t="shared" si="317"/>
        <v/>
      </c>
      <c r="M326" s="103" t="str">
        <f t="shared" si="314"/>
        <v/>
      </c>
      <c r="N326" s="102">
        <f t="shared" si="315"/>
        <v>1</v>
      </c>
      <c r="O326" s="176" t="str">
        <f t="shared" si="307"/>
        <v/>
      </c>
      <c r="P326" s="101"/>
      <c r="Q326" s="192" t="str">
        <f t="shared" si="308"/>
        <v/>
      </c>
      <c r="R326" s="202"/>
    </row>
    <row r="327" spans="1:18" ht="15" hidden="1" x14ac:dyDescent="0.25">
      <c r="A327" s="109"/>
      <c r="B327" s="108"/>
      <c r="C327" s="108"/>
      <c r="D327" s="107">
        <f t="shared" si="305"/>
        <v>45</v>
      </c>
      <c r="E327" s="106">
        <f t="shared" si="306"/>
        <v>45</v>
      </c>
      <c r="F327" s="105">
        <f t="shared" si="310"/>
        <v>0</v>
      </c>
      <c r="G327" s="105">
        <f t="shared" si="311"/>
        <v>0</v>
      </c>
      <c r="H327" s="104">
        <f t="shared" si="309"/>
        <v>0</v>
      </c>
      <c r="I327" s="103" t="str">
        <f t="shared" si="312"/>
        <v/>
      </c>
      <c r="J327" s="103" t="e">
        <f t="shared" si="313"/>
        <v>#DIV/0!</v>
      </c>
      <c r="K327" s="103" t="str">
        <f t="shared" si="316"/>
        <v/>
      </c>
      <c r="L327" s="103" t="str">
        <f t="shared" si="317"/>
        <v/>
      </c>
      <c r="M327" s="103" t="str">
        <f t="shared" si="314"/>
        <v/>
      </c>
      <c r="N327" s="102">
        <f t="shared" si="315"/>
        <v>1</v>
      </c>
      <c r="O327" s="176" t="str">
        <f t="shared" si="307"/>
        <v/>
      </c>
      <c r="P327" s="101"/>
      <c r="Q327" s="192" t="str">
        <f t="shared" si="308"/>
        <v/>
      </c>
      <c r="R327" s="202"/>
    </row>
    <row r="328" spans="1:18" ht="15" hidden="1" x14ac:dyDescent="0.25">
      <c r="A328" s="109"/>
      <c r="B328" s="108"/>
      <c r="C328" s="108"/>
      <c r="D328" s="107">
        <f t="shared" si="305"/>
        <v>45</v>
      </c>
      <c r="E328" s="106">
        <f t="shared" si="306"/>
        <v>45</v>
      </c>
      <c r="F328" s="105">
        <f t="shared" si="310"/>
        <v>0</v>
      </c>
      <c r="G328" s="105">
        <f t="shared" si="311"/>
        <v>0</v>
      </c>
      <c r="H328" s="104">
        <f t="shared" si="309"/>
        <v>0</v>
      </c>
      <c r="I328" s="103" t="str">
        <f t="shared" si="312"/>
        <v/>
      </c>
      <c r="J328" s="103" t="e">
        <f t="shared" si="313"/>
        <v>#DIV/0!</v>
      </c>
      <c r="K328" s="103" t="str">
        <f t="shared" si="316"/>
        <v/>
      </c>
      <c r="L328" s="103" t="str">
        <f t="shared" si="317"/>
        <v/>
      </c>
      <c r="M328" s="103" t="str">
        <f t="shared" si="314"/>
        <v/>
      </c>
      <c r="N328" s="102">
        <f t="shared" si="315"/>
        <v>1</v>
      </c>
      <c r="O328" s="176" t="str">
        <f t="shared" si="307"/>
        <v/>
      </c>
      <c r="P328" s="101"/>
      <c r="Q328" s="192" t="str">
        <f t="shared" si="308"/>
        <v/>
      </c>
      <c r="R328" s="202"/>
    </row>
    <row r="329" spans="1:18" ht="15" hidden="1" x14ac:dyDescent="0.25">
      <c r="A329" s="109"/>
      <c r="B329" s="108"/>
      <c r="C329" s="108"/>
      <c r="D329" s="107">
        <f t="shared" si="305"/>
        <v>45</v>
      </c>
      <c r="E329" s="106">
        <f t="shared" si="306"/>
        <v>45</v>
      </c>
      <c r="F329" s="105">
        <f t="shared" si="310"/>
        <v>0</v>
      </c>
      <c r="G329" s="105">
        <f t="shared" si="311"/>
        <v>0</v>
      </c>
      <c r="H329" s="104">
        <f t="shared" si="309"/>
        <v>0</v>
      </c>
      <c r="I329" s="103" t="str">
        <f t="shared" si="312"/>
        <v/>
      </c>
      <c r="J329" s="103" t="e">
        <f t="shared" si="313"/>
        <v>#DIV/0!</v>
      </c>
      <c r="K329" s="103" t="str">
        <f t="shared" si="316"/>
        <v/>
      </c>
      <c r="L329" s="103" t="str">
        <f t="shared" si="317"/>
        <v/>
      </c>
      <c r="M329" s="103" t="str">
        <f t="shared" si="314"/>
        <v/>
      </c>
      <c r="N329" s="102">
        <f t="shared" si="315"/>
        <v>1</v>
      </c>
      <c r="O329" s="176" t="str">
        <f t="shared" si="307"/>
        <v/>
      </c>
      <c r="P329" s="101"/>
      <c r="Q329" s="192" t="str">
        <f t="shared" si="308"/>
        <v/>
      </c>
      <c r="R329" s="202"/>
    </row>
    <row r="330" spans="1:18" ht="15" hidden="1" x14ac:dyDescent="0.25">
      <c r="A330" s="109"/>
      <c r="B330" s="108"/>
      <c r="C330" s="108"/>
      <c r="D330" s="107">
        <f t="shared" si="305"/>
        <v>45</v>
      </c>
      <c r="E330" s="106">
        <f t="shared" si="306"/>
        <v>45</v>
      </c>
      <c r="F330" s="105">
        <f t="shared" si="310"/>
        <v>0</v>
      </c>
      <c r="G330" s="105">
        <f t="shared" si="311"/>
        <v>0</v>
      </c>
      <c r="H330" s="104">
        <f t="shared" si="309"/>
        <v>0</v>
      </c>
      <c r="I330" s="103" t="str">
        <f t="shared" si="312"/>
        <v/>
      </c>
      <c r="J330" s="103" t="e">
        <f t="shared" si="313"/>
        <v>#DIV/0!</v>
      </c>
      <c r="K330" s="103" t="str">
        <f t="shared" si="316"/>
        <v/>
      </c>
      <c r="L330" s="103" t="str">
        <f t="shared" si="317"/>
        <v/>
      </c>
      <c r="M330" s="103" t="str">
        <f t="shared" si="314"/>
        <v/>
      </c>
      <c r="N330" s="102">
        <f t="shared" si="315"/>
        <v>1</v>
      </c>
      <c r="O330" s="176" t="str">
        <f t="shared" si="307"/>
        <v/>
      </c>
      <c r="P330" s="101"/>
      <c r="Q330" s="192" t="str">
        <f t="shared" si="308"/>
        <v/>
      </c>
      <c r="R330" s="202"/>
    </row>
    <row r="331" spans="1:18" ht="15" hidden="1" x14ac:dyDescent="0.25">
      <c r="A331" s="109"/>
      <c r="B331" s="108"/>
      <c r="C331" s="108"/>
      <c r="D331" s="107">
        <f t="shared" si="305"/>
        <v>45</v>
      </c>
      <c r="E331" s="106">
        <f t="shared" si="306"/>
        <v>45</v>
      </c>
      <c r="F331" s="105">
        <f t="shared" si="310"/>
        <v>0</v>
      </c>
      <c r="G331" s="105">
        <f t="shared" si="311"/>
        <v>0</v>
      </c>
      <c r="H331" s="104">
        <f t="shared" si="309"/>
        <v>0</v>
      </c>
      <c r="I331" s="103" t="str">
        <f t="shared" si="312"/>
        <v/>
      </c>
      <c r="J331" s="103" t="e">
        <f t="shared" si="313"/>
        <v>#DIV/0!</v>
      </c>
      <c r="K331" s="103" t="str">
        <f t="shared" si="316"/>
        <v/>
      </c>
      <c r="L331" s="103" t="str">
        <f t="shared" si="317"/>
        <v/>
      </c>
      <c r="M331" s="103" t="str">
        <f t="shared" si="314"/>
        <v/>
      </c>
      <c r="N331" s="102">
        <f t="shared" si="315"/>
        <v>1</v>
      </c>
      <c r="O331" s="176" t="str">
        <f t="shared" si="307"/>
        <v/>
      </c>
      <c r="P331" s="101"/>
      <c r="Q331" s="192" t="str">
        <f t="shared" si="308"/>
        <v/>
      </c>
      <c r="R331" s="202"/>
    </row>
    <row r="332" spans="1:18" ht="15" hidden="1" x14ac:dyDescent="0.25">
      <c r="A332" s="109"/>
      <c r="B332" s="108"/>
      <c r="C332" s="108"/>
      <c r="D332" s="107">
        <f t="shared" si="305"/>
        <v>45</v>
      </c>
      <c r="E332" s="106">
        <f t="shared" si="306"/>
        <v>45</v>
      </c>
      <c r="F332" s="105">
        <f t="shared" si="310"/>
        <v>0</v>
      </c>
      <c r="G332" s="105">
        <f t="shared" si="311"/>
        <v>0</v>
      </c>
      <c r="H332" s="104">
        <f t="shared" si="309"/>
        <v>0</v>
      </c>
      <c r="I332" s="103" t="str">
        <f t="shared" si="312"/>
        <v/>
      </c>
      <c r="J332" s="103" t="e">
        <f t="shared" si="313"/>
        <v>#DIV/0!</v>
      </c>
      <c r="K332" s="103" t="str">
        <f t="shared" si="316"/>
        <v/>
      </c>
      <c r="L332" s="103" t="str">
        <f t="shared" si="317"/>
        <v/>
      </c>
      <c r="M332" s="103" t="str">
        <f t="shared" si="314"/>
        <v/>
      </c>
      <c r="N332" s="102">
        <f t="shared" si="315"/>
        <v>1</v>
      </c>
      <c r="O332" s="176" t="str">
        <f t="shared" si="307"/>
        <v/>
      </c>
      <c r="P332" s="101"/>
      <c r="Q332" s="192" t="str">
        <f t="shared" si="308"/>
        <v/>
      </c>
      <c r="R332" s="202"/>
    </row>
    <row r="333" spans="1:18" ht="15" hidden="1" x14ac:dyDescent="0.25">
      <c r="A333" s="109"/>
      <c r="B333" s="108"/>
      <c r="C333" s="108"/>
      <c r="D333" s="107">
        <f t="shared" si="305"/>
        <v>45</v>
      </c>
      <c r="E333" s="106">
        <f t="shared" si="306"/>
        <v>45</v>
      </c>
      <c r="F333" s="105">
        <f t="shared" si="310"/>
        <v>0</v>
      </c>
      <c r="G333" s="105">
        <f t="shared" si="311"/>
        <v>0</v>
      </c>
      <c r="H333" s="104">
        <f t="shared" si="309"/>
        <v>0</v>
      </c>
      <c r="I333" s="103" t="str">
        <f t="shared" si="312"/>
        <v/>
      </c>
      <c r="J333" s="103" t="e">
        <f t="shared" si="313"/>
        <v>#DIV/0!</v>
      </c>
      <c r="K333" s="103" t="str">
        <f t="shared" si="316"/>
        <v/>
      </c>
      <c r="L333" s="103" t="str">
        <f t="shared" si="317"/>
        <v/>
      </c>
      <c r="M333" s="103" t="str">
        <f t="shared" si="314"/>
        <v/>
      </c>
      <c r="N333" s="102">
        <f t="shared" si="315"/>
        <v>1</v>
      </c>
      <c r="O333" s="176" t="str">
        <f t="shared" si="307"/>
        <v/>
      </c>
      <c r="P333" s="101"/>
      <c r="Q333" s="192" t="str">
        <f t="shared" si="308"/>
        <v/>
      </c>
      <c r="R333" s="202"/>
    </row>
    <row r="334" spans="1:18" ht="15" hidden="1" x14ac:dyDescent="0.25">
      <c r="A334" s="109"/>
      <c r="B334" s="108"/>
      <c r="C334" s="108"/>
      <c r="D334" s="107">
        <f t="shared" si="305"/>
        <v>45</v>
      </c>
      <c r="E334" s="106">
        <f t="shared" si="306"/>
        <v>45</v>
      </c>
      <c r="F334" s="105">
        <f t="shared" si="310"/>
        <v>0</v>
      </c>
      <c r="G334" s="105">
        <f t="shared" si="311"/>
        <v>0</v>
      </c>
      <c r="H334" s="104">
        <f t="shared" si="309"/>
        <v>0</v>
      </c>
      <c r="I334" s="103" t="str">
        <f t="shared" si="312"/>
        <v/>
      </c>
      <c r="J334" s="103" t="e">
        <f t="shared" si="313"/>
        <v>#DIV/0!</v>
      </c>
      <c r="K334" s="103" t="str">
        <f t="shared" si="316"/>
        <v/>
      </c>
      <c r="L334" s="103" t="str">
        <f t="shared" si="317"/>
        <v/>
      </c>
      <c r="M334" s="103" t="str">
        <f t="shared" si="314"/>
        <v/>
      </c>
      <c r="N334" s="102">
        <f t="shared" si="315"/>
        <v>1</v>
      </c>
      <c r="O334" s="176" t="str">
        <f t="shared" si="307"/>
        <v/>
      </c>
      <c r="P334" s="101"/>
      <c r="Q334" s="192" t="str">
        <f t="shared" si="308"/>
        <v/>
      </c>
      <c r="R334" s="202"/>
    </row>
    <row r="335" spans="1:18" ht="15" hidden="1" x14ac:dyDescent="0.25">
      <c r="A335" s="109"/>
      <c r="B335" s="108"/>
      <c r="C335" s="108"/>
      <c r="D335" s="107">
        <f t="shared" si="305"/>
        <v>45</v>
      </c>
      <c r="E335" s="106">
        <f t="shared" si="306"/>
        <v>45</v>
      </c>
      <c r="F335" s="105">
        <f t="shared" si="310"/>
        <v>0</v>
      </c>
      <c r="G335" s="105">
        <f t="shared" si="311"/>
        <v>0</v>
      </c>
      <c r="H335" s="104">
        <f t="shared" si="309"/>
        <v>0</v>
      </c>
      <c r="I335" s="103" t="str">
        <f t="shared" si="312"/>
        <v/>
      </c>
      <c r="J335" s="103" t="e">
        <f t="shared" si="313"/>
        <v>#DIV/0!</v>
      </c>
      <c r="K335" s="103" t="str">
        <f t="shared" si="316"/>
        <v/>
      </c>
      <c r="L335" s="103" t="str">
        <f t="shared" si="317"/>
        <v/>
      </c>
      <c r="M335" s="103" t="str">
        <f t="shared" si="314"/>
        <v/>
      </c>
      <c r="N335" s="102">
        <f t="shared" si="315"/>
        <v>1</v>
      </c>
      <c r="O335" s="176" t="str">
        <f t="shared" si="307"/>
        <v/>
      </c>
      <c r="P335" s="101"/>
      <c r="Q335" s="192" t="str">
        <f t="shared" si="308"/>
        <v/>
      </c>
      <c r="R335" s="202"/>
    </row>
    <row r="336" spans="1:18" ht="15" hidden="1" x14ac:dyDescent="0.25">
      <c r="A336" s="109"/>
      <c r="B336" s="108"/>
      <c r="C336" s="108"/>
      <c r="D336" s="107">
        <f t="shared" ref="D336:D371" si="318">SUM($B$4-B336)</f>
        <v>45</v>
      </c>
      <c r="E336" s="106">
        <f t="shared" ref="E336:E371" si="319">SUM($B$5-C336)</f>
        <v>45</v>
      </c>
      <c r="F336" s="105">
        <f t="shared" si="310"/>
        <v>0</v>
      </c>
      <c r="G336" s="105">
        <f t="shared" si="311"/>
        <v>0</v>
      </c>
      <c r="H336" s="104">
        <f t="shared" si="309"/>
        <v>0</v>
      </c>
      <c r="I336" s="103" t="str">
        <f t="shared" si="312"/>
        <v/>
      </c>
      <c r="J336" s="103" t="e">
        <f t="shared" si="313"/>
        <v>#DIV/0!</v>
      </c>
      <c r="K336" s="103" t="str">
        <f t="shared" si="316"/>
        <v/>
      </c>
      <c r="L336" s="103" t="str">
        <f t="shared" si="317"/>
        <v/>
      </c>
      <c r="M336" s="103" t="str">
        <f t="shared" si="314"/>
        <v/>
      </c>
      <c r="N336" s="102">
        <f t="shared" si="315"/>
        <v>1</v>
      </c>
      <c r="O336" s="176" t="str">
        <f t="shared" si="307"/>
        <v/>
      </c>
      <c r="P336" s="101"/>
      <c r="Q336" s="192" t="str">
        <f t="shared" si="308"/>
        <v/>
      </c>
      <c r="R336" s="202"/>
    </row>
    <row r="337" spans="1:18" ht="15" hidden="1" x14ac:dyDescent="0.25">
      <c r="A337" s="109"/>
      <c r="B337" s="108"/>
      <c r="C337" s="108"/>
      <c r="D337" s="107">
        <f t="shared" si="318"/>
        <v>45</v>
      </c>
      <c r="E337" s="106">
        <f t="shared" si="319"/>
        <v>45</v>
      </c>
      <c r="F337" s="105">
        <f t="shared" si="310"/>
        <v>0</v>
      </c>
      <c r="G337" s="105">
        <f t="shared" si="311"/>
        <v>0</v>
      </c>
      <c r="H337" s="104">
        <f t="shared" si="309"/>
        <v>0</v>
      </c>
      <c r="I337" s="103" t="str">
        <f t="shared" si="312"/>
        <v/>
      </c>
      <c r="J337" s="103" t="e">
        <f t="shared" si="313"/>
        <v>#DIV/0!</v>
      </c>
      <c r="K337" s="103" t="str">
        <f t="shared" si="316"/>
        <v/>
      </c>
      <c r="L337" s="103" t="str">
        <f t="shared" si="317"/>
        <v/>
      </c>
      <c r="M337" s="103" t="str">
        <f t="shared" si="314"/>
        <v/>
      </c>
      <c r="N337" s="102">
        <f t="shared" si="315"/>
        <v>1</v>
      </c>
      <c r="O337" s="176" t="str">
        <f t="shared" si="307"/>
        <v/>
      </c>
      <c r="P337" s="101"/>
      <c r="Q337" s="192" t="str">
        <f t="shared" si="308"/>
        <v/>
      </c>
      <c r="R337" s="202"/>
    </row>
    <row r="338" spans="1:18" ht="15" hidden="1" x14ac:dyDescent="0.25">
      <c r="A338" s="109"/>
      <c r="B338" s="108"/>
      <c r="C338" s="108"/>
      <c r="D338" s="107">
        <f t="shared" si="318"/>
        <v>45</v>
      </c>
      <c r="E338" s="106">
        <f t="shared" si="319"/>
        <v>45</v>
      </c>
      <c r="F338" s="105">
        <f t="shared" si="310"/>
        <v>0</v>
      </c>
      <c r="G338" s="105">
        <f t="shared" si="311"/>
        <v>0</v>
      </c>
      <c r="H338" s="104">
        <f t="shared" si="309"/>
        <v>0</v>
      </c>
      <c r="I338" s="103" t="str">
        <f t="shared" si="312"/>
        <v/>
      </c>
      <c r="J338" s="103" t="e">
        <f t="shared" si="313"/>
        <v>#DIV/0!</v>
      </c>
      <c r="K338" s="103" t="str">
        <f t="shared" si="316"/>
        <v/>
      </c>
      <c r="L338" s="103" t="str">
        <f t="shared" si="317"/>
        <v/>
      </c>
      <c r="M338" s="103" t="str">
        <f t="shared" si="314"/>
        <v/>
      </c>
      <c r="N338" s="102">
        <f t="shared" si="315"/>
        <v>1</v>
      </c>
      <c r="O338" s="176" t="str">
        <f t="shared" si="307"/>
        <v/>
      </c>
      <c r="P338" s="101"/>
      <c r="Q338" s="192" t="str">
        <f t="shared" si="308"/>
        <v/>
      </c>
      <c r="R338" s="202"/>
    </row>
    <row r="339" spans="1:18" ht="15" hidden="1" x14ac:dyDescent="0.25">
      <c r="A339" s="109"/>
      <c r="B339" s="108"/>
      <c r="C339" s="108"/>
      <c r="D339" s="107">
        <f t="shared" si="318"/>
        <v>45</v>
      </c>
      <c r="E339" s="106">
        <f t="shared" si="319"/>
        <v>45</v>
      </c>
      <c r="F339" s="105">
        <f t="shared" si="310"/>
        <v>0</v>
      </c>
      <c r="G339" s="105">
        <f t="shared" si="311"/>
        <v>0</v>
      </c>
      <c r="H339" s="104">
        <f t="shared" si="309"/>
        <v>0</v>
      </c>
      <c r="I339" s="103" t="str">
        <f t="shared" si="312"/>
        <v/>
      </c>
      <c r="J339" s="103" t="e">
        <f t="shared" si="313"/>
        <v>#DIV/0!</v>
      </c>
      <c r="K339" s="103" t="str">
        <f t="shared" si="316"/>
        <v/>
      </c>
      <c r="L339" s="103" t="str">
        <f t="shared" si="317"/>
        <v/>
      </c>
      <c r="M339" s="103" t="str">
        <f t="shared" si="314"/>
        <v/>
      </c>
      <c r="N339" s="102">
        <f t="shared" si="315"/>
        <v>1</v>
      </c>
      <c r="O339" s="176" t="str">
        <f t="shared" si="307"/>
        <v/>
      </c>
      <c r="P339" s="101"/>
      <c r="Q339" s="192" t="str">
        <f t="shared" si="308"/>
        <v/>
      </c>
      <c r="R339" s="202"/>
    </row>
    <row r="340" spans="1:18" ht="15" hidden="1" x14ac:dyDescent="0.25">
      <c r="A340" s="109"/>
      <c r="B340" s="108"/>
      <c r="C340" s="108"/>
      <c r="D340" s="107">
        <f t="shared" si="318"/>
        <v>45</v>
      </c>
      <c r="E340" s="106">
        <f t="shared" si="319"/>
        <v>45</v>
      </c>
      <c r="F340" s="105">
        <f t="shared" si="310"/>
        <v>0</v>
      </c>
      <c r="G340" s="105">
        <f t="shared" si="311"/>
        <v>0</v>
      </c>
      <c r="H340" s="104">
        <f t="shared" si="309"/>
        <v>0</v>
      </c>
      <c r="I340" s="103" t="str">
        <f t="shared" si="312"/>
        <v/>
      </c>
      <c r="J340" s="103" t="e">
        <f t="shared" si="313"/>
        <v>#DIV/0!</v>
      </c>
      <c r="K340" s="103" t="str">
        <f t="shared" si="316"/>
        <v/>
      </c>
      <c r="L340" s="103" t="str">
        <f t="shared" si="317"/>
        <v/>
      </c>
      <c r="M340" s="103" t="str">
        <f t="shared" si="314"/>
        <v/>
      </c>
      <c r="N340" s="102">
        <f t="shared" si="315"/>
        <v>1</v>
      </c>
      <c r="O340" s="176" t="str">
        <f t="shared" si="307"/>
        <v/>
      </c>
      <c r="P340" s="101"/>
      <c r="Q340" s="192" t="str">
        <f t="shared" si="308"/>
        <v/>
      </c>
      <c r="R340" s="202"/>
    </row>
    <row r="341" spans="1:18" ht="15" hidden="1" x14ac:dyDescent="0.25">
      <c r="A341" s="109"/>
      <c r="B341" s="108"/>
      <c r="C341" s="108"/>
      <c r="D341" s="107">
        <f t="shared" si="318"/>
        <v>45</v>
      </c>
      <c r="E341" s="106">
        <f t="shared" si="319"/>
        <v>45</v>
      </c>
      <c r="F341" s="105">
        <f t="shared" si="310"/>
        <v>0</v>
      </c>
      <c r="G341" s="105">
        <f t="shared" si="311"/>
        <v>0</v>
      </c>
      <c r="H341" s="104">
        <f t="shared" si="309"/>
        <v>0</v>
      </c>
      <c r="I341" s="103" t="str">
        <f t="shared" si="312"/>
        <v/>
      </c>
      <c r="J341" s="103" t="e">
        <f t="shared" si="313"/>
        <v>#DIV/0!</v>
      </c>
      <c r="K341" s="103" t="str">
        <f t="shared" si="316"/>
        <v/>
      </c>
      <c r="L341" s="103" t="str">
        <f t="shared" si="317"/>
        <v/>
      </c>
      <c r="M341" s="103" t="str">
        <f t="shared" si="314"/>
        <v/>
      </c>
      <c r="N341" s="102">
        <f t="shared" si="315"/>
        <v>1</v>
      </c>
      <c r="O341" s="176" t="str">
        <f t="shared" si="307"/>
        <v/>
      </c>
      <c r="P341" s="101"/>
      <c r="Q341" s="192" t="str">
        <f t="shared" si="308"/>
        <v/>
      </c>
      <c r="R341" s="202"/>
    </row>
    <row r="342" spans="1:18" ht="15" hidden="1" x14ac:dyDescent="0.25">
      <c r="A342" s="109"/>
      <c r="B342" s="108"/>
      <c r="C342" s="108"/>
      <c r="D342" s="107">
        <f t="shared" si="318"/>
        <v>45</v>
      </c>
      <c r="E342" s="106">
        <f t="shared" si="319"/>
        <v>45</v>
      </c>
      <c r="F342" s="105">
        <f t="shared" si="310"/>
        <v>0</v>
      </c>
      <c r="G342" s="105">
        <f t="shared" si="311"/>
        <v>0</v>
      </c>
      <c r="H342" s="104">
        <f t="shared" si="309"/>
        <v>0</v>
      </c>
      <c r="I342" s="103" t="str">
        <f t="shared" si="312"/>
        <v/>
      </c>
      <c r="J342" s="103" t="e">
        <f t="shared" si="313"/>
        <v>#DIV/0!</v>
      </c>
      <c r="K342" s="103" t="str">
        <f t="shared" si="316"/>
        <v/>
      </c>
      <c r="L342" s="103" t="str">
        <f t="shared" si="317"/>
        <v/>
      </c>
      <c r="M342" s="103" t="str">
        <f t="shared" si="314"/>
        <v/>
      </c>
      <c r="N342" s="102">
        <f t="shared" si="315"/>
        <v>1</v>
      </c>
      <c r="O342" s="176" t="str">
        <f t="shared" si="307"/>
        <v/>
      </c>
      <c r="P342" s="101"/>
      <c r="Q342" s="192" t="str">
        <f t="shared" si="308"/>
        <v/>
      </c>
      <c r="R342" s="202"/>
    </row>
    <row r="343" spans="1:18" ht="15" hidden="1" x14ac:dyDescent="0.25">
      <c r="A343" s="109"/>
      <c r="B343" s="108"/>
      <c r="C343" s="108"/>
      <c r="D343" s="107">
        <f t="shared" si="318"/>
        <v>45</v>
      </c>
      <c r="E343" s="106">
        <f t="shared" si="319"/>
        <v>45</v>
      </c>
      <c r="F343" s="105">
        <f t="shared" si="310"/>
        <v>0</v>
      </c>
      <c r="G343" s="105">
        <f t="shared" si="311"/>
        <v>0</v>
      </c>
      <c r="H343" s="104">
        <f t="shared" si="309"/>
        <v>0</v>
      </c>
      <c r="I343" s="103" t="str">
        <f t="shared" si="312"/>
        <v/>
      </c>
      <c r="J343" s="103" t="e">
        <f t="shared" si="313"/>
        <v>#DIV/0!</v>
      </c>
      <c r="K343" s="103" t="str">
        <f t="shared" si="316"/>
        <v/>
      </c>
      <c r="L343" s="103" t="str">
        <f t="shared" si="317"/>
        <v/>
      </c>
      <c r="M343" s="103" t="str">
        <f t="shared" si="314"/>
        <v/>
      </c>
      <c r="N343" s="102">
        <f t="shared" si="315"/>
        <v>1</v>
      </c>
      <c r="O343" s="176" t="str">
        <f t="shared" ref="O343:O371" si="320">IF(AND(N343&lt;$B$6,M343&gt;1,AND(B343&gt;0,B343&lt;$B$4)),"Doers are " &amp; ROUND(M343,1)&amp;" more likely to give this response than Non-Doers.",IF(AND(N343&lt;$B$6,M343&gt;1,B343=$B$4),"Doers are more likely to give this response than Non-doers.",""))</f>
        <v/>
      </c>
      <c r="P343" s="101"/>
      <c r="Q343" s="192" t="str">
        <f t="shared" ref="Q343:Q371" si="321">IF(AND(N343&lt;$B$6,M343&lt;1,AND(C343&gt;0,B343&gt;0)),"Non-doers are " &amp; ROUND(1/M343,1)&amp;" more likely to give this response than Doers.",IF(AND(N343&lt;$B$6,M343=0,B343=0),"Non-doers are more likely to give this response than Doers.",""))</f>
        <v/>
      </c>
      <c r="R343" s="202"/>
    </row>
    <row r="344" spans="1:18" ht="15" hidden="1" x14ac:dyDescent="0.25">
      <c r="A344" s="109"/>
      <c r="B344" s="108"/>
      <c r="C344" s="108"/>
      <c r="D344" s="107">
        <f t="shared" si="318"/>
        <v>45</v>
      </c>
      <c r="E344" s="106">
        <f t="shared" si="319"/>
        <v>45</v>
      </c>
      <c r="F344" s="105">
        <f t="shared" si="310"/>
        <v>0</v>
      </c>
      <c r="G344" s="105">
        <f t="shared" si="311"/>
        <v>0</v>
      </c>
      <c r="H344" s="104">
        <f t="shared" si="309"/>
        <v>0</v>
      </c>
      <c r="I344" s="103" t="str">
        <f t="shared" si="312"/>
        <v/>
      </c>
      <c r="J344" s="103" t="e">
        <f t="shared" si="313"/>
        <v>#DIV/0!</v>
      </c>
      <c r="K344" s="103" t="str">
        <f t="shared" si="316"/>
        <v/>
      </c>
      <c r="L344" s="103" t="str">
        <f t="shared" si="317"/>
        <v/>
      </c>
      <c r="M344" s="103" t="str">
        <f t="shared" si="314"/>
        <v/>
      </c>
      <c r="N344" s="102">
        <f t="shared" si="315"/>
        <v>1</v>
      </c>
      <c r="O344" s="176" t="str">
        <f t="shared" si="320"/>
        <v/>
      </c>
      <c r="P344" s="101"/>
      <c r="Q344" s="192" t="str">
        <f t="shared" si="321"/>
        <v/>
      </c>
      <c r="R344" s="202"/>
    </row>
    <row r="345" spans="1:18" ht="15" hidden="1" x14ac:dyDescent="0.25">
      <c r="A345" s="109"/>
      <c r="B345" s="108"/>
      <c r="C345" s="108"/>
      <c r="D345" s="107">
        <f t="shared" si="318"/>
        <v>45</v>
      </c>
      <c r="E345" s="106">
        <f t="shared" si="319"/>
        <v>45</v>
      </c>
      <c r="F345" s="105">
        <f t="shared" si="310"/>
        <v>0</v>
      </c>
      <c r="G345" s="105">
        <f t="shared" si="311"/>
        <v>0</v>
      </c>
      <c r="H345" s="104">
        <f t="shared" si="309"/>
        <v>0</v>
      </c>
      <c r="I345" s="103" t="str">
        <f t="shared" si="312"/>
        <v/>
      </c>
      <c r="J345" s="103" t="e">
        <f t="shared" si="313"/>
        <v>#DIV/0!</v>
      </c>
      <c r="K345" s="103" t="str">
        <f t="shared" si="316"/>
        <v/>
      </c>
      <c r="L345" s="103" t="str">
        <f t="shared" si="317"/>
        <v/>
      </c>
      <c r="M345" s="103" t="str">
        <f t="shared" si="314"/>
        <v/>
      </c>
      <c r="N345" s="102">
        <f t="shared" si="315"/>
        <v>1</v>
      </c>
      <c r="O345" s="176" t="str">
        <f t="shared" si="320"/>
        <v/>
      </c>
      <c r="P345" s="101"/>
      <c r="Q345" s="192" t="str">
        <f t="shared" si="321"/>
        <v/>
      </c>
      <c r="R345" s="202"/>
    </row>
    <row r="346" spans="1:18" ht="15" hidden="1" x14ac:dyDescent="0.25">
      <c r="A346" s="109"/>
      <c r="B346" s="108"/>
      <c r="C346" s="108"/>
      <c r="D346" s="107">
        <f t="shared" si="318"/>
        <v>45</v>
      </c>
      <c r="E346" s="106">
        <f t="shared" si="319"/>
        <v>45</v>
      </c>
      <c r="F346" s="105">
        <f t="shared" si="310"/>
        <v>0</v>
      </c>
      <c r="G346" s="105">
        <f t="shared" si="311"/>
        <v>0</v>
      </c>
      <c r="H346" s="104">
        <f t="shared" si="309"/>
        <v>0</v>
      </c>
      <c r="I346" s="103" t="str">
        <f t="shared" si="312"/>
        <v/>
      </c>
      <c r="J346" s="103" t="e">
        <f t="shared" si="313"/>
        <v>#DIV/0!</v>
      </c>
      <c r="K346" s="103" t="str">
        <f t="shared" si="316"/>
        <v/>
      </c>
      <c r="L346" s="103" t="str">
        <f t="shared" si="317"/>
        <v/>
      </c>
      <c r="M346" s="103" t="str">
        <f t="shared" si="314"/>
        <v/>
      </c>
      <c r="N346" s="102">
        <f t="shared" si="315"/>
        <v>1</v>
      </c>
      <c r="O346" s="176" t="str">
        <f t="shared" si="320"/>
        <v/>
      </c>
      <c r="P346" s="101"/>
      <c r="Q346" s="192" t="str">
        <f t="shared" si="321"/>
        <v/>
      </c>
      <c r="R346" s="202"/>
    </row>
    <row r="347" spans="1:18" ht="15" hidden="1" x14ac:dyDescent="0.25">
      <c r="A347" s="109"/>
      <c r="B347" s="108"/>
      <c r="C347" s="108"/>
      <c r="D347" s="107">
        <f t="shared" si="318"/>
        <v>45</v>
      </c>
      <c r="E347" s="106">
        <f t="shared" si="319"/>
        <v>45</v>
      </c>
      <c r="F347" s="105">
        <f t="shared" si="310"/>
        <v>0</v>
      </c>
      <c r="G347" s="105">
        <f t="shared" si="311"/>
        <v>0</v>
      </c>
      <c r="H347" s="104">
        <f t="shared" si="309"/>
        <v>0</v>
      </c>
      <c r="I347" s="103" t="str">
        <f t="shared" si="312"/>
        <v/>
      </c>
      <c r="J347" s="103" t="e">
        <f t="shared" si="313"/>
        <v>#DIV/0!</v>
      </c>
      <c r="K347" s="103" t="str">
        <f t="shared" si="316"/>
        <v/>
      </c>
      <c r="L347" s="103" t="str">
        <f t="shared" si="317"/>
        <v/>
      </c>
      <c r="M347" s="103" t="str">
        <f t="shared" si="314"/>
        <v/>
      </c>
      <c r="N347" s="102">
        <f t="shared" si="315"/>
        <v>1</v>
      </c>
      <c r="O347" s="176" t="str">
        <f t="shared" si="320"/>
        <v/>
      </c>
      <c r="P347" s="101"/>
      <c r="Q347" s="192" t="str">
        <f t="shared" si="321"/>
        <v/>
      </c>
      <c r="R347" s="202"/>
    </row>
    <row r="348" spans="1:18" ht="15" hidden="1" x14ac:dyDescent="0.25">
      <c r="A348" s="109"/>
      <c r="B348" s="108"/>
      <c r="C348" s="108"/>
      <c r="D348" s="107">
        <f t="shared" si="318"/>
        <v>45</v>
      </c>
      <c r="E348" s="106">
        <f t="shared" si="319"/>
        <v>45</v>
      </c>
      <c r="F348" s="105">
        <f t="shared" si="310"/>
        <v>0</v>
      </c>
      <c r="G348" s="105">
        <f t="shared" si="311"/>
        <v>0</v>
      </c>
      <c r="H348" s="104">
        <f t="shared" si="309"/>
        <v>0</v>
      </c>
      <c r="I348" s="103" t="str">
        <f t="shared" si="312"/>
        <v/>
      </c>
      <c r="J348" s="103" t="e">
        <f t="shared" si="313"/>
        <v>#DIV/0!</v>
      </c>
      <c r="K348" s="103" t="str">
        <f t="shared" si="316"/>
        <v/>
      </c>
      <c r="L348" s="103" t="str">
        <f t="shared" si="317"/>
        <v/>
      </c>
      <c r="M348" s="103" t="str">
        <f t="shared" si="314"/>
        <v/>
      </c>
      <c r="N348" s="102">
        <f t="shared" si="315"/>
        <v>1</v>
      </c>
      <c r="O348" s="176" t="str">
        <f t="shared" si="320"/>
        <v/>
      </c>
      <c r="P348" s="101"/>
      <c r="Q348" s="192" t="str">
        <f t="shared" si="321"/>
        <v/>
      </c>
      <c r="R348" s="202"/>
    </row>
    <row r="349" spans="1:18" ht="15" hidden="1" x14ac:dyDescent="0.25">
      <c r="A349" s="109"/>
      <c r="B349" s="108"/>
      <c r="C349" s="108"/>
      <c r="D349" s="107">
        <f t="shared" si="318"/>
        <v>45</v>
      </c>
      <c r="E349" s="106">
        <f t="shared" si="319"/>
        <v>45</v>
      </c>
      <c r="F349" s="105">
        <f t="shared" si="310"/>
        <v>0</v>
      </c>
      <c r="G349" s="105">
        <f t="shared" si="311"/>
        <v>0</v>
      </c>
      <c r="H349" s="104">
        <f t="shared" si="309"/>
        <v>0</v>
      </c>
      <c r="I349" s="103" t="str">
        <f t="shared" si="312"/>
        <v/>
      </c>
      <c r="J349" s="103" t="e">
        <f t="shared" si="313"/>
        <v>#DIV/0!</v>
      </c>
      <c r="K349" s="103" t="str">
        <f t="shared" si="316"/>
        <v/>
      </c>
      <c r="L349" s="103" t="str">
        <f t="shared" si="317"/>
        <v/>
      </c>
      <c r="M349" s="103" t="str">
        <f t="shared" si="314"/>
        <v/>
      </c>
      <c r="N349" s="102">
        <f t="shared" si="315"/>
        <v>1</v>
      </c>
      <c r="O349" s="176" t="str">
        <f t="shared" si="320"/>
        <v/>
      </c>
      <c r="P349" s="101"/>
      <c r="Q349" s="192" t="str">
        <f t="shared" si="321"/>
        <v/>
      </c>
      <c r="R349" s="202"/>
    </row>
    <row r="350" spans="1:18" ht="15" hidden="1" x14ac:dyDescent="0.25">
      <c r="A350" s="109"/>
      <c r="B350" s="108"/>
      <c r="C350" s="108"/>
      <c r="D350" s="107">
        <f t="shared" si="318"/>
        <v>45</v>
      </c>
      <c r="E350" s="106">
        <f t="shared" si="319"/>
        <v>45</v>
      </c>
      <c r="F350" s="105">
        <f t="shared" si="310"/>
        <v>0</v>
      </c>
      <c r="G350" s="105">
        <f t="shared" si="311"/>
        <v>0</v>
      </c>
      <c r="H350" s="104">
        <f t="shared" si="309"/>
        <v>0</v>
      </c>
      <c r="I350" s="103" t="str">
        <f t="shared" si="312"/>
        <v/>
      </c>
      <c r="J350" s="103" t="e">
        <f t="shared" si="313"/>
        <v>#DIV/0!</v>
      </c>
      <c r="K350" s="103" t="str">
        <f t="shared" si="316"/>
        <v/>
      </c>
      <c r="L350" s="103" t="str">
        <f t="shared" si="317"/>
        <v/>
      </c>
      <c r="M350" s="103" t="str">
        <f t="shared" si="314"/>
        <v/>
      </c>
      <c r="N350" s="102">
        <f t="shared" si="315"/>
        <v>1</v>
      </c>
      <c r="O350" s="176" t="str">
        <f t="shared" si="320"/>
        <v/>
      </c>
      <c r="P350" s="101"/>
      <c r="Q350" s="192" t="str">
        <f t="shared" si="321"/>
        <v/>
      </c>
      <c r="R350" s="202"/>
    </row>
    <row r="351" spans="1:18" ht="15" hidden="1" x14ac:dyDescent="0.25">
      <c r="A351" s="109"/>
      <c r="B351" s="108"/>
      <c r="C351" s="108"/>
      <c r="D351" s="107">
        <f t="shared" si="318"/>
        <v>45</v>
      </c>
      <c r="E351" s="106">
        <f t="shared" si="319"/>
        <v>45</v>
      </c>
      <c r="F351" s="105">
        <f t="shared" si="310"/>
        <v>0</v>
      </c>
      <c r="G351" s="105">
        <f t="shared" si="311"/>
        <v>0</v>
      </c>
      <c r="H351" s="104">
        <f t="shared" si="309"/>
        <v>0</v>
      </c>
      <c r="I351" s="103" t="str">
        <f t="shared" si="312"/>
        <v/>
      </c>
      <c r="J351" s="103" t="e">
        <f t="shared" si="313"/>
        <v>#DIV/0!</v>
      </c>
      <c r="K351" s="103" t="str">
        <f t="shared" si="316"/>
        <v/>
      </c>
      <c r="L351" s="103" t="str">
        <f t="shared" si="317"/>
        <v/>
      </c>
      <c r="M351" s="103" t="str">
        <f t="shared" si="314"/>
        <v/>
      </c>
      <c r="N351" s="102">
        <f t="shared" si="315"/>
        <v>1</v>
      </c>
      <c r="O351" s="176" t="str">
        <f t="shared" si="320"/>
        <v/>
      </c>
      <c r="P351" s="101"/>
      <c r="Q351" s="192" t="str">
        <f t="shared" si="321"/>
        <v/>
      </c>
      <c r="R351" s="202"/>
    </row>
    <row r="352" spans="1:18" ht="15" hidden="1" x14ac:dyDescent="0.25">
      <c r="A352" s="109"/>
      <c r="B352" s="108"/>
      <c r="C352" s="108"/>
      <c r="D352" s="107">
        <f t="shared" si="318"/>
        <v>45</v>
      </c>
      <c r="E352" s="106">
        <f t="shared" si="319"/>
        <v>45</v>
      </c>
      <c r="F352" s="105">
        <f t="shared" si="310"/>
        <v>0</v>
      </c>
      <c r="G352" s="105">
        <f t="shared" si="311"/>
        <v>0</v>
      </c>
      <c r="H352" s="104">
        <f t="shared" si="309"/>
        <v>0</v>
      </c>
      <c r="I352" s="103" t="str">
        <f t="shared" si="312"/>
        <v/>
      </c>
      <c r="J352" s="103" t="e">
        <f t="shared" si="313"/>
        <v>#DIV/0!</v>
      </c>
      <c r="K352" s="103" t="str">
        <f t="shared" si="316"/>
        <v/>
      </c>
      <c r="L352" s="103" t="str">
        <f t="shared" si="317"/>
        <v/>
      </c>
      <c r="M352" s="103" t="str">
        <f t="shared" si="314"/>
        <v/>
      </c>
      <c r="N352" s="102">
        <f t="shared" si="315"/>
        <v>1</v>
      </c>
      <c r="O352" s="176" t="str">
        <f t="shared" si="320"/>
        <v/>
      </c>
      <c r="P352" s="101"/>
      <c r="Q352" s="192" t="str">
        <f t="shared" si="321"/>
        <v/>
      </c>
      <c r="R352" s="202"/>
    </row>
    <row r="353" spans="1:18" ht="15" hidden="1" x14ac:dyDescent="0.25">
      <c r="A353" s="109"/>
      <c r="B353" s="108"/>
      <c r="C353" s="108"/>
      <c r="D353" s="107">
        <f t="shared" si="318"/>
        <v>45</v>
      </c>
      <c r="E353" s="106">
        <f t="shared" si="319"/>
        <v>45</v>
      </c>
      <c r="F353" s="105">
        <f t="shared" si="310"/>
        <v>0</v>
      </c>
      <c r="G353" s="105">
        <f t="shared" si="311"/>
        <v>0</v>
      </c>
      <c r="H353" s="104">
        <f t="shared" si="309"/>
        <v>0</v>
      </c>
      <c r="I353" s="103" t="str">
        <f t="shared" si="312"/>
        <v/>
      </c>
      <c r="J353" s="103" t="e">
        <f t="shared" si="313"/>
        <v>#DIV/0!</v>
      </c>
      <c r="K353" s="103" t="str">
        <f t="shared" si="316"/>
        <v/>
      </c>
      <c r="L353" s="103" t="str">
        <f t="shared" si="317"/>
        <v/>
      </c>
      <c r="M353" s="103" t="str">
        <f t="shared" si="314"/>
        <v/>
      </c>
      <c r="N353" s="102">
        <f t="shared" si="315"/>
        <v>1</v>
      </c>
      <c r="O353" s="176" t="str">
        <f t="shared" si="320"/>
        <v/>
      </c>
      <c r="P353" s="101"/>
      <c r="Q353" s="192" t="str">
        <f t="shared" si="321"/>
        <v/>
      </c>
      <c r="R353" s="202"/>
    </row>
    <row r="354" spans="1:18" ht="15" hidden="1" x14ac:dyDescent="0.25">
      <c r="A354" s="109"/>
      <c r="B354" s="108"/>
      <c r="C354" s="108"/>
      <c r="D354" s="107">
        <f t="shared" si="318"/>
        <v>45</v>
      </c>
      <c r="E354" s="106">
        <f t="shared" si="319"/>
        <v>45</v>
      </c>
      <c r="F354" s="105">
        <f t="shared" si="310"/>
        <v>0</v>
      </c>
      <c r="G354" s="105">
        <f t="shared" si="311"/>
        <v>0</v>
      </c>
      <c r="H354" s="104">
        <f t="shared" si="309"/>
        <v>0</v>
      </c>
      <c r="I354" s="103" t="str">
        <f t="shared" si="312"/>
        <v/>
      </c>
      <c r="J354" s="103" t="e">
        <f t="shared" si="313"/>
        <v>#DIV/0!</v>
      </c>
      <c r="K354" s="103" t="str">
        <f t="shared" si="316"/>
        <v/>
      </c>
      <c r="L354" s="103" t="str">
        <f t="shared" si="317"/>
        <v/>
      </c>
      <c r="M354" s="103" t="str">
        <f t="shared" si="314"/>
        <v/>
      </c>
      <c r="N354" s="102">
        <f t="shared" si="315"/>
        <v>1</v>
      </c>
      <c r="O354" s="176" t="str">
        <f t="shared" si="320"/>
        <v/>
      </c>
      <c r="P354" s="101"/>
      <c r="Q354" s="192" t="str">
        <f t="shared" si="321"/>
        <v/>
      </c>
      <c r="R354" s="202"/>
    </row>
    <row r="355" spans="1:18" ht="15" hidden="1" x14ac:dyDescent="0.25">
      <c r="A355" s="109"/>
      <c r="B355" s="108"/>
      <c r="C355" s="108"/>
      <c r="D355" s="107">
        <f t="shared" si="318"/>
        <v>45</v>
      </c>
      <c r="E355" s="106">
        <f t="shared" si="319"/>
        <v>45</v>
      </c>
      <c r="F355" s="105">
        <f t="shared" si="310"/>
        <v>0</v>
      </c>
      <c r="G355" s="105">
        <f t="shared" si="311"/>
        <v>0</v>
      </c>
      <c r="H355" s="104">
        <f t="shared" si="309"/>
        <v>0</v>
      </c>
      <c r="I355" s="103" t="str">
        <f t="shared" si="312"/>
        <v/>
      </c>
      <c r="J355" s="103" t="e">
        <f t="shared" si="313"/>
        <v>#DIV/0!</v>
      </c>
      <c r="K355" s="103" t="str">
        <f t="shared" si="316"/>
        <v/>
      </c>
      <c r="L355" s="103" t="str">
        <f t="shared" si="317"/>
        <v/>
      </c>
      <c r="M355" s="103" t="str">
        <f t="shared" si="314"/>
        <v/>
      </c>
      <c r="N355" s="102">
        <f t="shared" si="315"/>
        <v>1</v>
      </c>
      <c r="O355" s="176" t="str">
        <f t="shared" si="320"/>
        <v/>
      </c>
      <c r="P355" s="101"/>
      <c r="Q355" s="192" t="str">
        <f t="shared" si="321"/>
        <v/>
      </c>
      <c r="R355" s="202"/>
    </row>
    <row r="356" spans="1:18" ht="15" hidden="1" x14ac:dyDescent="0.25">
      <c r="A356" s="109"/>
      <c r="B356" s="108"/>
      <c r="C356" s="108"/>
      <c r="D356" s="107">
        <f t="shared" si="318"/>
        <v>45</v>
      </c>
      <c r="E356" s="106">
        <f t="shared" si="319"/>
        <v>45</v>
      </c>
      <c r="F356" s="105">
        <f t="shared" si="310"/>
        <v>0</v>
      </c>
      <c r="G356" s="105">
        <f t="shared" si="311"/>
        <v>0</v>
      </c>
      <c r="H356" s="104">
        <f t="shared" si="309"/>
        <v>0</v>
      </c>
      <c r="I356" s="103" t="str">
        <f t="shared" si="312"/>
        <v/>
      </c>
      <c r="J356" s="103" t="e">
        <f t="shared" si="313"/>
        <v>#DIV/0!</v>
      </c>
      <c r="K356" s="103" t="str">
        <f t="shared" si="316"/>
        <v/>
      </c>
      <c r="L356" s="103" t="str">
        <f t="shared" si="317"/>
        <v/>
      </c>
      <c r="M356" s="103" t="str">
        <f t="shared" si="314"/>
        <v/>
      </c>
      <c r="N356" s="102">
        <f t="shared" si="315"/>
        <v>1</v>
      </c>
      <c r="O356" s="176" t="str">
        <f t="shared" si="320"/>
        <v/>
      </c>
      <c r="P356" s="101"/>
      <c r="Q356" s="192" t="str">
        <f t="shared" si="321"/>
        <v/>
      </c>
      <c r="R356" s="202"/>
    </row>
    <row r="357" spans="1:18" ht="15" hidden="1" x14ac:dyDescent="0.25">
      <c r="A357" s="109"/>
      <c r="B357" s="108"/>
      <c r="C357" s="108"/>
      <c r="D357" s="107">
        <f t="shared" si="318"/>
        <v>45</v>
      </c>
      <c r="E357" s="106">
        <f t="shared" si="319"/>
        <v>45</v>
      </c>
      <c r="F357" s="105">
        <f t="shared" si="310"/>
        <v>0</v>
      </c>
      <c r="G357" s="105">
        <f t="shared" si="311"/>
        <v>0</v>
      </c>
      <c r="H357" s="104">
        <f t="shared" si="309"/>
        <v>0</v>
      </c>
      <c r="I357" s="103" t="str">
        <f t="shared" si="312"/>
        <v/>
      </c>
      <c r="J357" s="103" t="e">
        <f t="shared" si="313"/>
        <v>#DIV/0!</v>
      </c>
      <c r="K357" s="103" t="str">
        <f t="shared" si="316"/>
        <v/>
      </c>
      <c r="L357" s="103" t="str">
        <f t="shared" si="317"/>
        <v/>
      </c>
      <c r="M357" s="103" t="str">
        <f t="shared" si="314"/>
        <v/>
      </c>
      <c r="N357" s="102">
        <f t="shared" si="315"/>
        <v>1</v>
      </c>
      <c r="O357" s="176" t="str">
        <f t="shared" si="320"/>
        <v/>
      </c>
      <c r="P357" s="101"/>
      <c r="Q357" s="192" t="str">
        <f t="shared" si="321"/>
        <v/>
      </c>
      <c r="R357" s="202"/>
    </row>
    <row r="358" spans="1:18" ht="15" hidden="1" x14ac:dyDescent="0.25">
      <c r="A358" s="109"/>
      <c r="B358" s="108"/>
      <c r="C358" s="108"/>
      <c r="D358" s="107">
        <f t="shared" si="318"/>
        <v>45</v>
      </c>
      <c r="E358" s="106">
        <f t="shared" si="319"/>
        <v>45</v>
      </c>
      <c r="F358" s="105">
        <f t="shared" si="310"/>
        <v>0</v>
      </c>
      <c r="G358" s="105">
        <f t="shared" si="311"/>
        <v>0</v>
      </c>
      <c r="H358" s="104">
        <f t="shared" ref="H358:H371" si="322">IF(ISERROR(F358-G358),"",(F358-G358))</f>
        <v>0</v>
      </c>
      <c r="I358" s="103" t="str">
        <f t="shared" si="312"/>
        <v/>
      </c>
      <c r="J358" s="103" t="e">
        <f t="shared" si="313"/>
        <v>#DIV/0!</v>
      </c>
      <c r="K358" s="103" t="str">
        <f t="shared" si="316"/>
        <v/>
      </c>
      <c r="L358" s="103" t="str">
        <f t="shared" si="317"/>
        <v/>
      </c>
      <c r="M358" s="103" t="str">
        <f t="shared" si="314"/>
        <v/>
      </c>
      <c r="N358" s="102">
        <f t="shared" si="315"/>
        <v>1</v>
      </c>
      <c r="O358" s="176" t="str">
        <f t="shared" si="320"/>
        <v/>
      </c>
      <c r="P358" s="101"/>
      <c r="Q358" s="192" t="str">
        <f t="shared" si="321"/>
        <v/>
      </c>
      <c r="R358" s="202"/>
    </row>
    <row r="359" spans="1:18" ht="15" hidden="1" x14ac:dyDescent="0.25">
      <c r="A359" s="109"/>
      <c r="B359" s="108"/>
      <c r="C359" s="108"/>
      <c r="D359" s="107">
        <f t="shared" si="318"/>
        <v>45</v>
      </c>
      <c r="E359" s="106">
        <f t="shared" si="319"/>
        <v>45</v>
      </c>
      <c r="F359" s="105">
        <f t="shared" si="310"/>
        <v>0</v>
      </c>
      <c r="G359" s="105">
        <f t="shared" si="311"/>
        <v>0</v>
      </c>
      <c r="H359" s="104">
        <f t="shared" si="322"/>
        <v>0</v>
      </c>
      <c r="I359" s="103" t="str">
        <f t="shared" si="312"/>
        <v/>
      </c>
      <c r="J359" s="103" t="e">
        <f t="shared" si="313"/>
        <v>#DIV/0!</v>
      </c>
      <c r="K359" s="103" t="str">
        <f t="shared" si="316"/>
        <v/>
      </c>
      <c r="L359" s="103" t="str">
        <f t="shared" si="317"/>
        <v/>
      </c>
      <c r="M359" s="103" t="str">
        <f t="shared" si="314"/>
        <v/>
      </c>
      <c r="N359" s="102">
        <f t="shared" si="315"/>
        <v>1</v>
      </c>
      <c r="O359" s="176" t="str">
        <f t="shared" si="320"/>
        <v/>
      </c>
      <c r="P359" s="101"/>
      <c r="Q359" s="192" t="str">
        <f t="shared" si="321"/>
        <v/>
      </c>
      <c r="R359" s="202"/>
    </row>
    <row r="360" spans="1:18" ht="15" hidden="1" x14ac:dyDescent="0.25">
      <c r="A360" s="109"/>
      <c r="B360" s="108"/>
      <c r="C360" s="108"/>
      <c r="D360" s="107">
        <f t="shared" si="318"/>
        <v>45</v>
      </c>
      <c r="E360" s="106">
        <f t="shared" si="319"/>
        <v>45</v>
      </c>
      <c r="F360" s="105">
        <f t="shared" si="310"/>
        <v>0</v>
      </c>
      <c r="G360" s="105">
        <f t="shared" si="311"/>
        <v>0</v>
      </c>
      <c r="H360" s="104">
        <f t="shared" si="322"/>
        <v>0</v>
      </c>
      <c r="I360" s="103" t="str">
        <f t="shared" si="312"/>
        <v/>
      </c>
      <c r="J360" s="103" t="e">
        <f t="shared" si="313"/>
        <v>#DIV/0!</v>
      </c>
      <c r="K360" s="103" t="str">
        <f t="shared" si="316"/>
        <v/>
      </c>
      <c r="L360" s="103" t="str">
        <f t="shared" si="317"/>
        <v/>
      </c>
      <c r="M360" s="103" t="str">
        <f t="shared" si="314"/>
        <v/>
      </c>
      <c r="N360" s="102">
        <f t="shared" si="315"/>
        <v>1</v>
      </c>
      <c r="O360" s="176" t="str">
        <f t="shared" si="320"/>
        <v/>
      </c>
      <c r="P360" s="101"/>
      <c r="Q360" s="192" t="str">
        <f t="shared" si="321"/>
        <v/>
      </c>
      <c r="R360" s="202"/>
    </row>
    <row r="361" spans="1:18" ht="15" hidden="1" x14ac:dyDescent="0.25">
      <c r="A361" s="109"/>
      <c r="B361" s="108"/>
      <c r="C361" s="108"/>
      <c r="D361" s="107">
        <f t="shared" si="318"/>
        <v>45</v>
      </c>
      <c r="E361" s="106">
        <f t="shared" si="319"/>
        <v>45</v>
      </c>
      <c r="F361" s="105">
        <f t="shared" si="310"/>
        <v>0</v>
      </c>
      <c r="G361" s="105">
        <f t="shared" si="311"/>
        <v>0</v>
      </c>
      <c r="H361" s="104">
        <f t="shared" si="322"/>
        <v>0</v>
      </c>
      <c r="I361" s="103" t="str">
        <f t="shared" si="312"/>
        <v/>
      </c>
      <c r="J361" s="103" t="e">
        <f t="shared" si="313"/>
        <v>#DIV/0!</v>
      </c>
      <c r="K361" s="103" t="str">
        <f t="shared" si="316"/>
        <v/>
      </c>
      <c r="L361" s="103" t="str">
        <f t="shared" si="317"/>
        <v/>
      </c>
      <c r="M361" s="103" t="str">
        <f t="shared" si="314"/>
        <v/>
      </c>
      <c r="N361" s="102">
        <f t="shared" si="315"/>
        <v>1</v>
      </c>
      <c r="O361" s="176" t="str">
        <f t="shared" si="320"/>
        <v/>
      </c>
      <c r="P361" s="101"/>
      <c r="Q361" s="192" t="str">
        <f t="shared" si="321"/>
        <v/>
      </c>
      <c r="R361" s="202"/>
    </row>
    <row r="362" spans="1:18" ht="15" hidden="1" x14ac:dyDescent="0.25">
      <c r="A362" s="109"/>
      <c r="B362" s="108"/>
      <c r="C362" s="108"/>
      <c r="D362" s="107">
        <f t="shared" si="318"/>
        <v>45</v>
      </c>
      <c r="E362" s="106">
        <f t="shared" si="319"/>
        <v>45</v>
      </c>
      <c r="F362" s="105">
        <f t="shared" si="310"/>
        <v>0</v>
      </c>
      <c r="G362" s="105">
        <f t="shared" si="311"/>
        <v>0</v>
      </c>
      <c r="H362" s="104">
        <f t="shared" si="322"/>
        <v>0</v>
      </c>
      <c r="I362" s="103" t="str">
        <f t="shared" si="312"/>
        <v/>
      </c>
      <c r="J362" s="103" t="e">
        <f t="shared" si="313"/>
        <v>#DIV/0!</v>
      </c>
      <c r="K362" s="103" t="str">
        <f t="shared" si="316"/>
        <v/>
      </c>
      <c r="L362" s="103" t="str">
        <f t="shared" si="317"/>
        <v/>
      </c>
      <c r="M362" s="103" t="str">
        <f t="shared" si="314"/>
        <v/>
      </c>
      <c r="N362" s="102">
        <f t="shared" si="315"/>
        <v>1</v>
      </c>
      <c r="O362" s="176" t="str">
        <f t="shared" si="320"/>
        <v/>
      </c>
      <c r="P362" s="101"/>
      <c r="Q362" s="192" t="str">
        <f t="shared" si="321"/>
        <v/>
      </c>
      <c r="R362" s="202"/>
    </row>
    <row r="363" spans="1:18" ht="15" hidden="1" x14ac:dyDescent="0.25">
      <c r="A363" s="109"/>
      <c r="B363" s="108"/>
      <c r="C363" s="108"/>
      <c r="D363" s="107">
        <f t="shared" si="318"/>
        <v>45</v>
      </c>
      <c r="E363" s="106">
        <f t="shared" si="319"/>
        <v>45</v>
      </c>
      <c r="F363" s="105">
        <f t="shared" si="310"/>
        <v>0</v>
      </c>
      <c r="G363" s="105">
        <f t="shared" si="311"/>
        <v>0</v>
      </c>
      <c r="H363" s="104">
        <f t="shared" si="322"/>
        <v>0</v>
      </c>
      <c r="I363" s="103" t="str">
        <f t="shared" si="312"/>
        <v/>
      </c>
      <c r="J363" s="103" t="e">
        <f t="shared" si="313"/>
        <v>#DIV/0!</v>
      </c>
      <c r="K363" s="103" t="str">
        <f t="shared" si="316"/>
        <v/>
      </c>
      <c r="L363" s="103" t="str">
        <f t="shared" si="317"/>
        <v/>
      </c>
      <c r="M363" s="103" t="str">
        <f t="shared" si="314"/>
        <v/>
      </c>
      <c r="N363" s="102">
        <f t="shared" si="315"/>
        <v>1</v>
      </c>
      <c r="O363" s="176" t="str">
        <f t="shared" si="320"/>
        <v/>
      </c>
      <c r="P363" s="101"/>
      <c r="Q363" s="192" t="str">
        <f t="shared" si="321"/>
        <v/>
      </c>
      <c r="R363" s="202"/>
    </row>
    <row r="364" spans="1:18" ht="15" hidden="1" x14ac:dyDescent="0.25">
      <c r="A364" s="109"/>
      <c r="B364" s="108"/>
      <c r="C364" s="108"/>
      <c r="D364" s="107">
        <f t="shared" si="318"/>
        <v>45</v>
      </c>
      <c r="E364" s="106">
        <f t="shared" si="319"/>
        <v>45</v>
      </c>
      <c r="F364" s="105">
        <f t="shared" si="310"/>
        <v>0</v>
      </c>
      <c r="G364" s="105">
        <f t="shared" si="311"/>
        <v>0</v>
      </c>
      <c r="H364" s="104">
        <f t="shared" si="322"/>
        <v>0</v>
      </c>
      <c r="I364" s="103" t="str">
        <f t="shared" si="312"/>
        <v/>
      </c>
      <c r="J364" s="103" t="e">
        <f t="shared" si="313"/>
        <v>#DIV/0!</v>
      </c>
      <c r="K364" s="103" t="str">
        <f t="shared" si="316"/>
        <v/>
      </c>
      <c r="L364" s="103" t="str">
        <f t="shared" si="317"/>
        <v/>
      </c>
      <c r="M364" s="103" t="str">
        <f t="shared" si="314"/>
        <v/>
      </c>
      <c r="N364" s="102">
        <f t="shared" si="315"/>
        <v>1</v>
      </c>
      <c r="O364" s="176" t="str">
        <f t="shared" si="320"/>
        <v/>
      </c>
      <c r="P364" s="101"/>
      <c r="Q364" s="192" t="str">
        <f t="shared" si="321"/>
        <v/>
      </c>
      <c r="R364" s="202"/>
    </row>
    <row r="365" spans="1:18" ht="15" hidden="1" x14ac:dyDescent="0.25">
      <c r="A365" s="109"/>
      <c r="B365" s="108"/>
      <c r="C365" s="108"/>
      <c r="D365" s="107">
        <f t="shared" si="318"/>
        <v>45</v>
      </c>
      <c r="E365" s="106">
        <f t="shared" si="319"/>
        <v>45</v>
      </c>
      <c r="F365" s="105">
        <f t="shared" si="310"/>
        <v>0</v>
      </c>
      <c r="G365" s="105">
        <f t="shared" si="311"/>
        <v>0</v>
      </c>
      <c r="H365" s="104">
        <f t="shared" si="322"/>
        <v>0</v>
      </c>
      <c r="I365" s="103" t="str">
        <f t="shared" si="312"/>
        <v/>
      </c>
      <c r="J365" s="103" t="e">
        <f t="shared" si="313"/>
        <v>#DIV/0!</v>
      </c>
      <c r="K365" s="103" t="str">
        <f t="shared" si="316"/>
        <v/>
      </c>
      <c r="L365" s="103" t="str">
        <f t="shared" si="317"/>
        <v/>
      </c>
      <c r="M365" s="103" t="str">
        <f t="shared" si="314"/>
        <v/>
      </c>
      <c r="N365" s="102">
        <f t="shared" si="315"/>
        <v>1</v>
      </c>
      <c r="O365" s="176" t="str">
        <f t="shared" si="320"/>
        <v/>
      </c>
      <c r="P365" s="101"/>
      <c r="Q365" s="192" t="str">
        <f t="shared" si="321"/>
        <v/>
      </c>
      <c r="R365" s="202"/>
    </row>
    <row r="366" spans="1:18" ht="15" hidden="1" x14ac:dyDescent="0.25">
      <c r="A366" s="109"/>
      <c r="B366" s="108"/>
      <c r="C366" s="108"/>
      <c r="D366" s="107">
        <f t="shared" si="318"/>
        <v>45</v>
      </c>
      <c r="E366" s="106">
        <f t="shared" si="319"/>
        <v>45</v>
      </c>
      <c r="F366" s="105">
        <f t="shared" si="310"/>
        <v>0</v>
      </c>
      <c r="G366" s="105">
        <f t="shared" si="311"/>
        <v>0</v>
      </c>
      <c r="H366" s="104">
        <f t="shared" si="322"/>
        <v>0</v>
      </c>
      <c r="I366" s="103" t="str">
        <f t="shared" si="312"/>
        <v/>
      </c>
      <c r="J366" s="103" t="e">
        <f t="shared" si="313"/>
        <v>#DIV/0!</v>
      </c>
      <c r="K366" s="103" t="str">
        <f t="shared" si="316"/>
        <v/>
      </c>
      <c r="L366" s="103" t="str">
        <f t="shared" si="317"/>
        <v/>
      </c>
      <c r="M366" s="103" t="str">
        <f t="shared" si="314"/>
        <v/>
      </c>
      <c r="N366" s="102">
        <f t="shared" si="315"/>
        <v>1</v>
      </c>
      <c r="O366" s="176" t="str">
        <f t="shared" si="320"/>
        <v/>
      </c>
      <c r="P366" s="101"/>
      <c r="Q366" s="192" t="str">
        <f t="shared" si="321"/>
        <v/>
      </c>
      <c r="R366" s="202"/>
    </row>
    <row r="367" spans="1:18" ht="15" hidden="1" x14ac:dyDescent="0.25">
      <c r="A367" s="109"/>
      <c r="B367" s="108"/>
      <c r="C367" s="108"/>
      <c r="D367" s="107">
        <f t="shared" si="318"/>
        <v>45</v>
      </c>
      <c r="E367" s="106">
        <f t="shared" si="319"/>
        <v>45</v>
      </c>
      <c r="F367" s="105">
        <f t="shared" si="310"/>
        <v>0</v>
      </c>
      <c r="G367" s="105">
        <f t="shared" si="311"/>
        <v>0</v>
      </c>
      <c r="H367" s="104">
        <f t="shared" si="322"/>
        <v>0</v>
      </c>
      <c r="I367" s="103" t="str">
        <f t="shared" si="312"/>
        <v/>
      </c>
      <c r="J367" s="103" t="e">
        <f t="shared" si="313"/>
        <v>#DIV/0!</v>
      </c>
      <c r="K367" s="103" t="str">
        <f t="shared" si="316"/>
        <v/>
      </c>
      <c r="L367" s="103" t="str">
        <f t="shared" si="317"/>
        <v/>
      </c>
      <c r="M367" s="103" t="str">
        <f t="shared" si="314"/>
        <v/>
      </c>
      <c r="N367" s="102">
        <f t="shared" si="315"/>
        <v>1</v>
      </c>
      <c r="O367" s="176" t="str">
        <f t="shared" si="320"/>
        <v/>
      </c>
      <c r="P367" s="101"/>
      <c r="Q367" s="192" t="str">
        <f t="shared" si="321"/>
        <v/>
      </c>
      <c r="R367" s="202"/>
    </row>
    <row r="368" spans="1:18" ht="15" hidden="1" x14ac:dyDescent="0.25">
      <c r="A368" s="109"/>
      <c r="B368" s="108"/>
      <c r="C368" s="108"/>
      <c r="D368" s="107">
        <f t="shared" si="318"/>
        <v>45</v>
      </c>
      <c r="E368" s="106">
        <f t="shared" si="319"/>
        <v>45</v>
      </c>
      <c r="F368" s="105">
        <f t="shared" si="310"/>
        <v>0</v>
      </c>
      <c r="G368" s="105">
        <f t="shared" si="311"/>
        <v>0</v>
      </c>
      <c r="H368" s="104">
        <f t="shared" si="322"/>
        <v>0</v>
      </c>
      <c r="I368" s="103" t="str">
        <f t="shared" si="312"/>
        <v/>
      </c>
      <c r="J368" s="103" t="e">
        <f t="shared" si="313"/>
        <v>#DIV/0!</v>
      </c>
      <c r="K368" s="103" t="str">
        <f t="shared" si="316"/>
        <v/>
      </c>
      <c r="L368" s="103" t="str">
        <f t="shared" si="317"/>
        <v/>
      </c>
      <c r="M368" s="103" t="str">
        <f t="shared" si="314"/>
        <v/>
      </c>
      <c r="N368" s="102">
        <f t="shared" si="315"/>
        <v>1</v>
      </c>
      <c r="O368" s="176" t="str">
        <f t="shared" si="320"/>
        <v/>
      </c>
      <c r="P368" s="101"/>
      <c r="Q368" s="192" t="str">
        <f t="shared" si="321"/>
        <v/>
      </c>
      <c r="R368" s="202"/>
    </row>
    <row r="369" spans="1:18" ht="15" hidden="1" x14ac:dyDescent="0.25">
      <c r="A369" s="109"/>
      <c r="B369" s="108"/>
      <c r="C369" s="108"/>
      <c r="D369" s="107">
        <f t="shared" si="318"/>
        <v>45</v>
      </c>
      <c r="E369" s="106">
        <f t="shared" si="319"/>
        <v>45</v>
      </c>
      <c r="F369" s="105">
        <f t="shared" si="310"/>
        <v>0</v>
      </c>
      <c r="G369" s="105">
        <f t="shared" si="311"/>
        <v>0</v>
      </c>
      <c r="H369" s="104">
        <f t="shared" si="322"/>
        <v>0</v>
      </c>
      <c r="I369" s="103" t="str">
        <f t="shared" si="312"/>
        <v/>
      </c>
      <c r="J369" s="103" t="e">
        <f t="shared" si="313"/>
        <v>#DIV/0!</v>
      </c>
      <c r="K369" s="103" t="str">
        <f t="shared" si="316"/>
        <v/>
      </c>
      <c r="L369" s="103" t="str">
        <f t="shared" si="317"/>
        <v/>
      </c>
      <c r="M369" s="103" t="str">
        <f t="shared" si="314"/>
        <v/>
      </c>
      <c r="N369" s="102">
        <f t="shared" si="315"/>
        <v>1</v>
      </c>
      <c r="O369" s="176" t="str">
        <f t="shared" si="320"/>
        <v/>
      </c>
      <c r="P369" s="101"/>
      <c r="Q369" s="192" t="str">
        <f t="shared" si="321"/>
        <v/>
      </c>
      <c r="R369" s="202"/>
    </row>
    <row r="370" spans="1:18" ht="15" hidden="1" x14ac:dyDescent="0.25">
      <c r="A370" s="109"/>
      <c r="B370" s="108"/>
      <c r="C370" s="108"/>
      <c r="D370" s="107">
        <f t="shared" si="318"/>
        <v>45</v>
      </c>
      <c r="E370" s="106">
        <f t="shared" si="319"/>
        <v>45</v>
      </c>
      <c r="F370" s="105">
        <f t="shared" si="310"/>
        <v>0</v>
      </c>
      <c r="G370" s="105">
        <f t="shared" si="311"/>
        <v>0</v>
      </c>
      <c r="H370" s="104">
        <f t="shared" si="322"/>
        <v>0</v>
      </c>
      <c r="I370" s="103" t="str">
        <f t="shared" si="312"/>
        <v/>
      </c>
      <c r="J370" s="103" t="e">
        <f t="shared" si="313"/>
        <v>#DIV/0!</v>
      </c>
      <c r="K370" s="103" t="str">
        <f t="shared" si="316"/>
        <v/>
      </c>
      <c r="L370" s="103" t="str">
        <f t="shared" si="317"/>
        <v/>
      </c>
      <c r="M370" s="103" t="str">
        <f t="shared" si="314"/>
        <v/>
      </c>
      <c r="N370" s="102">
        <f t="shared" si="315"/>
        <v>1</v>
      </c>
      <c r="O370" s="176" t="str">
        <f t="shared" si="320"/>
        <v/>
      </c>
      <c r="P370" s="101"/>
      <c r="Q370" s="192" t="str">
        <f t="shared" si="321"/>
        <v/>
      </c>
      <c r="R370" s="202"/>
    </row>
    <row r="371" spans="1:18" ht="15" hidden="1" x14ac:dyDescent="0.25">
      <c r="A371" s="109"/>
      <c r="B371" s="108"/>
      <c r="C371" s="108"/>
      <c r="D371" s="107">
        <f t="shared" si="318"/>
        <v>45</v>
      </c>
      <c r="E371" s="106">
        <f t="shared" si="319"/>
        <v>45</v>
      </c>
      <c r="F371" s="105">
        <f t="shared" si="310"/>
        <v>0</v>
      </c>
      <c r="G371" s="105">
        <f t="shared" si="311"/>
        <v>0</v>
      </c>
      <c r="H371" s="104">
        <f t="shared" si="322"/>
        <v>0</v>
      </c>
      <c r="I371" s="103" t="str">
        <f t="shared" si="312"/>
        <v/>
      </c>
      <c r="J371" s="103" t="e">
        <f t="shared" si="313"/>
        <v>#DIV/0!</v>
      </c>
      <c r="K371" s="103" t="str">
        <f t="shared" si="316"/>
        <v/>
      </c>
      <c r="L371" s="103" t="str">
        <f t="shared" si="317"/>
        <v/>
      </c>
      <c r="M371" s="103" t="str">
        <f t="shared" si="314"/>
        <v/>
      </c>
      <c r="N371" s="102">
        <f t="shared" si="315"/>
        <v>1</v>
      </c>
      <c r="O371" s="176" t="str">
        <f t="shared" si="320"/>
        <v/>
      </c>
      <c r="P371" s="101"/>
      <c r="Q371" s="192" t="str">
        <f t="shared" si="321"/>
        <v/>
      </c>
      <c r="R371" s="202"/>
    </row>
    <row r="372" spans="1:18" x14ac:dyDescent="0.25">
      <c r="D372" s="99"/>
      <c r="E372" s="99"/>
      <c r="F372" s="100"/>
      <c r="G372" s="99"/>
      <c r="H372" s="99"/>
      <c r="I372" s="98"/>
      <c r="J372" s="98"/>
      <c r="K372" s="98"/>
      <c r="L372" s="97"/>
      <c r="M372" s="97"/>
      <c r="N372" s="96"/>
    </row>
    <row r="373" spans="1:18" x14ac:dyDescent="0.25">
      <c r="D373" s="99"/>
      <c r="E373" s="99"/>
      <c r="F373" s="100"/>
      <c r="G373" s="99"/>
      <c r="H373" s="99"/>
      <c r="I373" s="98"/>
      <c r="J373" s="98"/>
      <c r="K373" s="98"/>
      <c r="L373" s="97"/>
      <c r="M373" s="97"/>
      <c r="N373" s="96"/>
    </row>
    <row r="374" spans="1:18" x14ac:dyDescent="0.25">
      <c r="D374" s="99"/>
      <c r="E374" s="99"/>
      <c r="F374" s="100"/>
      <c r="G374" s="99"/>
      <c r="H374" s="99"/>
      <c r="I374" s="98"/>
      <c r="J374" s="98"/>
      <c r="K374" s="98"/>
      <c r="L374" s="97"/>
      <c r="M374" s="97"/>
      <c r="N374" s="96"/>
    </row>
    <row r="375" spans="1:18" x14ac:dyDescent="0.25">
      <c r="D375" s="99"/>
      <c r="E375" s="99"/>
      <c r="F375" s="100"/>
      <c r="G375" s="99"/>
      <c r="H375" s="99"/>
      <c r="I375" s="98"/>
      <c r="J375" s="98"/>
      <c r="K375" s="98"/>
      <c r="L375" s="97"/>
      <c r="M375" s="97"/>
      <c r="N375" s="96"/>
    </row>
    <row r="376" spans="1:18" x14ac:dyDescent="0.25">
      <c r="D376" s="99"/>
      <c r="E376" s="99"/>
      <c r="F376" s="100"/>
      <c r="G376" s="99"/>
      <c r="H376" s="99"/>
      <c r="I376" s="98"/>
      <c r="J376" s="98"/>
      <c r="K376" s="98"/>
      <c r="L376" s="97"/>
      <c r="M376" s="97"/>
      <c r="N376" s="96"/>
    </row>
    <row r="377" spans="1:18" x14ac:dyDescent="0.25">
      <c r="D377" s="99"/>
      <c r="E377" s="99"/>
      <c r="F377" s="100"/>
      <c r="G377" s="99"/>
      <c r="H377" s="99"/>
      <c r="I377" s="98"/>
      <c r="J377" s="98"/>
      <c r="K377" s="98"/>
      <c r="L377" s="97"/>
      <c r="M377" s="97"/>
      <c r="N377" s="96"/>
    </row>
    <row r="378" spans="1:18" x14ac:dyDescent="0.25">
      <c r="D378" s="99"/>
      <c r="E378" s="99"/>
      <c r="F378" s="100"/>
      <c r="G378" s="99"/>
      <c r="H378" s="99"/>
      <c r="I378" s="98"/>
      <c r="J378" s="98"/>
      <c r="K378" s="98"/>
      <c r="L378" s="97"/>
      <c r="M378" s="97"/>
      <c r="N378" s="96"/>
    </row>
    <row r="379" spans="1:18" x14ac:dyDescent="0.25">
      <c r="D379" s="99"/>
      <c r="E379" s="99"/>
      <c r="F379" s="100"/>
      <c r="G379" s="99"/>
      <c r="H379" s="99"/>
      <c r="I379" s="98"/>
      <c r="J379" s="98"/>
      <c r="K379" s="98"/>
      <c r="L379" s="97"/>
      <c r="M379" s="97"/>
      <c r="N379" s="96"/>
    </row>
    <row r="380" spans="1:18" x14ac:dyDescent="0.25">
      <c r="D380" s="99"/>
      <c r="E380" s="99"/>
      <c r="F380" s="100"/>
      <c r="G380" s="99"/>
      <c r="H380" s="99"/>
      <c r="I380" s="98"/>
      <c r="J380" s="98"/>
      <c r="K380" s="98"/>
      <c r="L380" s="97"/>
      <c r="M380" s="97"/>
      <c r="N380" s="96"/>
    </row>
    <row r="381" spans="1:18" x14ac:dyDescent="0.25">
      <c r="D381" s="99"/>
      <c r="E381" s="99"/>
      <c r="F381" s="100"/>
      <c r="G381" s="99"/>
      <c r="H381" s="99"/>
      <c r="I381" s="98"/>
      <c r="J381" s="98"/>
      <c r="K381" s="98"/>
      <c r="L381" s="97"/>
      <c r="M381" s="97"/>
      <c r="N381" s="96"/>
    </row>
    <row r="382" spans="1:18" x14ac:dyDescent="0.25">
      <c r="D382" s="99"/>
      <c r="E382" s="99"/>
      <c r="F382" s="100"/>
      <c r="G382" s="99"/>
      <c r="H382" s="99"/>
      <c r="I382" s="98"/>
      <c r="J382" s="98"/>
      <c r="K382" s="98"/>
      <c r="L382" s="97"/>
      <c r="M382" s="97"/>
      <c r="N382" s="96"/>
    </row>
    <row r="383" spans="1:18" x14ac:dyDescent="0.25">
      <c r="D383" s="99"/>
      <c r="E383" s="99"/>
      <c r="F383" s="100"/>
      <c r="G383" s="99"/>
      <c r="H383" s="99"/>
      <c r="I383" s="98"/>
      <c r="J383" s="98"/>
      <c r="K383" s="98"/>
      <c r="L383" s="97"/>
      <c r="M383" s="97"/>
      <c r="N383" s="96"/>
    </row>
    <row r="384" spans="1:18" x14ac:dyDescent="0.25">
      <c r="D384" s="99"/>
      <c r="E384" s="99"/>
      <c r="F384" s="100"/>
      <c r="G384" s="99"/>
      <c r="H384" s="99"/>
      <c r="I384" s="98"/>
      <c r="J384" s="98"/>
      <c r="K384" s="98"/>
      <c r="L384" s="97"/>
      <c r="M384" s="97"/>
      <c r="N384" s="96"/>
    </row>
    <row r="385" spans="4:14" x14ac:dyDescent="0.25">
      <c r="D385" s="99"/>
      <c r="E385" s="99"/>
      <c r="F385" s="100"/>
      <c r="G385" s="99"/>
      <c r="H385" s="99"/>
      <c r="I385" s="98"/>
      <c r="J385" s="98"/>
      <c r="K385" s="98"/>
      <c r="L385" s="97"/>
      <c r="M385" s="97"/>
      <c r="N385" s="96"/>
    </row>
    <row r="386" spans="4:14" x14ac:dyDescent="0.25">
      <c r="D386" s="99"/>
      <c r="E386" s="99"/>
      <c r="F386" s="100"/>
      <c r="G386" s="99"/>
      <c r="H386" s="99"/>
      <c r="I386" s="98"/>
      <c r="J386" s="98"/>
      <c r="K386" s="98"/>
      <c r="L386" s="97"/>
      <c r="M386" s="97"/>
      <c r="N386" s="96"/>
    </row>
    <row r="387" spans="4:14" x14ac:dyDescent="0.25">
      <c r="D387" s="99"/>
      <c r="E387" s="99"/>
      <c r="F387" s="100"/>
      <c r="G387" s="99"/>
      <c r="H387" s="99"/>
      <c r="I387" s="98"/>
      <c r="J387" s="98"/>
      <c r="K387" s="98"/>
      <c r="L387" s="97"/>
      <c r="M387" s="97"/>
      <c r="N387" s="96"/>
    </row>
    <row r="388" spans="4:14" x14ac:dyDescent="0.25">
      <c r="D388" s="99"/>
      <c r="E388" s="99"/>
      <c r="F388" s="100"/>
      <c r="G388" s="99"/>
      <c r="H388" s="99"/>
      <c r="I388" s="98"/>
      <c r="J388" s="98"/>
      <c r="K388" s="98"/>
      <c r="L388" s="97"/>
      <c r="M388" s="97"/>
      <c r="N388" s="96"/>
    </row>
    <row r="389" spans="4:14" x14ac:dyDescent="0.25">
      <c r="D389" s="99"/>
      <c r="E389" s="99"/>
      <c r="F389" s="100"/>
      <c r="G389" s="99"/>
      <c r="H389" s="99"/>
      <c r="I389" s="98"/>
      <c r="J389" s="98"/>
      <c r="K389" s="98"/>
      <c r="L389" s="97"/>
      <c r="M389" s="97"/>
      <c r="N389" s="96"/>
    </row>
    <row r="390" spans="4:14" x14ac:dyDescent="0.25">
      <c r="D390" s="99"/>
      <c r="E390" s="99"/>
      <c r="F390" s="100"/>
      <c r="G390" s="99"/>
      <c r="H390" s="99"/>
      <c r="I390" s="98"/>
      <c r="J390" s="98"/>
      <c r="K390" s="98"/>
      <c r="L390" s="97"/>
      <c r="M390" s="97"/>
      <c r="N390" s="96"/>
    </row>
    <row r="391" spans="4:14" x14ac:dyDescent="0.25">
      <c r="D391" s="99"/>
      <c r="E391" s="99"/>
      <c r="F391" s="100"/>
      <c r="G391" s="99"/>
      <c r="H391" s="99"/>
      <c r="I391" s="98"/>
      <c r="J391" s="98"/>
      <c r="K391" s="98"/>
      <c r="L391" s="97"/>
      <c r="M391" s="97"/>
      <c r="N391" s="96"/>
    </row>
    <row r="392" spans="4:14" x14ac:dyDescent="0.25">
      <c r="D392" s="99"/>
      <c r="E392" s="99"/>
      <c r="F392" s="100"/>
      <c r="G392" s="99"/>
      <c r="H392" s="99"/>
      <c r="I392" s="98"/>
      <c r="J392" s="98"/>
      <c r="K392" s="98"/>
      <c r="L392" s="97"/>
      <c r="M392" s="97"/>
      <c r="N392" s="96"/>
    </row>
    <row r="393" spans="4:14" x14ac:dyDescent="0.25">
      <c r="D393" s="99"/>
      <c r="E393" s="99"/>
      <c r="F393" s="100"/>
      <c r="G393" s="99"/>
      <c r="H393" s="99"/>
      <c r="I393" s="98"/>
      <c r="J393" s="98"/>
      <c r="K393" s="98"/>
      <c r="L393" s="97"/>
      <c r="M393" s="97"/>
      <c r="N393" s="96"/>
    </row>
    <row r="394" spans="4:14" x14ac:dyDescent="0.25">
      <c r="D394" s="99"/>
      <c r="E394" s="99"/>
      <c r="F394" s="100"/>
      <c r="G394" s="99"/>
      <c r="H394" s="99"/>
      <c r="I394" s="98"/>
      <c r="J394" s="98"/>
      <c r="K394" s="98"/>
      <c r="L394" s="97"/>
      <c r="M394" s="97"/>
      <c r="N394" s="96"/>
    </row>
    <row r="395" spans="4:14" x14ac:dyDescent="0.25">
      <c r="D395" s="99"/>
      <c r="E395" s="99"/>
      <c r="F395" s="100"/>
      <c r="G395" s="99"/>
      <c r="H395" s="99"/>
      <c r="I395" s="98"/>
      <c r="J395" s="98"/>
      <c r="K395" s="98"/>
      <c r="L395" s="97"/>
      <c r="M395" s="97"/>
      <c r="N395" s="96"/>
    </row>
    <row r="396" spans="4:14" x14ac:dyDescent="0.25">
      <c r="D396" s="99"/>
      <c r="E396" s="99"/>
      <c r="F396" s="100"/>
      <c r="G396" s="99"/>
      <c r="H396" s="99"/>
      <c r="I396" s="98"/>
      <c r="J396" s="98"/>
      <c r="K396" s="98"/>
      <c r="L396" s="97"/>
      <c r="M396" s="97"/>
      <c r="N396" s="96"/>
    </row>
    <row r="397" spans="4:14" x14ac:dyDescent="0.25">
      <c r="D397" s="99"/>
      <c r="E397" s="99"/>
      <c r="F397" s="100"/>
      <c r="G397" s="99"/>
      <c r="H397" s="99"/>
      <c r="I397" s="98"/>
      <c r="J397" s="98"/>
      <c r="K397" s="98"/>
      <c r="L397" s="97"/>
      <c r="M397" s="97"/>
      <c r="N397" s="96"/>
    </row>
    <row r="398" spans="4:14" x14ac:dyDescent="0.25">
      <c r="D398" s="99"/>
      <c r="E398" s="99"/>
      <c r="F398" s="100"/>
      <c r="G398" s="99"/>
      <c r="H398" s="99"/>
      <c r="I398" s="98"/>
      <c r="J398" s="98"/>
      <c r="K398" s="98"/>
      <c r="L398" s="97"/>
      <c r="M398" s="97"/>
      <c r="N398" s="96"/>
    </row>
    <row r="399" spans="4:14" x14ac:dyDescent="0.25">
      <c r="D399" s="99"/>
      <c r="E399" s="99"/>
      <c r="F399" s="100"/>
      <c r="G399" s="99"/>
      <c r="H399" s="99"/>
      <c r="I399" s="98"/>
      <c r="J399" s="98"/>
      <c r="K399" s="98"/>
      <c r="L399" s="97"/>
      <c r="M399" s="97"/>
      <c r="N399" s="96"/>
    </row>
    <row r="400" spans="4:14" x14ac:dyDescent="0.25">
      <c r="D400" s="99"/>
      <c r="E400" s="99"/>
      <c r="F400" s="100"/>
      <c r="G400" s="99"/>
      <c r="H400" s="99"/>
      <c r="I400" s="98"/>
      <c r="J400" s="98"/>
      <c r="K400" s="98"/>
      <c r="L400" s="97"/>
      <c r="M400" s="97"/>
      <c r="N400" s="96"/>
    </row>
    <row r="401" spans="4:14" x14ac:dyDescent="0.25">
      <c r="D401" s="99"/>
      <c r="E401" s="99"/>
      <c r="F401" s="100"/>
      <c r="G401" s="99"/>
      <c r="H401" s="99"/>
      <c r="I401" s="98"/>
      <c r="J401" s="98"/>
      <c r="K401" s="98"/>
      <c r="L401" s="97"/>
      <c r="M401" s="97"/>
      <c r="N401" s="96"/>
    </row>
    <row r="402" spans="4:14" x14ac:dyDescent="0.25">
      <c r="D402" s="99"/>
      <c r="E402" s="99"/>
      <c r="F402" s="100"/>
      <c r="G402" s="99"/>
      <c r="H402" s="99"/>
      <c r="I402" s="98"/>
      <c r="J402" s="98"/>
      <c r="K402" s="98"/>
      <c r="L402" s="97"/>
      <c r="M402" s="97"/>
      <c r="N402" s="96"/>
    </row>
    <row r="403" spans="4:14" x14ac:dyDescent="0.25">
      <c r="D403" s="99"/>
      <c r="E403" s="99"/>
      <c r="F403" s="100"/>
      <c r="G403" s="99"/>
      <c r="H403" s="99"/>
      <c r="I403" s="98"/>
      <c r="J403" s="98"/>
      <c r="K403" s="98"/>
      <c r="L403" s="97"/>
      <c r="M403" s="97"/>
      <c r="N403" s="96"/>
    </row>
    <row r="404" spans="4:14" x14ac:dyDescent="0.25">
      <c r="D404" s="99"/>
      <c r="E404" s="99"/>
      <c r="F404" s="100"/>
      <c r="G404" s="99"/>
      <c r="H404" s="99"/>
      <c r="I404" s="98"/>
      <c r="J404" s="98"/>
      <c r="K404" s="98"/>
      <c r="L404" s="97"/>
      <c r="M404" s="97"/>
      <c r="N404" s="96"/>
    </row>
    <row r="405" spans="4:14" x14ac:dyDescent="0.25">
      <c r="D405" s="99"/>
      <c r="E405" s="99"/>
      <c r="F405" s="100"/>
      <c r="G405" s="99"/>
      <c r="H405" s="99"/>
      <c r="I405" s="98"/>
      <c r="J405" s="98"/>
      <c r="K405" s="98"/>
      <c r="L405" s="97"/>
      <c r="M405" s="97"/>
      <c r="N405" s="96"/>
    </row>
    <row r="406" spans="4:14" x14ac:dyDescent="0.25">
      <c r="D406" s="99"/>
      <c r="E406" s="99"/>
      <c r="F406" s="100"/>
      <c r="G406" s="99"/>
      <c r="H406" s="99"/>
      <c r="I406" s="98"/>
      <c r="J406" s="98"/>
      <c r="K406" s="98"/>
      <c r="L406" s="97"/>
      <c r="M406" s="97"/>
      <c r="N406" s="96"/>
    </row>
    <row r="407" spans="4:14" x14ac:dyDescent="0.25">
      <c r="D407" s="99"/>
      <c r="E407" s="99"/>
      <c r="F407" s="100"/>
      <c r="G407" s="99"/>
      <c r="H407" s="99"/>
      <c r="I407" s="98"/>
      <c r="J407" s="98"/>
      <c r="K407" s="98"/>
      <c r="L407" s="97"/>
      <c r="M407" s="97"/>
      <c r="N407" s="96"/>
    </row>
    <row r="408" spans="4:14" x14ac:dyDescent="0.25">
      <c r="D408" s="99"/>
      <c r="E408" s="99"/>
      <c r="F408" s="100"/>
      <c r="G408" s="99"/>
      <c r="H408" s="99"/>
      <c r="I408" s="98"/>
      <c r="J408" s="98"/>
      <c r="K408" s="98"/>
      <c r="L408" s="97"/>
      <c r="M408" s="97"/>
      <c r="N408" s="96"/>
    </row>
    <row r="409" spans="4:14" x14ac:dyDescent="0.25">
      <c r="D409" s="99"/>
      <c r="E409" s="99"/>
      <c r="F409" s="100"/>
      <c r="G409" s="99"/>
      <c r="H409" s="99"/>
      <c r="I409" s="98"/>
      <c r="J409" s="98"/>
      <c r="K409" s="98"/>
      <c r="L409" s="97"/>
      <c r="M409" s="97"/>
      <c r="N409" s="96"/>
    </row>
    <row r="410" spans="4:14" x14ac:dyDescent="0.25">
      <c r="D410" s="99"/>
      <c r="E410" s="99"/>
      <c r="F410" s="100"/>
      <c r="G410" s="99"/>
      <c r="H410" s="99"/>
      <c r="I410" s="98"/>
      <c r="J410" s="98"/>
      <c r="K410" s="98"/>
      <c r="L410" s="97"/>
      <c r="M410" s="97"/>
      <c r="N410" s="96"/>
    </row>
    <row r="411" spans="4:14" x14ac:dyDescent="0.25">
      <c r="D411" s="99"/>
      <c r="E411" s="99"/>
      <c r="F411" s="100"/>
      <c r="G411" s="99"/>
      <c r="H411" s="99"/>
      <c r="I411" s="98"/>
      <c r="J411" s="98"/>
      <c r="K411" s="98"/>
      <c r="L411" s="97"/>
      <c r="M411" s="97"/>
      <c r="N411" s="96"/>
    </row>
    <row r="412" spans="4:14" x14ac:dyDescent="0.25">
      <c r="D412" s="99"/>
      <c r="E412" s="99"/>
      <c r="F412" s="100"/>
      <c r="G412" s="99"/>
      <c r="H412" s="99"/>
      <c r="I412" s="98"/>
      <c r="J412" s="98"/>
      <c r="K412" s="98"/>
      <c r="L412" s="97"/>
      <c r="M412" s="97"/>
      <c r="N412" s="96"/>
    </row>
    <row r="413" spans="4:14" x14ac:dyDescent="0.25">
      <c r="D413" s="99"/>
      <c r="E413" s="99"/>
      <c r="F413" s="100"/>
      <c r="G413" s="99"/>
      <c r="H413" s="99"/>
      <c r="I413" s="98"/>
      <c r="J413" s="98"/>
      <c r="K413" s="98"/>
      <c r="L413" s="97"/>
      <c r="M413" s="97"/>
      <c r="N413" s="96"/>
    </row>
    <row r="414" spans="4:14" x14ac:dyDescent="0.25">
      <c r="D414" s="99"/>
      <c r="E414" s="99"/>
      <c r="F414" s="100"/>
      <c r="G414" s="99"/>
      <c r="H414" s="99"/>
      <c r="I414" s="98"/>
      <c r="J414" s="98"/>
      <c r="K414" s="98"/>
      <c r="L414" s="97"/>
      <c r="M414" s="97"/>
      <c r="N414" s="96"/>
    </row>
    <row r="415" spans="4:14" x14ac:dyDescent="0.25">
      <c r="D415" s="99"/>
      <c r="E415" s="99"/>
      <c r="F415" s="100"/>
      <c r="G415" s="99"/>
      <c r="H415" s="99"/>
      <c r="I415" s="98"/>
      <c r="J415" s="98"/>
      <c r="K415" s="98"/>
      <c r="L415" s="97"/>
      <c r="M415" s="97"/>
      <c r="N415" s="96"/>
    </row>
    <row r="416" spans="4:14" x14ac:dyDescent="0.25">
      <c r="D416" s="99"/>
      <c r="E416" s="99"/>
      <c r="F416" s="100"/>
      <c r="G416" s="99"/>
      <c r="H416" s="99"/>
      <c r="I416" s="98"/>
      <c r="J416" s="98"/>
      <c r="K416" s="98"/>
      <c r="L416" s="97"/>
      <c r="M416" s="97"/>
      <c r="N416" s="96"/>
    </row>
    <row r="417" spans="4:14" x14ac:dyDescent="0.25">
      <c r="D417" s="99"/>
      <c r="E417" s="99"/>
      <c r="F417" s="100"/>
      <c r="G417" s="99"/>
      <c r="H417" s="99"/>
      <c r="I417" s="98"/>
      <c r="J417" s="98"/>
      <c r="K417" s="98"/>
      <c r="L417" s="97"/>
      <c r="M417" s="97"/>
      <c r="N417" s="96"/>
    </row>
    <row r="418" spans="4:14" x14ac:dyDescent="0.25">
      <c r="D418" s="99"/>
      <c r="E418" s="99"/>
      <c r="F418" s="100"/>
      <c r="G418" s="99"/>
      <c r="H418" s="99"/>
      <c r="I418" s="98"/>
      <c r="J418" s="98"/>
      <c r="K418" s="98"/>
      <c r="L418" s="97"/>
      <c r="M418" s="97"/>
      <c r="N418" s="96"/>
    </row>
    <row r="419" spans="4:14" x14ac:dyDescent="0.25">
      <c r="D419" s="99"/>
      <c r="E419" s="99"/>
      <c r="F419" s="100"/>
      <c r="G419" s="99"/>
      <c r="H419" s="99"/>
      <c r="I419" s="98"/>
      <c r="J419" s="98"/>
      <c r="K419" s="98"/>
      <c r="L419" s="97"/>
      <c r="M419" s="97"/>
      <c r="N419" s="96"/>
    </row>
    <row r="420" spans="4:14" x14ac:dyDescent="0.25">
      <c r="D420" s="99"/>
      <c r="E420" s="99"/>
      <c r="F420" s="100"/>
      <c r="G420" s="99"/>
      <c r="H420" s="99"/>
      <c r="I420" s="98"/>
      <c r="J420" s="98"/>
      <c r="K420" s="98"/>
      <c r="L420" s="97"/>
      <c r="M420" s="97"/>
      <c r="N420" s="96"/>
    </row>
    <row r="421" spans="4:14" x14ac:dyDescent="0.25">
      <c r="D421" s="99"/>
      <c r="E421" s="99"/>
      <c r="F421" s="100"/>
      <c r="G421" s="99"/>
      <c r="H421" s="99"/>
      <c r="I421" s="98"/>
      <c r="J421" s="98"/>
      <c r="K421" s="98"/>
      <c r="L421" s="97"/>
      <c r="M421" s="97"/>
      <c r="N421" s="96"/>
    </row>
    <row r="422" spans="4:14" x14ac:dyDescent="0.25">
      <c r="D422" s="99"/>
      <c r="E422" s="99"/>
      <c r="F422" s="100"/>
      <c r="G422" s="99"/>
      <c r="H422" s="99"/>
      <c r="I422" s="98"/>
      <c r="J422" s="98"/>
      <c r="K422" s="98"/>
      <c r="L422" s="97"/>
      <c r="M422" s="97"/>
      <c r="N422" s="96"/>
    </row>
    <row r="423" spans="4:14" x14ac:dyDescent="0.25">
      <c r="D423" s="99"/>
      <c r="E423" s="99"/>
      <c r="F423" s="100"/>
      <c r="G423" s="99"/>
      <c r="H423" s="99"/>
      <c r="I423" s="98"/>
      <c r="J423" s="98"/>
      <c r="K423" s="98"/>
      <c r="L423" s="97"/>
      <c r="M423" s="97"/>
      <c r="N423" s="96"/>
    </row>
    <row r="424" spans="4:14" x14ac:dyDescent="0.25">
      <c r="D424" s="99"/>
      <c r="E424" s="99"/>
      <c r="F424" s="100"/>
      <c r="G424" s="99"/>
      <c r="H424" s="99"/>
      <c r="I424" s="98"/>
      <c r="J424" s="98"/>
      <c r="K424" s="98"/>
      <c r="L424" s="97"/>
      <c r="M424" s="97"/>
      <c r="N424" s="96"/>
    </row>
    <row r="425" spans="4:14" x14ac:dyDescent="0.25">
      <c r="D425" s="99"/>
      <c r="E425" s="99"/>
      <c r="F425" s="100"/>
      <c r="G425" s="99"/>
      <c r="H425" s="99"/>
      <c r="I425" s="98"/>
      <c r="J425" s="98"/>
      <c r="K425" s="98"/>
      <c r="L425" s="97"/>
      <c r="M425" s="97"/>
      <c r="N425" s="96"/>
    </row>
    <row r="426" spans="4:14" x14ac:dyDescent="0.25">
      <c r="D426" s="99"/>
      <c r="E426" s="99"/>
      <c r="F426" s="100"/>
      <c r="G426" s="99"/>
      <c r="H426" s="99"/>
      <c r="I426" s="98"/>
      <c r="J426" s="98"/>
      <c r="K426" s="98"/>
      <c r="L426" s="97"/>
      <c r="M426" s="97"/>
      <c r="N426" s="96"/>
    </row>
    <row r="427" spans="4:14" x14ac:dyDescent="0.25">
      <c r="D427" s="99"/>
      <c r="E427" s="99"/>
      <c r="F427" s="100"/>
      <c r="G427" s="99"/>
      <c r="H427" s="99"/>
      <c r="I427" s="98"/>
      <c r="J427" s="98"/>
      <c r="K427" s="98"/>
      <c r="L427" s="97"/>
      <c r="M427" s="97"/>
      <c r="N427" s="96"/>
    </row>
    <row r="428" spans="4:14" x14ac:dyDescent="0.25">
      <c r="D428" s="99"/>
      <c r="E428" s="99"/>
      <c r="F428" s="100"/>
      <c r="G428" s="99"/>
      <c r="H428" s="99"/>
      <c r="I428" s="98"/>
      <c r="J428" s="98"/>
      <c r="K428" s="98"/>
      <c r="L428" s="97"/>
      <c r="M428" s="97"/>
      <c r="N428" s="96"/>
    </row>
    <row r="429" spans="4:14" x14ac:dyDescent="0.25">
      <c r="D429" s="99"/>
      <c r="E429" s="99"/>
      <c r="F429" s="100"/>
      <c r="G429" s="99"/>
      <c r="H429" s="99"/>
      <c r="I429" s="98"/>
      <c r="J429" s="98"/>
      <c r="K429" s="98"/>
      <c r="L429" s="97"/>
      <c r="M429" s="97"/>
      <c r="N429" s="96"/>
    </row>
    <row r="430" spans="4:14" x14ac:dyDescent="0.25">
      <c r="D430" s="99"/>
      <c r="E430" s="99"/>
      <c r="F430" s="100"/>
      <c r="G430" s="99"/>
      <c r="H430" s="99"/>
      <c r="I430" s="98"/>
      <c r="J430" s="98"/>
      <c r="K430" s="98"/>
      <c r="L430" s="97"/>
      <c r="M430" s="97"/>
      <c r="N430" s="96"/>
    </row>
    <row r="431" spans="4:14" x14ac:dyDescent="0.25">
      <c r="D431" s="99"/>
      <c r="E431" s="99"/>
      <c r="F431" s="100"/>
      <c r="G431" s="99"/>
      <c r="H431" s="99"/>
      <c r="I431" s="98"/>
      <c r="J431" s="98"/>
      <c r="K431" s="98"/>
      <c r="L431" s="97"/>
      <c r="M431" s="97"/>
      <c r="N431" s="96"/>
    </row>
    <row r="432" spans="4:14" x14ac:dyDescent="0.25">
      <c r="D432" s="99"/>
      <c r="E432" s="99"/>
      <c r="F432" s="100"/>
      <c r="G432" s="99"/>
      <c r="H432" s="99"/>
      <c r="I432" s="98"/>
      <c r="J432" s="98"/>
      <c r="K432" s="98"/>
      <c r="L432" s="97"/>
      <c r="M432" s="97"/>
      <c r="N432" s="96"/>
    </row>
    <row r="433" spans="4:14" x14ac:dyDescent="0.25">
      <c r="D433" s="99"/>
      <c r="E433" s="99"/>
      <c r="F433" s="100"/>
      <c r="G433" s="99"/>
      <c r="H433" s="99"/>
      <c r="I433" s="98"/>
      <c r="J433" s="98"/>
      <c r="K433" s="98"/>
      <c r="L433" s="97"/>
      <c r="M433" s="97"/>
      <c r="N433" s="96"/>
    </row>
    <row r="434" spans="4:14" x14ac:dyDescent="0.25">
      <c r="D434" s="99"/>
      <c r="E434" s="99"/>
      <c r="F434" s="100"/>
      <c r="G434" s="99"/>
      <c r="H434" s="99"/>
      <c r="I434" s="98"/>
      <c r="J434" s="98"/>
      <c r="K434" s="98"/>
      <c r="L434" s="97"/>
      <c r="M434" s="97"/>
      <c r="N434" s="96"/>
    </row>
    <row r="435" spans="4:14" x14ac:dyDescent="0.25">
      <c r="D435" s="99"/>
      <c r="E435" s="99"/>
      <c r="F435" s="100"/>
      <c r="G435" s="99"/>
      <c r="H435" s="99"/>
      <c r="I435" s="98"/>
      <c r="J435" s="98"/>
      <c r="K435" s="98"/>
      <c r="L435" s="97"/>
      <c r="M435" s="97"/>
      <c r="N435" s="96"/>
    </row>
    <row r="436" spans="4:14" x14ac:dyDescent="0.25">
      <c r="D436" s="99"/>
      <c r="E436" s="99"/>
      <c r="F436" s="100"/>
      <c r="G436" s="99"/>
      <c r="H436" s="99"/>
      <c r="I436" s="98"/>
      <c r="J436" s="98"/>
      <c r="K436" s="98"/>
      <c r="L436" s="97"/>
      <c r="M436" s="97"/>
      <c r="N436" s="96"/>
    </row>
    <row r="437" spans="4:14" x14ac:dyDescent="0.25">
      <c r="D437" s="99"/>
      <c r="E437" s="99"/>
      <c r="F437" s="100"/>
      <c r="G437" s="99"/>
      <c r="H437" s="99"/>
      <c r="I437" s="98"/>
      <c r="J437" s="98"/>
      <c r="K437" s="98"/>
      <c r="L437" s="97"/>
      <c r="M437" s="97"/>
      <c r="N437" s="96"/>
    </row>
    <row r="438" spans="4:14" x14ac:dyDescent="0.25">
      <c r="D438" s="99"/>
      <c r="E438" s="99"/>
      <c r="F438" s="100"/>
      <c r="G438" s="99"/>
      <c r="H438" s="99"/>
      <c r="I438" s="98"/>
      <c r="J438" s="98"/>
      <c r="K438" s="98"/>
      <c r="L438" s="97"/>
      <c r="M438" s="97"/>
      <c r="N438" s="96"/>
    </row>
    <row r="439" spans="4:14" x14ac:dyDescent="0.25">
      <c r="D439" s="99"/>
      <c r="E439" s="99"/>
      <c r="F439" s="100"/>
      <c r="G439" s="99"/>
      <c r="H439" s="99"/>
      <c r="I439" s="98"/>
      <c r="J439" s="98"/>
      <c r="K439" s="98"/>
      <c r="L439" s="97"/>
      <c r="M439" s="97"/>
      <c r="N439" s="96"/>
    </row>
    <row r="440" spans="4:14" x14ac:dyDescent="0.25">
      <c r="D440" s="99"/>
      <c r="E440" s="99"/>
      <c r="F440" s="100"/>
      <c r="G440" s="99"/>
      <c r="H440" s="99"/>
      <c r="I440" s="98"/>
      <c r="J440" s="98"/>
      <c r="K440" s="98"/>
      <c r="L440" s="97"/>
      <c r="M440" s="97"/>
      <c r="N440" s="96"/>
    </row>
    <row r="441" spans="4:14" x14ac:dyDescent="0.25">
      <c r="D441" s="99"/>
      <c r="E441" s="99"/>
      <c r="F441" s="100"/>
      <c r="G441" s="99"/>
      <c r="H441" s="99"/>
      <c r="I441" s="98"/>
      <c r="J441" s="98"/>
      <c r="K441" s="98"/>
      <c r="L441" s="97"/>
      <c r="M441" s="97"/>
      <c r="N441" s="96"/>
    </row>
    <row r="442" spans="4:14" x14ac:dyDescent="0.25">
      <c r="D442" s="99"/>
      <c r="E442" s="99"/>
      <c r="F442" s="100"/>
      <c r="G442" s="99"/>
      <c r="H442" s="99"/>
      <c r="I442" s="98"/>
      <c r="J442" s="98"/>
      <c r="K442" s="98"/>
      <c r="L442" s="97"/>
      <c r="M442" s="97"/>
      <c r="N442" s="96"/>
    </row>
    <row r="443" spans="4:14" x14ac:dyDescent="0.25">
      <c r="D443" s="99"/>
      <c r="E443" s="99"/>
      <c r="F443" s="100"/>
      <c r="G443" s="99"/>
      <c r="H443" s="99"/>
      <c r="I443" s="98"/>
      <c r="J443" s="98"/>
      <c r="K443" s="98"/>
      <c r="L443" s="97"/>
      <c r="M443" s="97"/>
      <c r="N443" s="96"/>
    </row>
    <row r="444" spans="4:14" x14ac:dyDescent="0.25">
      <c r="D444" s="99"/>
      <c r="E444" s="99"/>
      <c r="F444" s="100"/>
      <c r="G444" s="99"/>
      <c r="H444" s="99"/>
      <c r="I444" s="98"/>
      <c r="J444" s="98"/>
      <c r="K444" s="98"/>
      <c r="L444" s="97"/>
      <c r="M444" s="97"/>
      <c r="N444" s="96"/>
    </row>
    <row r="445" spans="4:14" x14ac:dyDescent="0.25">
      <c r="D445" s="99"/>
      <c r="E445" s="99"/>
      <c r="F445" s="100"/>
      <c r="G445" s="99"/>
      <c r="H445" s="99"/>
      <c r="I445" s="98"/>
      <c r="J445" s="98"/>
      <c r="K445" s="98"/>
      <c r="L445" s="97"/>
      <c r="M445" s="97"/>
      <c r="N445" s="96"/>
    </row>
    <row r="446" spans="4:14" x14ac:dyDescent="0.25">
      <c r="D446" s="99"/>
      <c r="E446" s="99"/>
      <c r="F446" s="100"/>
      <c r="G446" s="99"/>
      <c r="H446" s="99"/>
      <c r="I446" s="98"/>
      <c r="J446" s="98"/>
      <c r="K446" s="98"/>
      <c r="L446" s="97"/>
      <c r="M446" s="97"/>
      <c r="N446" s="96"/>
    </row>
    <row r="447" spans="4:14" x14ac:dyDescent="0.25">
      <c r="D447" s="99"/>
      <c r="E447" s="99"/>
      <c r="F447" s="100"/>
      <c r="G447" s="99"/>
      <c r="H447" s="99"/>
      <c r="I447" s="98"/>
      <c r="J447" s="98"/>
      <c r="K447" s="98"/>
      <c r="L447" s="97"/>
      <c r="M447" s="97"/>
      <c r="N447" s="96"/>
    </row>
    <row r="448" spans="4:14" x14ac:dyDescent="0.25">
      <c r="D448" s="99"/>
      <c r="E448" s="99"/>
      <c r="F448" s="100"/>
      <c r="G448" s="99"/>
      <c r="H448" s="99"/>
      <c r="I448" s="98"/>
      <c r="J448" s="98"/>
      <c r="K448" s="98"/>
      <c r="L448" s="97"/>
      <c r="M448" s="97"/>
      <c r="N448" s="96"/>
    </row>
    <row r="449" spans="4:14" x14ac:dyDescent="0.25">
      <c r="D449" s="99"/>
      <c r="E449" s="99"/>
      <c r="F449" s="100"/>
      <c r="G449" s="99"/>
      <c r="H449" s="99"/>
      <c r="I449" s="98"/>
      <c r="J449" s="98"/>
      <c r="K449" s="98"/>
      <c r="L449" s="97"/>
      <c r="M449" s="97"/>
      <c r="N449" s="96"/>
    </row>
    <row r="450" spans="4:14" x14ac:dyDescent="0.25">
      <c r="D450" s="99"/>
      <c r="E450" s="99"/>
      <c r="F450" s="100"/>
      <c r="G450" s="99"/>
      <c r="H450" s="99"/>
      <c r="I450" s="98"/>
      <c r="J450" s="98"/>
      <c r="K450" s="98"/>
      <c r="L450" s="97"/>
      <c r="M450" s="97"/>
      <c r="N450" s="96"/>
    </row>
    <row r="451" spans="4:14" x14ac:dyDescent="0.25">
      <c r="D451" s="99"/>
      <c r="E451" s="99"/>
      <c r="F451" s="100"/>
      <c r="G451" s="99"/>
      <c r="H451" s="99"/>
      <c r="I451" s="98"/>
      <c r="J451" s="98"/>
      <c r="K451" s="98"/>
      <c r="L451" s="97"/>
      <c r="M451" s="97"/>
      <c r="N451" s="96"/>
    </row>
    <row r="452" spans="4:14" x14ac:dyDescent="0.25">
      <c r="D452" s="99"/>
      <c r="E452" s="99"/>
      <c r="F452" s="100"/>
      <c r="G452" s="99"/>
      <c r="H452" s="99"/>
      <c r="I452" s="98"/>
      <c r="J452" s="98"/>
      <c r="K452" s="98"/>
      <c r="L452" s="97"/>
      <c r="M452" s="97"/>
      <c r="N452" s="96"/>
    </row>
    <row r="453" spans="4:14" x14ac:dyDescent="0.25">
      <c r="D453" s="99"/>
      <c r="E453" s="99"/>
      <c r="F453" s="100"/>
      <c r="G453" s="99"/>
      <c r="H453" s="99"/>
      <c r="I453" s="98"/>
      <c r="J453" s="98"/>
      <c r="K453" s="98"/>
      <c r="L453" s="97"/>
      <c r="M453" s="97"/>
      <c r="N453" s="96"/>
    </row>
    <row r="454" spans="4:14" x14ac:dyDescent="0.25">
      <c r="D454" s="99"/>
      <c r="E454" s="99"/>
      <c r="F454" s="100"/>
      <c r="G454" s="99"/>
      <c r="H454" s="99"/>
      <c r="I454" s="98"/>
      <c r="J454" s="98"/>
      <c r="K454" s="98"/>
      <c r="L454" s="97"/>
      <c r="M454" s="97"/>
      <c r="N454" s="96"/>
    </row>
    <row r="455" spans="4:14" x14ac:dyDescent="0.25">
      <c r="D455" s="99"/>
      <c r="E455" s="99"/>
      <c r="F455" s="100"/>
      <c r="G455" s="99"/>
      <c r="H455" s="99"/>
      <c r="I455" s="98"/>
      <c r="J455" s="98"/>
      <c r="K455" s="98"/>
      <c r="L455" s="97"/>
      <c r="M455" s="97"/>
      <c r="N455" s="96"/>
    </row>
    <row r="456" spans="4:14" x14ac:dyDescent="0.25">
      <c r="D456" s="99"/>
      <c r="E456" s="99"/>
      <c r="F456" s="100"/>
      <c r="G456" s="99"/>
      <c r="H456" s="99"/>
      <c r="I456" s="98"/>
      <c r="J456" s="98"/>
      <c r="K456" s="98"/>
      <c r="L456" s="97"/>
      <c r="M456" s="97"/>
      <c r="N456" s="96"/>
    </row>
    <row r="457" spans="4:14" x14ac:dyDescent="0.25">
      <c r="D457" s="99"/>
      <c r="E457" s="99"/>
      <c r="F457" s="100"/>
      <c r="G457" s="99"/>
      <c r="H457" s="99"/>
      <c r="I457" s="98"/>
      <c r="J457" s="98"/>
      <c r="K457" s="98"/>
      <c r="L457" s="97"/>
      <c r="M457" s="97"/>
      <c r="N457" s="96"/>
    </row>
    <row r="458" spans="4:14" x14ac:dyDescent="0.25">
      <c r="D458" s="99"/>
      <c r="E458" s="99"/>
      <c r="F458" s="100"/>
      <c r="G458" s="99"/>
      <c r="H458" s="99"/>
      <c r="I458" s="98"/>
      <c r="J458" s="98"/>
      <c r="K458" s="98"/>
      <c r="L458" s="97"/>
      <c r="M458" s="97"/>
      <c r="N458" s="96"/>
    </row>
    <row r="459" spans="4:14" x14ac:dyDescent="0.25">
      <c r="D459" s="99"/>
      <c r="E459" s="99"/>
      <c r="F459" s="100"/>
      <c r="G459" s="99"/>
      <c r="H459" s="99"/>
      <c r="I459" s="98"/>
      <c r="J459" s="98"/>
      <c r="K459" s="98"/>
      <c r="L459" s="97"/>
      <c r="M459" s="97"/>
      <c r="N459" s="96"/>
    </row>
    <row r="460" spans="4:14" x14ac:dyDescent="0.25">
      <c r="D460" s="99"/>
      <c r="E460" s="99"/>
      <c r="F460" s="100"/>
      <c r="G460" s="99"/>
      <c r="H460" s="99"/>
      <c r="I460" s="98"/>
      <c r="J460" s="98"/>
      <c r="K460" s="98"/>
      <c r="L460" s="97"/>
      <c r="M460" s="97"/>
      <c r="N460" s="96"/>
    </row>
    <row r="461" spans="4:14" x14ac:dyDescent="0.25">
      <c r="D461" s="99"/>
      <c r="E461" s="99"/>
      <c r="F461" s="100"/>
      <c r="G461" s="99"/>
      <c r="H461" s="99"/>
      <c r="I461" s="98"/>
      <c r="J461" s="98"/>
      <c r="K461" s="98"/>
      <c r="L461" s="97"/>
      <c r="M461" s="97"/>
      <c r="N461" s="96"/>
    </row>
    <row r="462" spans="4:14" x14ac:dyDescent="0.25">
      <c r="D462" s="99"/>
      <c r="E462" s="99"/>
      <c r="F462" s="100"/>
      <c r="G462" s="99"/>
      <c r="H462" s="99"/>
      <c r="I462" s="98"/>
      <c r="J462" s="98"/>
      <c r="K462" s="98"/>
      <c r="L462" s="97"/>
      <c r="M462" s="97"/>
      <c r="N462" s="96"/>
    </row>
    <row r="463" spans="4:14" x14ac:dyDescent="0.25">
      <c r="D463" s="99"/>
      <c r="E463" s="99"/>
      <c r="F463" s="100"/>
      <c r="G463" s="99"/>
      <c r="H463" s="99"/>
      <c r="I463" s="98"/>
      <c r="J463" s="98"/>
      <c r="K463" s="98"/>
      <c r="L463" s="97"/>
      <c r="M463" s="97"/>
      <c r="N463" s="96"/>
    </row>
    <row r="464" spans="4:14" x14ac:dyDescent="0.25">
      <c r="D464" s="99"/>
      <c r="E464" s="99"/>
      <c r="F464" s="100"/>
      <c r="G464" s="99"/>
      <c r="H464" s="99"/>
      <c r="I464" s="98"/>
      <c r="J464" s="98"/>
      <c r="K464" s="98"/>
      <c r="L464" s="97"/>
      <c r="M464" s="97"/>
      <c r="N464" s="96"/>
    </row>
    <row r="465" spans="4:14" x14ac:dyDescent="0.25">
      <c r="D465" s="99"/>
      <c r="E465" s="99"/>
      <c r="F465" s="100"/>
      <c r="G465" s="99"/>
      <c r="H465" s="99"/>
      <c r="I465" s="98"/>
      <c r="J465" s="98"/>
      <c r="K465" s="98"/>
      <c r="L465" s="97"/>
      <c r="M465" s="97"/>
      <c r="N465" s="96"/>
    </row>
    <row r="466" spans="4:14" x14ac:dyDescent="0.25">
      <c r="D466" s="99"/>
      <c r="E466" s="99"/>
      <c r="F466" s="100"/>
      <c r="G466" s="99"/>
      <c r="H466" s="99"/>
      <c r="I466" s="98"/>
      <c r="J466" s="98"/>
      <c r="K466" s="98"/>
      <c r="L466" s="97"/>
      <c r="M466" s="97"/>
      <c r="N466" s="96"/>
    </row>
    <row r="467" spans="4:14" x14ac:dyDescent="0.25">
      <c r="D467" s="99"/>
      <c r="E467" s="99"/>
      <c r="F467" s="100"/>
      <c r="G467" s="99"/>
      <c r="H467" s="99"/>
      <c r="I467" s="98"/>
      <c r="J467" s="98"/>
      <c r="K467" s="98"/>
      <c r="L467" s="97"/>
      <c r="M467" s="97"/>
      <c r="N467" s="96"/>
    </row>
    <row r="468" spans="4:14" x14ac:dyDescent="0.25">
      <c r="D468" s="99"/>
      <c r="E468" s="99"/>
      <c r="F468" s="100"/>
      <c r="G468" s="99"/>
      <c r="H468" s="99"/>
      <c r="I468" s="98"/>
      <c r="J468" s="98"/>
      <c r="K468" s="98"/>
      <c r="L468" s="97"/>
      <c r="M468" s="97"/>
      <c r="N468" s="96"/>
    </row>
    <row r="469" spans="4:14" x14ac:dyDescent="0.25">
      <c r="D469" s="99"/>
      <c r="E469" s="99"/>
      <c r="F469" s="100"/>
      <c r="G469" s="99"/>
      <c r="H469" s="99"/>
      <c r="I469" s="98"/>
      <c r="J469" s="98"/>
      <c r="K469" s="98"/>
      <c r="L469" s="97"/>
      <c r="M469" s="97"/>
      <c r="N469" s="96"/>
    </row>
    <row r="470" spans="4:14" x14ac:dyDescent="0.25">
      <c r="D470" s="99"/>
      <c r="E470" s="99"/>
      <c r="F470" s="100"/>
      <c r="G470" s="99"/>
      <c r="H470" s="99"/>
      <c r="I470" s="98"/>
      <c r="J470" s="98"/>
      <c r="K470" s="98"/>
      <c r="L470" s="97"/>
      <c r="M470" s="97"/>
      <c r="N470" s="96"/>
    </row>
    <row r="471" spans="4:14" x14ac:dyDescent="0.25">
      <c r="D471" s="99"/>
      <c r="E471" s="99"/>
      <c r="F471" s="100"/>
      <c r="G471" s="99"/>
      <c r="H471" s="99"/>
      <c r="I471" s="98"/>
      <c r="J471" s="98"/>
      <c r="K471" s="98"/>
      <c r="L471" s="97"/>
      <c r="M471" s="97"/>
      <c r="N471" s="96"/>
    </row>
    <row r="472" spans="4:14" x14ac:dyDescent="0.25">
      <c r="D472" s="99"/>
      <c r="E472" s="99"/>
      <c r="F472" s="100"/>
      <c r="G472" s="99"/>
      <c r="H472" s="99"/>
      <c r="I472" s="98"/>
      <c r="J472" s="98"/>
      <c r="K472" s="98"/>
      <c r="L472" s="97"/>
      <c r="M472" s="97"/>
      <c r="N472" s="96"/>
    </row>
    <row r="473" spans="4:14" x14ac:dyDescent="0.25">
      <c r="D473" s="99"/>
      <c r="E473" s="99"/>
      <c r="F473" s="100"/>
      <c r="G473" s="99"/>
      <c r="H473" s="99"/>
      <c r="I473" s="98"/>
      <c r="J473" s="98"/>
      <c r="K473" s="98"/>
      <c r="L473" s="97"/>
      <c r="M473" s="97"/>
      <c r="N473" s="96"/>
    </row>
    <row r="474" spans="4:14" x14ac:dyDescent="0.25">
      <c r="D474" s="99"/>
      <c r="E474" s="99"/>
      <c r="F474" s="100"/>
      <c r="G474" s="99"/>
      <c r="H474" s="99"/>
      <c r="I474" s="98"/>
      <c r="J474" s="98"/>
      <c r="K474" s="98"/>
      <c r="L474" s="97"/>
      <c r="M474" s="97"/>
      <c r="N474" s="96"/>
    </row>
    <row r="475" spans="4:14" x14ac:dyDescent="0.25">
      <c r="D475" s="99"/>
      <c r="E475" s="99"/>
      <c r="F475" s="100"/>
      <c r="G475" s="99"/>
      <c r="H475" s="99"/>
      <c r="I475" s="98"/>
      <c r="J475" s="98"/>
      <c r="K475" s="98"/>
      <c r="L475" s="97"/>
      <c r="M475" s="97"/>
      <c r="N475" s="96"/>
    </row>
    <row r="476" spans="4:14" x14ac:dyDescent="0.25">
      <c r="D476" s="99"/>
      <c r="E476" s="99"/>
      <c r="F476" s="100"/>
      <c r="G476" s="99"/>
      <c r="H476" s="99"/>
      <c r="I476" s="98"/>
      <c r="J476" s="98"/>
      <c r="K476" s="98"/>
      <c r="L476" s="97"/>
      <c r="M476" s="97"/>
      <c r="N476" s="96"/>
    </row>
    <row r="477" spans="4:14" x14ac:dyDescent="0.25">
      <c r="D477" s="99"/>
      <c r="E477" s="99"/>
      <c r="F477" s="100"/>
      <c r="G477" s="99"/>
      <c r="H477" s="99"/>
      <c r="I477" s="98"/>
      <c r="J477" s="98"/>
      <c r="K477" s="98"/>
      <c r="L477" s="97"/>
      <c r="M477" s="97"/>
      <c r="N477" s="96"/>
    </row>
    <row r="478" spans="4:14" x14ac:dyDescent="0.25">
      <c r="D478" s="99"/>
      <c r="E478" s="99"/>
      <c r="F478" s="100"/>
      <c r="G478" s="99"/>
      <c r="H478" s="99"/>
      <c r="I478" s="98"/>
      <c r="J478" s="98"/>
      <c r="K478" s="98"/>
      <c r="L478" s="97"/>
      <c r="M478" s="97"/>
      <c r="N478" s="96"/>
    </row>
    <row r="479" spans="4:14" x14ac:dyDescent="0.25">
      <c r="D479" s="99"/>
      <c r="E479" s="99"/>
      <c r="F479" s="100"/>
      <c r="G479" s="99"/>
      <c r="H479" s="99"/>
      <c r="I479" s="98"/>
      <c r="J479" s="98"/>
      <c r="K479" s="98"/>
      <c r="L479" s="97"/>
      <c r="M479" s="97"/>
      <c r="N479" s="96"/>
    </row>
    <row r="480" spans="4:14" x14ac:dyDescent="0.25">
      <c r="D480" s="99"/>
      <c r="E480" s="99"/>
      <c r="F480" s="100"/>
      <c r="G480" s="99"/>
      <c r="H480" s="99"/>
      <c r="I480" s="98"/>
      <c r="J480" s="98"/>
      <c r="K480" s="98"/>
      <c r="L480" s="97"/>
      <c r="M480" s="97"/>
      <c r="N480" s="96"/>
    </row>
    <row r="481" spans="4:14" x14ac:dyDescent="0.25">
      <c r="D481" s="99"/>
      <c r="E481" s="99"/>
      <c r="F481" s="100"/>
      <c r="G481" s="99"/>
      <c r="H481" s="99"/>
      <c r="I481" s="98"/>
      <c r="J481" s="98"/>
      <c r="K481" s="98"/>
      <c r="L481" s="97"/>
      <c r="M481" s="97"/>
      <c r="N481" s="96"/>
    </row>
    <row r="482" spans="4:14" x14ac:dyDescent="0.25">
      <c r="D482" s="99"/>
      <c r="E482" s="99"/>
      <c r="F482" s="100"/>
      <c r="G482" s="99"/>
      <c r="H482" s="99"/>
      <c r="I482" s="98"/>
      <c r="J482" s="98"/>
      <c r="K482" s="98"/>
      <c r="L482" s="97"/>
      <c r="M482" s="97"/>
      <c r="N482" s="96"/>
    </row>
    <row r="483" spans="4:14" x14ac:dyDescent="0.25">
      <c r="D483" s="99"/>
      <c r="E483" s="99"/>
      <c r="F483" s="100"/>
      <c r="G483" s="99"/>
      <c r="H483" s="99"/>
      <c r="I483" s="98"/>
      <c r="J483" s="98"/>
      <c r="K483" s="98"/>
      <c r="L483" s="97"/>
      <c r="M483" s="97"/>
      <c r="N483" s="96"/>
    </row>
    <row r="484" spans="4:14" x14ac:dyDescent="0.25">
      <c r="D484" s="99"/>
      <c r="E484" s="99"/>
      <c r="F484" s="100"/>
      <c r="G484" s="99"/>
      <c r="H484" s="99"/>
      <c r="I484" s="98"/>
      <c r="J484" s="98"/>
      <c r="K484" s="98"/>
      <c r="L484" s="97"/>
      <c r="M484" s="97"/>
      <c r="N484" s="96"/>
    </row>
    <row r="485" spans="4:14" x14ac:dyDescent="0.25">
      <c r="D485" s="99"/>
      <c r="E485" s="99"/>
      <c r="F485" s="100"/>
      <c r="G485" s="99"/>
      <c r="H485" s="99"/>
      <c r="I485" s="98"/>
      <c r="J485" s="98"/>
      <c r="K485" s="98"/>
      <c r="L485" s="97"/>
      <c r="M485" s="97"/>
      <c r="N485" s="96"/>
    </row>
    <row r="486" spans="4:14" x14ac:dyDescent="0.25">
      <c r="D486" s="99"/>
      <c r="E486" s="99"/>
      <c r="F486" s="100"/>
      <c r="G486" s="99"/>
      <c r="H486" s="99"/>
      <c r="I486" s="98"/>
      <c r="J486" s="98"/>
      <c r="K486" s="98"/>
      <c r="L486" s="97"/>
      <c r="M486" s="97"/>
      <c r="N486" s="96"/>
    </row>
    <row r="487" spans="4:14" x14ac:dyDescent="0.25">
      <c r="D487" s="99"/>
      <c r="E487" s="99"/>
      <c r="F487" s="100"/>
      <c r="G487" s="99"/>
      <c r="H487" s="99"/>
      <c r="I487" s="98"/>
      <c r="J487" s="98"/>
      <c r="K487" s="98"/>
      <c r="L487" s="97"/>
      <c r="M487" s="97"/>
      <c r="N487" s="96"/>
    </row>
    <row r="488" spans="4:14" x14ac:dyDescent="0.25">
      <c r="D488" s="99"/>
      <c r="E488" s="99"/>
      <c r="F488" s="100"/>
      <c r="G488" s="99"/>
      <c r="H488" s="99"/>
      <c r="I488" s="98"/>
      <c r="J488" s="98"/>
      <c r="K488" s="98"/>
      <c r="L488" s="97"/>
      <c r="M488" s="97"/>
      <c r="N488" s="96"/>
    </row>
    <row r="489" spans="4:14" x14ac:dyDescent="0.25">
      <c r="D489" s="99"/>
      <c r="E489" s="99"/>
      <c r="F489" s="100"/>
      <c r="G489" s="99"/>
      <c r="H489" s="99"/>
      <c r="I489" s="98"/>
      <c r="J489" s="98"/>
      <c r="K489" s="98"/>
      <c r="L489" s="97"/>
      <c r="M489" s="97"/>
      <c r="N489" s="96"/>
    </row>
    <row r="490" spans="4:14" x14ac:dyDescent="0.25">
      <c r="D490" s="99"/>
      <c r="E490" s="99"/>
      <c r="F490" s="100"/>
      <c r="G490" s="99"/>
      <c r="H490" s="99"/>
      <c r="I490" s="98"/>
      <c r="J490" s="98"/>
      <c r="K490" s="98"/>
      <c r="L490" s="97"/>
      <c r="M490" s="97"/>
      <c r="N490" s="96"/>
    </row>
    <row r="491" spans="4:14" x14ac:dyDescent="0.25">
      <c r="D491" s="99"/>
      <c r="E491" s="99"/>
      <c r="F491" s="100"/>
      <c r="G491" s="99"/>
      <c r="H491" s="99"/>
      <c r="I491" s="98"/>
      <c r="J491" s="98"/>
      <c r="K491" s="98"/>
      <c r="L491" s="97"/>
      <c r="M491" s="97"/>
      <c r="N491" s="96"/>
    </row>
    <row r="492" spans="4:14" x14ac:dyDescent="0.25">
      <c r="D492" s="99"/>
      <c r="E492" s="99"/>
      <c r="F492" s="100"/>
      <c r="G492" s="99"/>
      <c r="H492" s="99"/>
      <c r="I492" s="98"/>
      <c r="J492" s="98"/>
      <c r="K492" s="98"/>
      <c r="L492" s="97"/>
      <c r="M492" s="97"/>
      <c r="N492" s="96"/>
    </row>
    <row r="493" spans="4:14" x14ac:dyDescent="0.25">
      <c r="D493" s="99"/>
      <c r="E493" s="99"/>
      <c r="F493" s="100"/>
      <c r="G493" s="99"/>
      <c r="H493" s="99"/>
      <c r="I493" s="98"/>
      <c r="J493" s="98"/>
      <c r="K493" s="98"/>
      <c r="L493" s="97"/>
      <c r="M493" s="97"/>
      <c r="N493" s="96"/>
    </row>
    <row r="494" spans="4:14" x14ac:dyDescent="0.25">
      <c r="D494" s="99"/>
      <c r="E494" s="99"/>
      <c r="F494" s="100"/>
      <c r="G494" s="99"/>
      <c r="H494" s="99"/>
      <c r="I494" s="98"/>
      <c r="J494" s="98"/>
      <c r="K494" s="98"/>
      <c r="L494" s="97"/>
      <c r="M494" s="97"/>
      <c r="N494" s="96"/>
    </row>
    <row r="495" spans="4:14" x14ac:dyDescent="0.25">
      <c r="D495" s="99"/>
      <c r="E495" s="99"/>
      <c r="F495" s="100"/>
      <c r="G495" s="99"/>
      <c r="H495" s="99"/>
      <c r="I495" s="98"/>
      <c r="J495" s="98"/>
      <c r="K495" s="98"/>
      <c r="L495" s="97"/>
      <c r="M495" s="97"/>
      <c r="N495" s="96"/>
    </row>
    <row r="496" spans="4:14" x14ac:dyDescent="0.25">
      <c r="D496" s="99"/>
      <c r="E496" s="99"/>
      <c r="F496" s="100"/>
      <c r="G496" s="99"/>
      <c r="H496" s="99"/>
      <c r="I496" s="98"/>
      <c r="J496" s="98"/>
      <c r="K496" s="98"/>
      <c r="L496" s="97"/>
      <c r="M496" s="97"/>
      <c r="N496" s="96"/>
    </row>
    <row r="497" spans="4:14" x14ac:dyDescent="0.25">
      <c r="D497" s="99"/>
      <c r="E497" s="99"/>
      <c r="F497" s="100"/>
      <c r="G497" s="99"/>
      <c r="H497" s="99"/>
      <c r="I497" s="98"/>
      <c r="J497" s="98"/>
      <c r="K497" s="98"/>
      <c r="L497" s="97"/>
      <c r="M497" s="97"/>
      <c r="N497" s="96"/>
    </row>
    <row r="498" spans="4:14" x14ac:dyDescent="0.25">
      <c r="D498" s="99"/>
      <c r="E498" s="99"/>
      <c r="F498" s="100"/>
      <c r="G498" s="99"/>
      <c r="H498" s="99"/>
      <c r="I498" s="98"/>
      <c r="J498" s="98"/>
      <c r="K498" s="98"/>
      <c r="L498" s="97"/>
      <c r="M498" s="97"/>
      <c r="N498" s="96"/>
    </row>
    <row r="499" spans="4:14" x14ac:dyDescent="0.25">
      <c r="D499" s="99"/>
      <c r="E499" s="99"/>
      <c r="F499" s="100"/>
      <c r="G499" s="99"/>
      <c r="H499" s="99"/>
      <c r="I499" s="98"/>
      <c r="J499" s="98"/>
      <c r="K499" s="98"/>
      <c r="L499" s="97"/>
      <c r="M499" s="97"/>
      <c r="N499" s="96"/>
    </row>
    <row r="500" spans="4:14" x14ac:dyDescent="0.25">
      <c r="D500" s="99"/>
      <c r="E500" s="99"/>
      <c r="F500" s="100"/>
      <c r="G500" s="99"/>
      <c r="H500" s="99"/>
      <c r="I500" s="98"/>
      <c r="J500" s="98"/>
      <c r="K500" s="98"/>
      <c r="L500" s="97"/>
      <c r="M500" s="97"/>
      <c r="N500" s="96"/>
    </row>
    <row r="501" spans="4:14" x14ac:dyDescent="0.25">
      <c r="D501" s="99"/>
      <c r="E501" s="99"/>
      <c r="F501" s="100"/>
      <c r="G501" s="99"/>
      <c r="H501" s="99"/>
      <c r="I501" s="98"/>
      <c r="J501" s="98"/>
      <c r="K501" s="98"/>
      <c r="L501" s="97"/>
      <c r="M501" s="97"/>
      <c r="N501" s="96"/>
    </row>
    <row r="502" spans="4:14" x14ac:dyDescent="0.25">
      <c r="D502" s="99"/>
      <c r="E502" s="99"/>
      <c r="F502" s="100"/>
      <c r="G502" s="99"/>
      <c r="H502" s="99"/>
      <c r="I502" s="98"/>
      <c r="J502" s="98"/>
      <c r="K502" s="98"/>
      <c r="L502" s="97"/>
      <c r="M502" s="97"/>
      <c r="N502" s="96"/>
    </row>
    <row r="503" spans="4:14" x14ac:dyDescent="0.25">
      <c r="D503" s="99"/>
      <c r="E503" s="99"/>
      <c r="F503" s="100"/>
      <c r="G503" s="99"/>
      <c r="H503" s="99"/>
      <c r="I503" s="98"/>
      <c r="J503" s="98"/>
      <c r="K503" s="98"/>
      <c r="L503" s="97"/>
      <c r="M503" s="97"/>
      <c r="N503" s="96"/>
    </row>
    <row r="504" spans="4:14" x14ac:dyDescent="0.25">
      <c r="D504" s="99"/>
      <c r="E504" s="99"/>
      <c r="F504" s="100"/>
      <c r="G504" s="99"/>
      <c r="H504" s="99"/>
      <c r="I504" s="98"/>
      <c r="J504" s="98"/>
      <c r="K504" s="98"/>
      <c r="L504" s="97"/>
      <c r="M504" s="97"/>
      <c r="N504" s="96"/>
    </row>
    <row r="505" spans="4:14" x14ac:dyDescent="0.25">
      <c r="D505" s="99"/>
      <c r="E505" s="99"/>
      <c r="F505" s="100"/>
      <c r="G505" s="99"/>
      <c r="H505" s="99"/>
      <c r="I505" s="98"/>
      <c r="J505" s="98"/>
      <c r="K505" s="98"/>
      <c r="L505" s="97"/>
      <c r="M505" s="97"/>
      <c r="N505" s="96"/>
    </row>
    <row r="506" spans="4:14" x14ac:dyDescent="0.25">
      <c r="D506" s="99"/>
      <c r="E506" s="99"/>
      <c r="F506" s="100"/>
      <c r="G506" s="99"/>
      <c r="H506" s="99"/>
      <c r="I506" s="98"/>
      <c r="J506" s="98"/>
      <c r="K506" s="98"/>
      <c r="L506" s="97"/>
      <c r="M506" s="97"/>
      <c r="N506" s="96"/>
    </row>
    <row r="507" spans="4:14" x14ac:dyDescent="0.25">
      <c r="D507" s="99"/>
      <c r="E507" s="99"/>
      <c r="F507" s="100"/>
      <c r="G507" s="99"/>
      <c r="H507" s="99"/>
      <c r="I507" s="98"/>
      <c r="J507" s="98"/>
      <c r="K507" s="98"/>
      <c r="L507" s="97"/>
      <c r="M507" s="97"/>
      <c r="N507" s="96"/>
    </row>
    <row r="508" spans="4:14" x14ac:dyDescent="0.25">
      <c r="D508" s="99"/>
      <c r="E508" s="99"/>
      <c r="F508" s="100"/>
      <c r="G508" s="99"/>
      <c r="H508" s="99"/>
      <c r="I508" s="98"/>
      <c r="J508" s="98"/>
      <c r="K508" s="98"/>
      <c r="L508" s="97"/>
      <c r="M508" s="97"/>
      <c r="N508" s="96"/>
    </row>
    <row r="509" spans="4:14" x14ac:dyDescent="0.25">
      <c r="D509" s="99"/>
      <c r="E509" s="99"/>
      <c r="F509" s="100"/>
      <c r="G509" s="99"/>
      <c r="H509" s="99"/>
      <c r="I509" s="98"/>
      <c r="J509" s="98"/>
      <c r="K509" s="98"/>
      <c r="L509" s="97"/>
      <c r="M509" s="97"/>
      <c r="N509" s="96"/>
    </row>
    <row r="510" spans="4:14" x14ac:dyDescent="0.25">
      <c r="D510" s="99"/>
      <c r="E510" s="99"/>
      <c r="F510" s="100"/>
      <c r="G510" s="99"/>
      <c r="H510" s="99"/>
      <c r="I510" s="98"/>
      <c r="J510" s="98"/>
      <c r="K510" s="98"/>
      <c r="L510" s="97"/>
      <c r="M510" s="97"/>
      <c r="N510" s="96"/>
    </row>
    <row r="511" spans="4:14" x14ac:dyDescent="0.25">
      <c r="D511" s="99"/>
      <c r="E511" s="99"/>
      <c r="F511" s="100"/>
      <c r="G511" s="99"/>
      <c r="H511" s="99"/>
      <c r="I511" s="98"/>
      <c r="J511" s="98"/>
      <c r="K511" s="98"/>
      <c r="L511" s="97"/>
      <c r="M511" s="97"/>
      <c r="N511" s="96"/>
    </row>
    <row r="512" spans="4:14" x14ac:dyDescent="0.25">
      <c r="D512" s="99"/>
      <c r="E512" s="99"/>
      <c r="F512" s="100"/>
      <c r="G512" s="99"/>
      <c r="H512" s="99"/>
      <c r="I512" s="98"/>
      <c r="J512" s="98"/>
      <c r="K512" s="98"/>
      <c r="L512" s="97"/>
      <c r="M512" s="97"/>
      <c r="N512" s="96"/>
    </row>
    <row r="513" spans="4:14" x14ac:dyDescent="0.25">
      <c r="D513" s="99"/>
      <c r="E513" s="99"/>
      <c r="F513" s="100"/>
      <c r="G513" s="99"/>
      <c r="H513" s="99"/>
      <c r="I513" s="98"/>
      <c r="J513" s="98"/>
      <c r="K513" s="98"/>
      <c r="L513" s="97"/>
      <c r="M513" s="97"/>
      <c r="N513" s="96"/>
    </row>
    <row r="514" spans="4:14" x14ac:dyDescent="0.25">
      <c r="D514" s="99"/>
      <c r="E514" s="99"/>
      <c r="F514" s="100"/>
      <c r="G514" s="99"/>
      <c r="H514" s="99"/>
      <c r="I514" s="98"/>
      <c r="J514" s="98"/>
      <c r="K514" s="98"/>
      <c r="L514" s="97"/>
      <c r="M514" s="97"/>
      <c r="N514" s="96"/>
    </row>
    <row r="515" spans="4:14" x14ac:dyDescent="0.25">
      <c r="D515" s="99"/>
      <c r="E515" s="99"/>
      <c r="F515" s="100"/>
      <c r="G515" s="99"/>
      <c r="H515" s="99"/>
      <c r="I515" s="98"/>
      <c r="J515" s="98"/>
      <c r="K515" s="98"/>
      <c r="L515" s="97"/>
      <c r="M515" s="97"/>
      <c r="N515" s="96"/>
    </row>
    <row r="516" spans="4:14" x14ac:dyDescent="0.25">
      <c r="D516" s="99"/>
      <c r="E516" s="99"/>
      <c r="F516" s="100"/>
      <c r="G516" s="99"/>
      <c r="H516" s="99"/>
      <c r="I516" s="98"/>
      <c r="J516" s="98"/>
      <c r="K516" s="98"/>
      <c r="L516" s="97"/>
      <c r="M516" s="97"/>
      <c r="N516" s="96"/>
    </row>
    <row r="517" spans="4:14" x14ac:dyDescent="0.25">
      <c r="D517" s="99"/>
      <c r="E517" s="99"/>
      <c r="F517" s="100"/>
      <c r="G517" s="99"/>
      <c r="H517" s="99"/>
      <c r="I517" s="98"/>
      <c r="J517" s="98"/>
      <c r="K517" s="98"/>
      <c r="L517" s="97"/>
      <c r="M517" s="97"/>
      <c r="N517" s="96"/>
    </row>
    <row r="518" spans="4:14" x14ac:dyDescent="0.25">
      <c r="D518" s="99"/>
      <c r="E518" s="99"/>
      <c r="F518" s="100"/>
      <c r="G518" s="99"/>
      <c r="H518" s="99"/>
      <c r="I518" s="98"/>
      <c r="J518" s="98"/>
      <c r="K518" s="98"/>
      <c r="L518" s="97"/>
      <c r="M518" s="97"/>
      <c r="N518" s="96"/>
    </row>
    <row r="519" spans="4:14" x14ac:dyDescent="0.25">
      <c r="D519" s="99"/>
      <c r="E519" s="99"/>
      <c r="F519" s="100"/>
      <c r="G519" s="99"/>
      <c r="H519" s="99"/>
      <c r="I519" s="98"/>
      <c r="J519" s="98"/>
      <c r="K519" s="98"/>
      <c r="L519" s="97"/>
      <c r="M519" s="97"/>
      <c r="N519" s="96"/>
    </row>
    <row r="520" spans="4:14" x14ac:dyDescent="0.25">
      <c r="D520" s="99"/>
      <c r="E520" s="99"/>
      <c r="F520" s="100"/>
      <c r="G520" s="99"/>
      <c r="H520" s="99"/>
      <c r="I520" s="98"/>
      <c r="J520" s="98"/>
      <c r="K520" s="98"/>
      <c r="L520" s="97"/>
      <c r="M520" s="97"/>
      <c r="N520" s="96"/>
    </row>
    <row r="521" spans="4:14" x14ac:dyDescent="0.25">
      <c r="D521" s="99"/>
      <c r="E521" s="99"/>
      <c r="F521" s="100"/>
      <c r="G521" s="99"/>
      <c r="H521" s="99"/>
      <c r="I521" s="98"/>
      <c r="J521" s="98"/>
      <c r="K521" s="98"/>
      <c r="L521" s="97"/>
      <c r="M521" s="97"/>
      <c r="N521" s="96"/>
    </row>
    <row r="522" spans="4:14" x14ac:dyDescent="0.25">
      <c r="D522" s="99"/>
      <c r="E522" s="99"/>
      <c r="F522" s="100"/>
      <c r="G522" s="99"/>
      <c r="H522" s="99"/>
      <c r="I522" s="98"/>
      <c r="J522" s="98"/>
      <c r="K522" s="98"/>
      <c r="L522" s="97"/>
      <c r="M522" s="97"/>
      <c r="N522" s="96"/>
    </row>
    <row r="523" spans="4:14" x14ac:dyDescent="0.25">
      <c r="D523" s="99"/>
      <c r="E523" s="99"/>
      <c r="F523" s="100"/>
      <c r="G523" s="99"/>
      <c r="H523" s="99"/>
      <c r="I523" s="98"/>
      <c r="J523" s="98"/>
      <c r="K523" s="98"/>
      <c r="L523" s="97"/>
      <c r="M523" s="97"/>
      <c r="N523" s="96"/>
    </row>
    <row r="524" spans="4:14" x14ac:dyDescent="0.25">
      <c r="D524" s="99"/>
      <c r="E524" s="99"/>
      <c r="F524" s="100"/>
      <c r="G524" s="99"/>
      <c r="H524" s="99"/>
      <c r="I524" s="98"/>
      <c r="J524" s="98"/>
      <c r="K524" s="98"/>
      <c r="L524" s="97"/>
      <c r="M524" s="97"/>
      <c r="N524" s="96"/>
    </row>
    <row r="525" spans="4:14" x14ac:dyDescent="0.25">
      <c r="D525" s="99"/>
      <c r="E525" s="99"/>
      <c r="F525" s="100"/>
      <c r="G525" s="99"/>
      <c r="H525" s="99"/>
      <c r="I525" s="98"/>
      <c r="J525" s="98"/>
      <c r="K525" s="98"/>
      <c r="L525" s="97"/>
      <c r="M525" s="97"/>
      <c r="N525" s="96"/>
    </row>
    <row r="526" spans="4:14" x14ac:dyDescent="0.25">
      <c r="D526" s="99"/>
      <c r="E526" s="99"/>
      <c r="F526" s="100"/>
      <c r="G526" s="99"/>
      <c r="H526" s="99"/>
      <c r="I526" s="98"/>
      <c r="J526" s="98"/>
      <c r="K526" s="98"/>
      <c r="L526" s="97"/>
      <c r="M526" s="97"/>
      <c r="N526" s="96"/>
    </row>
    <row r="527" spans="4:14" x14ac:dyDescent="0.25">
      <c r="D527" s="99"/>
      <c r="E527" s="99"/>
      <c r="F527" s="100"/>
      <c r="G527" s="99"/>
      <c r="H527" s="99"/>
      <c r="I527" s="98"/>
      <c r="J527" s="98"/>
      <c r="K527" s="98"/>
      <c r="L527" s="97"/>
      <c r="M527" s="97"/>
      <c r="N527" s="96"/>
    </row>
    <row r="528" spans="4:14" x14ac:dyDescent="0.25">
      <c r="D528" s="99"/>
      <c r="E528" s="99"/>
      <c r="F528" s="100"/>
      <c r="G528" s="99"/>
      <c r="H528" s="99"/>
      <c r="I528" s="98"/>
      <c r="J528" s="98"/>
      <c r="K528" s="98"/>
      <c r="L528" s="97"/>
      <c r="M528" s="97"/>
      <c r="N528" s="96"/>
    </row>
    <row r="529" spans="4:14" x14ac:dyDescent="0.25">
      <c r="D529" s="99"/>
      <c r="E529" s="99"/>
      <c r="F529" s="100"/>
      <c r="G529" s="99"/>
      <c r="H529" s="99"/>
      <c r="I529" s="98"/>
      <c r="J529" s="98"/>
      <c r="K529" s="98"/>
      <c r="L529" s="97"/>
      <c r="M529" s="97"/>
      <c r="N529" s="96"/>
    </row>
    <row r="530" spans="4:14" x14ac:dyDescent="0.25">
      <c r="D530" s="99"/>
      <c r="E530" s="99"/>
      <c r="F530" s="100"/>
      <c r="G530" s="99"/>
      <c r="H530" s="99"/>
      <c r="I530" s="98"/>
      <c r="J530" s="98"/>
      <c r="K530" s="98"/>
      <c r="L530" s="97"/>
      <c r="M530" s="97"/>
      <c r="N530" s="96"/>
    </row>
    <row r="531" spans="4:14" x14ac:dyDescent="0.25">
      <c r="D531" s="99"/>
      <c r="E531" s="99"/>
      <c r="F531" s="100"/>
      <c r="G531" s="99"/>
      <c r="H531" s="99"/>
      <c r="I531" s="98"/>
      <c r="J531" s="98"/>
      <c r="K531" s="98"/>
      <c r="L531" s="97"/>
      <c r="M531" s="97"/>
      <c r="N531" s="96"/>
    </row>
    <row r="532" spans="4:14" x14ac:dyDescent="0.25">
      <c r="D532" s="99"/>
      <c r="E532" s="99"/>
      <c r="F532" s="100"/>
      <c r="G532" s="99"/>
      <c r="H532" s="99"/>
      <c r="I532" s="98"/>
      <c r="J532" s="98"/>
      <c r="K532" s="98"/>
      <c r="L532" s="97"/>
      <c r="M532" s="97"/>
      <c r="N532" s="96"/>
    </row>
    <row r="533" spans="4:14" x14ac:dyDescent="0.25">
      <c r="D533" s="99"/>
      <c r="E533" s="99"/>
      <c r="F533" s="100"/>
      <c r="G533" s="99"/>
      <c r="H533" s="99"/>
      <c r="I533" s="98"/>
      <c r="J533" s="98"/>
      <c r="K533" s="98"/>
      <c r="L533" s="97"/>
      <c r="M533" s="97"/>
      <c r="N533" s="96"/>
    </row>
    <row r="534" spans="4:14" x14ac:dyDescent="0.25">
      <c r="D534" s="99"/>
      <c r="E534" s="99"/>
      <c r="F534" s="100"/>
      <c r="G534" s="99"/>
      <c r="H534" s="99"/>
      <c r="I534" s="98"/>
      <c r="J534" s="98"/>
      <c r="K534" s="98"/>
      <c r="L534" s="97"/>
      <c r="M534" s="97"/>
      <c r="N534" s="96"/>
    </row>
    <row r="535" spans="4:14" x14ac:dyDescent="0.25">
      <c r="D535" s="99"/>
      <c r="E535" s="99"/>
      <c r="F535" s="100"/>
      <c r="G535" s="99"/>
      <c r="H535" s="99"/>
      <c r="I535" s="98"/>
      <c r="J535" s="98"/>
      <c r="K535" s="98"/>
      <c r="L535" s="97"/>
      <c r="M535" s="97"/>
      <c r="N535" s="96"/>
    </row>
    <row r="536" spans="4:14" x14ac:dyDescent="0.25">
      <c r="D536" s="99"/>
      <c r="E536" s="99"/>
      <c r="F536" s="100"/>
      <c r="G536" s="99"/>
      <c r="H536" s="99"/>
      <c r="I536" s="98"/>
      <c r="J536" s="98"/>
      <c r="K536" s="98"/>
      <c r="L536" s="97"/>
      <c r="M536" s="97"/>
      <c r="N536" s="96"/>
    </row>
    <row r="537" spans="4:14" x14ac:dyDescent="0.25">
      <c r="D537" s="99"/>
      <c r="E537" s="99"/>
      <c r="F537" s="100"/>
      <c r="G537" s="99"/>
      <c r="H537" s="99"/>
      <c r="I537" s="98"/>
      <c r="J537" s="98"/>
      <c r="K537" s="98"/>
      <c r="L537" s="97"/>
      <c r="M537" s="97"/>
      <c r="N537" s="96"/>
    </row>
    <row r="538" spans="4:14" x14ac:dyDescent="0.25">
      <c r="D538" s="99"/>
      <c r="E538" s="99"/>
      <c r="F538" s="100"/>
      <c r="G538" s="99"/>
      <c r="H538" s="99"/>
      <c r="I538" s="98"/>
      <c r="J538" s="98"/>
      <c r="K538" s="98"/>
      <c r="L538" s="97"/>
      <c r="M538" s="97"/>
      <c r="N538" s="96"/>
    </row>
    <row r="539" spans="4:14" x14ac:dyDescent="0.25">
      <c r="D539" s="99"/>
      <c r="E539" s="99"/>
      <c r="F539" s="100"/>
      <c r="G539" s="99"/>
      <c r="H539" s="99"/>
      <c r="I539" s="98"/>
      <c r="J539" s="98"/>
      <c r="K539" s="98"/>
      <c r="L539" s="97"/>
      <c r="M539" s="97"/>
      <c r="N539" s="96"/>
    </row>
    <row r="540" spans="4:14" x14ac:dyDescent="0.25">
      <c r="D540" s="99"/>
      <c r="E540" s="99"/>
      <c r="F540" s="100"/>
      <c r="G540" s="99"/>
      <c r="H540" s="99"/>
      <c r="I540" s="98"/>
      <c r="J540" s="98"/>
      <c r="K540" s="98"/>
      <c r="L540" s="97"/>
      <c r="M540" s="97"/>
      <c r="N540" s="96"/>
    </row>
    <row r="541" spans="4:14" x14ac:dyDescent="0.25">
      <c r="D541" s="99"/>
      <c r="E541" s="99"/>
      <c r="F541" s="100"/>
      <c r="G541" s="99"/>
      <c r="H541" s="99"/>
      <c r="I541" s="98"/>
      <c r="J541" s="98"/>
      <c r="K541" s="98"/>
      <c r="L541" s="97"/>
      <c r="M541" s="97"/>
      <c r="N541" s="96"/>
    </row>
    <row r="542" spans="4:14" x14ac:dyDescent="0.25">
      <c r="D542" s="99"/>
      <c r="E542" s="99"/>
      <c r="F542" s="100"/>
      <c r="G542" s="99"/>
      <c r="H542" s="99"/>
      <c r="I542" s="98"/>
      <c r="J542" s="98"/>
      <c r="K542" s="98"/>
      <c r="L542" s="97"/>
      <c r="M542" s="97"/>
      <c r="N542" s="96"/>
    </row>
    <row r="543" spans="4:14" x14ac:dyDescent="0.25">
      <c r="D543" s="99"/>
      <c r="E543" s="99"/>
      <c r="F543" s="100"/>
      <c r="G543" s="99"/>
      <c r="H543" s="99"/>
      <c r="I543" s="98"/>
      <c r="J543" s="98"/>
      <c r="K543" s="98"/>
      <c r="L543" s="97"/>
      <c r="M543" s="97"/>
      <c r="N543" s="96"/>
    </row>
    <row r="544" spans="4:14" x14ac:dyDescent="0.25">
      <c r="D544" s="99"/>
      <c r="E544" s="99"/>
      <c r="F544" s="100"/>
      <c r="G544" s="99"/>
      <c r="H544" s="99"/>
      <c r="I544" s="98"/>
      <c r="J544" s="98"/>
      <c r="K544" s="98"/>
      <c r="L544" s="97"/>
      <c r="M544" s="97"/>
      <c r="N544" s="96"/>
    </row>
    <row r="545" spans="4:14" x14ac:dyDescent="0.25">
      <c r="D545" s="99"/>
      <c r="E545" s="99"/>
      <c r="F545" s="100"/>
      <c r="G545" s="99"/>
      <c r="H545" s="99"/>
      <c r="I545" s="98"/>
      <c r="J545" s="98"/>
      <c r="K545" s="98"/>
      <c r="L545" s="97"/>
      <c r="M545" s="97"/>
      <c r="N545" s="96"/>
    </row>
    <row r="546" spans="4:14" x14ac:dyDescent="0.25">
      <c r="D546" s="99"/>
      <c r="E546" s="99"/>
      <c r="F546" s="100"/>
      <c r="G546" s="99"/>
      <c r="H546" s="99"/>
      <c r="I546" s="98"/>
      <c r="J546" s="98"/>
      <c r="K546" s="98"/>
      <c r="L546" s="97"/>
      <c r="M546" s="97"/>
      <c r="N546" s="96"/>
    </row>
    <row r="547" spans="4:14" x14ac:dyDescent="0.25">
      <c r="D547" s="99"/>
      <c r="E547" s="99"/>
      <c r="F547" s="100"/>
      <c r="G547" s="99"/>
      <c r="H547" s="99"/>
      <c r="I547" s="98"/>
      <c r="J547" s="98"/>
      <c r="K547" s="98"/>
      <c r="L547" s="97"/>
      <c r="M547" s="97"/>
      <c r="N547" s="96"/>
    </row>
    <row r="548" spans="4:14" x14ac:dyDescent="0.25">
      <c r="D548" s="99"/>
      <c r="E548" s="99"/>
      <c r="F548" s="100"/>
      <c r="G548" s="99"/>
      <c r="H548" s="99"/>
      <c r="I548" s="98"/>
      <c r="J548" s="98"/>
      <c r="K548" s="98"/>
      <c r="L548" s="97"/>
      <c r="M548" s="97"/>
      <c r="N548" s="96"/>
    </row>
    <row r="549" spans="4:14" x14ac:dyDescent="0.25">
      <c r="D549" s="99"/>
      <c r="E549" s="99"/>
      <c r="F549" s="100"/>
      <c r="G549" s="99"/>
      <c r="H549" s="99"/>
      <c r="I549" s="98"/>
      <c r="J549" s="98"/>
      <c r="K549" s="98"/>
      <c r="L549" s="97"/>
      <c r="M549" s="97"/>
      <c r="N549" s="96"/>
    </row>
    <row r="550" spans="4:14" x14ac:dyDescent="0.25">
      <c r="D550" s="99"/>
      <c r="E550" s="99"/>
      <c r="F550" s="100"/>
      <c r="G550" s="99"/>
      <c r="H550" s="99"/>
      <c r="I550" s="98"/>
      <c r="J550" s="98"/>
      <c r="K550" s="98"/>
      <c r="L550" s="97"/>
      <c r="M550" s="97"/>
      <c r="N550" s="96"/>
    </row>
    <row r="551" spans="4:14" x14ac:dyDescent="0.25">
      <c r="D551" s="99"/>
      <c r="E551" s="99"/>
      <c r="F551" s="100"/>
      <c r="G551" s="99"/>
      <c r="H551" s="99"/>
      <c r="I551" s="98"/>
      <c r="J551" s="98"/>
      <c r="K551" s="98"/>
      <c r="L551" s="97"/>
      <c r="M551" s="97"/>
      <c r="N551" s="96"/>
    </row>
    <row r="552" spans="4:14" x14ac:dyDescent="0.25">
      <c r="D552" s="99"/>
      <c r="E552" s="99"/>
      <c r="F552" s="100"/>
      <c r="G552" s="99"/>
      <c r="H552" s="99"/>
      <c r="I552" s="98"/>
      <c r="J552" s="98"/>
      <c r="K552" s="98"/>
      <c r="L552" s="97"/>
      <c r="M552" s="97"/>
      <c r="N552" s="96"/>
    </row>
    <row r="553" spans="4:14" x14ac:dyDescent="0.25">
      <c r="D553" s="99"/>
      <c r="E553" s="99"/>
      <c r="F553" s="100"/>
      <c r="G553" s="99"/>
      <c r="H553" s="99"/>
      <c r="I553" s="98"/>
      <c r="J553" s="98"/>
      <c r="K553" s="98"/>
      <c r="L553" s="97"/>
      <c r="M553" s="97"/>
      <c r="N553" s="96"/>
    </row>
    <row r="554" spans="4:14" x14ac:dyDescent="0.25">
      <c r="D554" s="99"/>
      <c r="E554" s="99"/>
      <c r="F554" s="100"/>
      <c r="G554" s="99"/>
      <c r="H554" s="99"/>
      <c r="I554" s="98"/>
      <c r="J554" s="98"/>
      <c r="K554" s="98"/>
      <c r="L554" s="97"/>
      <c r="M554" s="97"/>
      <c r="N554" s="96"/>
    </row>
    <row r="555" spans="4:14" x14ac:dyDescent="0.25">
      <c r="D555" s="99"/>
      <c r="E555" s="99"/>
      <c r="F555" s="100"/>
      <c r="G555" s="99"/>
      <c r="H555" s="99"/>
      <c r="I555" s="98"/>
      <c r="J555" s="98"/>
      <c r="K555" s="98"/>
      <c r="L555" s="97"/>
      <c r="M555" s="97"/>
      <c r="N555" s="96"/>
    </row>
    <row r="556" spans="4:14" x14ac:dyDescent="0.25">
      <c r="D556" s="99"/>
      <c r="E556" s="99"/>
      <c r="F556" s="100"/>
      <c r="G556" s="99"/>
      <c r="H556" s="99"/>
      <c r="I556" s="98"/>
      <c r="J556" s="98"/>
      <c r="K556" s="98"/>
      <c r="L556" s="97"/>
      <c r="M556" s="97"/>
      <c r="N556" s="96"/>
    </row>
    <row r="557" spans="4:14" x14ac:dyDescent="0.25">
      <c r="D557" s="99"/>
      <c r="E557" s="99"/>
      <c r="F557" s="100"/>
      <c r="G557" s="99"/>
      <c r="H557" s="99"/>
      <c r="I557" s="98"/>
      <c r="J557" s="98"/>
      <c r="K557" s="98"/>
      <c r="L557" s="97"/>
      <c r="M557" s="97"/>
      <c r="N557" s="96"/>
    </row>
    <row r="558" spans="4:14" x14ac:dyDescent="0.25">
      <c r="D558" s="99"/>
      <c r="E558" s="99"/>
      <c r="F558" s="100"/>
      <c r="G558" s="99"/>
      <c r="H558" s="99"/>
      <c r="I558" s="98"/>
      <c r="J558" s="98"/>
      <c r="K558" s="98"/>
      <c r="L558" s="97"/>
      <c r="M558" s="97"/>
      <c r="N558" s="96"/>
    </row>
    <row r="559" spans="4:14" x14ac:dyDescent="0.25">
      <c r="D559" s="99"/>
      <c r="E559" s="99"/>
      <c r="F559" s="100"/>
      <c r="G559" s="99"/>
      <c r="H559" s="99"/>
      <c r="I559" s="98"/>
      <c r="J559" s="98"/>
      <c r="K559" s="98"/>
      <c r="L559" s="97"/>
      <c r="M559" s="97"/>
      <c r="N559" s="96"/>
    </row>
    <row r="560" spans="4:14" x14ac:dyDescent="0.25">
      <c r="D560" s="99"/>
      <c r="E560" s="99"/>
      <c r="F560" s="100"/>
      <c r="G560" s="99"/>
      <c r="H560" s="99"/>
      <c r="I560" s="98"/>
      <c r="J560" s="98"/>
      <c r="K560" s="98"/>
      <c r="L560" s="97"/>
      <c r="M560" s="97"/>
      <c r="N560" s="96"/>
    </row>
    <row r="561" spans="4:14" x14ac:dyDescent="0.25">
      <c r="D561" s="99"/>
      <c r="E561" s="99"/>
      <c r="F561" s="100"/>
      <c r="G561" s="99"/>
      <c r="H561" s="99"/>
      <c r="I561" s="98"/>
      <c r="J561" s="98"/>
      <c r="K561" s="98"/>
      <c r="L561" s="97"/>
      <c r="M561" s="97"/>
      <c r="N561" s="96"/>
    </row>
    <row r="562" spans="4:14" x14ac:dyDescent="0.25">
      <c r="D562" s="99"/>
      <c r="E562" s="99"/>
      <c r="F562" s="100"/>
      <c r="G562" s="99"/>
      <c r="H562" s="99"/>
      <c r="I562" s="98"/>
      <c r="J562" s="98"/>
      <c r="K562" s="98"/>
      <c r="L562" s="97"/>
      <c r="M562" s="97"/>
      <c r="N562" s="96"/>
    </row>
    <row r="563" spans="4:14" x14ac:dyDescent="0.25">
      <c r="D563" s="99"/>
      <c r="E563" s="99"/>
      <c r="F563" s="100"/>
      <c r="G563" s="99"/>
      <c r="H563" s="99"/>
      <c r="I563" s="98"/>
      <c r="J563" s="98"/>
      <c r="K563" s="98"/>
      <c r="L563" s="97"/>
      <c r="M563" s="97"/>
      <c r="N563" s="96"/>
    </row>
    <row r="564" spans="4:14" x14ac:dyDescent="0.25">
      <c r="D564" s="99"/>
      <c r="E564" s="99"/>
      <c r="F564" s="100"/>
      <c r="G564" s="99"/>
      <c r="H564" s="99"/>
      <c r="I564" s="98"/>
      <c r="J564" s="98"/>
      <c r="K564" s="98"/>
      <c r="L564" s="97"/>
      <c r="M564" s="97"/>
      <c r="N564" s="96"/>
    </row>
    <row r="565" spans="4:14" x14ac:dyDescent="0.25">
      <c r="D565" s="99"/>
      <c r="E565" s="99"/>
      <c r="F565" s="100"/>
      <c r="G565" s="99"/>
      <c r="H565" s="99"/>
      <c r="I565" s="98"/>
      <c r="J565" s="98"/>
      <c r="K565" s="98"/>
      <c r="L565" s="97"/>
      <c r="M565" s="97"/>
      <c r="N565" s="96"/>
    </row>
    <row r="566" spans="4:14" x14ac:dyDescent="0.25">
      <c r="D566" s="99"/>
      <c r="E566" s="99"/>
      <c r="F566" s="100"/>
      <c r="G566" s="99"/>
      <c r="H566" s="99"/>
      <c r="I566" s="98"/>
      <c r="J566" s="98"/>
      <c r="K566" s="98"/>
      <c r="L566" s="97"/>
      <c r="M566" s="97"/>
      <c r="N566" s="96"/>
    </row>
    <row r="567" spans="4:14" x14ac:dyDescent="0.25">
      <c r="D567" s="99"/>
      <c r="E567" s="99"/>
      <c r="F567" s="100"/>
      <c r="G567" s="99"/>
      <c r="H567" s="99"/>
      <c r="I567" s="98"/>
      <c r="J567" s="98"/>
      <c r="K567" s="98"/>
      <c r="L567" s="97"/>
      <c r="M567" s="97"/>
      <c r="N567" s="96"/>
    </row>
    <row r="568" spans="4:14" x14ac:dyDescent="0.25">
      <c r="D568" s="99"/>
      <c r="E568" s="99"/>
      <c r="F568" s="100"/>
      <c r="G568" s="99"/>
      <c r="H568" s="99"/>
      <c r="I568" s="98"/>
      <c r="J568" s="98"/>
      <c r="K568" s="98"/>
      <c r="L568" s="97"/>
      <c r="M568" s="97"/>
      <c r="N568" s="96"/>
    </row>
    <row r="569" spans="4:14" x14ac:dyDescent="0.25">
      <c r="D569" s="99"/>
      <c r="E569" s="99"/>
      <c r="F569" s="100"/>
      <c r="G569" s="99"/>
      <c r="H569" s="99"/>
      <c r="I569" s="98"/>
      <c r="J569" s="98"/>
      <c r="K569" s="98"/>
      <c r="L569" s="97"/>
      <c r="M569" s="97"/>
      <c r="N569" s="96"/>
    </row>
    <row r="570" spans="4:14" x14ac:dyDescent="0.25">
      <c r="D570" s="99"/>
      <c r="E570" s="99"/>
      <c r="F570" s="100"/>
      <c r="G570" s="99"/>
      <c r="H570" s="99"/>
      <c r="I570" s="98"/>
      <c r="J570" s="98"/>
      <c r="K570" s="98"/>
      <c r="L570" s="97"/>
      <c r="M570" s="97"/>
      <c r="N570" s="96"/>
    </row>
    <row r="571" spans="4:14" x14ac:dyDescent="0.25">
      <c r="D571" s="99"/>
      <c r="E571" s="99"/>
      <c r="F571" s="100"/>
      <c r="G571" s="99"/>
      <c r="H571" s="99"/>
      <c r="I571" s="98"/>
      <c r="J571" s="98"/>
      <c r="K571" s="98"/>
      <c r="L571" s="97"/>
      <c r="M571" s="97"/>
      <c r="N571" s="96"/>
    </row>
    <row r="572" spans="4:14" x14ac:dyDescent="0.25">
      <c r="D572" s="99"/>
      <c r="E572" s="99"/>
      <c r="F572" s="100"/>
      <c r="G572" s="99"/>
      <c r="H572" s="99"/>
      <c r="I572" s="98"/>
      <c r="J572" s="98"/>
      <c r="K572" s="98"/>
      <c r="L572" s="97"/>
      <c r="M572" s="97"/>
      <c r="N572" s="96"/>
    </row>
    <row r="573" spans="4:14" x14ac:dyDescent="0.25">
      <c r="D573" s="99"/>
      <c r="E573" s="99"/>
      <c r="F573" s="100"/>
      <c r="G573" s="99"/>
      <c r="H573" s="99"/>
      <c r="I573" s="98"/>
      <c r="J573" s="98"/>
      <c r="K573" s="98"/>
      <c r="L573" s="97"/>
      <c r="M573" s="97"/>
      <c r="N573" s="96"/>
    </row>
    <row r="574" spans="4:14" x14ac:dyDescent="0.25">
      <c r="D574" s="99"/>
      <c r="E574" s="99"/>
      <c r="F574" s="100"/>
      <c r="G574" s="99"/>
      <c r="H574" s="99"/>
      <c r="I574" s="98"/>
      <c r="J574" s="98"/>
      <c r="K574" s="98"/>
      <c r="L574" s="97"/>
      <c r="M574" s="97"/>
      <c r="N574" s="96"/>
    </row>
    <row r="575" spans="4:14" x14ac:dyDescent="0.25">
      <c r="D575" s="99"/>
      <c r="E575" s="99"/>
      <c r="F575" s="100"/>
      <c r="G575" s="99"/>
      <c r="H575" s="99"/>
      <c r="I575" s="98"/>
      <c r="J575" s="98"/>
      <c r="K575" s="98"/>
      <c r="L575" s="97"/>
      <c r="M575" s="97"/>
      <c r="N575" s="96"/>
    </row>
    <row r="576" spans="4:14" x14ac:dyDescent="0.25">
      <c r="D576" s="99"/>
      <c r="E576" s="99"/>
      <c r="F576" s="100"/>
      <c r="G576" s="99"/>
      <c r="H576" s="99"/>
      <c r="I576" s="98"/>
      <c r="J576" s="98"/>
      <c r="K576" s="98"/>
      <c r="L576" s="97"/>
      <c r="M576" s="97"/>
      <c r="N576" s="96"/>
    </row>
    <row r="577" spans="4:14" x14ac:dyDescent="0.25">
      <c r="D577" s="99"/>
      <c r="E577" s="99"/>
      <c r="F577" s="100"/>
      <c r="G577" s="99"/>
      <c r="H577" s="99"/>
      <c r="I577" s="98"/>
      <c r="J577" s="98"/>
      <c r="K577" s="98"/>
      <c r="L577" s="97"/>
      <c r="M577" s="97"/>
      <c r="N577" s="96"/>
    </row>
    <row r="578" spans="4:14" x14ac:dyDescent="0.25">
      <c r="D578" s="99"/>
      <c r="E578" s="99"/>
      <c r="F578" s="100"/>
      <c r="G578" s="99"/>
      <c r="H578" s="99"/>
      <c r="I578" s="98"/>
      <c r="J578" s="98"/>
      <c r="K578" s="98"/>
      <c r="L578" s="97"/>
      <c r="M578" s="97"/>
      <c r="N578" s="96"/>
    </row>
    <row r="579" spans="4:14" x14ac:dyDescent="0.25">
      <c r="D579" s="99"/>
      <c r="E579" s="99"/>
      <c r="F579" s="100"/>
      <c r="G579" s="99"/>
      <c r="H579" s="99"/>
      <c r="I579" s="98"/>
      <c r="J579" s="98"/>
      <c r="K579" s="98"/>
      <c r="L579" s="97"/>
      <c r="M579" s="97"/>
      <c r="N579" s="96"/>
    </row>
    <row r="580" spans="4:14" x14ac:dyDescent="0.25">
      <c r="D580" s="99"/>
      <c r="E580" s="99"/>
      <c r="F580" s="100"/>
      <c r="G580" s="99"/>
      <c r="H580" s="99"/>
      <c r="I580" s="98"/>
      <c r="J580" s="98"/>
      <c r="K580" s="98"/>
      <c r="L580" s="97"/>
      <c r="M580" s="97"/>
      <c r="N580" s="96"/>
    </row>
    <row r="581" spans="4:14" x14ac:dyDescent="0.25">
      <c r="D581" s="99"/>
      <c r="E581" s="99"/>
      <c r="F581" s="100"/>
      <c r="G581" s="99"/>
      <c r="H581" s="99"/>
      <c r="I581" s="98"/>
      <c r="J581" s="98"/>
      <c r="K581" s="98"/>
      <c r="L581" s="97"/>
      <c r="M581" s="97"/>
      <c r="N581" s="96"/>
    </row>
    <row r="582" spans="4:14" x14ac:dyDescent="0.25">
      <c r="D582" s="99"/>
      <c r="E582" s="99"/>
      <c r="F582" s="100"/>
      <c r="G582" s="99"/>
      <c r="H582" s="99"/>
      <c r="I582" s="98"/>
      <c r="J582" s="98"/>
      <c r="K582" s="98"/>
      <c r="L582" s="97"/>
      <c r="M582" s="97"/>
      <c r="N582" s="96"/>
    </row>
    <row r="583" spans="4:14" x14ac:dyDescent="0.25">
      <c r="D583" s="99"/>
      <c r="E583" s="99"/>
      <c r="F583" s="100"/>
      <c r="G583" s="99"/>
      <c r="H583" s="99"/>
      <c r="I583" s="98"/>
      <c r="J583" s="98"/>
      <c r="K583" s="98"/>
      <c r="L583" s="97"/>
      <c r="M583" s="97"/>
      <c r="N583" s="96"/>
    </row>
    <row r="584" spans="4:14" x14ac:dyDescent="0.25">
      <c r="D584" s="99"/>
      <c r="E584" s="99"/>
      <c r="F584" s="100"/>
      <c r="G584" s="99"/>
      <c r="H584" s="99"/>
      <c r="I584" s="98"/>
      <c r="J584" s="98"/>
      <c r="K584" s="98"/>
      <c r="L584" s="97"/>
      <c r="M584" s="97"/>
      <c r="N584" s="96"/>
    </row>
    <row r="585" spans="4:14" x14ac:dyDescent="0.25">
      <c r="D585" s="99"/>
      <c r="E585" s="99"/>
      <c r="F585" s="100"/>
      <c r="G585" s="99"/>
      <c r="H585" s="99"/>
      <c r="I585" s="98"/>
      <c r="J585" s="98"/>
      <c r="K585" s="98"/>
      <c r="L585" s="97"/>
      <c r="M585" s="97"/>
      <c r="N585" s="96"/>
    </row>
    <row r="586" spans="4:14" x14ac:dyDescent="0.25">
      <c r="D586" s="99"/>
      <c r="E586" s="99"/>
      <c r="F586" s="100"/>
      <c r="G586" s="99"/>
      <c r="H586" s="99"/>
      <c r="I586" s="98"/>
      <c r="J586" s="98"/>
      <c r="K586" s="98"/>
      <c r="L586" s="97"/>
      <c r="M586" s="97"/>
      <c r="N586" s="96"/>
    </row>
    <row r="587" spans="4:14" x14ac:dyDescent="0.25">
      <c r="D587" s="99"/>
      <c r="E587" s="99"/>
      <c r="F587" s="100"/>
      <c r="G587" s="99"/>
      <c r="H587" s="99"/>
      <c r="I587" s="98"/>
      <c r="J587" s="98"/>
      <c r="K587" s="98"/>
      <c r="L587" s="97"/>
      <c r="M587" s="97"/>
      <c r="N587" s="96"/>
    </row>
    <row r="588" spans="4:14" x14ac:dyDescent="0.25">
      <c r="D588" s="99"/>
      <c r="E588" s="99"/>
      <c r="F588" s="100"/>
      <c r="G588" s="99"/>
      <c r="H588" s="99"/>
      <c r="I588" s="98"/>
      <c r="J588" s="98"/>
      <c r="K588" s="98"/>
      <c r="L588" s="97"/>
      <c r="M588" s="97"/>
      <c r="N588" s="96"/>
    </row>
    <row r="589" spans="4:14" x14ac:dyDescent="0.25">
      <c r="D589" s="99"/>
      <c r="E589" s="99"/>
      <c r="F589" s="100"/>
      <c r="G589" s="99"/>
      <c r="H589" s="99"/>
      <c r="I589" s="98"/>
      <c r="J589" s="98"/>
      <c r="K589" s="98"/>
      <c r="L589" s="97"/>
      <c r="M589" s="97"/>
      <c r="N589" s="96"/>
    </row>
    <row r="590" spans="4:14" x14ac:dyDescent="0.25">
      <c r="D590" s="99"/>
      <c r="E590" s="99"/>
      <c r="F590" s="100"/>
      <c r="G590" s="99"/>
      <c r="H590" s="99"/>
      <c r="I590" s="98"/>
      <c r="J590" s="98"/>
      <c r="K590" s="98"/>
      <c r="L590" s="97"/>
      <c r="M590" s="97"/>
      <c r="N590" s="96"/>
    </row>
    <row r="591" spans="4:14" x14ac:dyDescent="0.25">
      <c r="D591" s="99"/>
      <c r="E591" s="99"/>
      <c r="F591" s="100"/>
      <c r="G591" s="99"/>
      <c r="H591" s="99"/>
      <c r="I591" s="98"/>
      <c r="J591" s="98"/>
      <c r="K591" s="98"/>
      <c r="L591" s="97"/>
      <c r="M591" s="97"/>
      <c r="N591" s="96"/>
    </row>
    <row r="592" spans="4:14" x14ac:dyDescent="0.25">
      <c r="D592" s="99"/>
      <c r="E592" s="99"/>
      <c r="F592" s="100"/>
      <c r="G592" s="99"/>
      <c r="H592" s="99"/>
      <c r="I592" s="98"/>
      <c r="J592" s="98"/>
      <c r="K592" s="98"/>
      <c r="L592" s="97"/>
      <c r="M592" s="97"/>
      <c r="N592" s="96"/>
    </row>
    <row r="593" spans="4:14" x14ac:dyDescent="0.25">
      <c r="D593" s="99"/>
      <c r="E593" s="99"/>
      <c r="F593" s="100"/>
      <c r="G593" s="99"/>
      <c r="H593" s="99"/>
      <c r="I593" s="98"/>
      <c r="J593" s="98"/>
      <c r="K593" s="98"/>
      <c r="L593" s="97"/>
      <c r="M593" s="97"/>
      <c r="N593" s="96"/>
    </row>
    <row r="594" spans="4:14" x14ac:dyDescent="0.25">
      <c r="D594" s="99"/>
      <c r="E594" s="99"/>
      <c r="F594" s="100"/>
      <c r="G594" s="99"/>
      <c r="H594" s="99"/>
      <c r="I594" s="98"/>
      <c r="J594" s="98"/>
      <c r="K594" s="98"/>
      <c r="L594" s="97"/>
      <c r="M594" s="97"/>
      <c r="N594" s="96"/>
    </row>
    <row r="595" spans="4:14" x14ac:dyDescent="0.25">
      <c r="D595" s="99"/>
      <c r="E595" s="99"/>
      <c r="F595" s="100"/>
      <c r="G595" s="99"/>
      <c r="H595" s="99"/>
      <c r="I595" s="98"/>
      <c r="J595" s="98"/>
      <c r="K595" s="98"/>
      <c r="L595" s="97"/>
      <c r="M595" s="97"/>
      <c r="N595" s="96"/>
    </row>
    <row r="596" spans="4:14" x14ac:dyDescent="0.25">
      <c r="D596" s="99"/>
      <c r="E596" s="99"/>
      <c r="F596" s="100"/>
      <c r="G596" s="99"/>
      <c r="H596" s="99"/>
      <c r="I596" s="98"/>
      <c r="J596" s="98"/>
      <c r="K596" s="98"/>
      <c r="L596" s="97"/>
      <c r="M596" s="97"/>
      <c r="N596" s="96"/>
    </row>
    <row r="597" spans="4:14" x14ac:dyDescent="0.25">
      <c r="D597" s="99"/>
      <c r="E597" s="99"/>
      <c r="F597" s="100"/>
      <c r="G597" s="99"/>
      <c r="H597" s="99"/>
      <c r="I597" s="98"/>
      <c r="J597" s="98"/>
      <c r="K597" s="98"/>
      <c r="L597" s="97"/>
      <c r="M597" s="97"/>
      <c r="N597" s="96"/>
    </row>
    <row r="598" spans="4:14" x14ac:dyDescent="0.25">
      <c r="D598" s="99"/>
      <c r="E598" s="99"/>
      <c r="F598" s="100"/>
      <c r="G598" s="99"/>
      <c r="H598" s="99"/>
      <c r="I598" s="98"/>
      <c r="J598" s="98"/>
      <c r="K598" s="98"/>
      <c r="L598" s="97"/>
      <c r="M598" s="97"/>
      <c r="N598" s="96"/>
    </row>
    <row r="599" spans="4:14" x14ac:dyDescent="0.25">
      <c r="D599" s="99"/>
      <c r="E599" s="99"/>
      <c r="F599" s="100"/>
      <c r="G599" s="99"/>
      <c r="H599" s="99"/>
      <c r="I599" s="98"/>
      <c r="J599" s="98"/>
      <c r="K599" s="98"/>
      <c r="L599" s="97"/>
      <c r="M599" s="97"/>
      <c r="N599" s="96"/>
    </row>
    <row r="600" spans="4:14" x14ac:dyDescent="0.25">
      <c r="D600" s="99"/>
      <c r="E600" s="99"/>
      <c r="F600" s="100"/>
      <c r="G600" s="99"/>
      <c r="H600" s="99"/>
      <c r="I600" s="98"/>
      <c r="J600" s="98"/>
      <c r="K600" s="98"/>
      <c r="L600" s="97"/>
      <c r="M600" s="97"/>
      <c r="N600" s="96"/>
    </row>
    <row r="601" spans="4:14" x14ac:dyDescent="0.25">
      <c r="D601" s="99"/>
      <c r="E601" s="99"/>
      <c r="F601" s="100"/>
      <c r="G601" s="99"/>
      <c r="H601" s="99"/>
      <c r="I601" s="98"/>
      <c r="J601" s="98"/>
      <c r="K601" s="98"/>
      <c r="L601" s="97"/>
      <c r="M601" s="97"/>
      <c r="N601" s="96"/>
    </row>
    <row r="602" spans="4:14" x14ac:dyDescent="0.25">
      <c r="D602" s="99"/>
      <c r="E602" s="99"/>
      <c r="F602" s="100"/>
      <c r="G602" s="99"/>
      <c r="H602" s="99"/>
      <c r="I602" s="98"/>
      <c r="J602" s="98"/>
      <c r="K602" s="98"/>
      <c r="L602" s="97"/>
      <c r="M602" s="97"/>
      <c r="N602" s="96"/>
    </row>
    <row r="603" spans="4:14" x14ac:dyDescent="0.25">
      <c r="D603" s="99"/>
      <c r="E603" s="99"/>
      <c r="F603" s="100"/>
      <c r="G603" s="99"/>
      <c r="H603" s="99"/>
      <c r="I603" s="98"/>
      <c r="J603" s="98"/>
      <c r="K603" s="98"/>
      <c r="L603" s="97"/>
      <c r="M603" s="97"/>
      <c r="N603" s="96"/>
    </row>
    <row r="604" spans="4:14" x14ac:dyDescent="0.25">
      <c r="D604" s="99"/>
      <c r="E604" s="99"/>
      <c r="F604" s="100"/>
      <c r="G604" s="99"/>
      <c r="H604" s="99"/>
      <c r="I604" s="98"/>
      <c r="J604" s="98"/>
      <c r="K604" s="98"/>
      <c r="L604" s="97"/>
      <c r="M604" s="97"/>
      <c r="N604" s="96"/>
    </row>
    <row r="605" spans="4:14" x14ac:dyDescent="0.25">
      <c r="D605" s="99"/>
      <c r="E605" s="99"/>
      <c r="F605" s="100"/>
      <c r="G605" s="99"/>
      <c r="H605" s="99"/>
      <c r="I605" s="98"/>
      <c r="J605" s="98"/>
      <c r="K605" s="98"/>
      <c r="L605" s="97"/>
      <c r="M605" s="97"/>
      <c r="N605" s="96"/>
    </row>
    <row r="606" spans="4:14" x14ac:dyDescent="0.25">
      <c r="D606" s="99"/>
      <c r="E606" s="99"/>
      <c r="F606" s="100"/>
      <c r="G606" s="99"/>
      <c r="H606" s="99"/>
      <c r="I606" s="98"/>
      <c r="J606" s="98"/>
      <c r="K606" s="98"/>
      <c r="L606" s="97"/>
      <c r="M606" s="97"/>
      <c r="N606" s="96"/>
    </row>
    <row r="607" spans="4:14" x14ac:dyDescent="0.25">
      <c r="D607" s="99"/>
      <c r="E607" s="99"/>
      <c r="F607" s="100"/>
      <c r="G607" s="99"/>
      <c r="H607" s="99"/>
      <c r="I607" s="98"/>
      <c r="J607" s="98"/>
      <c r="K607" s="98"/>
      <c r="L607" s="97"/>
      <c r="M607" s="97"/>
      <c r="N607" s="96"/>
    </row>
    <row r="608" spans="4:14" x14ac:dyDescent="0.25">
      <c r="D608" s="99"/>
      <c r="E608" s="99"/>
      <c r="F608" s="100"/>
      <c r="G608" s="99"/>
      <c r="H608" s="99"/>
      <c r="I608" s="98"/>
      <c r="J608" s="98"/>
      <c r="K608" s="98"/>
      <c r="L608" s="97"/>
      <c r="M608" s="97"/>
      <c r="N608" s="96"/>
    </row>
    <row r="609" spans="4:14" x14ac:dyDescent="0.25">
      <c r="D609" s="99"/>
      <c r="E609" s="99"/>
      <c r="F609" s="100"/>
      <c r="G609" s="99"/>
      <c r="H609" s="99"/>
      <c r="I609" s="98"/>
      <c r="J609" s="98"/>
      <c r="K609" s="98"/>
      <c r="L609" s="97"/>
      <c r="M609" s="97"/>
      <c r="N609" s="96"/>
    </row>
    <row r="610" spans="4:14" x14ac:dyDescent="0.25">
      <c r="D610" s="99"/>
      <c r="E610" s="99"/>
      <c r="F610" s="100"/>
      <c r="G610" s="99"/>
      <c r="H610" s="99"/>
      <c r="I610" s="98"/>
      <c r="J610" s="98"/>
      <c r="K610" s="98"/>
      <c r="L610" s="97"/>
      <c r="M610" s="97"/>
      <c r="N610" s="96"/>
    </row>
    <row r="611" spans="4:14" x14ac:dyDescent="0.25">
      <c r="D611" s="99"/>
      <c r="E611" s="99"/>
      <c r="F611" s="100"/>
      <c r="G611" s="99"/>
      <c r="H611" s="99"/>
      <c r="I611" s="98"/>
      <c r="J611" s="98"/>
      <c r="K611" s="98"/>
      <c r="L611" s="97"/>
      <c r="M611" s="97"/>
      <c r="N611" s="96"/>
    </row>
    <row r="612" spans="4:14" x14ac:dyDescent="0.25">
      <c r="D612" s="99"/>
      <c r="E612" s="99"/>
      <c r="F612" s="100"/>
      <c r="G612" s="99"/>
      <c r="H612" s="99"/>
      <c r="I612" s="98"/>
      <c r="J612" s="98"/>
      <c r="K612" s="98"/>
      <c r="L612" s="97"/>
      <c r="M612" s="97"/>
      <c r="N612" s="96"/>
    </row>
    <row r="613" spans="4:14" x14ac:dyDescent="0.25">
      <c r="D613" s="99"/>
      <c r="E613" s="99"/>
      <c r="F613" s="100"/>
      <c r="G613" s="99"/>
      <c r="H613" s="99"/>
      <c r="I613" s="98"/>
      <c r="J613" s="98"/>
      <c r="K613" s="98"/>
      <c r="L613" s="97"/>
      <c r="M613" s="97"/>
      <c r="N613" s="96"/>
    </row>
    <row r="614" spans="4:14" x14ac:dyDescent="0.25">
      <c r="D614" s="99"/>
      <c r="E614" s="99"/>
      <c r="F614" s="100"/>
      <c r="G614" s="99"/>
      <c r="H614" s="99"/>
      <c r="I614" s="98"/>
      <c r="J614" s="98"/>
      <c r="K614" s="98"/>
      <c r="L614" s="97"/>
      <c r="M614" s="97"/>
      <c r="N614" s="96"/>
    </row>
    <row r="615" spans="4:14" x14ac:dyDescent="0.25">
      <c r="D615" s="99"/>
      <c r="E615" s="99"/>
      <c r="F615" s="100"/>
      <c r="G615" s="99"/>
      <c r="H615" s="99"/>
      <c r="I615" s="98"/>
      <c r="J615" s="98"/>
      <c r="K615" s="98"/>
      <c r="L615" s="97"/>
      <c r="M615" s="97"/>
      <c r="N615" s="96"/>
    </row>
    <row r="616" spans="4:14" x14ac:dyDescent="0.25">
      <c r="D616" s="99"/>
      <c r="E616" s="99"/>
      <c r="F616" s="100"/>
      <c r="G616" s="99"/>
      <c r="H616" s="99"/>
      <c r="I616" s="98"/>
      <c r="J616" s="98"/>
      <c r="K616" s="98"/>
      <c r="L616" s="97"/>
      <c r="M616" s="97"/>
      <c r="N616" s="96"/>
    </row>
    <row r="617" spans="4:14" x14ac:dyDescent="0.25">
      <c r="D617" s="99"/>
      <c r="E617" s="99"/>
      <c r="F617" s="100"/>
      <c r="G617" s="99"/>
      <c r="H617" s="99"/>
      <c r="I617" s="98"/>
      <c r="J617" s="98"/>
      <c r="K617" s="98"/>
      <c r="L617" s="97"/>
      <c r="M617" s="97"/>
      <c r="N617" s="96"/>
    </row>
    <row r="618" spans="4:14" x14ac:dyDescent="0.25">
      <c r="D618" s="99"/>
      <c r="E618" s="99"/>
      <c r="F618" s="100"/>
      <c r="G618" s="99"/>
      <c r="H618" s="99"/>
      <c r="I618" s="98"/>
      <c r="J618" s="98"/>
      <c r="K618" s="98"/>
      <c r="L618" s="97"/>
      <c r="M618" s="97"/>
      <c r="N618" s="96"/>
    </row>
    <row r="619" spans="4:14" x14ac:dyDescent="0.25">
      <c r="D619" s="99"/>
      <c r="E619" s="99"/>
      <c r="F619" s="100"/>
      <c r="G619" s="99"/>
      <c r="H619" s="99"/>
      <c r="I619" s="98"/>
      <c r="J619" s="98"/>
      <c r="K619" s="98"/>
      <c r="L619" s="97"/>
      <c r="M619" s="97"/>
      <c r="N619" s="96"/>
    </row>
    <row r="620" spans="4:14" x14ac:dyDescent="0.25">
      <c r="D620" s="99"/>
      <c r="E620" s="99"/>
      <c r="F620" s="100"/>
      <c r="G620" s="99"/>
      <c r="H620" s="99"/>
      <c r="I620" s="98"/>
      <c r="J620" s="98"/>
      <c r="K620" s="98"/>
      <c r="L620" s="97"/>
      <c r="M620" s="97"/>
      <c r="N620" s="96"/>
    </row>
    <row r="621" spans="4:14" x14ac:dyDescent="0.25">
      <c r="D621" s="99"/>
      <c r="E621" s="99"/>
      <c r="F621" s="100"/>
      <c r="G621" s="99"/>
      <c r="H621" s="99"/>
      <c r="I621" s="98"/>
      <c r="J621" s="98"/>
      <c r="K621" s="98"/>
      <c r="L621" s="97"/>
      <c r="M621" s="97"/>
      <c r="N621" s="96"/>
    </row>
    <row r="622" spans="4:14" x14ac:dyDescent="0.25">
      <c r="D622" s="99"/>
      <c r="E622" s="99"/>
      <c r="F622" s="100"/>
      <c r="G622" s="99"/>
      <c r="H622" s="99"/>
      <c r="I622" s="98"/>
      <c r="J622" s="98"/>
      <c r="K622" s="98"/>
      <c r="L622" s="97"/>
      <c r="M622" s="97"/>
      <c r="N622" s="96"/>
    </row>
    <row r="623" spans="4:14" x14ac:dyDescent="0.25">
      <c r="D623" s="99"/>
      <c r="E623" s="99"/>
      <c r="F623" s="100"/>
      <c r="G623" s="99"/>
      <c r="H623" s="99"/>
      <c r="I623" s="98"/>
      <c r="J623" s="98"/>
      <c r="K623" s="98"/>
      <c r="L623" s="97"/>
      <c r="M623" s="97"/>
      <c r="N623" s="96"/>
    </row>
    <row r="624" spans="4:14" x14ac:dyDescent="0.25">
      <c r="D624" s="99"/>
      <c r="E624" s="99"/>
      <c r="F624" s="100"/>
      <c r="G624" s="99"/>
      <c r="H624" s="99"/>
      <c r="I624" s="98"/>
      <c r="J624" s="98"/>
      <c r="K624" s="98"/>
      <c r="L624" s="97"/>
      <c r="M624" s="97"/>
      <c r="N624" s="96"/>
    </row>
    <row r="625" spans="4:14" x14ac:dyDescent="0.25">
      <c r="D625" s="99"/>
      <c r="E625" s="99"/>
      <c r="F625" s="100"/>
      <c r="G625" s="99"/>
      <c r="H625" s="99"/>
      <c r="I625" s="98"/>
      <c r="J625" s="98"/>
      <c r="K625" s="98"/>
      <c r="L625" s="97"/>
      <c r="M625" s="97"/>
      <c r="N625" s="96"/>
    </row>
    <row r="626" spans="4:14" x14ac:dyDescent="0.25">
      <c r="D626" s="99"/>
      <c r="E626" s="99"/>
      <c r="F626" s="100"/>
      <c r="G626" s="99"/>
      <c r="H626" s="99"/>
      <c r="I626" s="98"/>
      <c r="J626" s="98"/>
      <c r="K626" s="98"/>
      <c r="L626" s="97"/>
      <c r="M626" s="97"/>
      <c r="N626" s="96"/>
    </row>
    <row r="627" spans="4:14" x14ac:dyDescent="0.25">
      <c r="D627" s="99"/>
      <c r="E627" s="99"/>
      <c r="F627" s="100"/>
      <c r="G627" s="99"/>
      <c r="H627" s="99"/>
      <c r="I627" s="98"/>
      <c r="J627" s="98"/>
      <c r="K627" s="98"/>
      <c r="L627" s="97"/>
      <c r="M627" s="97"/>
      <c r="N627" s="96"/>
    </row>
    <row r="628" spans="4:14" x14ac:dyDescent="0.25">
      <c r="D628" s="99"/>
      <c r="E628" s="99"/>
      <c r="F628" s="100"/>
      <c r="G628" s="99"/>
      <c r="H628" s="99"/>
      <c r="I628" s="98"/>
      <c r="J628" s="98"/>
      <c r="K628" s="98"/>
      <c r="L628" s="97"/>
      <c r="M628" s="97"/>
      <c r="N628" s="96"/>
    </row>
    <row r="629" spans="4:14" x14ac:dyDescent="0.25">
      <c r="D629" s="99"/>
      <c r="E629" s="99"/>
      <c r="F629" s="100"/>
      <c r="G629" s="99"/>
      <c r="H629" s="99"/>
      <c r="I629" s="98"/>
      <c r="J629" s="98"/>
      <c r="K629" s="98"/>
      <c r="L629" s="97"/>
      <c r="M629" s="97"/>
      <c r="N629" s="96"/>
    </row>
    <row r="630" spans="4:14" x14ac:dyDescent="0.25">
      <c r="D630" s="99"/>
      <c r="E630" s="99"/>
      <c r="F630" s="100"/>
      <c r="G630" s="99"/>
      <c r="H630" s="99"/>
      <c r="I630" s="98"/>
      <c r="J630" s="98"/>
      <c r="K630" s="98"/>
      <c r="L630" s="97"/>
      <c r="M630" s="97"/>
      <c r="N630" s="96"/>
    </row>
    <row r="631" spans="4:14" x14ac:dyDescent="0.25">
      <c r="D631" s="99"/>
      <c r="E631" s="99"/>
      <c r="F631" s="100"/>
      <c r="G631" s="99"/>
      <c r="H631" s="99"/>
      <c r="I631" s="98"/>
      <c r="J631" s="98"/>
      <c r="K631" s="98"/>
      <c r="L631" s="97"/>
      <c r="M631" s="97"/>
      <c r="N631" s="96"/>
    </row>
    <row r="632" spans="4:14" x14ac:dyDescent="0.25">
      <c r="D632" s="99"/>
      <c r="E632" s="99"/>
      <c r="F632" s="100"/>
      <c r="G632" s="99"/>
      <c r="H632" s="99"/>
      <c r="I632" s="98"/>
      <c r="J632" s="98"/>
      <c r="K632" s="98"/>
      <c r="L632" s="97"/>
      <c r="M632" s="97"/>
      <c r="N632" s="96"/>
    </row>
    <row r="633" spans="4:14" x14ac:dyDescent="0.25">
      <c r="D633" s="99"/>
      <c r="E633" s="99"/>
      <c r="F633" s="100"/>
      <c r="G633" s="99"/>
      <c r="H633" s="99"/>
      <c r="I633" s="98"/>
      <c r="J633" s="98"/>
      <c r="K633" s="98"/>
      <c r="L633" s="97"/>
      <c r="M633" s="97"/>
      <c r="N633" s="96"/>
    </row>
    <row r="634" spans="4:14" x14ac:dyDescent="0.25">
      <c r="D634" s="99"/>
      <c r="E634" s="99"/>
      <c r="F634" s="100"/>
      <c r="G634" s="99"/>
      <c r="H634" s="99"/>
      <c r="I634" s="98"/>
      <c r="J634" s="98"/>
      <c r="K634" s="98"/>
      <c r="L634" s="97"/>
      <c r="M634" s="97"/>
      <c r="N634" s="96"/>
    </row>
    <row r="635" spans="4:14" x14ac:dyDescent="0.25">
      <c r="D635" s="99"/>
      <c r="E635" s="99"/>
      <c r="F635" s="100"/>
      <c r="G635" s="99"/>
      <c r="H635" s="99"/>
      <c r="I635" s="98"/>
      <c r="J635" s="98"/>
      <c r="K635" s="98"/>
      <c r="L635" s="97"/>
      <c r="M635" s="97"/>
      <c r="N635" s="96"/>
    </row>
    <row r="636" spans="4:14" x14ac:dyDescent="0.25">
      <c r="D636" s="99"/>
      <c r="E636" s="99"/>
      <c r="F636" s="100"/>
      <c r="G636" s="99"/>
      <c r="H636" s="99"/>
      <c r="I636" s="98"/>
      <c r="J636" s="98"/>
      <c r="K636" s="98"/>
      <c r="L636" s="97"/>
      <c r="M636" s="97"/>
      <c r="N636" s="96"/>
    </row>
    <row r="637" spans="4:14" x14ac:dyDescent="0.25">
      <c r="D637" s="99"/>
      <c r="E637" s="99"/>
      <c r="F637" s="100"/>
      <c r="G637" s="99"/>
      <c r="H637" s="99"/>
      <c r="I637" s="98"/>
      <c r="J637" s="98"/>
      <c r="K637" s="98"/>
      <c r="L637" s="97"/>
      <c r="M637" s="97"/>
      <c r="N637" s="96"/>
    </row>
    <row r="638" spans="4:14" x14ac:dyDescent="0.25">
      <c r="D638" s="99"/>
      <c r="E638" s="99"/>
      <c r="F638" s="100"/>
      <c r="G638" s="99"/>
      <c r="H638" s="99"/>
      <c r="I638" s="98"/>
      <c r="J638" s="98"/>
      <c r="K638" s="98"/>
      <c r="L638" s="97"/>
      <c r="M638" s="97"/>
      <c r="N638" s="96"/>
    </row>
    <row r="639" spans="4:14" x14ac:dyDescent="0.25">
      <c r="D639" s="99"/>
      <c r="E639" s="99"/>
      <c r="F639" s="100"/>
      <c r="G639" s="99"/>
      <c r="H639" s="99"/>
      <c r="I639" s="98"/>
      <c r="J639" s="98"/>
      <c r="K639" s="98"/>
      <c r="L639" s="97"/>
      <c r="M639" s="97"/>
      <c r="N639" s="96"/>
    </row>
    <row r="640" spans="4:14" x14ac:dyDescent="0.25">
      <c r="D640" s="99"/>
      <c r="E640" s="99"/>
      <c r="F640" s="100"/>
      <c r="G640" s="99"/>
      <c r="H640" s="99"/>
      <c r="I640" s="98"/>
      <c r="J640" s="98"/>
      <c r="K640" s="98"/>
      <c r="L640" s="97"/>
      <c r="M640" s="97"/>
      <c r="N640" s="96"/>
    </row>
    <row r="641" spans="4:14" x14ac:dyDescent="0.25">
      <c r="D641" s="99"/>
      <c r="E641" s="99"/>
      <c r="F641" s="100"/>
      <c r="G641" s="99"/>
      <c r="H641" s="99"/>
      <c r="I641" s="98"/>
      <c r="J641" s="98"/>
      <c r="K641" s="98"/>
      <c r="L641" s="97"/>
      <c r="M641" s="97"/>
      <c r="N641" s="96"/>
    </row>
    <row r="642" spans="4:14" x14ac:dyDescent="0.25">
      <c r="D642" s="99"/>
      <c r="E642" s="99"/>
      <c r="F642" s="100"/>
      <c r="G642" s="99"/>
      <c r="H642" s="99"/>
      <c r="I642" s="98"/>
      <c r="J642" s="98"/>
      <c r="K642" s="98"/>
      <c r="L642" s="97"/>
      <c r="M642" s="97"/>
      <c r="N642" s="96"/>
    </row>
    <row r="643" spans="4:14" x14ac:dyDescent="0.25">
      <c r="D643" s="99"/>
      <c r="E643" s="99"/>
      <c r="F643" s="100"/>
      <c r="G643" s="99"/>
      <c r="H643" s="99"/>
      <c r="I643" s="98"/>
      <c r="J643" s="98"/>
      <c r="K643" s="98"/>
      <c r="L643" s="97"/>
      <c r="M643" s="97"/>
      <c r="N643" s="96"/>
    </row>
    <row r="644" spans="4:14" x14ac:dyDescent="0.25">
      <c r="D644" s="99"/>
      <c r="E644" s="99"/>
      <c r="F644" s="100"/>
      <c r="G644" s="99"/>
      <c r="H644" s="99"/>
      <c r="I644" s="98"/>
      <c r="J644" s="98"/>
      <c r="K644" s="98"/>
      <c r="L644" s="97"/>
      <c r="M644" s="97"/>
      <c r="N644" s="96"/>
    </row>
    <row r="645" spans="4:14" x14ac:dyDescent="0.25">
      <c r="D645" s="99"/>
      <c r="E645" s="99"/>
      <c r="F645" s="100"/>
      <c r="G645" s="99"/>
      <c r="H645" s="99"/>
      <c r="I645" s="98"/>
      <c r="J645" s="98"/>
      <c r="K645" s="98"/>
      <c r="L645" s="97"/>
      <c r="M645" s="97"/>
      <c r="N645" s="96"/>
    </row>
    <row r="646" spans="4:14" x14ac:dyDescent="0.25">
      <c r="D646" s="99"/>
      <c r="E646" s="99"/>
      <c r="F646" s="100"/>
      <c r="G646" s="99"/>
      <c r="H646" s="99"/>
      <c r="I646" s="98"/>
      <c r="J646" s="98"/>
      <c r="K646" s="98"/>
      <c r="L646" s="97"/>
      <c r="M646" s="97"/>
      <c r="N646" s="96"/>
    </row>
    <row r="647" spans="4:14" x14ac:dyDescent="0.25">
      <c r="D647" s="99"/>
      <c r="E647" s="99"/>
      <c r="F647" s="100"/>
      <c r="G647" s="99"/>
      <c r="H647" s="99"/>
      <c r="I647" s="98"/>
      <c r="J647" s="98"/>
      <c r="K647" s="98"/>
      <c r="L647" s="97"/>
      <c r="M647" s="97"/>
      <c r="N647" s="96"/>
    </row>
    <row r="648" spans="4:14" x14ac:dyDescent="0.25">
      <c r="D648" s="99"/>
      <c r="E648" s="99"/>
      <c r="F648" s="100"/>
      <c r="G648" s="99"/>
      <c r="H648" s="99"/>
      <c r="I648" s="98"/>
      <c r="J648" s="98"/>
      <c r="K648" s="98"/>
      <c r="L648" s="97"/>
      <c r="M648" s="97"/>
      <c r="N648" s="96"/>
    </row>
    <row r="649" spans="4:14" x14ac:dyDescent="0.25">
      <c r="D649" s="99"/>
      <c r="E649" s="99"/>
      <c r="F649" s="100"/>
      <c r="G649" s="99"/>
      <c r="H649" s="99"/>
      <c r="I649" s="98"/>
      <c r="J649" s="98"/>
      <c r="K649" s="98"/>
      <c r="L649" s="97"/>
      <c r="M649" s="97"/>
      <c r="N649" s="96"/>
    </row>
    <row r="650" spans="4:14" x14ac:dyDescent="0.25">
      <c r="D650" s="99"/>
      <c r="E650" s="99"/>
      <c r="F650" s="100"/>
      <c r="G650" s="99"/>
      <c r="H650" s="99"/>
      <c r="I650" s="98"/>
      <c r="J650" s="98"/>
      <c r="K650" s="98"/>
      <c r="L650" s="97"/>
      <c r="M650" s="97"/>
      <c r="N650" s="96"/>
    </row>
    <row r="651" spans="4:14" x14ac:dyDescent="0.25">
      <c r="D651" s="99"/>
      <c r="E651" s="99"/>
      <c r="F651" s="100"/>
      <c r="G651" s="99"/>
      <c r="H651" s="99"/>
      <c r="I651" s="98"/>
      <c r="J651" s="98"/>
      <c r="K651" s="98"/>
      <c r="L651" s="97"/>
      <c r="M651" s="97"/>
      <c r="N651" s="96"/>
    </row>
    <row r="652" spans="4:14" x14ac:dyDescent="0.25">
      <c r="D652" s="99"/>
      <c r="E652" s="99"/>
      <c r="F652" s="100"/>
      <c r="G652" s="99"/>
      <c r="H652" s="99"/>
      <c r="I652" s="98"/>
      <c r="J652" s="98"/>
      <c r="K652" s="98"/>
      <c r="L652" s="97"/>
      <c r="M652" s="97"/>
      <c r="N652" s="96"/>
    </row>
    <row r="653" spans="4:14" x14ac:dyDescent="0.25">
      <c r="D653" s="99"/>
      <c r="E653" s="99"/>
      <c r="F653" s="100"/>
      <c r="G653" s="99"/>
      <c r="H653" s="99"/>
      <c r="I653" s="98"/>
      <c r="J653" s="98"/>
      <c r="K653" s="98"/>
      <c r="L653" s="97"/>
      <c r="M653" s="97"/>
      <c r="N653" s="96"/>
    </row>
    <row r="654" spans="4:14" x14ac:dyDescent="0.25">
      <c r="D654" s="99"/>
      <c r="E654" s="99"/>
      <c r="F654" s="100"/>
      <c r="G654" s="99"/>
      <c r="H654" s="99"/>
      <c r="I654" s="98"/>
      <c r="J654" s="98"/>
      <c r="K654" s="98"/>
      <c r="L654" s="97"/>
      <c r="M654" s="97"/>
      <c r="N654" s="96"/>
    </row>
    <row r="655" spans="4:14" x14ac:dyDescent="0.25">
      <c r="D655" s="99"/>
      <c r="E655" s="99"/>
      <c r="F655" s="100"/>
      <c r="G655" s="99"/>
      <c r="H655" s="99"/>
      <c r="I655" s="98"/>
      <c r="J655" s="98"/>
      <c r="K655" s="98"/>
      <c r="L655" s="97"/>
      <c r="M655" s="97"/>
      <c r="N655" s="96"/>
    </row>
    <row r="656" spans="4:14" x14ac:dyDescent="0.25">
      <c r="D656" s="99"/>
      <c r="E656" s="99"/>
      <c r="F656" s="100"/>
      <c r="G656" s="99"/>
      <c r="H656" s="99"/>
      <c r="I656" s="98"/>
      <c r="J656" s="98"/>
      <c r="K656" s="98"/>
      <c r="L656" s="97"/>
      <c r="M656" s="97"/>
      <c r="N656" s="96"/>
    </row>
    <row r="657" spans="4:14" x14ac:dyDescent="0.25">
      <c r="D657" s="99"/>
      <c r="E657" s="99"/>
      <c r="F657" s="100"/>
      <c r="G657" s="99"/>
      <c r="H657" s="99"/>
      <c r="I657" s="98"/>
      <c r="J657" s="98"/>
      <c r="K657" s="98"/>
      <c r="L657" s="97"/>
      <c r="M657" s="97"/>
      <c r="N657" s="96"/>
    </row>
    <row r="658" spans="4:14" x14ac:dyDescent="0.25">
      <c r="D658" s="99"/>
      <c r="E658" s="99"/>
      <c r="F658" s="100"/>
      <c r="G658" s="99"/>
      <c r="H658" s="99"/>
      <c r="I658" s="98"/>
      <c r="J658" s="98"/>
      <c r="K658" s="98"/>
      <c r="L658" s="97"/>
      <c r="M658" s="97"/>
      <c r="N658" s="96"/>
    </row>
    <row r="659" spans="4:14" x14ac:dyDescent="0.25">
      <c r="D659" s="99"/>
      <c r="E659" s="99"/>
      <c r="F659" s="100"/>
      <c r="G659" s="99"/>
      <c r="H659" s="99"/>
      <c r="I659" s="98"/>
      <c r="J659" s="98"/>
      <c r="K659" s="98"/>
      <c r="L659" s="97"/>
      <c r="M659" s="97"/>
      <c r="N659" s="96"/>
    </row>
    <row r="660" spans="4:14" x14ac:dyDescent="0.25">
      <c r="D660" s="99"/>
      <c r="E660" s="99"/>
      <c r="F660" s="100"/>
      <c r="G660" s="99"/>
      <c r="H660" s="99"/>
      <c r="I660" s="98"/>
      <c r="J660" s="98"/>
      <c r="K660" s="98"/>
      <c r="L660" s="97"/>
      <c r="M660" s="97"/>
      <c r="N660" s="96"/>
    </row>
    <row r="661" spans="4:14" x14ac:dyDescent="0.25">
      <c r="D661" s="99"/>
      <c r="E661" s="99"/>
      <c r="F661" s="100"/>
      <c r="G661" s="99"/>
      <c r="H661" s="99"/>
      <c r="I661" s="98"/>
      <c r="J661" s="98"/>
      <c r="K661" s="98"/>
      <c r="L661" s="97"/>
      <c r="M661" s="97"/>
      <c r="N661" s="96"/>
    </row>
    <row r="662" spans="4:14" x14ac:dyDescent="0.25">
      <c r="D662" s="99"/>
      <c r="E662" s="99"/>
      <c r="F662" s="100"/>
      <c r="G662" s="99"/>
      <c r="H662" s="99"/>
      <c r="I662" s="98"/>
      <c r="J662" s="98"/>
      <c r="K662" s="98"/>
      <c r="L662" s="97"/>
      <c r="M662" s="97"/>
      <c r="N662" s="96"/>
    </row>
    <row r="663" spans="4:14" x14ac:dyDescent="0.25">
      <c r="D663" s="99"/>
      <c r="E663" s="99"/>
      <c r="F663" s="100"/>
      <c r="G663" s="99"/>
      <c r="H663" s="99"/>
      <c r="I663" s="98"/>
      <c r="J663" s="98"/>
      <c r="K663" s="98"/>
      <c r="L663" s="97"/>
      <c r="M663" s="97"/>
      <c r="N663" s="96"/>
    </row>
    <row r="664" spans="4:14" x14ac:dyDescent="0.25">
      <c r="D664" s="99"/>
      <c r="E664" s="99"/>
      <c r="F664" s="100"/>
      <c r="G664" s="99"/>
      <c r="H664" s="99"/>
      <c r="I664" s="98"/>
      <c r="J664" s="98"/>
      <c r="K664" s="98"/>
      <c r="L664" s="97"/>
      <c r="M664" s="97"/>
      <c r="N664" s="96"/>
    </row>
    <row r="665" spans="4:14" x14ac:dyDescent="0.25">
      <c r="D665" s="99"/>
      <c r="E665" s="99"/>
      <c r="F665" s="100"/>
      <c r="G665" s="99"/>
      <c r="H665" s="99"/>
      <c r="I665" s="98"/>
      <c r="J665" s="98"/>
      <c r="K665" s="98"/>
      <c r="L665" s="97"/>
      <c r="M665" s="97"/>
      <c r="N665" s="96"/>
    </row>
    <row r="666" spans="4:14" x14ac:dyDescent="0.25">
      <c r="D666" s="99"/>
      <c r="E666" s="99"/>
      <c r="F666" s="100"/>
      <c r="G666" s="99"/>
      <c r="H666" s="99"/>
      <c r="I666" s="98"/>
      <c r="J666" s="98"/>
      <c r="K666" s="98"/>
      <c r="L666" s="97"/>
      <c r="M666" s="97"/>
      <c r="N666" s="96"/>
    </row>
    <row r="667" spans="4:14" x14ac:dyDescent="0.25">
      <c r="D667" s="99"/>
      <c r="E667" s="99"/>
      <c r="F667" s="100"/>
      <c r="G667" s="99"/>
      <c r="H667" s="99"/>
      <c r="I667" s="98"/>
      <c r="J667" s="98"/>
      <c r="K667" s="98"/>
      <c r="L667" s="97"/>
      <c r="M667" s="97"/>
      <c r="N667" s="96"/>
    </row>
    <row r="668" spans="4:14" x14ac:dyDescent="0.25">
      <c r="D668" s="99"/>
      <c r="E668" s="99"/>
      <c r="F668" s="100"/>
      <c r="G668" s="99"/>
      <c r="H668" s="99"/>
      <c r="I668" s="98"/>
      <c r="J668" s="98"/>
      <c r="K668" s="98"/>
      <c r="L668" s="97"/>
      <c r="M668" s="97"/>
      <c r="N668" s="96"/>
    </row>
    <row r="669" spans="4:14" x14ac:dyDescent="0.25">
      <c r="D669" s="99"/>
      <c r="E669" s="99"/>
      <c r="F669" s="100"/>
      <c r="G669" s="99"/>
      <c r="H669" s="99"/>
      <c r="I669" s="98"/>
      <c r="J669" s="98"/>
      <c r="K669" s="98"/>
      <c r="L669" s="97"/>
      <c r="M669" s="97"/>
      <c r="N669" s="96"/>
    </row>
    <row r="670" spans="4:14" x14ac:dyDescent="0.25">
      <c r="D670" s="99"/>
      <c r="E670" s="99"/>
      <c r="F670" s="100"/>
      <c r="G670" s="99"/>
      <c r="H670" s="99"/>
      <c r="I670" s="98"/>
      <c r="J670" s="98"/>
      <c r="K670" s="98"/>
      <c r="L670" s="97"/>
      <c r="M670" s="97"/>
      <c r="N670" s="96"/>
    </row>
    <row r="671" spans="4:14" x14ac:dyDescent="0.25">
      <c r="D671" s="99"/>
      <c r="E671" s="99"/>
      <c r="F671" s="100"/>
      <c r="G671" s="99"/>
      <c r="H671" s="99"/>
      <c r="I671" s="98"/>
      <c r="J671" s="98"/>
      <c r="K671" s="98"/>
      <c r="L671" s="97"/>
      <c r="M671" s="97"/>
      <c r="N671" s="96"/>
    </row>
    <row r="672" spans="4:14" x14ac:dyDescent="0.25">
      <c r="D672" s="99"/>
      <c r="E672" s="99"/>
      <c r="F672" s="100"/>
      <c r="G672" s="99"/>
      <c r="H672" s="99"/>
      <c r="I672" s="98"/>
      <c r="J672" s="98"/>
      <c r="K672" s="98"/>
      <c r="L672" s="97"/>
      <c r="M672" s="97"/>
      <c r="N672" s="96"/>
    </row>
    <row r="673" spans="4:14" x14ac:dyDescent="0.25">
      <c r="D673" s="99"/>
      <c r="E673" s="99"/>
      <c r="F673" s="100"/>
      <c r="G673" s="99"/>
      <c r="H673" s="99"/>
      <c r="I673" s="98"/>
      <c r="J673" s="98"/>
      <c r="K673" s="98"/>
      <c r="L673" s="97"/>
      <c r="M673" s="97"/>
      <c r="N673" s="96"/>
    </row>
    <row r="674" spans="4:14" x14ac:dyDescent="0.25">
      <c r="D674" s="99"/>
      <c r="E674" s="99"/>
      <c r="F674" s="100"/>
      <c r="G674" s="99"/>
      <c r="H674" s="99"/>
      <c r="I674" s="98"/>
      <c r="J674" s="98"/>
      <c r="K674" s="98"/>
      <c r="L674" s="97"/>
      <c r="M674" s="97"/>
      <c r="N674" s="96"/>
    </row>
    <row r="675" spans="4:14" x14ac:dyDescent="0.25">
      <c r="D675" s="99"/>
      <c r="E675" s="99"/>
      <c r="F675" s="100"/>
      <c r="G675" s="99"/>
      <c r="H675" s="99"/>
      <c r="I675" s="98"/>
      <c r="J675" s="98"/>
      <c r="K675" s="98"/>
      <c r="L675" s="97"/>
      <c r="M675" s="97"/>
      <c r="N675" s="96"/>
    </row>
    <row r="676" spans="4:14" x14ac:dyDescent="0.25">
      <c r="D676" s="99"/>
      <c r="E676" s="99"/>
      <c r="F676" s="100"/>
      <c r="G676" s="99"/>
      <c r="H676" s="99"/>
      <c r="I676" s="98"/>
      <c r="J676" s="98"/>
      <c r="K676" s="98"/>
      <c r="L676" s="97"/>
      <c r="M676" s="97"/>
      <c r="N676" s="96"/>
    </row>
    <row r="677" spans="4:14" x14ac:dyDescent="0.25">
      <c r="D677" s="99"/>
      <c r="E677" s="99"/>
      <c r="F677" s="100"/>
      <c r="G677" s="99"/>
      <c r="H677" s="99"/>
      <c r="I677" s="98"/>
      <c r="J677" s="98"/>
      <c r="K677" s="98"/>
      <c r="L677" s="97"/>
      <c r="M677" s="97"/>
      <c r="N677" s="96"/>
    </row>
    <row r="678" spans="4:14" x14ac:dyDescent="0.25">
      <c r="D678" s="99"/>
      <c r="E678" s="99"/>
      <c r="F678" s="100"/>
      <c r="G678" s="99"/>
      <c r="H678" s="99"/>
      <c r="I678" s="98"/>
      <c r="J678" s="98"/>
      <c r="K678" s="98"/>
      <c r="L678" s="97"/>
      <c r="M678" s="97"/>
      <c r="N678" s="96"/>
    </row>
    <row r="679" spans="4:14" x14ac:dyDescent="0.25">
      <c r="D679" s="99"/>
      <c r="E679" s="99"/>
      <c r="F679" s="100"/>
      <c r="G679" s="99"/>
      <c r="H679" s="99"/>
      <c r="I679" s="98"/>
      <c r="J679" s="98"/>
      <c r="K679" s="98"/>
      <c r="L679" s="97"/>
      <c r="M679" s="97"/>
      <c r="N679" s="96"/>
    </row>
    <row r="680" spans="4:14" x14ac:dyDescent="0.25">
      <c r="D680" s="99"/>
      <c r="E680" s="99"/>
      <c r="F680" s="100"/>
      <c r="G680" s="99"/>
      <c r="H680" s="99"/>
      <c r="I680" s="98"/>
      <c r="J680" s="98"/>
      <c r="K680" s="98"/>
      <c r="L680" s="97"/>
      <c r="M680" s="97"/>
      <c r="N680" s="96"/>
    </row>
    <row r="681" spans="4:14" x14ac:dyDescent="0.25">
      <c r="D681" s="99"/>
      <c r="E681" s="99"/>
      <c r="F681" s="100"/>
      <c r="G681" s="99"/>
      <c r="H681" s="99"/>
      <c r="I681" s="98"/>
      <c r="J681" s="98"/>
      <c r="K681" s="98"/>
      <c r="L681" s="97"/>
      <c r="M681" s="97"/>
      <c r="N681" s="96"/>
    </row>
    <row r="682" spans="4:14" x14ac:dyDescent="0.25">
      <c r="D682" s="99"/>
      <c r="E682" s="99"/>
      <c r="F682" s="100"/>
      <c r="G682" s="99"/>
      <c r="H682" s="99"/>
      <c r="I682" s="98"/>
      <c r="J682" s="98"/>
      <c r="K682" s="98"/>
      <c r="L682" s="97"/>
      <c r="M682" s="97"/>
      <c r="N682" s="96"/>
    </row>
    <row r="683" spans="4:14" x14ac:dyDescent="0.25">
      <c r="D683" s="99"/>
      <c r="E683" s="99"/>
      <c r="F683" s="100"/>
      <c r="G683" s="99"/>
      <c r="H683" s="99"/>
      <c r="I683" s="98"/>
      <c r="J683" s="98"/>
      <c r="K683" s="98"/>
      <c r="L683" s="97"/>
      <c r="M683" s="97"/>
      <c r="N683" s="96"/>
    </row>
    <row r="684" spans="4:14" x14ac:dyDescent="0.25">
      <c r="D684" s="99"/>
      <c r="E684" s="99"/>
      <c r="F684" s="100"/>
      <c r="G684" s="99"/>
      <c r="H684" s="99"/>
      <c r="I684" s="98"/>
      <c r="J684" s="98"/>
      <c r="K684" s="98"/>
      <c r="L684" s="97"/>
      <c r="M684" s="97"/>
      <c r="N684" s="96"/>
    </row>
    <row r="685" spans="4:14" x14ac:dyDescent="0.25">
      <c r="D685" s="99"/>
      <c r="E685" s="99"/>
      <c r="F685" s="100"/>
      <c r="G685" s="99"/>
      <c r="H685" s="99"/>
      <c r="I685" s="98"/>
      <c r="J685" s="98"/>
      <c r="K685" s="98"/>
      <c r="L685" s="97"/>
      <c r="M685" s="97"/>
      <c r="N685" s="96"/>
    </row>
    <row r="686" spans="4:14" x14ac:dyDescent="0.25">
      <c r="D686" s="99"/>
      <c r="E686" s="99"/>
      <c r="F686" s="100"/>
      <c r="G686" s="99"/>
      <c r="H686" s="99"/>
      <c r="I686" s="98"/>
      <c r="J686" s="98"/>
      <c r="K686" s="98"/>
      <c r="L686" s="97"/>
      <c r="M686" s="97"/>
      <c r="N686" s="96"/>
    </row>
    <row r="687" spans="4:14" x14ac:dyDescent="0.25">
      <c r="D687" s="99"/>
      <c r="E687" s="99"/>
      <c r="F687" s="100"/>
      <c r="G687" s="99"/>
      <c r="H687" s="99"/>
      <c r="I687" s="98"/>
      <c r="J687" s="98"/>
      <c r="K687" s="98"/>
      <c r="L687" s="97"/>
      <c r="M687" s="97"/>
      <c r="N687" s="96"/>
    </row>
    <row r="688" spans="4:14" x14ac:dyDescent="0.25">
      <c r="D688" s="99"/>
      <c r="E688" s="99"/>
      <c r="F688" s="100"/>
      <c r="G688" s="99"/>
      <c r="H688" s="99"/>
      <c r="I688" s="98"/>
      <c r="J688" s="98"/>
      <c r="K688" s="98"/>
      <c r="L688" s="97"/>
      <c r="M688" s="97"/>
      <c r="N688" s="96"/>
    </row>
    <row r="689" spans="4:14" x14ac:dyDescent="0.25">
      <c r="D689" s="99"/>
      <c r="E689" s="99"/>
      <c r="F689" s="100"/>
      <c r="G689" s="99"/>
      <c r="H689" s="99"/>
      <c r="I689" s="98"/>
      <c r="J689" s="98"/>
      <c r="K689" s="98"/>
      <c r="L689" s="97"/>
      <c r="M689" s="97"/>
      <c r="N689" s="96"/>
    </row>
    <row r="690" spans="4:14" x14ac:dyDescent="0.25">
      <c r="D690" s="99"/>
      <c r="E690" s="99"/>
      <c r="F690" s="100"/>
      <c r="G690" s="99"/>
      <c r="H690" s="99"/>
      <c r="I690" s="98"/>
      <c r="J690" s="98"/>
      <c r="K690" s="98"/>
      <c r="L690" s="97"/>
      <c r="M690" s="97"/>
      <c r="N690" s="96"/>
    </row>
    <row r="691" spans="4:14" x14ac:dyDescent="0.25">
      <c r="D691" s="99"/>
      <c r="E691" s="99"/>
      <c r="F691" s="100"/>
      <c r="G691" s="99"/>
      <c r="H691" s="99"/>
      <c r="I691" s="98"/>
      <c r="J691" s="98"/>
      <c r="K691" s="98"/>
      <c r="L691" s="97"/>
      <c r="M691" s="97"/>
      <c r="N691" s="96"/>
    </row>
    <row r="692" spans="4:14" x14ac:dyDescent="0.25">
      <c r="D692" s="99"/>
      <c r="E692" s="99"/>
      <c r="F692" s="100"/>
      <c r="G692" s="99"/>
      <c r="H692" s="99"/>
      <c r="I692" s="98"/>
      <c r="J692" s="98"/>
      <c r="K692" s="98"/>
      <c r="L692" s="97"/>
      <c r="M692" s="97"/>
      <c r="N692" s="96"/>
    </row>
    <row r="693" spans="4:14" x14ac:dyDescent="0.25">
      <c r="D693" s="99"/>
      <c r="E693" s="99"/>
      <c r="F693" s="100"/>
      <c r="G693" s="99"/>
      <c r="H693" s="99"/>
      <c r="I693" s="98"/>
      <c r="J693" s="98"/>
      <c r="K693" s="98"/>
      <c r="L693" s="97"/>
      <c r="M693" s="97"/>
      <c r="N693" s="96"/>
    </row>
    <row r="694" spans="4:14" x14ac:dyDescent="0.25">
      <c r="D694" s="99"/>
      <c r="E694" s="99"/>
      <c r="F694" s="100"/>
      <c r="G694" s="99"/>
      <c r="H694" s="99"/>
      <c r="I694" s="98"/>
      <c r="J694" s="98"/>
      <c r="K694" s="98"/>
      <c r="L694" s="97"/>
      <c r="M694" s="97"/>
      <c r="N694" s="96"/>
    </row>
    <row r="695" spans="4:14" x14ac:dyDescent="0.25">
      <c r="D695" s="99"/>
      <c r="E695" s="99"/>
      <c r="F695" s="100"/>
      <c r="G695" s="99"/>
      <c r="H695" s="99"/>
      <c r="I695" s="98"/>
      <c r="J695" s="98"/>
      <c r="K695" s="98"/>
      <c r="L695" s="97"/>
      <c r="M695" s="97"/>
      <c r="N695" s="96"/>
    </row>
    <row r="696" spans="4:14" x14ac:dyDescent="0.25">
      <c r="D696" s="99"/>
      <c r="E696" s="99"/>
      <c r="F696" s="100"/>
      <c r="G696" s="99"/>
      <c r="H696" s="99"/>
      <c r="I696" s="98"/>
      <c r="J696" s="98"/>
      <c r="K696" s="98"/>
      <c r="L696" s="97"/>
      <c r="M696" s="97"/>
      <c r="N696" s="96"/>
    </row>
    <row r="697" spans="4:14" x14ac:dyDescent="0.25">
      <c r="D697" s="99"/>
      <c r="E697" s="99"/>
      <c r="F697" s="100"/>
      <c r="G697" s="99"/>
      <c r="H697" s="99"/>
      <c r="I697" s="98"/>
      <c r="J697" s="98"/>
      <c r="K697" s="98"/>
      <c r="L697" s="97"/>
      <c r="M697" s="97"/>
      <c r="N697" s="96"/>
    </row>
    <row r="698" spans="4:14" x14ac:dyDescent="0.25">
      <c r="D698" s="99"/>
      <c r="E698" s="99"/>
      <c r="F698" s="100"/>
      <c r="G698" s="99"/>
      <c r="H698" s="99"/>
      <c r="I698" s="98"/>
      <c r="J698" s="98"/>
      <c r="K698" s="98"/>
      <c r="L698" s="97"/>
      <c r="M698" s="97"/>
      <c r="N698" s="96"/>
    </row>
    <row r="699" spans="4:14" x14ac:dyDescent="0.25">
      <c r="D699" s="99"/>
      <c r="E699" s="99"/>
      <c r="F699" s="100"/>
      <c r="G699" s="99"/>
      <c r="H699" s="99"/>
      <c r="I699" s="98"/>
      <c r="J699" s="98"/>
      <c r="K699" s="98"/>
      <c r="L699" s="97"/>
      <c r="M699" s="97"/>
      <c r="N699" s="96"/>
    </row>
    <row r="700" spans="4:14" x14ac:dyDescent="0.25">
      <c r="D700" s="99"/>
      <c r="E700" s="99"/>
      <c r="F700" s="100"/>
      <c r="G700" s="99"/>
      <c r="H700" s="99"/>
      <c r="I700" s="98"/>
      <c r="J700" s="98"/>
      <c r="K700" s="98"/>
      <c r="L700" s="97"/>
      <c r="M700" s="97"/>
      <c r="N700" s="96"/>
    </row>
    <row r="701" spans="4:14" x14ac:dyDescent="0.25">
      <c r="D701" s="99"/>
      <c r="E701" s="99"/>
      <c r="F701" s="100"/>
      <c r="G701" s="99"/>
      <c r="H701" s="99"/>
      <c r="I701" s="98"/>
      <c r="J701" s="98"/>
      <c r="K701" s="98"/>
      <c r="L701" s="97"/>
      <c r="M701" s="97"/>
      <c r="N701" s="96"/>
    </row>
    <row r="702" spans="4:14" x14ac:dyDescent="0.25">
      <c r="D702" s="99"/>
      <c r="E702" s="99"/>
      <c r="F702" s="100"/>
      <c r="G702" s="99"/>
      <c r="H702" s="99"/>
      <c r="I702" s="98"/>
      <c r="J702" s="98"/>
      <c r="K702" s="98"/>
      <c r="L702" s="97"/>
      <c r="M702" s="97"/>
      <c r="N702" s="96"/>
    </row>
    <row r="703" spans="4:14" x14ac:dyDescent="0.25">
      <c r="D703" s="99"/>
      <c r="E703" s="99"/>
      <c r="F703" s="100"/>
      <c r="G703" s="99"/>
      <c r="H703" s="99"/>
      <c r="I703" s="98"/>
      <c r="J703" s="98"/>
      <c r="K703" s="98"/>
      <c r="L703" s="97"/>
      <c r="M703" s="97"/>
      <c r="N703" s="96"/>
    </row>
    <row r="704" spans="4:14" x14ac:dyDescent="0.25">
      <c r="D704" s="99"/>
      <c r="E704" s="99"/>
      <c r="F704" s="100"/>
      <c r="G704" s="99"/>
      <c r="H704" s="99"/>
      <c r="I704" s="98"/>
      <c r="J704" s="98"/>
      <c r="K704" s="98"/>
      <c r="L704" s="97"/>
      <c r="M704" s="97"/>
      <c r="N704" s="96"/>
    </row>
    <row r="705" spans="4:14" x14ac:dyDescent="0.25">
      <c r="D705" s="99"/>
      <c r="E705" s="99"/>
      <c r="F705" s="100"/>
      <c r="G705" s="99"/>
      <c r="H705" s="99"/>
      <c r="I705" s="98"/>
      <c r="J705" s="98"/>
      <c r="K705" s="98"/>
      <c r="L705" s="97"/>
      <c r="M705" s="97"/>
      <c r="N705" s="96"/>
    </row>
    <row r="706" spans="4:14" x14ac:dyDescent="0.25">
      <c r="D706" s="99"/>
      <c r="E706" s="99"/>
      <c r="F706" s="100"/>
      <c r="G706" s="99"/>
      <c r="H706" s="99"/>
      <c r="I706" s="98"/>
      <c r="J706" s="98"/>
      <c r="K706" s="98"/>
      <c r="L706" s="97"/>
      <c r="M706" s="97"/>
      <c r="N706" s="96"/>
    </row>
    <row r="707" spans="4:14" x14ac:dyDescent="0.25">
      <c r="D707" s="99"/>
      <c r="E707" s="99"/>
      <c r="F707" s="100"/>
      <c r="G707" s="99"/>
      <c r="H707" s="99"/>
      <c r="I707" s="98"/>
      <c r="J707" s="98"/>
      <c r="K707" s="98"/>
      <c r="L707" s="97"/>
      <c r="M707" s="97"/>
      <c r="N707" s="96"/>
    </row>
    <row r="708" spans="4:14" x14ac:dyDescent="0.25">
      <c r="D708" s="99"/>
      <c r="E708" s="99"/>
      <c r="F708" s="100"/>
      <c r="G708" s="99"/>
      <c r="H708" s="99"/>
      <c r="I708" s="98"/>
      <c r="J708" s="98"/>
      <c r="K708" s="98"/>
      <c r="L708" s="97"/>
      <c r="M708" s="97"/>
      <c r="N708" s="96"/>
    </row>
    <row r="709" spans="4:14" x14ac:dyDescent="0.25">
      <c r="D709" s="99"/>
      <c r="E709" s="99"/>
      <c r="F709" s="100"/>
      <c r="G709" s="99"/>
      <c r="H709" s="99"/>
      <c r="I709" s="98"/>
      <c r="J709" s="98"/>
      <c r="K709" s="98"/>
      <c r="L709" s="97"/>
      <c r="M709" s="97"/>
      <c r="N709" s="96"/>
    </row>
    <row r="710" spans="4:14" x14ac:dyDescent="0.25">
      <c r="D710" s="99"/>
      <c r="E710" s="99"/>
      <c r="F710" s="100"/>
      <c r="G710" s="99"/>
      <c r="H710" s="99"/>
      <c r="I710" s="98"/>
      <c r="J710" s="98"/>
      <c r="K710" s="98"/>
      <c r="L710" s="97"/>
      <c r="M710" s="97"/>
      <c r="N710" s="96"/>
    </row>
    <row r="711" spans="4:14" x14ac:dyDescent="0.25">
      <c r="D711" s="99"/>
      <c r="E711" s="99"/>
      <c r="F711" s="100"/>
      <c r="G711" s="99"/>
      <c r="H711" s="99"/>
      <c r="I711" s="98"/>
      <c r="J711" s="98"/>
      <c r="K711" s="98"/>
      <c r="L711" s="97"/>
      <c r="M711" s="97"/>
      <c r="N711" s="96"/>
    </row>
    <row r="712" spans="4:14" x14ac:dyDescent="0.25">
      <c r="D712" s="99"/>
      <c r="E712" s="99"/>
      <c r="F712" s="100"/>
      <c r="G712" s="99"/>
      <c r="H712" s="99"/>
      <c r="I712" s="98"/>
      <c r="J712" s="98"/>
      <c r="K712" s="98"/>
      <c r="L712" s="97"/>
      <c r="M712" s="97"/>
      <c r="N712" s="96"/>
    </row>
    <row r="713" spans="4:14" x14ac:dyDescent="0.25">
      <c r="D713" s="99"/>
      <c r="E713" s="99"/>
      <c r="F713" s="100"/>
      <c r="G713" s="99"/>
      <c r="H713" s="99"/>
      <c r="I713" s="98"/>
      <c r="J713" s="98"/>
      <c r="K713" s="98"/>
      <c r="L713" s="97"/>
      <c r="M713" s="97"/>
      <c r="N713" s="96"/>
    </row>
    <row r="714" spans="4:14" x14ac:dyDescent="0.25">
      <c r="D714" s="99"/>
      <c r="E714" s="99"/>
      <c r="F714" s="100"/>
      <c r="G714" s="99"/>
      <c r="H714" s="99"/>
      <c r="I714" s="98"/>
      <c r="J714" s="98"/>
      <c r="K714" s="98"/>
      <c r="L714" s="97"/>
      <c r="M714" s="97"/>
      <c r="N714" s="96"/>
    </row>
    <row r="715" spans="4:14" x14ac:dyDescent="0.25">
      <c r="D715" s="99"/>
      <c r="E715" s="99"/>
      <c r="F715" s="100"/>
      <c r="G715" s="99"/>
      <c r="H715" s="99"/>
      <c r="I715" s="98"/>
      <c r="J715" s="98"/>
      <c r="K715" s="98"/>
      <c r="L715" s="97"/>
      <c r="M715" s="97"/>
      <c r="N715" s="96"/>
    </row>
    <row r="716" spans="4:14" x14ac:dyDescent="0.25">
      <c r="D716" s="99"/>
      <c r="E716" s="99"/>
      <c r="F716" s="100"/>
      <c r="G716" s="99"/>
      <c r="H716" s="99"/>
      <c r="I716" s="98"/>
      <c r="J716" s="98"/>
      <c r="K716" s="98"/>
      <c r="L716" s="97"/>
      <c r="M716" s="97"/>
      <c r="N716" s="96"/>
    </row>
    <row r="717" spans="4:14" x14ac:dyDescent="0.25">
      <c r="D717" s="99"/>
      <c r="E717" s="99"/>
      <c r="F717" s="100"/>
      <c r="G717" s="99"/>
      <c r="H717" s="99"/>
      <c r="I717" s="98"/>
      <c r="J717" s="98"/>
      <c r="K717" s="98"/>
      <c r="L717" s="97"/>
      <c r="M717" s="97"/>
      <c r="N717" s="96"/>
    </row>
    <row r="718" spans="4:14" x14ac:dyDescent="0.25">
      <c r="D718" s="99"/>
      <c r="E718" s="99"/>
      <c r="F718" s="100"/>
      <c r="G718" s="99"/>
      <c r="H718" s="99"/>
      <c r="I718" s="98"/>
      <c r="J718" s="98"/>
      <c r="K718" s="98"/>
      <c r="L718" s="97"/>
      <c r="M718" s="97"/>
      <c r="N718" s="96"/>
    </row>
    <row r="719" spans="4:14" x14ac:dyDescent="0.25">
      <c r="D719" s="99"/>
      <c r="E719" s="99"/>
      <c r="F719" s="100"/>
      <c r="G719" s="99"/>
      <c r="H719" s="99"/>
      <c r="I719" s="98"/>
      <c r="J719" s="98"/>
      <c r="K719" s="98"/>
      <c r="L719" s="97"/>
      <c r="M719" s="97"/>
      <c r="N719" s="96"/>
    </row>
    <row r="720" spans="4:14" x14ac:dyDescent="0.25">
      <c r="D720" s="99"/>
      <c r="E720" s="99"/>
      <c r="F720" s="100"/>
      <c r="G720" s="99"/>
      <c r="H720" s="99"/>
      <c r="I720" s="98"/>
      <c r="J720" s="98"/>
      <c r="K720" s="98"/>
      <c r="L720" s="97"/>
      <c r="M720" s="97"/>
      <c r="N720" s="96"/>
    </row>
    <row r="721" spans="4:14" x14ac:dyDescent="0.25">
      <c r="D721" s="99"/>
      <c r="E721" s="99"/>
      <c r="F721" s="100"/>
      <c r="G721" s="99"/>
      <c r="H721" s="99"/>
      <c r="I721" s="98"/>
      <c r="J721" s="98"/>
      <c r="K721" s="98"/>
      <c r="L721" s="97"/>
      <c r="M721" s="97"/>
      <c r="N721" s="96"/>
    </row>
    <row r="722" spans="4:14" x14ac:dyDescent="0.25">
      <c r="D722" s="99"/>
      <c r="E722" s="99"/>
      <c r="F722" s="100"/>
      <c r="G722" s="99"/>
      <c r="H722" s="99"/>
      <c r="I722" s="98"/>
      <c r="J722" s="98"/>
      <c r="K722" s="98"/>
      <c r="L722" s="97"/>
      <c r="M722" s="97"/>
      <c r="N722" s="96"/>
    </row>
    <row r="723" spans="4:14" x14ac:dyDescent="0.25">
      <c r="D723" s="99"/>
      <c r="E723" s="99"/>
      <c r="F723" s="100"/>
      <c r="G723" s="99"/>
      <c r="H723" s="99"/>
      <c r="I723" s="98"/>
      <c r="J723" s="98"/>
      <c r="K723" s="98"/>
      <c r="L723" s="97"/>
      <c r="M723" s="97"/>
      <c r="N723" s="96"/>
    </row>
    <row r="724" spans="4:14" x14ac:dyDescent="0.25">
      <c r="D724" s="99"/>
      <c r="E724" s="99"/>
      <c r="F724" s="100"/>
      <c r="G724" s="99"/>
      <c r="H724" s="99"/>
      <c r="I724" s="98"/>
      <c r="J724" s="98"/>
      <c r="K724" s="98"/>
      <c r="L724" s="97"/>
      <c r="M724" s="97"/>
      <c r="N724" s="96"/>
    </row>
    <row r="725" spans="4:14" x14ac:dyDescent="0.25">
      <c r="D725" s="99"/>
      <c r="E725" s="99"/>
      <c r="F725" s="100"/>
      <c r="G725" s="99"/>
      <c r="H725" s="99"/>
      <c r="I725" s="98"/>
      <c r="J725" s="98"/>
      <c r="K725" s="98"/>
      <c r="L725" s="97"/>
      <c r="M725" s="97"/>
      <c r="N725" s="96"/>
    </row>
    <row r="726" spans="4:14" x14ac:dyDescent="0.25">
      <c r="D726" s="99"/>
      <c r="E726" s="99"/>
      <c r="F726" s="100"/>
      <c r="G726" s="99"/>
      <c r="H726" s="99"/>
      <c r="I726" s="98"/>
      <c r="J726" s="98"/>
      <c r="K726" s="98"/>
      <c r="L726" s="97"/>
      <c r="M726" s="97"/>
      <c r="N726" s="96"/>
    </row>
    <row r="727" spans="4:14" x14ac:dyDescent="0.25">
      <c r="D727" s="99"/>
      <c r="E727" s="99"/>
      <c r="F727" s="100"/>
      <c r="G727" s="99"/>
      <c r="H727" s="99"/>
      <c r="I727" s="98"/>
      <c r="J727" s="98"/>
      <c r="K727" s="98"/>
      <c r="L727" s="97"/>
      <c r="M727" s="97"/>
      <c r="N727" s="96"/>
    </row>
    <row r="728" spans="4:14" x14ac:dyDescent="0.25">
      <c r="D728" s="99"/>
      <c r="E728" s="99"/>
      <c r="F728" s="100"/>
      <c r="G728" s="99"/>
      <c r="H728" s="99"/>
      <c r="I728" s="98"/>
      <c r="J728" s="98"/>
      <c r="K728" s="98"/>
      <c r="L728" s="97"/>
      <c r="M728" s="97"/>
      <c r="N728" s="96"/>
    </row>
    <row r="729" spans="4:14" x14ac:dyDescent="0.25">
      <c r="D729" s="99"/>
      <c r="E729" s="99"/>
      <c r="F729" s="100"/>
      <c r="G729" s="99"/>
      <c r="H729" s="99"/>
      <c r="I729" s="98"/>
      <c r="J729" s="98"/>
      <c r="K729" s="98"/>
      <c r="L729" s="97"/>
      <c r="M729" s="97"/>
      <c r="N729" s="96"/>
    </row>
    <row r="730" spans="4:14" x14ac:dyDescent="0.25">
      <c r="D730" s="99"/>
      <c r="E730" s="99"/>
      <c r="F730" s="100"/>
      <c r="G730" s="99"/>
      <c r="H730" s="99"/>
      <c r="I730" s="98"/>
      <c r="J730" s="98"/>
      <c r="K730" s="98"/>
      <c r="L730" s="97"/>
      <c r="M730" s="97"/>
      <c r="N730" s="96"/>
    </row>
    <row r="731" spans="4:14" x14ac:dyDescent="0.25">
      <c r="D731" s="99"/>
      <c r="E731" s="99"/>
      <c r="F731" s="100"/>
      <c r="G731" s="99"/>
      <c r="H731" s="99"/>
      <c r="I731" s="98"/>
      <c r="J731" s="98"/>
      <c r="K731" s="98"/>
      <c r="L731" s="97"/>
      <c r="M731" s="97"/>
      <c r="N731" s="96"/>
    </row>
    <row r="732" spans="4:14" x14ac:dyDescent="0.25">
      <c r="D732" s="99"/>
      <c r="E732" s="99"/>
      <c r="F732" s="100"/>
      <c r="G732" s="99"/>
      <c r="H732" s="99"/>
      <c r="I732" s="98"/>
      <c r="J732" s="98"/>
      <c r="K732" s="98"/>
      <c r="L732" s="97"/>
      <c r="M732" s="97"/>
      <c r="N732" s="96"/>
    </row>
    <row r="733" spans="4:14" x14ac:dyDescent="0.25">
      <c r="D733" s="99"/>
      <c r="E733" s="99"/>
      <c r="F733" s="100"/>
      <c r="G733" s="99"/>
      <c r="H733" s="99"/>
      <c r="I733" s="98"/>
      <c r="J733" s="98"/>
      <c r="K733" s="98"/>
      <c r="L733" s="97"/>
      <c r="M733" s="97"/>
      <c r="N733" s="96"/>
    </row>
    <row r="734" spans="4:14" x14ac:dyDescent="0.25">
      <c r="D734" s="99"/>
      <c r="E734" s="99"/>
      <c r="F734" s="100"/>
      <c r="G734" s="99"/>
      <c r="H734" s="99"/>
      <c r="I734" s="98"/>
      <c r="J734" s="98"/>
      <c r="K734" s="98"/>
      <c r="L734" s="97"/>
      <c r="M734" s="97"/>
      <c r="N734" s="96"/>
    </row>
    <row r="735" spans="4:14" x14ac:dyDescent="0.25">
      <c r="D735" s="99"/>
      <c r="E735" s="99"/>
      <c r="F735" s="100"/>
      <c r="G735" s="99"/>
      <c r="H735" s="99"/>
      <c r="I735" s="98"/>
      <c r="J735" s="98"/>
      <c r="K735" s="98"/>
      <c r="L735" s="97"/>
      <c r="M735" s="97"/>
      <c r="N735" s="96"/>
    </row>
    <row r="736" spans="4:14" x14ac:dyDescent="0.25">
      <c r="D736" s="99"/>
      <c r="E736" s="99"/>
      <c r="F736" s="100"/>
      <c r="G736" s="99"/>
      <c r="H736" s="99"/>
      <c r="I736" s="98"/>
      <c r="J736" s="98"/>
      <c r="K736" s="98"/>
      <c r="L736" s="97"/>
      <c r="M736" s="97"/>
      <c r="N736" s="96"/>
    </row>
    <row r="737" spans="4:14" x14ac:dyDescent="0.25">
      <c r="D737" s="99"/>
      <c r="E737" s="99"/>
      <c r="F737" s="100"/>
      <c r="G737" s="99"/>
      <c r="H737" s="99"/>
      <c r="I737" s="98"/>
      <c r="J737" s="98"/>
      <c r="K737" s="98"/>
      <c r="L737" s="97"/>
      <c r="M737" s="97"/>
      <c r="N737" s="96"/>
    </row>
    <row r="738" spans="4:14" x14ac:dyDescent="0.25">
      <c r="D738" s="99"/>
      <c r="E738" s="99"/>
      <c r="F738" s="100"/>
      <c r="G738" s="99"/>
      <c r="H738" s="99"/>
      <c r="I738" s="98"/>
      <c r="J738" s="98"/>
      <c r="K738" s="98"/>
      <c r="L738" s="97"/>
      <c r="M738" s="97"/>
      <c r="N738" s="96"/>
    </row>
    <row r="739" spans="4:14" x14ac:dyDescent="0.25">
      <c r="D739" s="99"/>
      <c r="E739" s="99"/>
      <c r="F739" s="100"/>
      <c r="G739" s="99"/>
      <c r="H739" s="99"/>
      <c r="I739" s="98"/>
      <c r="J739" s="98"/>
      <c r="K739" s="98"/>
      <c r="L739" s="97"/>
      <c r="M739" s="97"/>
      <c r="N739" s="96"/>
    </row>
    <row r="740" spans="4:14" x14ac:dyDescent="0.25">
      <c r="D740" s="99"/>
      <c r="E740" s="99"/>
      <c r="F740" s="100"/>
      <c r="G740" s="99"/>
      <c r="H740" s="99"/>
      <c r="I740" s="98"/>
      <c r="J740" s="98"/>
      <c r="K740" s="98"/>
      <c r="L740" s="97"/>
      <c r="M740" s="97"/>
      <c r="N740" s="96"/>
    </row>
    <row r="741" spans="4:14" x14ac:dyDescent="0.25">
      <c r="D741" s="99"/>
      <c r="E741" s="99"/>
      <c r="F741" s="100"/>
      <c r="G741" s="99"/>
      <c r="H741" s="99"/>
      <c r="I741" s="98"/>
      <c r="J741" s="98"/>
      <c r="K741" s="98"/>
      <c r="L741" s="97"/>
      <c r="M741" s="97"/>
      <c r="N741" s="96"/>
    </row>
    <row r="742" spans="4:14" x14ac:dyDescent="0.25">
      <c r="D742" s="99"/>
      <c r="E742" s="99"/>
      <c r="F742" s="100"/>
      <c r="G742" s="99"/>
      <c r="H742" s="99"/>
      <c r="I742" s="98"/>
      <c r="J742" s="98"/>
      <c r="K742" s="98"/>
      <c r="L742" s="97"/>
      <c r="M742" s="97"/>
      <c r="N742" s="96"/>
    </row>
    <row r="743" spans="4:14" x14ac:dyDescent="0.25">
      <c r="D743" s="99"/>
      <c r="E743" s="99"/>
      <c r="F743" s="100"/>
      <c r="G743" s="99"/>
      <c r="H743" s="99"/>
      <c r="I743" s="98"/>
      <c r="J743" s="98"/>
      <c r="K743" s="98"/>
      <c r="L743" s="97"/>
      <c r="M743" s="97"/>
      <c r="N743" s="96"/>
    </row>
    <row r="744" spans="4:14" x14ac:dyDescent="0.25">
      <c r="D744" s="99"/>
      <c r="E744" s="99"/>
      <c r="F744" s="100"/>
      <c r="G744" s="99"/>
      <c r="H744" s="99"/>
      <c r="I744" s="98"/>
      <c r="J744" s="98"/>
      <c r="K744" s="98"/>
      <c r="L744" s="97"/>
      <c r="M744" s="97"/>
      <c r="N744" s="96"/>
    </row>
    <row r="745" spans="4:14" x14ac:dyDescent="0.25">
      <c r="D745" s="99"/>
      <c r="E745" s="99"/>
      <c r="F745" s="100"/>
      <c r="G745" s="99"/>
      <c r="H745" s="99"/>
      <c r="I745" s="98"/>
      <c r="J745" s="98"/>
      <c r="K745" s="98"/>
      <c r="L745" s="97"/>
      <c r="M745" s="97"/>
      <c r="N745" s="96"/>
    </row>
    <row r="746" spans="4:14" x14ac:dyDescent="0.25">
      <c r="D746" s="99"/>
      <c r="E746" s="99"/>
      <c r="F746" s="100"/>
      <c r="G746" s="99"/>
      <c r="H746" s="99"/>
      <c r="I746" s="98"/>
      <c r="J746" s="98"/>
      <c r="K746" s="98"/>
      <c r="L746" s="97"/>
      <c r="M746" s="97"/>
      <c r="N746" s="96"/>
    </row>
    <row r="747" spans="4:14" x14ac:dyDescent="0.25">
      <c r="D747" s="99"/>
      <c r="E747" s="99"/>
      <c r="F747" s="100"/>
      <c r="G747" s="99"/>
      <c r="H747" s="99"/>
      <c r="I747" s="98"/>
      <c r="J747" s="98"/>
      <c r="K747" s="98"/>
      <c r="L747" s="97"/>
      <c r="M747" s="97"/>
      <c r="N747" s="96"/>
    </row>
    <row r="748" spans="4:14" x14ac:dyDescent="0.25">
      <c r="D748" s="99"/>
      <c r="E748" s="99"/>
      <c r="F748" s="100"/>
      <c r="G748" s="99"/>
      <c r="H748" s="99"/>
      <c r="I748" s="98"/>
      <c r="J748" s="98"/>
      <c r="K748" s="98"/>
      <c r="L748" s="97"/>
      <c r="M748" s="97"/>
      <c r="N748" s="96"/>
    </row>
    <row r="749" spans="4:14" x14ac:dyDescent="0.25">
      <c r="D749" s="99"/>
      <c r="E749" s="99"/>
      <c r="F749" s="100"/>
      <c r="G749" s="99"/>
      <c r="H749" s="99"/>
      <c r="I749" s="98"/>
      <c r="J749" s="98"/>
      <c r="K749" s="98"/>
      <c r="L749" s="97"/>
      <c r="M749" s="97"/>
      <c r="N749" s="96"/>
    </row>
    <row r="750" spans="4:14" x14ac:dyDescent="0.25">
      <c r="D750" s="99"/>
      <c r="E750" s="99"/>
      <c r="F750" s="100"/>
      <c r="G750" s="99"/>
      <c r="H750" s="99"/>
      <c r="I750" s="98"/>
      <c r="J750" s="98"/>
      <c r="K750" s="98"/>
      <c r="L750" s="97"/>
      <c r="M750" s="97"/>
      <c r="N750" s="96"/>
    </row>
    <row r="751" spans="4:14" x14ac:dyDescent="0.25">
      <c r="D751" s="99"/>
      <c r="E751" s="99"/>
      <c r="F751" s="100"/>
      <c r="G751" s="99"/>
      <c r="H751" s="99"/>
      <c r="I751" s="98"/>
      <c r="J751" s="98"/>
      <c r="K751" s="98"/>
      <c r="L751" s="97"/>
      <c r="M751" s="97"/>
      <c r="N751" s="96"/>
    </row>
    <row r="752" spans="4:14" x14ac:dyDescent="0.25">
      <c r="D752" s="99"/>
      <c r="E752" s="99"/>
      <c r="F752" s="100"/>
      <c r="G752" s="99"/>
      <c r="H752" s="99"/>
      <c r="I752" s="98"/>
      <c r="J752" s="98"/>
      <c r="K752" s="98"/>
      <c r="L752" s="97"/>
      <c r="M752" s="97"/>
      <c r="N752" s="96"/>
    </row>
    <row r="753" spans="4:14" x14ac:dyDescent="0.25">
      <c r="D753" s="99"/>
      <c r="E753" s="99"/>
      <c r="F753" s="100"/>
      <c r="G753" s="99"/>
      <c r="H753" s="99"/>
      <c r="I753" s="98"/>
      <c r="J753" s="98"/>
      <c r="K753" s="98"/>
      <c r="L753" s="97"/>
      <c r="M753" s="97"/>
      <c r="N753" s="96"/>
    </row>
    <row r="754" spans="4:14" x14ac:dyDescent="0.25">
      <c r="D754" s="99"/>
      <c r="E754" s="99"/>
      <c r="F754" s="100"/>
      <c r="G754" s="99"/>
      <c r="H754" s="99"/>
      <c r="I754" s="98"/>
      <c r="J754" s="98"/>
      <c r="K754" s="98"/>
      <c r="L754" s="97"/>
      <c r="M754" s="97"/>
      <c r="N754" s="96"/>
    </row>
    <row r="755" spans="4:14" x14ac:dyDescent="0.25">
      <c r="D755" s="99"/>
      <c r="E755" s="99"/>
      <c r="F755" s="100"/>
      <c r="G755" s="99"/>
      <c r="H755" s="99"/>
      <c r="I755" s="98"/>
      <c r="J755" s="98"/>
      <c r="K755" s="98"/>
      <c r="L755" s="97"/>
      <c r="M755" s="97"/>
      <c r="N755" s="96"/>
    </row>
    <row r="756" spans="4:14" x14ac:dyDescent="0.25">
      <c r="D756" s="99"/>
      <c r="E756" s="99"/>
      <c r="F756" s="100"/>
      <c r="G756" s="99"/>
      <c r="H756" s="99"/>
      <c r="I756" s="98"/>
      <c r="J756" s="98"/>
      <c r="K756" s="98"/>
      <c r="L756" s="97"/>
      <c r="M756" s="97"/>
      <c r="N756" s="96"/>
    </row>
    <row r="757" spans="4:14" x14ac:dyDescent="0.25">
      <c r="D757" s="99"/>
      <c r="E757" s="99"/>
      <c r="F757" s="100"/>
      <c r="G757" s="99"/>
      <c r="H757" s="99"/>
      <c r="I757" s="98"/>
      <c r="J757" s="98"/>
      <c r="K757" s="98"/>
      <c r="L757" s="97"/>
      <c r="M757" s="97"/>
      <c r="N757" s="96"/>
    </row>
    <row r="758" spans="4:14" x14ac:dyDescent="0.25">
      <c r="D758" s="99"/>
      <c r="E758" s="99"/>
      <c r="F758" s="100"/>
      <c r="G758" s="99"/>
      <c r="H758" s="99"/>
      <c r="I758" s="98"/>
      <c r="J758" s="98"/>
      <c r="K758" s="98"/>
      <c r="L758" s="97"/>
      <c r="M758" s="97"/>
      <c r="N758" s="96"/>
    </row>
    <row r="759" spans="4:14" x14ac:dyDescent="0.25">
      <c r="D759" s="99"/>
      <c r="E759" s="99"/>
      <c r="F759" s="100"/>
      <c r="G759" s="99"/>
      <c r="H759" s="99"/>
      <c r="I759" s="98"/>
      <c r="J759" s="98"/>
      <c r="K759" s="98"/>
      <c r="L759" s="97"/>
      <c r="M759" s="97"/>
      <c r="N759" s="96"/>
    </row>
    <row r="760" spans="4:14" x14ac:dyDescent="0.25">
      <c r="D760" s="99"/>
      <c r="E760" s="99"/>
      <c r="F760" s="100"/>
      <c r="G760" s="99"/>
      <c r="H760" s="99"/>
      <c r="I760" s="98"/>
      <c r="J760" s="98"/>
      <c r="K760" s="98"/>
      <c r="L760" s="97"/>
      <c r="M760" s="97"/>
      <c r="N760" s="96"/>
    </row>
    <row r="761" spans="4:14" x14ac:dyDescent="0.25">
      <c r="D761" s="99"/>
      <c r="E761" s="99"/>
      <c r="F761" s="100"/>
      <c r="G761" s="99"/>
      <c r="H761" s="99"/>
      <c r="I761" s="98"/>
      <c r="J761" s="98"/>
      <c r="K761" s="98"/>
      <c r="L761" s="97"/>
      <c r="M761" s="97"/>
      <c r="N761" s="96"/>
    </row>
    <row r="762" spans="4:14" x14ac:dyDescent="0.25">
      <c r="D762" s="99"/>
      <c r="E762" s="99"/>
      <c r="F762" s="100"/>
      <c r="G762" s="99"/>
      <c r="H762" s="99"/>
      <c r="I762" s="98"/>
      <c r="J762" s="98"/>
      <c r="K762" s="98"/>
      <c r="L762" s="97"/>
      <c r="M762" s="97"/>
      <c r="N762" s="96"/>
    </row>
    <row r="763" spans="4:14" x14ac:dyDescent="0.25">
      <c r="D763" s="99"/>
      <c r="E763" s="99"/>
      <c r="F763" s="100"/>
      <c r="G763" s="99"/>
      <c r="H763" s="99"/>
      <c r="I763" s="98"/>
      <c r="J763" s="98"/>
      <c r="K763" s="98"/>
      <c r="L763" s="97"/>
      <c r="M763" s="97"/>
      <c r="N763" s="96"/>
    </row>
    <row r="764" spans="4:14" x14ac:dyDescent="0.25">
      <c r="D764" s="99"/>
      <c r="E764" s="99"/>
      <c r="F764" s="100"/>
      <c r="G764" s="99"/>
      <c r="H764" s="99"/>
      <c r="I764" s="98"/>
      <c r="J764" s="98"/>
      <c r="K764" s="98"/>
      <c r="L764" s="97"/>
      <c r="M764" s="97"/>
      <c r="N764" s="96"/>
    </row>
    <row r="765" spans="4:14" x14ac:dyDescent="0.25">
      <c r="D765" s="99"/>
      <c r="E765" s="99"/>
      <c r="F765" s="100"/>
      <c r="G765" s="99"/>
      <c r="H765" s="99"/>
      <c r="I765" s="98"/>
      <c r="J765" s="98"/>
      <c r="K765" s="98"/>
      <c r="L765" s="97"/>
      <c r="M765" s="97"/>
      <c r="N765" s="96"/>
    </row>
    <row r="766" spans="4:14" x14ac:dyDescent="0.25">
      <c r="D766" s="99"/>
      <c r="E766" s="99"/>
      <c r="F766" s="100"/>
      <c r="G766" s="99"/>
      <c r="H766" s="99"/>
      <c r="I766" s="98"/>
      <c r="J766" s="98"/>
      <c r="K766" s="98"/>
      <c r="L766" s="97"/>
      <c r="M766" s="97"/>
      <c r="N766" s="96"/>
    </row>
    <row r="767" spans="4:14" x14ac:dyDescent="0.25">
      <c r="D767" s="99"/>
      <c r="E767" s="99"/>
      <c r="F767" s="100"/>
      <c r="G767" s="99"/>
      <c r="H767" s="99"/>
      <c r="I767" s="98"/>
      <c r="J767" s="98"/>
      <c r="K767" s="98"/>
      <c r="L767" s="97"/>
      <c r="M767" s="97"/>
      <c r="N767" s="96"/>
    </row>
    <row r="768" spans="4:14" x14ac:dyDescent="0.25">
      <c r="D768" s="99"/>
      <c r="E768" s="99"/>
      <c r="F768" s="100"/>
      <c r="G768" s="99"/>
      <c r="H768" s="99"/>
      <c r="I768" s="98"/>
      <c r="J768" s="98"/>
      <c r="K768" s="98"/>
      <c r="L768" s="97"/>
      <c r="M768" s="97"/>
      <c r="N768" s="96"/>
    </row>
    <row r="769" spans="4:14" x14ac:dyDescent="0.25">
      <c r="D769" s="99"/>
      <c r="E769" s="99"/>
      <c r="F769" s="100"/>
      <c r="G769" s="99"/>
      <c r="H769" s="99"/>
      <c r="I769" s="98"/>
      <c r="J769" s="98"/>
      <c r="K769" s="98"/>
      <c r="L769" s="97"/>
      <c r="M769" s="97"/>
      <c r="N769" s="96"/>
    </row>
    <row r="770" spans="4:14" x14ac:dyDescent="0.25">
      <c r="D770" s="99"/>
      <c r="E770" s="99"/>
      <c r="F770" s="100"/>
      <c r="G770" s="99"/>
      <c r="H770" s="99"/>
      <c r="I770" s="98"/>
      <c r="J770" s="98"/>
      <c r="K770" s="98"/>
      <c r="L770" s="97"/>
      <c r="M770" s="97"/>
      <c r="N770" s="96"/>
    </row>
    <row r="771" spans="4:14" x14ac:dyDescent="0.25">
      <c r="D771" s="99"/>
      <c r="E771" s="99"/>
      <c r="F771" s="100"/>
      <c r="G771" s="99"/>
      <c r="H771" s="99"/>
      <c r="I771" s="98"/>
      <c r="J771" s="98"/>
      <c r="K771" s="98"/>
      <c r="L771" s="97"/>
      <c r="M771" s="97"/>
      <c r="N771" s="96"/>
    </row>
    <row r="772" spans="4:14" x14ac:dyDescent="0.25">
      <c r="D772" s="99"/>
      <c r="E772" s="99"/>
      <c r="F772" s="100"/>
      <c r="G772" s="99"/>
      <c r="H772" s="99"/>
      <c r="I772" s="98"/>
      <c r="J772" s="98"/>
      <c r="K772" s="98"/>
      <c r="L772" s="97"/>
      <c r="M772" s="97"/>
      <c r="N772" s="96"/>
    </row>
    <row r="773" spans="4:14" x14ac:dyDescent="0.25">
      <c r="D773" s="99"/>
      <c r="E773" s="99"/>
      <c r="F773" s="100"/>
      <c r="G773" s="99"/>
      <c r="H773" s="99"/>
      <c r="I773" s="98"/>
      <c r="J773" s="98"/>
      <c r="K773" s="98"/>
      <c r="L773" s="97"/>
      <c r="M773" s="97"/>
      <c r="N773" s="96"/>
    </row>
    <row r="774" spans="4:14" x14ac:dyDescent="0.25">
      <c r="D774" s="99"/>
      <c r="E774" s="99"/>
      <c r="F774" s="100"/>
      <c r="G774" s="99"/>
      <c r="H774" s="99"/>
      <c r="I774" s="98"/>
      <c r="J774" s="98"/>
      <c r="K774" s="98"/>
      <c r="L774" s="97"/>
      <c r="M774" s="97"/>
      <c r="N774" s="96"/>
    </row>
    <row r="775" spans="4:14" x14ac:dyDescent="0.25">
      <c r="D775" s="99"/>
      <c r="E775" s="99"/>
      <c r="F775" s="100"/>
      <c r="G775" s="99"/>
      <c r="H775" s="99"/>
      <c r="I775" s="98"/>
      <c r="J775" s="98"/>
      <c r="K775" s="98"/>
      <c r="L775" s="97"/>
      <c r="M775" s="97"/>
      <c r="N775" s="96"/>
    </row>
    <row r="776" spans="4:14" x14ac:dyDescent="0.25">
      <c r="D776" s="99"/>
      <c r="E776" s="99"/>
      <c r="F776" s="100"/>
      <c r="G776" s="99"/>
      <c r="H776" s="99"/>
      <c r="I776" s="98"/>
      <c r="J776" s="98"/>
      <c r="K776" s="98"/>
      <c r="L776" s="97"/>
      <c r="M776" s="97"/>
      <c r="N776" s="96"/>
    </row>
    <row r="777" spans="4:14" x14ac:dyDescent="0.25">
      <c r="D777" s="99"/>
      <c r="E777" s="99"/>
      <c r="F777" s="100"/>
      <c r="G777" s="99"/>
      <c r="H777" s="99"/>
      <c r="I777" s="98"/>
      <c r="J777" s="98"/>
      <c r="K777" s="98"/>
      <c r="L777" s="97"/>
      <c r="M777" s="97"/>
      <c r="N777" s="96"/>
    </row>
    <row r="778" spans="4:14" x14ac:dyDescent="0.25">
      <c r="D778" s="99"/>
      <c r="E778" s="99"/>
      <c r="F778" s="100"/>
      <c r="G778" s="99"/>
      <c r="H778" s="99"/>
      <c r="I778" s="98"/>
      <c r="J778" s="98"/>
      <c r="K778" s="98"/>
      <c r="L778" s="97"/>
      <c r="M778" s="97"/>
      <c r="N778" s="96"/>
    </row>
    <row r="779" spans="4:14" x14ac:dyDescent="0.25">
      <c r="D779" s="99"/>
      <c r="E779" s="99"/>
      <c r="F779" s="100"/>
      <c r="G779" s="99"/>
      <c r="H779" s="99"/>
      <c r="I779" s="98"/>
      <c r="J779" s="98"/>
      <c r="K779" s="98"/>
      <c r="L779" s="97"/>
      <c r="M779" s="97"/>
      <c r="N779" s="96"/>
    </row>
    <row r="780" spans="4:14" x14ac:dyDescent="0.25">
      <c r="D780" s="99"/>
      <c r="E780" s="99"/>
      <c r="F780" s="100"/>
      <c r="G780" s="99"/>
      <c r="H780" s="99"/>
      <c r="I780" s="98"/>
      <c r="J780" s="98"/>
      <c r="K780" s="98"/>
      <c r="L780" s="97"/>
      <c r="M780" s="97"/>
      <c r="N780" s="96"/>
    </row>
    <row r="781" spans="4:14" x14ac:dyDescent="0.25">
      <c r="D781" s="99"/>
      <c r="E781" s="99"/>
      <c r="F781" s="100"/>
      <c r="G781" s="99"/>
      <c r="H781" s="99"/>
      <c r="I781" s="98"/>
      <c r="J781" s="98"/>
      <c r="K781" s="98"/>
      <c r="L781" s="97"/>
      <c r="M781" s="97"/>
      <c r="N781" s="96"/>
    </row>
    <row r="782" spans="4:14" x14ac:dyDescent="0.25">
      <c r="D782" s="99"/>
      <c r="E782" s="99"/>
      <c r="F782" s="100"/>
      <c r="G782" s="99"/>
      <c r="H782" s="99"/>
      <c r="I782" s="98"/>
      <c r="J782" s="98"/>
      <c r="K782" s="98"/>
      <c r="L782" s="97"/>
      <c r="M782" s="97"/>
      <c r="N782" s="96"/>
    </row>
    <row r="783" spans="4:14" x14ac:dyDescent="0.25">
      <c r="D783" s="99"/>
      <c r="E783" s="99"/>
      <c r="F783" s="100"/>
      <c r="G783" s="99"/>
      <c r="H783" s="99"/>
      <c r="I783" s="98"/>
      <c r="J783" s="98"/>
      <c r="K783" s="98"/>
      <c r="L783" s="97"/>
      <c r="M783" s="97"/>
      <c r="N783" s="96"/>
    </row>
    <row r="784" spans="4:14" x14ac:dyDescent="0.25">
      <c r="D784" s="99"/>
      <c r="E784" s="99"/>
      <c r="F784" s="100"/>
      <c r="G784" s="99"/>
      <c r="H784" s="99"/>
      <c r="I784" s="98"/>
      <c r="J784" s="98"/>
      <c r="K784" s="98"/>
      <c r="L784" s="97"/>
      <c r="M784" s="97"/>
      <c r="N784" s="96"/>
    </row>
    <row r="785" spans="4:14" x14ac:dyDescent="0.25">
      <c r="D785" s="99"/>
      <c r="E785" s="99"/>
      <c r="F785" s="100"/>
      <c r="G785" s="99"/>
      <c r="H785" s="99"/>
      <c r="I785" s="98"/>
      <c r="J785" s="98"/>
      <c r="K785" s="98"/>
      <c r="L785" s="97"/>
      <c r="M785" s="97"/>
      <c r="N785" s="96"/>
    </row>
    <row r="786" spans="4:14" x14ac:dyDescent="0.25">
      <c r="D786" s="99"/>
      <c r="E786" s="99"/>
      <c r="F786" s="100"/>
      <c r="G786" s="99"/>
      <c r="H786" s="99"/>
      <c r="I786" s="98"/>
      <c r="J786" s="98"/>
      <c r="K786" s="98"/>
      <c r="L786" s="97"/>
      <c r="M786" s="97"/>
      <c r="N786" s="96"/>
    </row>
    <row r="787" spans="4:14" x14ac:dyDescent="0.25">
      <c r="D787" s="99"/>
      <c r="E787" s="99"/>
      <c r="F787" s="100"/>
      <c r="G787" s="99"/>
      <c r="H787" s="99"/>
      <c r="I787" s="98"/>
      <c r="J787" s="98"/>
      <c r="K787" s="98"/>
      <c r="L787" s="97"/>
      <c r="M787" s="97"/>
      <c r="N787" s="96"/>
    </row>
    <row r="788" spans="4:14" x14ac:dyDescent="0.25">
      <c r="D788" s="99"/>
      <c r="E788" s="99"/>
      <c r="F788" s="100"/>
      <c r="G788" s="99"/>
      <c r="H788" s="99"/>
      <c r="I788" s="98"/>
      <c r="J788" s="98"/>
      <c r="K788" s="98"/>
      <c r="L788" s="97"/>
      <c r="M788" s="97"/>
      <c r="N788" s="96"/>
    </row>
    <row r="789" spans="4:14" x14ac:dyDescent="0.25">
      <c r="D789" s="99"/>
      <c r="E789" s="99"/>
      <c r="F789" s="100"/>
      <c r="G789" s="99"/>
      <c r="H789" s="99"/>
      <c r="I789" s="98"/>
      <c r="J789" s="98"/>
      <c r="K789" s="98"/>
      <c r="L789" s="97"/>
      <c r="M789" s="97"/>
      <c r="N789" s="96"/>
    </row>
    <row r="790" spans="4:14" x14ac:dyDescent="0.25">
      <c r="D790" s="99"/>
      <c r="E790" s="99"/>
      <c r="F790" s="100"/>
      <c r="G790" s="99"/>
      <c r="H790" s="99"/>
      <c r="I790" s="98"/>
      <c r="J790" s="98"/>
      <c r="K790" s="98"/>
      <c r="L790" s="97"/>
      <c r="M790" s="97"/>
      <c r="N790" s="96"/>
    </row>
    <row r="791" spans="4:14" x14ac:dyDescent="0.25">
      <c r="D791" s="99"/>
      <c r="E791" s="99"/>
      <c r="F791" s="100"/>
      <c r="G791" s="99"/>
      <c r="H791" s="99"/>
      <c r="I791" s="98"/>
      <c r="J791" s="98"/>
      <c r="K791" s="98"/>
      <c r="L791" s="97"/>
      <c r="M791" s="97"/>
      <c r="N791" s="96"/>
    </row>
    <row r="792" spans="4:14" x14ac:dyDescent="0.25">
      <c r="D792" s="99"/>
      <c r="E792" s="99"/>
      <c r="F792" s="100"/>
      <c r="G792" s="99"/>
      <c r="H792" s="99"/>
      <c r="I792" s="98"/>
      <c r="J792" s="98"/>
      <c r="K792" s="98"/>
      <c r="L792" s="97"/>
      <c r="M792" s="97"/>
      <c r="N792" s="96"/>
    </row>
    <row r="793" spans="4:14" x14ac:dyDescent="0.25">
      <c r="D793" s="99"/>
      <c r="E793" s="99"/>
      <c r="F793" s="100"/>
      <c r="G793" s="99"/>
      <c r="H793" s="99"/>
      <c r="I793" s="98"/>
      <c r="J793" s="98"/>
      <c r="K793" s="98"/>
      <c r="L793" s="97"/>
      <c r="M793" s="97"/>
      <c r="N793" s="96"/>
    </row>
    <row r="794" spans="4:14" x14ac:dyDescent="0.25">
      <c r="D794" s="99"/>
      <c r="E794" s="99"/>
      <c r="F794" s="100"/>
      <c r="G794" s="99"/>
      <c r="H794" s="99"/>
      <c r="I794" s="98"/>
      <c r="J794" s="98"/>
      <c r="K794" s="98"/>
      <c r="L794" s="97"/>
      <c r="M794" s="97"/>
      <c r="N794" s="96"/>
    </row>
    <row r="795" spans="4:14" x14ac:dyDescent="0.25">
      <c r="D795" s="99"/>
      <c r="E795" s="99"/>
      <c r="F795" s="100"/>
      <c r="G795" s="99"/>
      <c r="H795" s="99"/>
      <c r="I795" s="98"/>
      <c r="J795" s="98"/>
      <c r="K795" s="98"/>
      <c r="L795" s="97"/>
      <c r="M795" s="97"/>
      <c r="N795" s="96"/>
    </row>
    <row r="796" spans="4:14" x14ac:dyDescent="0.25">
      <c r="D796" s="99"/>
      <c r="E796" s="99"/>
      <c r="F796" s="100"/>
      <c r="G796" s="99"/>
      <c r="H796" s="99"/>
      <c r="I796" s="98"/>
      <c r="J796" s="98"/>
      <c r="K796" s="98"/>
      <c r="L796" s="97"/>
      <c r="M796" s="97"/>
      <c r="N796" s="96"/>
    </row>
    <row r="797" spans="4:14" x14ac:dyDescent="0.25">
      <c r="D797" s="99"/>
      <c r="E797" s="99"/>
      <c r="F797" s="100"/>
      <c r="G797" s="99"/>
      <c r="H797" s="99"/>
      <c r="I797" s="98"/>
      <c r="J797" s="98"/>
      <c r="K797" s="98"/>
      <c r="L797" s="97"/>
      <c r="M797" s="97"/>
      <c r="N797" s="96"/>
    </row>
    <row r="798" spans="4:14" x14ac:dyDescent="0.25">
      <c r="D798" s="99"/>
      <c r="E798" s="99"/>
      <c r="F798" s="100"/>
      <c r="G798" s="99"/>
      <c r="H798" s="99"/>
      <c r="I798" s="98"/>
      <c r="J798" s="98"/>
      <c r="K798" s="98"/>
      <c r="L798" s="97"/>
      <c r="M798" s="97"/>
      <c r="N798" s="96"/>
    </row>
    <row r="799" spans="4:14" x14ac:dyDescent="0.25">
      <c r="D799" s="99"/>
      <c r="E799" s="99"/>
      <c r="F799" s="100"/>
      <c r="G799" s="99"/>
      <c r="H799" s="99"/>
      <c r="I799" s="98"/>
      <c r="J799" s="98"/>
      <c r="K799" s="98"/>
      <c r="L799" s="97"/>
      <c r="M799" s="97"/>
      <c r="N799" s="96"/>
    </row>
    <row r="800" spans="4:14" x14ac:dyDescent="0.25">
      <c r="D800" s="99"/>
      <c r="E800" s="99"/>
      <c r="F800" s="100"/>
      <c r="G800" s="99"/>
      <c r="H800" s="99"/>
      <c r="I800" s="98"/>
      <c r="J800" s="98"/>
      <c r="K800" s="98"/>
      <c r="L800" s="97"/>
      <c r="M800" s="97"/>
      <c r="N800" s="96"/>
    </row>
    <row r="801" spans="4:14" x14ac:dyDescent="0.25">
      <c r="D801" s="99"/>
      <c r="E801" s="99"/>
      <c r="F801" s="100"/>
      <c r="G801" s="99"/>
      <c r="H801" s="99"/>
      <c r="I801" s="98"/>
      <c r="J801" s="98"/>
      <c r="K801" s="98"/>
      <c r="L801" s="97"/>
      <c r="M801" s="97"/>
      <c r="N801" s="96"/>
    </row>
    <row r="802" spans="4:14" x14ac:dyDescent="0.25">
      <c r="D802" s="99"/>
      <c r="E802" s="99"/>
      <c r="F802" s="100"/>
      <c r="G802" s="99"/>
      <c r="H802" s="99"/>
      <c r="I802" s="98"/>
      <c r="J802" s="98"/>
      <c r="K802" s="98"/>
      <c r="L802" s="97"/>
      <c r="M802" s="97"/>
      <c r="N802" s="96"/>
    </row>
    <row r="803" spans="4:14" x14ac:dyDescent="0.25">
      <c r="D803" s="99"/>
      <c r="E803" s="99"/>
      <c r="F803" s="100"/>
      <c r="G803" s="99"/>
      <c r="H803" s="99"/>
      <c r="I803" s="98"/>
      <c r="J803" s="98"/>
      <c r="K803" s="98"/>
      <c r="L803" s="97"/>
      <c r="M803" s="97"/>
      <c r="N803" s="96"/>
    </row>
    <row r="804" spans="4:14" x14ac:dyDescent="0.25">
      <c r="D804" s="99"/>
      <c r="E804" s="99"/>
      <c r="F804" s="100"/>
      <c r="G804" s="99"/>
      <c r="H804" s="99"/>
      <c r="I804" s="98"/>
      <c r="J804" s="98"/>
      <c r="K804" s="98"/>
      <c r="L804" s="97"/>
      <c r="M804" s="97"/>
      <c r="N804" s="96"/>
    </row>
    <row r="805" spans="4:14" x14ac:dyDescent="0.25">
      <c r="D805" s="99"/>
      <c r="E805" s="99"/>
      <c r="F805" s="100"/>
      <c r="G805" s="99"/>
      <c r="H805" s="99"/>
      <c r="I805" s="98"/>
      <c r="J805" s="98"/>
      <c r="K805" s="98"/>
      <c r="L805" s="97"/>
      <c r="M805" s="97"/>
      <c r="N805" s="96"/>
    </row>
    <row r="806" spans="4:14" x14ac:dyDescent="0.25">
      <c r="D806" s="99"/>
      <c r="E806" s="99"/>
      <c r="F806" s="100"/>
      <c r="G806" s="99"/>
      <c r="H806" s="99"/>
      <c r="I806" s="98"/>
      <c r="J806" s="98"/>
      <c r="K806" s="98"/>
      <c r="L806" s="97"/>
      <c r="M806" s="97"/>
      <c r="N806" s="96"/>
    </row>
    <row r="807" spans="4:14" x14ac:dyDescent="0.25">
      <c r="D807" s="99"/>
      <c r="E807" s="99"/>
      <c r="F807" s="100"/>
      <c r="G807" s="99"/>
      <c r="H807" s="99"/>
      <c r="I807" s="98"/>
      <c r="J807" s="98"/>
      <c r="K807" s="98"/>
      <c r="L807" s="97"/>
      <c r="M807" s="97"/>
      <c r="N807" s="96"/>
    </row>
    <row r="808" spans="4:14" x14ac:dyDescent="0.25">
      <c r="D808" s="99"/>
      <c r="E808" s="99"/>
      <c r="F808" s="100"/>
      <c r="G808" s="99"/>
      <c r="H808" s="99"/>
      <c r="I808" s="98"/>
      <c r="J808" s="98"/>
      <c r="K808" s="98"/>
      <c r="L808" s="97"/>
      <c r="M808" s="97"/>
      <c r="N808" s="96"/>
    </row>
    <row r="809" spans="4:14" x14ac:dyDescent="0.25">
      <c r="D809" s="99"/>
      <c r="E809" s="99"/>
      <c r="F809" s="100"/>
      <c r="G809" s="99"/>
      <c r="H809" s="99"/>
      <c r="I809" s="98"/>
      <c r="J809" s="98"/>
      <c r="K809" s="98"/>
      <c r="L809" s="97"/>
      <c r="M809" s="97"/>
      <c r="N809" s="96"/>
    </row>
    <row r="810" spans="4:14" x14ac:dyDescent="0.25">
      <c r="D810" s="99"/>
      <c r="E810" s="99"/>
      <c r="F810" s="100"/>
      <c r="G810" s="99"/>
      <c r="H810" s="99"/>
      <c r="I810" s="98"/>
      <c r="J810" s="98"/>
      <c r="K810" s="98"/>
      <c r="L810" s="97"/>
      <c r="M810" s="97"/>
      <c r="N810" s="96"/>
    </row>
    <row r="811" spans="4:14" x14ac:dyDescent="0.25">
      <c r="D811" s="99"/>
      <c r="E811" s="99"/>
      <c r="F811" s="100"/>
      <c r="G811" s="99"/>
      <c r="H811" s="99"/>
      <c r="I811" s="98"/>
      <c r="J811" s="98"/>
      <c r="K811" s="98"/>
      <c r="L811" s="97"/>
      <c r="M811" s="97"/>
      <c r="N811" s="96"/>
    </row>
    <row r="812" spans="4:14" x14ac:dyDescent="0.25">
      <c r="D812" s="99"/>
      <c r="E812" s="99"/>
      <c r="F812" s="100"/>
      <c r="G812" s="99"/>
      <c r="H812" s="99"/>
      <c r="I812" s="98"/>
      <c r="J812" s="98"/>
      <c r="K812" s="98"/>
      <c r="L812" s="97"/>
      <c r="M812" s="97"/>
      <c r="N812" s="96"/>
    </row>
    <row r="813" spans="4:14" x14ac:dyDescent="0.25">
      <c r="D813" s="99"/>
      <c r="E813" s="99"/>
      <c r="F813" s="100"/>
      <c r="G813" s="99"/>
      <c r="H813" s="99"/>
      <c r="I813" s="98"/>
      <c r="J813" s="98"/>
      <c r="K813" s="98"/>
      <c r="L813" s="97"/>
      <c r="M813" s="97"/>
      <c r="N813" s="96"/>
    </row>
    <row r="814" spans="4:14" x14ac:dyDescent="0.25">
      <c r="D814" s="99"/>
      <c r="E814" s="99"/>
      <c r="F814" s="100"/>
      <c r="G814" s="99"/>
      <c r="H814" s="99"/>
      <c r="I814" s="98"/>
      <c r="J814" s="98"/>
      <c r="K814" s="98"/>
      <c r="L814" s="97"/>
      <c r="M814" s="97"/>
      <c r="N814" s="96"/>
    </row>
    <row r="815" spans="4:14" x14ac:dyDescent="0.25">
      <c r="D815" s="99"/>
      <c r="E815" s="99"/>
      <c r="F815" s="100"/>
      <c r="G815" s="99"/>
      <c r="H815" s="99"/>
      <c r="I815" s="98"/>
      <c r="J815" s="98"/>
      <c r="K815" s="98"/>
      <c r="L815" s="97"/>
      <c r="M815" s="97"/>
      <c r="N815" s="96"/>
    </row>
    <row r="816" spans="4:14" x14ac:dyDescent="0.25">
      <c r="D816" s="99"/>
      <c r="E816" s="99"/>
      <c r="F816" s="100"/>
      <c r="G816" s="99"/>
      <c r="H816" s="99"/>
      <c r="I816" s="98"/>
      <c r="J816" s="98"/>
      <c r="K816" s="98"/>
      <c r="L816" s="97"/>
      <c r="M816" s="97"/>
      <c r="N816" s="96"/>
    </row>
    <row r="817" spans="4:14" x14ac:dyDescent="0.25">
      <c r="D817" s="99"/>
      <c r="E817" s="99"/>
      <c r="F817" s="100"/>
      <c r="G817" s="99"/>
      <c r="H817" s="99"/>
      <c r="I817" s="98"/>
      <c r="J817" s="98"/>
      <c r="K817" s="98"/>
      <c r="L817" s="97"/>
      <c r="M817" s="97"/>
      <c r="N817" s="96"/>
    </row>
    <row r="818" spans="4:14" x14ac:dyDescent="0.25">
      <c r="D818" s="99"/>
      <c r="E818" s="99"/>
      <c r="F818" s="100"/>
      <c r="G818" s="99"/>
      <c r="H818" s="99"/>
      <c r="I818" s="98"/>
      <c r="J818" s="98"/>
      <c r="K818" s="98"/>
      <c r="L818" s="97"/>
      <c r="M818" s="97"/>
      <c r="N818" s="96"/>
    </row>
    <row r="819" spans="4:14" x14ac:dyDescent="0.25">
      <c r="D819" s="99"/>
      <c r="E819" s="99"/>
      <c r="F819" s="100"/>
      <c r="G819" s="99"/>
      <c r="H819" s="99"/>
      <c r="I819" s="98"/>
      <c r="J819" s="98"/>
      <c r="K819" s="98"/>
      <c r="L819" s="97"/>
      <c r="M819" s="97"/>
      <c r="N819" s="96"/>
    </row>
    <row r="820" spans="4:14" x14ac:dyDescent="0.25">
      <c r="D820" s="99"/>
      <c r="E820" s="99"/>
      <c r="F820" s="100"/>
      <c r="G820" s="99"/>
      <c r="H820" s="99"/>
      <c r="I820" s="98"/>
      <c r="J820" s="98"/>
      <c r="K820" s="98"/>
      <c r="L820" s="97"/>
      <c r="M820" s="97"/>
      <c r="N820" s="96"/>
    </row>
    <row r="821" spans="4:14" x14ac:dyDescent="0.25">
      <c r="D821" s="99"/>
      <c r="E821" s="99"/>
      <c r="F821" s="100"/>
      <c r="G821" s="99"/>
      <c r="H821" s="99"/>
      <c r="I821" s="98"/>
      <c r="J821" s="98"/>
      <c r="K821" s="98"/>
      <c r="L821" s="97"/>
      <c r="M821" s="97"/>
      <c r="N821" s="96"/>
    </row>
    <row r="822" spans="4:14" x14ac:dyDescent="0.25">
      <c r="D822" s="99"/>
      <c r="E822" s="99"/>
      <c r="F822" s="100"/>
      <c r="G822" s="99"/>
      <c r="H822" s="99"/>
      <c r="I822" s="98"/>
      <c r="J822" s="98"/>
      <c r="K822" s="98"/>
      <c r="L822" s="97"/>
      <c r="M822" s="97"/>
      <c r="N822" s="96"/>
    </row>
    <row r="823" spans="4:14" x14ac:dyDescent="0.25">
      <c r="D823" s="99"/>
      <c r="E823" s="99"/>
      <c r="F823" s="100"/>
      <c r="G823" s="99"/>
      <c r="H823" s="99"/>
      <c r="I823" s="98"/>
      <c r="J823" s="98"/>
      <c r="K823" s="98"/>
      <c r="L823" s="97"/>
      <c r="M823" s="97"/>
      <c r="N823" s="96"/>
    </row>
    <row r="824" spans="4:14" x14ac:dyDescent="0.25">
      <c r="D824" s="99"/>
      <c r="E824" s="99"/>
      <c r="F824" s="100"/>
      <c r="G824" s="99"/>
      <c r="H824" s="99"/>
      <c r="I824" s="98"/>
      <c r="J824" s="98"/>
      <c r="K824" s="98"/>
      <c r="L824" s="97"/>
      <c r="M824" s="97"/>
      <c r="N824" s="96"/>
    </row>
    <row r="825" spans="4:14" x14ac:dyDescent="0.25">
      <c r="D825" s="99"/>
      <c r="E825" s="99"/>
      <c r="F825" s="100"/>
      <c r="G825" s="99"/>
      <c r="H825" s="99"/>
      <c r="I825" s="98"/>
      <c r="J825" s="98"/>
      <c r="K825" s="98"/>
      <c r="L825" s="97"/>
      <c r="M825" s="97"/>
      <c r="N825" s="96"/>
    </row>
    <row r="826" spans="4:14" x14ac:dyDescent="0.25">
      <c r="D826" s="99"/>
      <c r="E826" s="99"/>
      <c r="F826" s="100"/>
      <c r="G826" s="99"/>
      <c r="H826" s="99"/>
      <c r="I826" s="98"/>
      <c r="J826" s="98"/>
      <c r="K826" s="98"/>
      <c r="L826" s="97"/>
      <c r="M826" s="97"/>
      <c r="N826" s="96"/>
    </row>
    <row r="827" spans="4:14" x14ac:dyDescent="0.25">
      <c r="D827" s="99"/>
      <c r="E827" s="99"/>
      <c r="F827" s="100"/>
      <c r="G827" s="99"/>
      <c r="H827" s="99"/>
      <c r="I827" s="98"/>
      <c r="J827" s="98"/>
      <c r="K827" s="98"/>
      <c r="L827" s="97"/>
      <c r="M827" s="97"/>
      <c r="N827" s="96"/>
    </row>
    <row r="828" spans="4:14" x14ac:dyDescent="0.25">
      <c r="D828" s="99"/>
      <c r="E828" s="99"/>
      <c r="F828" s="100"/>
      <c r="G828" s="99"/>
      <c r="H828" s="99"/>
      <c r="I828" s="98"/>
      <c r="J828" s="98"/>
      <c r="K828" s="98"/>
      <c r="L828" s="97"/>
      <c r="M828" s="97"/>
      <c r="N828" s="96"/>
    </row>
    <row r="829" spans="4:14" x14ac:dyDescent="0.25">
      <c r="D829" s="99"/>
      <c r="E829" s="99"/>
      <c r="F829" s="100"/>
      <c r="G829" s="99"/>
      <c r="H829" s="99"/>
      <c r="I829" s="98"/>
      <c r="J829" s="98"/>
      <c r="K829" s="98"/>
      <c r="L829" s="97"/>
      <c r="M829" s="97"/>
      <c r="N829" s="96"/>
    </row>
    <row r="830" spans="4:14" x14ac:dyDescent="0.25">
      <c r="D830" s="99"/>
      <c r="E830" s="99"/>
      <c r="F830" s="100"/>
      <c r="G830" s="99"/>
      <c r="H830" s="99"/>
      <c r="I830" s="98"/>
      <c r="J830" s="98"/>
      <c r="K830" s="98"/>
      <c r="L830" s="97"/>
      <c r="M830" s="97"/>
      <c r="N830" s="96"/>
    </row>
    <row r="831" spans="4:14" x14ac:dyDescent="0.25">
      <c r="D831" s="99"/>
      <c r="E831" s="99"/>
      <c r="F831" s="100"/>
      <c r="G831" s="99"/>
      <c r="H831" s="99"/>
      <c r="I831" s="98"/>
      <c r="J831" s="98"/>
      <c r="K831" s="98"/>
      <c r="L831" s="97"/>
      <c r="M831" s="97"/>
      <c r="N831" s="96"/>
    </row>
    <row r="832" spans="4:14" x14ac:dyDescent="0.25">
      <c r="D832" s="99"/>
      <c r="E832" s="99"/>
      <c r="F832" s="100"/>
      <c r="G832" s="99"/>
      <c r="H832" s="99"/>
      <c r="I832" s="98"/>
      <c r="J832" s="98"/>
      <c r="K832" s="98"/>
      <c r="L832" s="97"/>
      <c r="M832" s="97"/>
      <c r="N832" s="96"/>
    </row>
    <row r="833" spans="4:14" x14ac:dyDescent="0.25">
      <c r="D833" s="99"/>
      <c r="E833" s="99"/>
      <c r="F833" s="100"/>
      <c r="G833" s="99"/>
      <c r="H833" s="99"/>
      <c r="I833" s="98"/>
      <c r="J833" s="98"/>
      <c r="K833" s="98"/>
      <c r="L833" s="97"/>
      <c r="M833" s="97"/>
      <c r="N833" s="96"/>
    </row>
    <row r="834" spans="4:14" x14ac:dyDescent="0.25">
      <c r="D834" s="99"/>
      <c r="E834" s="99"/>
      <c r="F834" s="100"/>
      <c r="G834" s="99"/>
      <c r="H834" s="99"/>
      <c r="I834" s="98"/>
      <c r="J834" s="98"/>
      <c r="K834" s="98"/>
      <c r="L834" s="97"/>
      <c r="M834" s="97"/>
      <c r="N834" s="96"/>
    </row>
    <row r="835" spans="4:14" x14ac:dyDescent="0.25">
      <c r="D835" s="99"/>
      <c r="E835" s="99"/>
      <c r="F835" s="100"/>
      <c r="G835" s="99"/>
      <c r="H835" s="99"/>
      <c r="I835" s="98"/>
      <c r="J835" s="98"/>
      <c r="K835" s="98"/>
      <c r="L835" s="97"/>
      <c r="M835" s="97"/>
      <c r="N835" s="96"/>
    </row>
    <row r="836" spans="4:14" x14ac:dyDescent="0.25">
      <c r="D836" s="99"/>
      <c r="E836" s="99"/>
      <c r="F836" s="100"/>
      <c r="G836" s="99"/>
      <c r="H836" s="99"/>
      <c r="I836" s="98"/>
      <c r="J836" s="98"/>
      <c r="K836" s="98"/>
      <c r="L836" s="97"/>
      <c r="M836" s="97"/>
      <c r="N836" s="96"/>
    </row>
    <row r="837" spans="4:14" x14ac:dyDescent="0.25">
      <c r="D837" s="99"/>
      <c r="E837" s="99"/>
      <c r="F837" s="100"/>
      <c r="G837" s="99"/>
      <c r="H837" s="99"/>
      <c r="I837" s="98"/>
      <c r="J837" s="98"/>
      <c r="K837" s="98"/>
      <c r="L837" s="97"/>
      <c r="M837" s="97"/>
      <c r="N837" s="96"/>
    </row>
    <row r="838" spans="4:14" x14ac:dyDescent="0.25">
      <c r="D838" s="99"/>
      <c r="E838" s="99"/>
      <c r="F838" s="100"/>
      <c r="G838" s="99"/>
      <c r="H838" s="99"/>
      <c r="I838" s="98"/>
      <c r="J838" s="98"/>
      <c r="K838" s="98"/>
      <c r="L838" s="97"/>
      <c r="M838" s="97"/>
      <c r="N838" s="96"/>
    </row>
    <row r="839" spans="4:14" x14ac:dyDescent="0.25">
      <c r="D839" s="99"/>
      <c r="E839" s="99"/>
      <c r="F839" s="100"/>
      <c r="G839" s="99"/>
      <c r="H839" s="99"/>
      <c r="I839" s="98"/>
      <c r="J839" s="98"/>
      <c r="K839" s="98"/>
      <c r="L839" s="97"/>
      <c r="M839" s="97"/>
      <c r="N839" s="96"/>
    </row>
    <row r="840" spans="4:14" x14ac:dyDescent="0.25">
      <c r="D840" s="99"/>
      <c r="E840" s="99"/>
      <c r="F840" s="100"/>
      <c r="G840" s="99"/>
      <c r="H840" s="99"/>
      <c r="I840" s="98"/>
      <c r="J840" s="98"/>
      <c r="K840" s="98"/>
      <c r="L840" s="97"/>
      <c r="M840" s="97"/>
      <c r="N840" s="96"/>
    </row>
    <row r="841" spans="4:14" x14ac:dyDescent="0.25">
      <c r="D841" s="99"/>
      <c r="E841" s="99"/>
      <c r="F841" s="100"/>
      <c r="G841" s="99"/>
      <c r="H841" s="99"/>
      <c r="I841" s="98"/>
      <c r="J841" s="98"/>
      <c r="K841" s="98"/>
      <c r="L841" s="97"/>
      <c r="M841" s="97"/>
      <c r="N841" s="96"/>
    </row>
    <row r="842" spans="4:14" x14ac:dyDescent="0.25">
      <c r="D842" s="99"/>
      <c r="E842" s="99"/>
      <c r="F842" s="100"/>
      <c r="G842" s="99"/>
      <c r="H842" s="99"/>
      <c r="I842" s="98"/>
      <c r="J842" s="98"/>
      <c r="K842" s="98"/>
      <c r="L842" s="97"/>
      <c r="M842" s="97"/>
      <c r="N842" s="96"/>
    </row>
    <row r="843" spans="4:14" x14ac:dyDescent="0.25">
      <c r="D843" s="99"/>
      <c r="E843" s="99"/>
      <c r="F843" s="100"/>
      <c r="G843" s="99"/>
      <c r="H843" s="99"/>
      <c r="I843" s="98"/>
      <c r="J843" s="98"/>
      <c r="K843" s="98"/>
      <c r="L843" s="97"/>
      <c r="M843" s="97"/>
      <c r="N843" s="96"/>
    </row>
    <row r="844" spans="4:14" x14ac:dyDescent="0.25">
      <c r="D844" s="99"/>
      <c r="E844" s="99"/>
      <c r="F844" s="100"/>
      <c r="G844" s="99"/>
      <c r="H844" s="99"/>
      <c r="I844" s="98"/>
      <c r="J844" s="98"/>
      <c r="K844" s="98"/>
      <c r="L844" s="97"/>
      <c r="M844" s="97"/>
      <c r="N844" s="96"/>
    </row>
    <row r="845" spans="4:14" x14ac:dyDescent="0.25">
      <c r="D845" s="99"/>
      <c r="E845" s="99"/>
      <c r="F845" s="100"/>
      <c r="G845" s="99"/>
      <c r="H845" s="99"/>
      <c r="I845" s="98"/>
      <c r="J845" s="98"/>
      <c r="K845" s="98"/>
      <c r="L845" s="97"/>
      <c r="M845" s="97"/>
      <c r="N845" s="96"/>
    </row>
    <row r="846" spans="4:14" x14ac:dyDescent="0.25">
      <c r="D846" s="99"/>
      <c r="E846" s="99"/>
      <c r="F846" s="100"/>
      <c r="G846" s="99"/>
      <c r="H846" s="99"/>
      <c r="I846" s="98"/>
      <c r="J846" s="98"/>
      <c r="K846" s="98"/>
      <c r="L846" s="97"/>
      <c r="M846" s="97"/>
      <c r="N846" s="96"/>
    </row>
    <row r="847" spans="4:14" x14ac:dyDescent="0.25">
      <c r="D847" s="99"/>
      <c r="E847" s="99"/>
      <c r="F847" s="100"/>
      <c r="G847" s="99"/>
      <c r="H847" s="99"/>
      <c r="I847" s="98"/>
      <c r="J847" s="98"/>
      <c r="K847" s="98"/>
      <c r="L847" s="97"/>
      <c r="M847" s="97"/>
      <c r="N847" s="96"/>
    </row>
    <row r="848" spans="4:14" x14ac:dyDescent="0.25">
      <c r="D848" s="99"/>
      <c r="E848" s="99"/>
      <c r="F848" s="100"/>
      <c r="G848" s="99"/>
      <c r="H848" s="99"/>
      <c r="I848" s="98"/>
      <c r="J848" s="98"/>
      <c r="K848" s="98"/>
      <c r="L848" s="97"/>
      <c r="M848" s="97"/>
      <c r="N848" s="96"/>
    </row>
    <row r="849" spans="4:14" x14ac:dyDescent="0.25">
      <c r="D849" s="99"/>
      <c r="E849" s="99"/>
      <c r="F849" s="100"/>
      <c r="G849" s="99"/>
      <c r="H849" s="99"/>
      <c r="I849" s="98"/>
      <c r="J849" s="98"/>
      <c r="K849" s="98"/>
      <c r="L849" s="97"/>
      <c r="M849" s="97"/>
      <c r="N849" s="96"/>
    </row>
    <row r="850" spans="4:14" x14ac:dyDescent="0.25">
      <c r="D850" s="99"/>
      <c r="E850" s="99"/>
      <c r="F850" s="100"/>
      <c r="G850" s="99"/>
      <c r="H850" s="99"/>
      <c r="I850" s="98"/>
      <c r="J850" s="98"/>
      <c r="K850" s="98"/>
      <c r="L850" s="97"/>
      <c r="M850" s="97"/>
      <c r="N850" s="96"/>
    </row>
    <row r="851" spans="4:14" x14ac:dyDescent="0.25">
      <c r="D851" s="99"/>
      <c r="E851" s="99"/>
      <c r="F851" s="100"/>
      <c r="G851" s="99"/>
      <c r="H851" s="99"/>
      <c r="I851" s="98"/>
      <c r="J851" s="98"/>
      <c r="K851" s="98"/>
      <c r="L851" s="97"/>
      <c r="M851" s="97"/>
      <c r="N851" s="96"/>
    </row>
    <row r="852" spans="4:14" x14ac:dyDescent="0.25">
      <c r="D852" s="99"/>
      <c r="E852" s="99"/>
      <c r="F852" s="100"/>
      <c r="G852" s="99"/>
      <c r="H852" s="99"/>
      <c r="I852" s="98"/>
      <c r="J852" s="98"/>
      <c r="K852" s="98"/>
      <c r="L852" s="97"/>
      <c r="M852" s="97"/>
      <c r="N852" s="96"/>
    </row>
    <row r="853" spans="4:14" x14ac:dyDescent="0.25">
      <c r="D853" s="99"/>
      <c r="E853" s="99"/>
      <c r="F853" s="100"/>
      <c r="G853" s="99"/>
      <c r="H853" s="99"/>
      <c r="I853" s="98"/>
      <c r="J853" s="98"/>
      <c r="K853" s="98"/>
      <c r="L853" s="97"/>
      <c r="M853" s="97"/>
      <c r="N853" s="96"/>
    </row>
    <row r="854" spans="4:14" x14ac:dyDescent="0.25">
      <c r="D854" s="99"/>
      <c r="E854" s="99"/>
      <c r="F854" s="100"/>
      <c r="G854" s="99"/>
      <c r="H854" s="99"/>
      <c r="I854" s="98"/>
      <c r="J854" s="98"/>
      <c r="K854" s="98"/>
      <c r="L854" s="97"/>
      <c r="M854" s="97"/>
      <c r="N854" s="96"/>
    </row>
    <row r="855" spans="4:14" x14ac:dyDescent="0.25">
      <c r="D855" s="99"/>
      <c r="E855" s="99"/>
      <c r="F855" s="100"/>
      <c r="G855" s="99"/>
      <c r="H855" s="99"/>
      <c r="I855" s="98"/>
      <c r="J855" s="98"/>
      <c r="K855" s="98"/>
      <c r="L855" s="97"/>
      <c r="M855" s="97"/>
      <c r="N855" s="96"/>
    </row>
    <row r="856" spans="4:14" x14ac:dyDescent="0.25">
      <c r="D856" s="99"/>
      <c r="E856" s="99"/>
      <c r="F856" s="100"/>
      <c r="G856" s="99"/>
      <c r="H856" s="99"/>
      <c r="I856" s="98"/>
      <c r="J856" s="98"/>
      <c r="K856" s="98"/>
      <c r="L856" s="97"/>
      <c r="M856" s="97"/>
      <c r="N856" s="96"/>
    </row>
    <row r="857" spans="4:14" x14ac:dyDescent="0.25">
      <c r="D857" s="99"/>
      <c r="E857" s="99"/>
      <c r="F857" s="100"/>
      <c r="G857" s="99"/>
      <c r="H857" s="99"/>
      <c r="I857" s="98"/>
      <c r="J857" s="98"/>
      <c r="K857" s="98"/>
      <c r="L857" s="97"/>
      <c r="M857" s="97"/>
      <c r="N857" s="96"/>
    </row>
    <row r="858" spans="4:14" x14ac:dyDescent="0.25">
      <c r="D858" s="99"/>
      <c r="E858" s="99"/>
      <c r="F858" s="100"/>
      <c r="G858" s="99"/>
      <c r="H858" s="99"/>
      <c r="I858" s="98"/>
      <c r="J858" s="98"/>
      <c r="K858" s="98"/>
      <c r="L858" s="97"/>
      <c r="M858" s="97"/>
      <c r="N858" s="96"/>
    </row>
    <row r="859" spans="4:14" x14ac:dyDescent="0.25">
      <c r="D859" s="99"/>
      <c r="E859" s="99"/>
      <c r="F859" s="100"/>
      <c r="G859" s="99"/>
      <c r="H859" s="99"/>
      <c r="I859" s="98"/>
      <c r="J859" s="98"/>
      <c r="K859" s="98"/>
      <c r="L859" s="97"/>
      <c r="M859" s="97"/>
      <c r="N859" s="96"/>
    </row>
    <row r="860" spans="4:14" x14ac:dyDescent="0.25">
      <c r="D860" s="99"/>
      <c r="E860" s="99"/>
      <c r="F860" s="100"/>
      <c r="G860" s="99"/>
      <c r="H860" s="99"/>
      <c r="I860" s="98"/>
      <c r="J860" s="98"/>
      <c r="K860" s="98"/>
      <c r="L860" s="97"/>
      <c r="M860" s="97"/>
      <c r="N860" s="96"/>
    </row>
    <row r="861" spans="4:14" x14ac:dyDescent="0.25">
      <c r="D861" s="99"/>
      <c r="E861" s="99"/>
      <c r="F861" s="100"/>
      <c r="G861" s="99"/>
      <c r="H861" s="99"/>
      <c r="I861" s="98"/>
      <c r="J861" s="98"/>
      <c r="K861" s="98"/>
      <c r="L861" s="97"/>
      <c r="M861" s="97"/>
      <c r="N861" s="96"/>
    </row>
    <row r="862" spans="4:14" x14ac:dyDescent="0.25">
      <c r="D862" s="99"/>
      <c r="E862" s="99"/>
      <c r="F862" s="100"/>
      <c r="G862" s="99"/>
      <c r="H862" s="99"/>
      <c r="I862" s="98"/>
      <c r="J862" s="98"/>
      <c r="K862" s="98"/>
      <c r="L862" s="97"/>
      <c r="M862" s="97"/>
      <c r="N862" s="96"/>
    </row>
    <row r="863" spans="4:14" x14ac:dyDescent="0.25">
      <c r="D863" s="99"/>
      <c r="E863" s="99"/>
      <c r="F863" s="100"/>
      <c r="G863" s="99"/>
      <c r="H863" s="99"/>
      <c r="I863" s="98"/>
      <c r="J863" s="98"/>
      <c r="K863" s="98"/>
      <c r="L863" s="97"/>
      <c r="M863" s="97"/>
      <c r="N863" s="96"/>
    </row>
    <row r="864" spans="4:14" x14ac:dyDescent="0.25">
      <c r="D864" s="99"/>
      <c r="E864" s="99"/>
      <c r="F864" s="100"/>
      <c r="G864" s="99"/>
      <c r="H864" s="99"/>
      <c r="I864" s="98"/>
      <c r="J864" s="98"/>
      <c r="K864" s="98"/>
      <c r="L864" s="97"/>
      <c r="M864" s="97"/>
      <c r="N864" s="96"/>
    </row>
    <row r="865" spans="4:14" x14ac:dyDescent="0.25">
      <c r="D865" s="99"/>
      <c r="E865" s="99"/>
      <c r="F865" s="100"/>
      <c r="G865" s="99"/>
      <c r="H865" s="99"/>
      <c r="I865" s="98"/>
      <c r="J865" s="98"/>
      <c r="K865" s="98"/>
      <c r="L865" s="97"/>
      <c r="M865" s="97"/>
      <c r="N865" s="96"/>
    </row>
    <row r="866" spans="4:14" x14ac:dyDescent="0.25">
      <c r="D866" s="99"/>
      <c r="E866" s="99"/>
      <c r="F866" s="100"/>
      <c r="G866" s="99"/>
      <c r="H866" s="99"/>
      <c r="I866" s="98"/>
      <c r="J866" s="98"/>
      <c r="K866" s="98"/>
      <c r="L866" s="97"/>
      <c r="M866" s="97"/>
      <c r="N866" s="96"/>
    </row>
    <row r="867" spans="4:14" x14ac:dyDescent="0.25">
      <c r="D867" s="99"/>
      <c r="E867" s="99"/>
      <c r="F867" s="100"/>
      <c r="G867" s="99"/>
      <c r="H867" s="99"/>
      <c r="I867" s="98"/>
      <c r="J867" s="98"/>
      <c r="K867" s="98"/>
      <c r="L867" s="97"/>
      <c r="M867" s="97"/>
      <c r="N867" s="96"/>
    </row>
    <row r="868" spans="4:14" x14ac:dyDescent="0.25">
      <c r="D868" s="99"/>
      <c r="E868" s="99"/>
      <c r="F868" s="100"/>
      <c r="G868" s="99"/>
      <c r="H868" s="99"/>
      <c r="I868" s="98"/>
      <c r="J868" s="98"/>
      <c r="K868" s="98"/>
      <c r="L868" s="97"/>
      <c r="M868" s="97"/>
      <c r="N868" s="96"/>
    </row>
    <row r="869" spans="4:14" x14ac:dyDescent="0.25">
      <c r="D869" s="99"/>
      <c r="E869" s="99"/>
      <c r="F869" s="100"/>
      <c r="G869" s="99"/>
      <c r="H869" s="99"/>
      <c r="I869" s="98"/>
      <c r="J869" s="98"/>
      <c r="K869" s="98"/>
      <c r="L869" s="97"/>
      <c r="M869" s="97"/>
      <c r="N869" s="96"/>
    </row>
    <row r="870" spans="4:14" x14ac:dyDescent="0.25">
      <c r="D870" s="99"/>
      <c r="E870" s="99"/>
      <c r="F870" s="100"/>
      <c r="G870" s="99"/>
      <c r="H870" s="99"/>
      <c r="I870" s="98"/>
      <c r="J870" s="98"/>
      <c r="K870" s="98"/>
      <c r="L870" s="97"/>
      <c r="M870" s="97"/>
      <c r="N870" s="96"/>
    </row>
    <row r="871" spans="4:14" x14ac:dyDescent="0.25">
      <c r="D871" s="99"/>
      <c r="E871" s="99"/>
      <c r="F871" s="100"/>
      <c r="G871" s="99"/>
      <c r="H871" s="99"/>
      <c r="I871" s="98"/>
      <c r="J871" s="98"/>
      <c r="K871" s="98"/>
      <c r="L871" s="97"/>
      <c r="M871" s="97"/>
      <c r="N871" s="96"/>
    </row>
    <row r="872" spans="4:14" x14ac:dyDescent="0.25">
      <c r="D872" s="99"/>
      <c r="E872" s="99"/>
      <c r="F872" s="100"/>
      <c r="G872" s="99"/>
      <c r="H872" s="99"/>
      <c r="I872" s="98"/>
      <c r="J872" s="98"/>
      <c r="K872" s="98"/>
      <c r="L872" s="97"/>
      <c r="M872" s="97"/>
      <c r="N872" s="96"/>
    </row>
    <row r="873" spans="4:14" x14ac:dyDescent="0.25">
      <c r="D873" s="99"/>
      <c r="E873" s="99"/>
      <c r="F873" s="100"/>
      <c r="G873" s="99"/>
      <c r="H873" s="99"/>
      <c r="I873" s="98"/>
      <c r="J873" s="98"/>
      <c r="K873" s="98"/>
      <c r="L873" s="97"/>
      <c r="M873" s="97"/>
      <c r="N873" s="96"/>
    </row>
    <row r="874" spans="4:14" x14ac:dyDescent="0.25">
      <c r="D874" s="99"/>
      <c r="E874" s="99"/>
      <c r="F874" s="100"/>
      <c r="G874" s="99"/>
      <c r="H874" s="99"/>
      <c r="I874" s="98"/>
      <c r="J874" s="98"/>
      <c r="K874" s="98"/>
      <c r="L874" s="97"/>
      <c r="M874" s="97"/>
      <c r="N874" s="96"/>
    </row>
    <row r="875" spans="4:14" x14ac:dyDescent="0.25">
      <c r="D875" s="99"/>
      <c r="E875" s="99"/>
      <c r="F875" s="100"/>
      <c r="G875" s="99"/>
      <c r="H875" s="99"/>
      <c r="I875" s="98"/>
      <c r="J875" s="98"/>
      <c r="K875" s="98"/>
      <c r="L875" s="97"/>
      <c r="M875" s="97"/>
      <c r="N875" s="96"/>
    </row>
    <row r="876" spans="4:14" x14ac:dyDescent="0.25">
      <c r="D876" s="99"/>
      <c r="E876" s="99"/>
      <c r="F876" s="100"/>
      <c r="G876" s="99"/>
      <c r="H876" s="99"/>
      <c r="I876" s="98"/>
      <c r="J876" s="98"/>
      <c r="K876" s="98"/>
      <c r="L876" s="97"/>
      <c r="M876" s="97"/>
      <c r="N876" s="96"/>
    </row>
    <row r="877" spans="4:14" x14ac:dyDescent="0.25">
      <c r="D877" s="99"/>
      <c r="E877" s="99"/>
      <c r="F877" s="100"/>
      <c r="G877" s="99"/>
      <c r="H877" s="99"/>
      <c r="I877" s="98"/>
      <c r="J877" s="98"/>
      <c r="K877" s="98"/>
      <c r="L877" s="97"/>
      <c r="M877" s="97"/>
      <c r="N877" s="96"/>
    </row>
    <row r="878" spans="4:14" x14ac:dyDescent="0.25">
      <c r="D878" s="99"/>
      <c r="E878" s="99"/>
      <c r="F878" s="100"/>
      <c r="G878" s="99"/>
      <c r="H878" s="99"/>
      <c r="I878" s="98"/>
      <c r="J878" s="98"/>
      <c r="K878" s="98"/>
      <c r="L878" s="97"/>
      <c r="M878" s="97"/>
      <c r="N878" s="96"/>
    </row>
    <row r="879" spans="4:14" x14ac:dyDescent="0.25">
      <c r="D879" s="99"/>
      <c r="E879" s="99"/>
      <c r="F879" s="100"/>
      <c r="G879" s="99"/>
      <c r="H879" s="99"/>
      <c r="I879" s="98"/>
      <c r="J879" s="98"/>
      <c r="K879" s="98"/>
      <c r="L879" s="97"/>
      <c r="M879" s="97"/>
      <c r="N879" s="96"/>
    </row>
    <row r="880" spans="4:14" x14ac:dyDescent="0.25">
      <c r="D880" s="99"/>
      <c r="E880" s="99"/>
      <c r="F880" s="100"/>
      <c r="G880" s="99"/>
      <c r="H880" s="99"/>
      <c r="I880" s="98"/>
      <c r="J880" s="98"/>
      <c r="K880" s="98"/>
      <c r="L880" s="97"/>
      <c r="M880" s="97"/>
      <c r="N880" s="96"/>
    </row>
    <row r="881" spans="4:14" x14ac:dyDescent="0.25">
      <c r="D881" s="99"/>
      <c r="E881" s="99"/>
      <c r="F881" s="100"/>
      <c r="G881" s="99"/>
      <c r="H881" s="99"/>
      <c r="I881" s="98"/>
      <c r="J881" s="98"/>
      <c r="K881" s="98"/>
      <c r="L881" s="97"/>
      <c r="M881" s="97"/>
      <c r="N881" s="96"/>
    </row>
    <row r="882" spans="4:14" x14ac:dyDescent="0.25">
      <c r="D882" s="99"/>
      <c r="E882" s="99"/>
      <c r="F882" s="100"/>
      <c r="G882" s="99"/>
      <c r="H882" s="99"/>
      <c r="I882" s="98"/>
      <c r="J882" s="98"/>
      <c r="K882" s="98"/>
      <c r="L882" s="97"/>
      <c r="M882" s="97"/>
      <c r="N882" s="96"/>
    </row>
    <row r="883" spans="4:14" x14ac:dyDescent="0.25">
      <c r="D883" s="99"/>
      <c r="E883" s="99"/>
      <c r="F883" s="100"/>
      <c r="G883" s="99"/>
      <c r="H883" s="99"/>
      <c r="I883" s="98"/>
      <c r="J883" s="98"/>
      <c r="K883" s="98"/>
      <c r="L883" s="97"/>
      <c r="M883" s="97"/>
      <c r="N883" s="96"/>
    </row>
    <row r="884" spans="4:14" x14ac:dyDescent="0.25">
      <c r="D884" s="99"/>
      <c r="E884" s="99"/>
      <c r="F884" s="100"/>
      <c r="G884" s="99"/>
      <c r="H884" s="99"/>
      <c r="I884" s="98"/>
      <c r="J884" s="98"/>
      <c r="K884" s="98"/>
      <c r="L884" s="97"/>
      <c r="M884" s="97"/>
      <c r="N884" s="96"/>
    </row>
    <row r="885" spans="4:14" x14ac:dyDescent="0.25">
      <c r="D885" s="99"/>
      <c r="E885" s="99"/>
      <c r="F885" s="100"/>
      <c r="G885" s="99"/>
      <c r="H885" s="99"/>
      <c r="I885" s="98"/>
      <c r="J885" s="98"/>
      <c r="K885" s="98"/>
      <c r="L885" s="97"/>
      <c r="M885" s="97"/>
      <c r="N885" s="96"/>
    </row>
    <row r="886" spans="4:14" x14ac:dyDescent="0.25">
      <c r="D886" s="99"/>
      <c r="E886" s="99"/>
      <c r="F886" s="100"/>
      <c r="G886" s="99"/>
      <c r="H886" s="99"/>
      <c r="I886" s="98"/>
      <c r="J886" s="98"/>
      <c r="K886" s="98"/>
      <c r="L886" s="97"/>
      <c r="M886" s="97"/>
      <c r="N886" s="96"/>
    </row>
    <row r="887" spans="4:14" x14ac:dyDescent="0.25">
      <c r="D887" s="99"/>
      <c r="E887" s="99"/>
      <c r="F887" s="100"/>
      <c r="G887" s="99"/>
      <c r="H887" s="99"/>
      <c r="I887" s="98"/>
      <c r="J887" s="98"/>
      <c r="K887" s="98"/>
      <c r="L887" s="97"/>
      <c r="M887" s="97"/>
      <c r="N887" s="96"/>
    </row>
    <row r="888" spans="4:14" x14ac:dyDescent="0.25">
      <c r="D888" s="99"/>
      <c r="E888" s="99"/>
      <c r="F888" s="100"/>
      <c r="G888" s="99"/>
      <c r="H888" s="99"/>
      <c r="I888" s="98"/>
      <c r="J888" s="98"/>
      <c r="K888" s="98"/>
      <c r="L888" s="97"/>
      <c r="M888" s="97"/>
      <c r="N888" s="96"/>
    </row>
    <row r="889" spans="4:14" x14ac:dyDescent="0.25">
      <c r="D889" s="99"/>
      <c r="E889" s="99"/>
      <c r="F889" s="100"/>
      <c r="G889" s="99"/>
      <c r="H889" s="99"/>
      <c r="I889" s="98"/>
      <c r="J889" s="98"/>
      <c r="K889" s="98"/>
      <c r="L889" s="97"/>
      <c r="M889" s="97"/>
      <c r="N889" s="96"/>
    </row>
    <row r="890" spans="4:14" x14ac:dyDescent="0.25">
      <c r="D890" s="99"/>
      <c r="E890" s="99"/>
      <c r="F890" s="100"/>
      <c r="G890" s="99"/>
      <c r="H890" s="99"/>
      <c r="I890" s="98"/>
      <c r="J890" s="98"/>
      <c r="K890" s="98"/>
      <c r="L890" s="97"/>
      <c r="M890" s="97"/>
      <c r="N890" s="96"/>
    </row>
    <row r="891" spans="4:14" x14ac:dyDescent="0.25">
      <c r="D891" s="99"/>
      <c r="E891" s="99"/>
      <c r="F891" s="100"/>
      <c r="G891" s="99"/>
      <c r="H891" s="99"/>
      <c r="I891" s="98"/>
      <c r="J891" s="98"/>
      <c r="K891" s="98"/>
      <c r="L891" s="97"/>
      <c r="M891" s="97"/>
      <c r="N891" s="96"/>
    </row>
    <row r="892" spans="4:14" x14ac:dyDescent="0.25">
      <c r="D892" s="99"/>
      <c r="E892" s="99"/>
      <c r="F892" s="100"/>
      <c r="G892" s="99"/>
      <c r="H892" s="99"/>
      <c r="I892" s="98"/>
      <c r="J892" s="98"/>
      <c r="K892" s="98"/>
      <c r="L892" s="97"/>
      <c r="M892" s="97"/>
      <c r="N892" s="96"/>
    </row>
    <row r="893" spans="4:14" x14ac:dyDescent="0.25">
      <c r="D893" s="99"/>
      <c r="E893" s="99"/>
      <c r="F893" s="100"/>
      <c r="G893" s="99"/>
      <c r="H893" s="99"/>
      <c r="I893" s="98"/>
      <c r="J893" s="98"/>
      <c r="K893" s="98"/>
      <c r="L893" s="97"/>
      <c r="M893" s="97"/>
      <c r="N893" s="96"/>
    </row>
    <row r="894" spans="4:14" x14ac:dyDescent="0.25">
      <c r="D894" s="99"/>
      <c r="E894" s="99"/>
      <c r="F894" s="100"/>
      <c r="G894" s="99"/>
      <c r="H894" s="99"/>
      <c r="I894" s="98"/>
      <c r="J894" s="98"/>
      <c r="K894" s="98"/>
      <c r="L894" s="97"/>
      <c r="M894" s="97"/>
      <c r="N894" s="96"/>
    </row>
    <row r="895" spans="4:14" x14ac:dyDescent="0.25">
      <c r="D895" s="99"/>
      <c r="E895" s="99"/>
      <c r="F895" s="100"/>
      <c r="G895" s="99"/>
      <c r="H895" s="99"/>
      <c r="I895" s="98"/>
      <c r="J895" s="98"/>
      <c r="K895" s="98"/>
      <c r="L895" s="97"/>
      <c r="M895" s="97"/>
      <c r="N895" s="96"/>
    </row>
    <row r="896" spans="4:14" x14ac:dyDescent="0.25">
      <c r="D896" s="99"/>
      <c r="E896" s="99"/>
      <c r="F896" s="100"/>
      <c r="G896" s="99"/>
      <c r="H896" s="99"/>
      <c r="I896" s="98"/>
      <c r="J896" s="98"/>
      <c r="K896" s="98"/>
      <c r="L896" s="97"/>
      <c r="M896" s="97"/>
      <c r="N896" s="96"/>
    </row>
    <row r="897" spans="4:14" x14ac:dyDescent="0.25">
      <c r="D897" s="99"/>
      <c r="E897" s="99"/>
      <c r="F897" s="100"/>
      <c r="G897" s="99"/>
      <c r="H897" s="99"/>
      <c r="I897" s="98"/>
      <c r="J897" s="98"/>
      <c r="K897" s="98"/>
      <c r="L897" s="97"/>
      <c r="M897" s="97"/>
      <c r="N897" s="96"/>
    </row>
    <row r="898" spans="4:14" x14ac:dyDescent="0.25">
      <c r="D898" s="99"/>
      <c r="E898" s="99"/>
      <c r="F898" s="100"/>
      <c r="G898" s="99"/>
      <c r="H898" s="99"/>
      <c r="I898" s="98"/>
      <c r="J898" s="98"/>
      <c r="K898" s="98"/>
      <c r="L898" s="97"/>
      <c r="M898" s="97"/>
      <c r="N898" s="96"/>
    </row>
    <row r="899" spans="4:14" x14ac:dyDescent="0.25">
      <c r="D899" s="99"/>
      <c r="E899" s="99"/>
      <c r="F899" s="100"/>
      <c r="G899" s="99"/>
      <c r="H899" s="99"/>
      <c r="I899" s="98"/>
      <c r="J899" s="98"/>
      <c r="K899" s="98"/>
      <c r="L899" s="97"/>
      <c r="M899" s="97"/>
      <c r="N899" s="96"/>
    </row>
    <row r="900" spans="4:14" x14ac:dyDescent="0.25">
      <c r="D900" s="99"/>
      <c r="E900" s="99"/>
      <c r="F900" s="100"/>
      <c r="G900" s="99"/>
      <c r="H900" s="99"/>
      <c r="I900" s="98"/>
      <c r="J900" s="98"/>
      <c r="K900" s="98"/>
      <c r="L900" s="97"/>
      <c r="M900" s="97"/>
      <c r="N900" s="96"/>
    </row>
    <row r="901" spans="4:14" x14ac:dyDescent="0.25">
      <c r="D901" s="99"/>
      <c r="E901" s="99"/>
      <c r="F901" s="100"/>
      <c r="G901" s="99"/>
      <c r="H901" s="99"/>
      <c r="I901" s="98"/>
      <c r="J901" s="98"/>
      <c r="K901" s="98"/>
      <c r="L901" s="97"/>
      <c r="M901" s="97"/>
      <c r="N901" s="96"/>
    </row>
    <row r="902" spans="4:14" x14ac:dyDescent="0.25">
      <c r="D902" s="99"/>
      <c r="E902" s="99"/>
      <c r="F902" s="100"/>
      <c r="G902" s="99"/>
      <c r="H902" s="99"/>
      <c r="I902" s="98"/>
      <c r="J902" s="98"/>
      <c r="K902" s="98"/>
      <c r="L902" s="97"/>
      <c r="M902" s="97"/>
      <c r="N902" s="96"/>
    </row>
    <row r="903" spans="4:14" x14ac:dyDescent="0.25">
      <c r="D903" s="99"/>
      <c r="E903" s="99"/>
      <c r="F903" s="100"/>
      <c r="G903" s="99"/>
      <c r="H903" s="99"/>
      <c r="I903" s="98"/>
      <c r="J903" s="98"/>
      <c r="K903" s="98"/>
      <c r="L903" s="97"/>
      <c r="M903" s="97"/>
      <c r="N903" s="96"/>
    </row>
    <row r="904" spans="4:14" x14ac:dyDescent="0.25">
      <c r="D904" s="99"/>
      <c r="E904" s="99"/>
      <c r="F904" s="100"/>
      <c r="G904" s="99"/>
      <c r="H904" s="99"/>
      <c r="I904" s="98"/>
      <c r="J904" s="98"/>
      <c r="K904" s="98"/>
      <c r="L904" s="97"/>
      <c r="M904" s="97"/>
      <c r="N904" s="96"/>
    </row>
    <row r="905" spans="4:14" x14ac:dyDescent="0.25">
      <c r="D905" s="99"/>
      <c r="E905" s="99"/>
      <c r="F905" s="100"/>
      <c r="G905" s="99"/>
      <c r="H905" s="99"/>
      <c r="I905" s="98"/>
      <c r="J905" s="98"/>
      <c r="K905" s="98"/>
      <c r="L905" s="97"/>
      <c r="M905" s="97"/>
      <c r="N905" s="96"/>
    </row>
    <row r="906" spans="4:14" x14ac:dyDescent="0.25">
      <c r="D906" s="99"/>
      <c r="E906" s="99"/>
      <c r="F906" s="100"/>
      <c r="G906" s="99"/>
      <c r="H906" s="99"/>
      <c r="I906" s="98"/>
      <c r="J906" s="98"/>
      <c r="K906" s="98"/>
      <c r="L906" s="97"/>
      <c r="M906" s="97"/>
      <c r="N906" s="96"/>
    </row>
    <row r="907" spans="4:14" x14ac:dyDescent="0.25">
      <c r="D907" s="99"/>
      <c r="E907" s="99"/>
      <c r="F907" s="100"/>
      <c r="G907" s="99"/>
      <c r="H907" s="99"/>
      <c r="I907" s="98"/>
      <c r="J907" s="98"/>
      <c r="K907" s="98"/>
      <c r="L907" s="97"/>
      <c r="M907" s="97"/>
      <c r="N907" s="96"/>
    </row>
    <row r="908" spans="4:14" x14ac:dyDescent="0.25">
      <c r="D908" s="99"/>
      <c r="E908" s="99"/>
      <c r="F908" s="100"/>
      <c r="G908" s="99"/>
      <c r="H908" s="99"/>
      <c r="I908" s="98"/>
      <c r="J908" s="98"/>
      <c r="K908" s="98"/>
      <c r="L908" s="97"/>
      <c r="M908" s="97"/>
      <c r="N908" s="96"/>
    </row>
    <row r="909" spans="4:14" x14ac:dyDescent="0.25">
      <c r="D909" s="99"/>
      <c r="E909" s="99"/>
      <c r="F909" s="100"/>
      <c r="G909" s="99"/>
      <c r="H909" s="99"/>
      <c r="I909" s="98"/>
      <c r="J909" s="98"/>
      <c r="K909" s="98"/>
      <c r="L909" s="97"/>
      <c r="M909" s="97"/>
      <c r="N909" s="96"/>
    </row>
    <row r="910" spans="4:14" x14ac:dyDescent="0.25">
      <c r="D910" s="99"/>
      <c r="E910" s="99"/>
      <c r="F910" s="100"/>
      <c r="G910" s="99"/>
      <c r="H910" s="99"/>
      <c r="I910" s="98"/>
      <c r="J910" s="98"/>
      <c r="K910" s="98"/>
      <c r="L910" s="97"/>
      <c r="M910" s="97"/>
      <c r="N910" s="96"/>
    </row>
    <row r="911" spans="4:14" x14ac:dyDescent="0.25">
      <c r="D911" s="99"/>
      <c r="E911" s="99"/>
      <c r="F911" s="100"/>
      <c r="G911" s="99"/>
      <c r="H911" s="99"/>
      <c r="I911" s="98"/>
      <c r="J911" s="98"/>
      <c r="K911" s="98"/>
      <c r="L911" s="97"/>
      <c r="M911" s="97"/>
      <c r="N911" s="96"/>
    </row>
    <row r="912" spans="4:14" x14ac:dyDescent="0.25">
      <c r="D912" s="99"/>
      <c r="E912" s="99"/>
      <c r="F912" s="100"/>
      <c r="G912" s="99"/>
      <c r="H912" s="99"/>
      <c r="I912" s="98"/>
      <c r="J912" s="98"/>
      <c r="K912" s="98"/>
      <c r="L912" s="97"/>
      <c r="M912" s="97"/>
      <c r="N912" s="96"/>
    </row>
    <row r="913" spans="4:14" x14ac:dyDescent="0.25">
      <c r="D913" s="99"/>
      <c r="E913" s="99"/>
      <c r="F913" s="100"/>
      <c r="G913" s="99"/>
      <c r="H913" s="99"/>
      <c r="I913" s="98"/>
      <c r="J913" s="98"/>
      <c r="K913" s="98"/>
      <c r="L913" s="97"/>
      <c r="M913" s="97"/>
      <c r="N913" s="96"/>
    </row>
    <row r="914" spans="4:14" x14ac:dyDescent="0.25">
      <c r="D914" s="99"/>
      <c r="E914" s="99"/>
      <c r="F914" s="100"/>
      <c r="G914" s="99"/>
      <c r="H914" s="99"/>
      <c r="I914" s="98"/>
      <c r="J914" s="98"/>
      <c r="K914" s="98"/>
      <c r="L914" s="97"/>
      <c r="M914" s="97"/>
      <c r="N914" s="96"/>
    </row>
    <row r="915" spans="4:14" x14ac:dyDescent="0.25">
      <c r="D915" s="99"/>
      <c r="E915" s="99"/>
      <c r="F915" s="100"/>
      <c r="G915" s="99"/>
      <c r="H915" s="99"/>
      <c r="I915" s="98"/>
      <c r="J915" s="98"/>
      <c r="K915" s="98"/>
      <c r="L915" s="97"/>
      <c r="M915" s="97"/>
      <c r="N915" s="96"/>
    </row>
    <row r="916" spans="4:14" x14ac:dyDescent="0.25">
      <c r="D916" s="99"/>
      <c r="E916" s="99"/>
      <c r="F916" s="100"/>
      <c r="G916" s="99"/>
      <c r="H916" s="99"/>
      <c r="I916" s="98"/>
      <c r="J916" s="98"/>
      <c r="K916" s="98"/>
      <c r="L916" s="97"/>
      <c r="M916" s="97"/>
      <c r="N916" s="96"/>
    </row>
    <row r="917" spans="4:14" x14ac:dyDescent="0.25">
      <c r="D917" s="99"/>
      <c r="E917" s="99"/>
      <c r="F917" s="100"/>
      <c r="G917" s="99"/>
      <c r="H917" s="99"/>
      <c r="I917" s="98"/>
      <c r="J917" s="98"/>
      <c r="K917" s="98"/>
      <c r="L917" s="97"/>
      <c r="M917" s="97"/>
      <c r="N917" s="96"/>
    </row>
    <row r="918" spans="4:14" x14ac:dyDescent="0.25">
      <c r="D918" s="99"/>
      <c r="E918" s="99"/>
      <c r="F918" s="100"/>
      <c r="G918" s="99"/>
      <c r="H918" s="99"/>
      <c r="I918" s="98"/>
      <c r="J918" s="98"/>
      <c r="K918" s="98"/>
      <c r="L918" s="97"/>
      <c r="M918" s="97"/>
      <c r="N918" s="96"/>
    </row>
    <row r="919" spans="4:14" x14ac:dyDescent="0.25">
      <c r="D919" s="99"/>
      <c r="E919" s="99"/>
      <c r="F919" s="100"/>
      <c r="G919" s="99"/>
      <c r="H919" s="99"/>
      <c r="I919" s="98"/>
      <c r="J919" s="98"/>
      <c r="K919" s="98"/>
      <c r="L919" s="97"/>
      <c r="M919" s="97"/>
      <c r="N919" s="96"/>
    </row>
    <row r="920" spans="4:14" x14ac:dyDescent="0.25">
      <c r="D920" s="99"/>
      <c r="E920" s="99"/>
      <c r="F920" s="100"/>
      <c r="G920" s="99"/>
      <c r="H920" s="99"/>
      <c r="I920" s="98"/>
      <c r="J920" s="98"/>
      <c r="K920" s="98"/>
      <c r="L920" s="97"/>
      <c r="M920" s="97"/>
      <c r="N920" s="96"/>
    </row>
    <row r="921" spans="4:14" x14ac:dyDescent="0.25">
      <c r="D921" s="99"/>
      <c r="E921" s="99"/>
      <c r="F921" s="100"/>
      <c r="G921" s="99"/>
      <c r="H921" s="99"/>
      <c r="I921" s="98"/>
      <c r="J921" s="98"/>
      <c r="K921" s="98"/>
      <c r="L921" s="97"/>
      <c r="M921" s="97"/>
      <c r="N921" s="96"/>
    </row>
    <row r="922" spans="4:14" x14ac:dyDescent="0.25">
      <c r="D922" s="99"/>
      <c r="E922" s="99"/>
      <c r="F922" s="100"/>
      <c r="G922" s="99"/>
      <c r="H922" s="99"/>
      <c r="I922" s="98"/>
      <c r="J922" s="98"/>
      <c r="K922" s="98"/>
      <c r="L922" s="97"/>
      <c r="M922" s="97"/>
      <c r="N922" s="96"/>
    </row>
    <row r="923" spans="4:14" x14ac:dyDescent="0.25">
      <c r="D923" s="99"/>
      <c r="E923" s="99"/>
      <c r="F923" s="100"/>
      <c r="G923" s="99"/>
      <c r="H923" s="99"/>
      <c r="I923" s="98"/>
      <c r="J923" s="98"/>
      <c r="K923" s="98"/>
      <c r="L923" s="97"/>
      <c r="M923" s="97"/>
      <c r="N923" s="96"/>
    </row>
    <row r="924" spans="4:14" x14ac:dyDescent="0.25">
      <c r="D924" s="99"/>
      <c r="E924" s="99"/>
      <c r="F924" s="100"/>
      <c r="G924" s="99"/>
      <c r="H924" s="99"/>
      <c r="I924" s="98"/>
      <c r="J924" s="98"/>
      <c r="K924" s="98"/>
      <c r="L924" s="97"/>
      <c r="M924" s="97"/>
      <c r="N924" s="96"/>
    </row>
    <row r="925" spans="4:14" x14ac:dyDescent="0.25">
      <c r="D925" s="99"/>
      <c r="E925" s="99"/>
      <c r="F925" s="100"/>
      <c r="G925" s="99"/>
      <c r="H925" s="99"/>
      <c r="I925" s="98"/>
      <c r="J925" s="98"/>
      <c r="K925" s="98"/>
      <c r="L925" s="97"/>
      <c r="M925" s="97"/>
      <c r="N925" s="96"/>
    </row>
    <row r="926" spans="4:14" x14ac:dyDescent="0.25">
      <c r="D926" s="99"/>
      <c r="E926" s="99"/>
      <c r="F926" s="100"/>
      <c r="G926" s="99"/>
      <c r="H926" s="99"/>
      <c r="I926" s="98"/>
      <c r="J926" s="98"/>
      <c r="K926" s="98"/>
      <c r="L926" s="97"/>
      <c r="M926" s="97"/>
      <c r="N926" s="96"/>
    </row>
    <row r="927" spans="4:14" x14ac:dyDescent="0.25">
      <c r="D927" s="99"/>
      <c r="E927" s="99"/>
      <c r="F927" s="100"/>
      <c r="G927" s="99"/>
      <c r="H927" s="99"/>
      <c r="I927" s="98"/>
      <c r="J927" s="98"/>
      <c r="K927" s="98"/>
      <c r="L927" s="97"/>
      <c r="M927" s="97"/>
      <c r="N927" s="96"/>
    </row>
    <row r="928" spans="4:14" x14ac:dyDescent="0.25">
      <c r="D928" s="99"/>
      <c r="E928" s="99"/>
      <c r="F928" s="100"/>
      <c r="G928" s="99"/>
      <c r="H928" s="99"/>
      <c r="I928" s="98"/>
      <c r="J928" s="98"/>
      <c r="K928" s="98"/>
      <c r="L928" s="97"/>
      <c r="M928" s="97"/>
      <c r="N928" s="96"/>
    </row>
    <row r="929" spans="4:14" x14ac:dyDescent="0.25">
      <c r="D929" s="99"/>
      <c r="E929" s="99"/>
      <c r="F929" s="100"/>
      <c r="G929" s="99"/>
      <c r="H929" s="99"/>
      <c r="I929" s="98"/>
      <c r="J929" s="98"/>
      <c r="K929" s="98"/>
      <c r="L929" s="97"/>
      <c r="M929" s="97"/>
      <c r="N929" s="96"/>
    </row>
    <row r="930" spans="4:14" x14ac:dyDescent="0.25">
      <c r="D930" s="99"/>
      <c r="E930" s="99"/>
      <c r="F930" s="100"/>
      <c r="G930" s="99"/>
      <c r="H930" s="99"/>
      <c r="I930" s="98"/>
      <c r="J930" s="98"/>
      <c r="K930" s="98"/>
      <c r="L930" s="97"/>
      <c r="M930" s="97"/>
      <c r="N930" s="96"/>
    </row>
    <row r="931" spans="4:14" x14ac:dyDescent="0.25">
      <c r="D931" s="99"/>
      <c r="E931" s="99"/>
      <c r="F931" s="100"/>
      <c r="G931" s="99"/>
      <c r="H931" s="99"/>
      <c r="I931" s="98"/>
      <c r="J931" s="98"/>
      <c r="K931" s="98"/>
      <c r="L931" s="97"/>
      <c r="M931" s="97"/>
      <c r="N931" s="96"/>
    </row>
    <row r="932" spans="4:14" x14ac:dyDescent="0.25">
      <c r="D932" s="99"/>
      <c r="E932" s="99"/>
      <c r="F932" s="100"/>
      <c r="G932" s="99"/>
      <c r="H932" s="99"/>
      <c r="I932" s="98"/>
      <c r="J932" s="98"/>
      <c r="K932" s="98"/>
      <c r="L932" s="97"/>
      <c r="M932" s="97"/>
      <c r="N932" s="96"/>
    </row>
    <row r="933" spans="4:14" x14ac:dyDescent="0.25">
      <c r="D933" s="99"/>
      <c r="E933" s="99"/>
      <c r="F933" s="100"/>
      <c r="G933" s="99"/>
      <c r="H933" s="99"/>
      <c r="I933" s="98"/>
      <c r="J933" s="98"/>
      <c r="K933" s="98"/>
      <c r="L933" s="97"/>
      <c r="M933" s="97"/>
      <c r="N933" s="96"/>
    </row>
    <row r="934" spans="4:14" x14ac:dyDescent="0.25">
      <c r="D934" s="99"/>
      <c r="E934" s="99"/>
      <c r="F934" s="100"/>
      <c r="G934" s="99"/>
      <c r="H934" s="99"/>
      <c r="I934" s="98"/>
      <c r="J934" s="98"/>
      <c r="K934" s="98"/>
      <c r="L934" s="97"/>
      <c r="M934" s="97"/>
      <c r="N934" s="96"/>
    </row>
    <row r="935" spans="4:14" x14ac:dyDescent="0.25">
      <c r="D935" s="99"/>
      <c r="E935" s="99"/>
      <c r="F935" s="100"/>
      <c r="G935" s="99"/>
      <c r="H935" s="99"/>
      <c r="I935" s="98"/>
      <c r="J935" s="98"/>
      <c r="K935" s="98"/>
      <c r="L935" s="97"/>
      <c r="M935" s="97"/>
      <c r="N935" s="96"/>
    </row>
    <row r="936" spans="4:14" x14ac:dyDescent="0.25">
      <c r="D936" s="99"/>
      <c r="E936" s="99"/>
      <c r="F936" s="100"/>
      <c r="G936" s="99"/>
      <c r="H936" s="99"/>
      <c r="I936" s="98"/>
      <c r="J936" s="98"/>
      <c r="K936" s="98"/>
      <c r="L936" s="97"/>
      <c r="M936" s="97"/>
      <c r="N936" s="96"/>
    </row>
    <row r="937" spans="4:14" x14ac:dyDescent="0.25">
      <c r="D937" s="99"/>
      <c r="E937" s="99"/>
      <c r="F937" s="100"/>
      <c r="G937" s="99"/>
      <c r="H937" s="99"/>
      <c r="I937" s="98"/>
      <c r="J937" s="98"/>
      <c r="K937" s="98"/>
      <c r="L937" s="97"/>
      <c r="M937" s="97"/>
      <c r="N937" s="96"/>
    </row>
    <row r="938" spans="4:14" x14ac:dyDescent="0.25">
      <c r="D938" s="99"/>
      <c r="E938" s="99"/>
      <c r="F938" s="100"/>
      <c r="G938" s="99"/>
      <c r="H938" s="99"/>
      <c r="I938" s="98"/>
      <c r="J938" s="98"/>
      <c r="K938" s="98"/>
      <c r="L938" s="97"/>
      <c r="M938" s="97"/>
      <c r="N938" s="96"/>
    </row>
    <row r="939" spans="4:14" x14ac:dyDescent="0.25">
      <c r="D939" s="99"/>
      <c r="E939" s="99"/>
      <c r="F939" s="100"/>
      <c r="G939" s="99"/>
      <c r="H939" s="99"/>
      <c r="I939" s="98"/>
      <c r="J939" s="98"/>
      <c r="K939" s="98"/>
      <c r="L939" s="97"/>
      <c r="M939" s="97"/>
      <c r="N939" s="96"/>
    </row>
    <row r="940" spans="4:14" x14ac:dyDescent="0.25">
      <c r="D940" s="99"/>
      <c r="E940" s="99"/>
      <c r="F940" s="100"/>
      <c r="G940" s="99"/>
      <c r="H940" s="99"/>
      <c r="I940" s="98"/>
      <c r="J940" s="98"/>
      <c r="K940" s="98"/>
      <c r="L940" s="97"/>
      <c r="M940" s="97"/>
      <c r="N940" s="96"/>
    </row>
    <row r="941" spans="4:14" x14ac:dyDescent="0.25">
      <c r="D941" s="99"/>
      <c r="E941" s="99"/>
      <c r="F941" s="100"/>
      <c r="G941" s="99"/>
      <c r="H941" s="99"/>
      <c r="I941" s="98"/>
      <c r="J941" s="98"/>
      <c r="K941" s="98"/>
      <c r="L941" s="97"/>
      <c r="M941" s="97"/>
      <c r="N941" s="96"/>
    </row>
    <row r="942" spans="4:14" x14ac:dyDescent="0.25">
      <c r="D942" s="99"/>
      <c r="E942" s="99"/>
      <c r="F942" s="100"/>
      <c r="G942" s="99"/>
      <c r="H942" s="99"/>
      <c r="I942" s="98"/>
      <c r="J942" s="98"/>
      <c r="K942" s="98"/>
      <c r="L942" s="97"/>
      <c r="M942" s="97"/>
      <c r="N942" s="96"/>
    </row>
    <row r="943" spans="4:14" x14ac:dyDescent="0.25">
      <c r="D943" s="99"/>
      <c r="E943" s="99"/>
      <c r="F943" s="100"/>
      <c r="G943" s="99"/>
      <c r="H943" s="99"/>
      <c r="I943" s="98"/>
      <c r="J943" s="98"/>
      <c r="K943" s="98"/>
      <c r="L943" s="97"/>
      <c r="M943" s="97"/>
      <c r="N943" s="96"/>
    </row>
    <row r="944" spans="4:14" x14ac:dyDescent="0.25">
      <c r="D944" s="99"/>
      <c r="E944" s="99"/>
      <c r="F944" s="100"/>
      <c r="G944" s="99"/>
      <c r="H944" s="99"/>
      <c r="I944" s="98"/>
      <c r="J944" s="98"/>
      <c r="K944" s="98"/>
      <c r="L944" s="97"/>
      <c r="M944" s="97"/>
      <c r="N944" s="96"/>
    </row>
    <row r="945" spans="4:14" x14ac:dyDescent="0.25">
      <c r="D945" s="99"/>
      <c r="E945" s="99"/>
      <c r="F945" s="100"/>
      <c r="G945" s="99"/>
      <c r="H945" s="99"/>
      <c r="I945" s="98"/>
      <c r="J945" s="98"/>
      <c r="K945" s="98"/>
      <c r="L945" s="97"/>
      <c r="M945" s="97"/>
      <c r="N945" s="96"/>
    </row>
    <row r="946" spans="4:14" x14ac:dyDescent="0.25">
      <c r="D946" s="99"/>
      <c r="E946" s="99"/>
      <c r="F946" s="100"/>
      <c r="G946" s="99"/>
      <c r="H946" s="99"/>
      <c r="I946" s="98"/>
      <c r="J946" s="98"/>
      <c r="K946" s="98"/>
      <c r="L946" s="97"/>
      <c r="M946" s="97"/>
      <c r="N946" s="96"/>
    </row>
    <row r="947" spans="4:14" x14ac:dyDescent="0.25">
      <c r="D947" s="99"/>
      <c r="E947" s="99"/>
      <c r="F947" s="100"/>
      <c r="G947" s="99"/>
      <c r="H947" s="99"/>
      <c r="I947" s="98"/>
      <c r="J947" s="98"/>
      <c r="K947" s="98"/>
      <c r="L947" s="97"/>
      <c r="M947" s="97"/>
      <c r="N947" s="96"/>
    </row>
    <row r="948" spans="4:14" x14ac:dyDescent="0.25">
      <c r="D948" s="99"/>
      <c r="E948" s="99"/>
      <c r="F948" s="100"/>
      <c r="G948" s="99"/>
      <c r="H948" s="99"/>
      <c r="I948" s="98"/>
      <c r="J948" s="98"/>
      <c r="K948" s="98"/>
      <c r="L948" s="97"/>
      <c r="M948" s="97"/>
      <c r="N948" s="96"/>
    </row>
    <row r="949" spans="4:14" x14ac:dyDescent="0.25">
      <c r="D949" s="99"/>
      <c r="E949" s="99"/>
      <c r="F949" s="100"/>
      <c r="G949" s="99"/>
      <c r="H949" s="99"/>
      <c r="I949" s="98"/>
      <c r="J949" s="98"/>
      <c r="K949" s="98"/>
      <c r="L949" s="97"/>
      <c r="M949" s="97"/>
      <c r="N949" s="96"/>
    </row>
    <row r="950" spans="4:14" x14ac:dyDescent="0.25">
      <c r="D950" s="99"/>
      <c r="E950" s="99"/>
      <c r="F950" s="100"/>
      <c r="G950" s="99"/>
      <c r="H950" s="99"/>
      <c r="I950" s="98"/>
      <c r="J950" s="98"/>
      <c r="K950" s="98"/>
      <c r="L950" s="97"/>
      <c r="M950" s="97"/>
      <c r="N950" s="96"/>
    </row>
  </sheetData>
  <sheetProtection formatCells="0" formatColumns="0" formatRows="0" insertColumns="0" insertRows="0" deleteColumns="0" deleteRows="0"/>
  <mergeCells count="8">
    <mergeCell ref="C6:G6"/>
    <mergeCell ref="K8:L8"/>
    <mergeCell ref="A1:N1"/>
    <mergeCell ref="A2:N2"/>
    <mergeCell ref="A3:N3"/>
    <mergeCell ref="C4:G5"/>
    <mergeCell ref="H4:O4"/>
    <mergeCell ref="H5:O5"/>
  </mergeCells>
  <conditionalFormatting sqref="N1:N143 N210:N1048576 N145:N171 N173:N208">
    <cfRule type="cellIs" dxfId="43" priority="4" operator="lessThan">
      <formula>$B$6</formula>
    </cfRule>
  </conditionalFormatting>
  <conditionalFormatting sqref="N209">
    <cfRule type="cellIs" dxfId="42" priority="3" operator="lessThan">
      <formula>$B$6</formula>
    </cfRule>
  </conditionalFormatting>
  <conditionalFormatting sqref="N144">
    <cfRule type="cellIs" dxfId="41" priority="2" operator="lessThan">
      <formula>$B$6</formula>
    </cfRule>
  </conditionalFormatting>
  <conditionalFormatting sqref="N172">
    <cfRule type="cellIs" dxfId="40" priority="1" operator="lessThan">
      <formula>$B$6</formula>
    </cfRule>
  </conditionalFormatting>
  <pageMargins left="0.75" right="0.47" top="1" bottom="1" header="0.5" footer="0.5"/>
  <pageSetup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7"/>
  <sheetViews>
    <sheetView zoomScale="80" zoomScaleNormal="80" zoomScalePageLayoutView="125" workbookViewId="0">
      <pane ySplit="8" topLeftCell="A9" activePane="bottomLeft" state="frozen"/>
      <selection pane="bottomLeft" activeCell="C4" sqref="C4:G5"/>
    </sheetView>
  </sheetViews>
  <sheetFormatPr defaultColWidth="8.85546875" defaultRowHeight="18" x14ac:dyDescent="0.25"/>
  <cols>
    <col min="1" max="1" width="43.42578125" style="89" customWidth="1"/>
    <col min="2" max="2" width="11" style="95" customWidth="1"/>
    <col min="3" max="3" width="12" style="95" customWidth="1"/>
    <col min="4" max="5" width="12" style="93" customWidth="1"/>
    <col min="6" max="6" width="9" style="94" customWidth="1"/>
    <col min="7" max="7" width="12" style="93" customWidth="1"/>
    <col min="8" max="8" width="8.28515625" style="93" customWidth="1"/>
    <col min="9" max="9" width="10" style="92" customWidth="1"/>
    <col min="10" max="10" width="8.7109375" style="92" customWidth="1"/>
    <col min="11" max="11" width="8.140625" style="92" customWidth="1"/>
    <col min="12" max="13" width="9.140625" style="91" customWidth="1"/>
    <col min="14" max="14" width="11.140625" style="90" customWidth="1"/>
    <col min="15" max="15" width="22" style="89" customWidth="1"/>
    <col min="16" max="16" width="2.140625" style="89" customWidth="1"/>
    <col min="17" max="17" width="19.42578125" style="194" customWidth="1"/>
    <col min="18" max="16384" width="8.85546875" style="89"/>
  </cols>
  <sheetData>
    <row r="1" spans="1:17" s="162" customFormat="1" ht="27" customHeight="1" x14ac:dyDescent="0.35">
      <c r="A1" s="241" t="s">
        <v>197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164"/>
      <c r="P1" s="164"/>
      <c r="Q1" s="163"/>
    </row>
    <row r="2" spans="1:17" s="162" customFormat="1" ht="27" customHeight="1" x14ac:dyDescent="0.35">
      <c r="A2" s="242" t="s">
        <v>388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164"/>
      <c r="P2" s="164"/>
      <c r="Q2" s="163"/>
    </row>
    <row r="3" spans="1:17" s="160" customFormat="1" ht="23.25" x14ac:dyDescent="0.3">
      <c r="A3" s="243" t="s">
        <v>196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161"/>
      <c r="P3" s="161"/>
      <c r="Q3" s="165"/>
    </row>
    <row r="4" spans="1:17" s="147" customFormat="1" ht="21.75" customHeight="1" x14ac:dyDescent="0.2">
      <c r="A4" s="139" t="s">
        <v>2</v>
      </c>
      <c r="B4" s="159">
        <v>47</v>
      </c>
      <c r="C4" s="245"/>
      <c r="D4" s="246"/>
      <c r="E4" s="246"/>
      <c r="F4" s="246"/>
      <c r="G4" s="246"/>
      <c r="H4" s="247"/>
      <c r="I4" s="248"/>
      <c r="J4" s="248"/>
      <c r="K4" s="248"/>
      <c r="L4" s="248"/>
      <c r="M4" s="248"/>
      <c r="N4" s="248"/>
      <c r="O4" s="248"/>
      <c r="P4" s="149"/>
      <c r="Q4" s="148"/>
    </row>
    <row r="5" spans="1:17" s="147" customFormat="1" ht="21.75" customHeight="1" x14ac:dyDescent="0.2">
      <c r="A5" s="155" t="s">
        <v>14</v>
      </c>
      <c r="B5" s="159">
        <v>45</v>
      </c>
      <c r="C5" s="245"/>
      <c r="D5" s="246"/>
      <c r="E5" s="246"/>
      <c r="F5" s="246"/>
      <c r="G5" s="246"/>
      <c r="H5" s="249"/>
      <c r="I5" s="250"/>
      <c r="J5" s="250"/>
      <c r="K5" s="250"/>
      <c r="L5" s="250"/>
      <c r="M5" s="250"/>
      <c r="N5" s="250"/>
      <c r="O5" s="250"/>
      <c r="P5" s="149"/>
      <c r="Q5" s="148"/>
    </row>
    <row r="6" spans="1:17" s="147" customFormat="1" ht="21.75" customHeight="1" x14ac:dyDescent="0.2">
      <c r="A6" s="203" t="s">
        <v>247</v>
      </c>
      <c r="B6" s="158">
        <v>0.05</v>
      </c>
      <c r="C6" s="168"/>
      <c r="D6" s="168"/>
      <c r="E6" s="168"/>
      <c r="F6" s="168"/>
      <c r="G6" s="168"/>
      <c r="H6" s="157"/>
      <c r="I6" s="156"/>
      <c r="J6" s="156"/>
      <c r="K6" s="156"/>
      <c r="L6" s="156"/>
      <c r="M6" s="156"/>
      <c r="N6" s="156"/>
      <c r="O6" s="156"/>
      <c r="P6" s="149"/>
      <c r="Q6" s="148"/>
    </row>
    <row r="7" spans="1:17" s="147" customFormat="1" ht="21.75" customHeight="1" x14ac:dyDescent="0.25">
      <c r="A7" s="155" t="s">
        <v>9</v>
      </c>
      <c r="B7" s="154">
        <v>0.41</v>
      </c>
      <c r="C7" s="153" t="s">
        <v>248</v>
      </c>
      <c r="D7" s="151"/>
      <c r="E7" s="151"/>
      <c r="F7" s="152"/>
      <c r="G7" s="151"/>
      <c r="H7" s="151"/>
      <c r="I7" s="152"/>
      <c r="J7" s="152"/>
      <c r="K7" s="152"/>
      <c r="L7" s="151"/>
      <c r="M7" s="151"/>
      <c r="N7" s="150"/>
      <c r="O7" s="149"/>
      <c r="P7" s="149"/>
      <c r="Q7" s="148"/>
    </row>
    <row r="8" spans="1:17" s="140" customFormat="1" ht="60" x14ac:dyDescent="0.2">
      <c r="A8" s="146" t="s">
        <v>3</v>
      </c>
      <c r="B8" s="133" t="s">
        <v>16</v>
      </c>
      <c r="C8" s="133" t="s">
        <v>19</v>
      </c>
      <c r="D8" s="133" t="s">
        <v>17</v>
      </c>
      <c r="E8" s="133" t="s">
        <v>18</v>
      </c>
      <c r="F8" s="145" t="s">
        <v>12</v>
      </c>
      <c r="G8" s="144" t="s">
        <v>20</v>
      </c>
      <c r="H8" s="143" t="s">
        <v>0</v>
      </c>
      <c r="I8" s="133" t="s">
        <v>4</v>
      </c>
      <c r="J8" s="133" t="s">
        <v>1</v>
      </c>
      <c r="K8" s="239" t="s">
        <v>5</v>
      </c>
      <c r="L8" s="240"/>
      <c r="M8" s="142" t="s">
        <v>10</v>
      </c>
      <c r="N8" s="141" t="s">
        <v>6</v>
      </c>
      <c r="O8" s="133" t="s">
        <v>13</v>
      </c>
      <c r="P8" s="133"/>
      <c r="Q8" s="133" t="s">
        <v>15</v>
      </c>
    </row>
    <row r="9" spans="1:17" s="132" customFormat="1" ht="24" x14ac:dyDescent="0.2">
      <c r="A9" s="139"/>
      <c r="B9" s="133"/>
      <c r="C9" s="133"/>
      <c r="D9" s="133"/>
      <c r="E9" s="133"/>
      <c r="F9" s="138"/>
      <c r="G9" s="133"/>
      <c r="H9" s="133"/>
      <c r="I9" s="137"/>
      <c r="J9" s="137"/>
      <c r="K9" s="136" t="s">
        <v>7</v>
      </c>
      <c r="L9" s="136" t="s">
        <v>8</v>
      </c>
      <c r="M9" s="135"/>
      <c r="N9" s="134"/>
      <c r="O9" s="133"/>
      <c r="P9" s="133"/>
      <c r="Q9" s="139"/>
    </row>
    <row r="10" spans="1:17" s="113" customFormat="1" ht="32.25" customHeight="1" x14ac:dyDescent="0.25">
      <c r="A10" s="131" t="s">
        <v>40</v>
      </c>
      <c r="B10" s="117"/>
      <c r="C10" s="117"/>
      <c r="D10" s="107"/>
      <c r="E10" s="106"/>
      <c r="F10" s="105"/>
      <c r="G10" s="105"/>
      <c r="H10" s="104"/>
      <c r="I10" s="103"/>
      <c r="J10" s="103"/>
      <c r="K10" s="103"/>
      <c r="L10" s="103"/>
      <c r="M10" s="103"/>
      <c r="N10" s="102"/>
      <c r="O10" s="176"/>
      <c r="P10" s="101"/>
      <c r="Q10" s="192"/>
    </row>
    <row r="11" spans="1:17" s="113" customFormat="1" ht="67.5" customHeight="1" x14ac:dyDescent="0.25">
      <c r="A11" s="129" t="s">
        <v>249</v>
      </c>
      <c r="B11" s="108">
        <v>14</v>
      </c>
      <c r="C11" s="108">
        <v>4</v>
      </c>
      <c r="D11" s="107">
        <f t="shared" ref="D11" si="0">SUM($B$4-B11)</f>
        <v>33</v>
      </c>
      <c r="E11" s="106">
        <f t="shared" ref="E11" si="1">SUM($B$5-C11)</f>
        <v>41</v>
      </c>
      <c r="F11" s="105">
        <f t="shared" ref="F11:F42" si="2">IF(ISERROR(B11/$B$4),"",(B11/$B$4))</f>
        <v>0.2978723404255319</v>
      </c>
      <c r="G11" s="105">
        <f t="shared" ref="G11:G42" si="3">IF(ISERROR(C11/$B$5),"",(C11/$B$5))</f>
        <v>8.8888888888888892E-2</v>
      </c>
      <c r="H11" s="104">
        <f t="shared" ref="H11:H42" si="4">IF(ISERROR(F11-G11),"",(F11-G11))</f>
        <v>0.20898345153664299</v>
      </c>
      <c r="I11" s="103">
        <f t="shared" ref="I11:I71" si="5">IF(ISERROR((B11*E11)/(C11*D11)),"",(B11*E11/(C11*D11)))</f>
        <v>4.3484848484848486</v>
      </c>
      <c r="J11" s="103">
        <f t="shared" ref="J11:J71" si="6">POWER(1/B11+1/C11+1/D11+1/E11,1/2)</f>
        <v>0.61328773478200327</v>
      </c>
      <c r="K11" s="103">
        <f t="shared" ref="K11:K71" si="7">IF(ISERROR(EXP(LN(I11)-1.96 *J11)),"",(EXP(LN(I11)-1.96*J11)))</f>
        <v>1.3070641477204656</v>
      </c>
      <c r="L11" s="103">
        <f t="shared" ref="L11:L71" si="8">IF(ISERROR(EXP(LN(I11)+1.96 *J11)),"",EXP(LN(I11)+1.96*J11))</f>
        <v>14.467017942830399</v>
      </c>
      <c r="M11" s="103">
        <f t="shared" ref="M11:M42" si="9">IF(ISERROR(($B$7*B11/(B11+D11)/(($B$7*B11/(B11+D11)+(1-$B$7)*C11/(C11+E11))))/($B$7*D11/(B11+D11)/(($B$7*D11/(B11+D11)+(1-$B$7)*E11/(C11+E11))))),"",($B$7*B11/(B11+D11)/(($B$7*B11/(B11+D11)+(1-$B$7)*C11/(C11+E11))))/($B$7*D11/(B11+D11)/(($B$7*D11/(B11+D11)+(1-$B$7)*E11/(C11+E11)))))</f>
        <v>2.0059420925029507</v>
      </c>
      <c r="N11" s="102">
        <f t="shared" ref="N11:N25" si="10">MIN(_xlfn.HYPGEOM.DIST(C11,B11+C11,C11+E11,B11+D11+C11+E11,TRUE),_xlfn.HYPGEOM.DIST(B11,B11+C11,B11+D11,B11+D11+C11+E11,TRUE))</f>
        <v>1.0758182172336725E-2</v>
      </c>
      <c r="O11" s="176" t="str">
        <f>IF(AND(N11&lt;$B$6,M11&gt;1,AND(B11&gt;0,B11&lt;$B$4)),"Doers are " &amp; ROUND(M11,1)&amp;" more likely to give this response than Non-Doers.",IF(AND(N11&lt;$B$6,M11&gt;1,B11=$B$4),"Doers are more likely to give this response than Non-doers.",""))</f>
        <v>Doers are 2 more likely to give this response than Non-Doers.</v>
      </c>
      <c r="P11" s="176"/>
      <c r="Q11" s="176" t="str">
        <f>IF(AND(N11&lt;$B$6,M11&lt;1,AND(C11&gt;0,B11&gt;0)),"Non-doers are " &amp; ROUND(1/M11,1)&amp;" more likely to give this response than Doers.",IF(AND(N11&lt;$B$6,M11=0,B11=0),"Non-doers are more likely to give this response than Doers.",""))</f>
        <v/>
      </c>
    </row>
    <row r="12" spans="1:17" s="113" customFormat="1" ht="30.75" customHeight="1" x14ac:dyDescent="0.25">
      <c r="A12" s="129" t="s">
        <v>250</v>
      </c>
      <c r="B12" s="108">
        <v>3</v>
      </c>
      <c r="C12" s="108">
        <v>3</v>
      </c>
      <c r="D12" s="107">
        <f>SUM($B$4-B12)</f>
        <v>44</v>
      </c>
      <c r="E12" s="106">
        <f>SUM($B$5-C12)</f>
        <v>42</v>
      </c>
      <c r="F12" s="105">
        <f t="shared" si="2"/>
        <v>6.3829787234042548E-2</v>
      </c>
      <c r="G12" s="105">
        <f t="shared" si="3"/>
        <v>6.6666666666666666E-2</v>
      </c>
      <c r="H12" s="104">
        <f t="shared" si="4"/>
        <v>-2.8368794326241176E-3</v>
      </c>
      <c r="I12" s="103">
        <f t="shared" si="5"/>
        <v>0.95454545454545459</v>
      </c>
      <c r="J12" s="103">
        <f t="shared" si="6"/>
        <v>0.84451374364391674</v>
      </c>
      <c r="K12" s="103">
        <f t="shared" si="7"/>
        <v>0.18236101583190156</v>
      </c>
      <c r="L12" s="103">
        <f t="shared" si="8"/>
        <v>4.9964463108347861</v>
      </c>
      <c r="M12" s="103">
        <f t="shared" si="9"/>
        <v>0.97270561833143032</v>
      </c>
      <c r="N12" s="102">
        <f t="shared" si="10"/>
        <v>0.64050265890637759</v>
      </c>
      <c r="O12" s="176" t="str">
        <f t="shared" ref="O12:O25" si="11">IF(AND(N12&lt;$B$6,M12&gt;1,AND(B12&gt;0,B12&lt;$B$4)),"Doers are " &amp; ROUND(M12,1)&amp;" more likely to give this response than Non-Doers.",IF(AND(N12&lt;$B$6,M12&gt;1,B12=$B$4),"Doers are more likely to give this response than Non-doers.",""))</f>
        <v/>
      </c>
      <c r="P12" s="176"/>
      <c r="Q12" s="176" t="str">
        <f t="shared" ref="Q12:Q25" si="12">IF(AND(N12&lt;$B$6,M12&lt;1,AND(C12&gt;0,B12&gt;0)),"Non-doers are " &amp; ROUND(1/M12,1)&amp;" more likely to give this response than Doers.",IF(AND(N12&lt;$B$6,M12=0,B12=0),"Non-doers are more likely to give this response than Doers.",""))</f>
        <v/>
      </c>
    </row>
    <row r="13" spans="1:17" s="113" customFormat="1" ht="21.75" customHeight="1" x14ac:dyDescent="0.25">
      <c r="A13" s="129" t="s">
        <v>251</v>
      </c>
      <c r="B13" s="108">
        <v>1</v>
      </c>
      <c r="C13" s="108">
        <v>1</v>
      </c>
      <c r="D13" s="107">
        <f t="shared" ref="D13:D25" si="13">SUM($B$4-B13)</f>
        <v>46</v>
      </c>
      <c r="E13" s="106">
        <f t="shared" ref="E13:E25" si="14">SUM($B$5-C13)</f>
        <v>44</v>
      </c>
      <c r="F13" s="105">
        <f t="shared" si="2"/>
        <v>2.1276595744680851E-2</v>
      </c>
      <c r="G13" s="105">
        <f t="shared" si="3"/>
        <v>2.2222222222222223E-2</v>
      </c>
      <c r="H13" s="104">
        <f t="shared" si="4"/>
        <v>-9.4562647754137252E-4</v>
      </c>
      <c r="I13" s="103">
        <f t="shared" si="5"/>
        <v>0.95652173913043481</v>
      </c>
      <c r="J13" s="103">
        <f t="shared" si="6"/>
        <v>1.4298483846765206</v>
      </c>
      <c r="K13" s="103">
        <f t="shared" si="7"/>
        <v>5.8020748680525203E-2</v>
      </c>
      <c r="L13" s="103">
        <f t="shared" si="8"/>
        <v>15.769080169353478</v>
      </c>
      <c r="M13" s="103">
        <f t="shared" si="9"/>
        <v>0.97389233057789004</v>
      </c>
      <c r="N13" s="102">
        <f t="shared" si="10"/>
        <v>0.74175824175824134</v>
      </c>
      <c r="O13" s="176" t="str">
        <f t="shared" si="11"/>
        <v/>
      </c>
      <c r="P13" s="176"/>
      <c r="Q13" s="176" t="str">
        <f t="shared" si="12"/>
        <v/>
      </c>
    </row>
    <row r="14" spans="1:17" s="113" customFormat="1" ht="66" customHeight="1" x14ac:dyDescent="0.25">
      <c r="A14" s="129" t="s">
        <v>252</v>
      </c>
      <c r="B14" s="108">
        <v>18</v>
      </c>
      <c r="C14" s="108">
        <v>4</v>
      </c>
      <c r="D14" s="107">
        <f t="shared" si="13"/>
        <v>29</v>
      </c>
      <c r="E14" s="106">
        <f t="shared" si="14"/>
        <v>41</v>
      </c>
      <c r="F14" s="105">
        <f t="shared" si="2"/>
        <v>0.38297872340425532</v>
      </c>
      <c r="G14" s="105">
        <f t="shared" si="3"/>
        <v>8.8888888888888892E-2</v>
      </c>
      <c r="H14" s="104">
        <f t="shared" si="4"/>
        <v>0.29408983451536641</v>
      </c>
      <c r="I14" s="103">
        <f t="shared" si="5"/>
        <v>6.3620689655172411</v>
      </c>
      <c r="J14" s="103">
        <f t="shared" si="6"/>
        <v>0.60367918473199345</v>
      </c>
      <c r="K14" s="103">
        <f t="shared" si="7"/>
        <v>1.9486609247309177</v>
      </c>
      <c r="L14" s="103">
        <f t="shared" si="8"/>
        <v>20.77114648747153</v>
      </c>
      <c r="M14" s="103">
        <f t="shared" si="9"/>
        <v>2.3425143100879704</v>
      </c>
      <c r="N14" s="102">
        <f t="shared" si="10"/>
        <v>8.550247867192309E-4</v>
      </c>
      <c r="O14" s="176" t="str">
        <f t="shared" si="11"/>
        <v>Doers are 2.3 more likely to give this response than Non-Doers.</v>
      </c>
      <c r="P14" s="176"/>
      <c r="Q14" s="176" t="str">
        <f t="shared" si="12"/>
        <v/>
      </c>
    </row>
    <row r="15" spans="1:17" s="113" customFormat="1" ht="21.75" customHeight="1" x14ac:dyDescent="0.25">
      <c r="A15" s="129" t="s">
        <v>253</v>
      </c>
      <c r="B15" s="108">
        <v>11</v>
      </c>
      <c r="C15" s="108">
        <v>10</v>
      </c>
      <c r="D15" s="107">
        <f t="shared" si="13"/>
        <v>36</v>
      </c>
      <c r="E15" s="106">
        <f t="shared" si="14"/>
        <v>35</v>
      </c>
      <c r="F15" s="105">
        <f t="shared" si="2"/>
        <v>0.23404255319148937</v>
      </c>
      <c r="G15" s="105">
        <f t="shared" si="3"/>
        <v>0.22222222222222221</v>
      </c>
      <c r="H15" s="104">
        <f t="shared" si="4"/>
        <v>1.1820330969267157E-2</v>
      </c>
      <c r="I15" s="103">
        <f t="shared" si="5"/>
        <v>1.0694444444444444</v>
      </c>
      <c r="J15" s="103">
        <f t="shared" si="6"/>
        <v>0.49725073882126841</v>
      </c>
      <c r="K15" s="103">
        <f t="shared" si="7"/>
        <v>0.40354303396376034</v>
      </c>
      <c r="L15" s="103">
        <f t="shared" si="8"/>
        <v>2.8341746071518008</v>
      </c>
      <c r="M15" s="103">
        <f t="shared" si="9"/>
        <v>1.0400977500144599</v>
      </c>
      <c r="N15" s="102">
        <f t="shared" si="10"/>
        <v>0.54542866526317468</v>
      </c>
      <c r="O15" s="176" t="str">
        <f t="shared" si="11"/>
        <v/>
      </c>
      <c r="P15" s="176"/>
      <c r="Q15" s="176" t="str">
        <f t="shared" si="12"/>
        <v/>
      </c>
    </row>
    <row r="16" spans="1:17" s="113" customFormat="1" ht="21.75" customHeight="1" x14ac:dyDescent="0.25">
      <c r="A16" s="129" t="s">
        <v>254</v>
      </c>
      <c r="B16" s="108">
        <v>1</v>
      </c>
      <c r="C16" s="108">
        <v>0</v>
      </c>
      <c r="D16" s="107">
        <f t="shared" ref="D16:D19" si="15">SUM($B$4-B16)</f>
        <v>46</v>
      </c>
      <c r="E16" s="106">
        <f t="shared" ref="E16:E19" si="16">SUM($B$5-C16)</f>
        <v>45</v>
      </c>
      <c r="F16" s="105">
        <f t="shared" si="2"/>
        <v>2.1276595744680851E-2</v>
      </c>
      <c r="G16" s="105">
        <f t="shared" si="3"/>
        <v>0</v>
      </c>
      <c r="H16" s="104">
        <f t="shared" si="4"/>
        <v>2.1276595744680851E-2</v>
      </c>
      <c r="I16" s="103" t="str">
        <f t="shared" si="5"/>
        <v/>
      </c>
      <c r="J16" s="103" t="e">
        <f t="shared" si="6"/>
        <v>#DIV/0!</v>
      </c>
      <c r="K16" s="103" t="str">
        <f t="shared" si="7"/>
        <v/>
      </c>
      <c r="L16" s="103" t="str">
        <f t="shared" si="8"/>
        <v/>
      </c>
      <c r="M16" s="103">
        <f t="shared" si="9"/>
        <v>2.4703075291622483</v>
      </c>
      <c r="N16" s="102">
        <f t="shared" si="10"/>
        <v>0.51086956521739102</v>
      </c>
      <c r="O16" s="176" t="str">
        <f t="shared" si="11"/>
        <v/>
      </c>
      <c r="P16" s="176"/>
      <c r="Q16" s="176" t="str">
        <f t="shared" si="12"/>
        <v/>
      </c>
    </row>
    <row r="17" spans="1:17" s="113" customFormat="1" ht="69" customHeight="1" x14ac:dyDescent="0.25">
      <c r="A17" s="129" t="s">
        <v>255</v>
      </c>
      <c r="B17" s="108">
        <v>0</v>
      </c>
      <c r="C17" s="108">
        <v>12</v>
      </c>
      <c r="D17" s="107">
        <f t="shared" si="15"/>
        <v>47</v>
      </c>
      <c r="E17" s="106">
        <f t="shared" si="16"/>
        <v>33</v>
      </c>
      <c r="F17" s="105">
        <f t="shared" si="2"/>
        <v>0</v>
      </c>
      <c r="G17" s="105">
        <f t="shared" si="3"/>
        <v>0.26666666666666666</v>
      </c>
      <c r="H17" s="104">
        <f t="shared" si="4"/>
        <v>-0.26666666666666666</v>
      </c>
      <c r="I17" s="103">
        <f t="shared" si="5"/>
        <v>0</v>
      </c>
      <c r="J17" s="103" t="e">
        <f t="shared" si="6"/>
        <v>#DIV/0!</v>
      </c>
      <c r="K17" s="103" t="str">
        <f t="shared" si="7"/>
        <v/>
      </c>
      <c r="L17" s="103" t="str">
        <f t="shared" si="8"/>
        <v/>
      </c>
      <c r="M17" s="103">
        <f t="shared" si="9"/>
        <v>0</v>
      </c>
      <c r="N17" s="102">
        <f t="shared" si="10"/>
        <v>7.9266354819521701E-5</v>
      </c>
      <c r="O17" s="176" t="str">
        <f t="shared" si="11"/>
        <v/>
      </c>
      <c r="P17" s="176"/>
      <c r="Q17" s="176" t="str">
        <f t="shared" si="12"/>
        <v>Non-doers are more likely to give this response than Doers.</v>
      </c>
    </row>
    <row r="18" spans="1:17" s="113" customFormat="1" ht="21.75" customHeight="1" x14ac:dyDescent="0.25">
      <c r="A18" s="129" t="s">
        <v>256</v>
      </c>
      <c r="B18" s="108">
        <v>6</v>
      </c>
      <c r="C18" s="108">
        <v>3</v>
      </c>
      <c r="D18" s="107">
        <f t="shared" si="15"/>
        <v>41</v>
      </c>
      <c r="E18" s="106">
        <f t="shared" si="16"/>
        <v>42</v>
      </c>
      <c r="F18" s="105">
        <f t="shared" si="2"/>
        <v>0.1276595744680851</v>
      </c>
      <c r="G18" s="105">
        <f t="shared" si="3"/>
        <v>6.6666666666666666E-2</v>
      </c>
      <c r="H18" s="104">
        <f t="shared" si="4"/>
        <v>6.0992907801418431E-2</v>
      </c>
      <c r="I18" s="103">
        <f t="shared" si="5"/>
        <v>2.0487804878048781</v>
      </c>
      <c r="J18" s="103">
        <f t="shared" si="6"/>
        <v>0.74040513755103221</v>
      </c>
      <c r="K18" s="103">
        <f t="shared" si="7"/>
        <v>0.48000952215165599</v>
      </c>
      <c r="L18" s="103">
        <f t="shared" si="8"/>
        <v>8.744621290833102</v>
      </c>
      <c r="M18" s="103">
        <f t="shared" si="9"/>
        <v>1.4499873576795494</v>
      </c>
      <c r="N18" s="102">
        <f t="shared" si="10"/>
        <v>0.26491012463161878</v>
      </c>
      <c r="O18" s="176" t="str">
        <f t="shared" si="11"/>
        <v/>
      </c>
      <c r="P18" s="176"/>
      <c r="Q18" s="176" t="str">
        <f t="shared" si="12"/>
        <v/>
      </c>
    </row>
    <row r="19" spans="1:17" s="113" customFormat="1" ht="21.75" customHeight="1" x14ac:dyDescent="0.25">
      <c r="A19" s="129" t="s">
        <v>257</v>
      </c>
      <c r="B19" s="108"/>
      <c r="C19" s="108">
        <v>2</v>
      </c>
      <c r="D19" s="107">
        <f t="shared" si="15"/>
        <v>47</v>
      </c>
      <c r="E19" s="106">
        <f t="shared" si="16"/>
        <v>43</v>
      </c>
      <c r="F19" s="105">
        <f t="shared" si="2"/>
        <v>0</v>
      </c>
      <c r="G19" s="105">
        <f t="shared" si="3"/>
        <v>4.4444444444444446E-2</v>
      </c>
      <c r="H19" s="104">
        <f t="shared" si="4"/>
        <v>-4.4444444444444446E-2</v>
      </c>
      <c r="I19" s="103">
        <f t="shared" si="5"/>
        <v>0</v>
      </c>
      <c r="J19" s="103" t="e">
        <f t="shared" si="6"/>
        <v>#DIV/0!</v>
      </c>
      <c r="K19" s="103" t="str">
        <f t="shared" si="7"/>
        <v/>
      </c>
      <c r="L19" s="103" t="str">
        <f t="shared" si="8"/>
        <v/>
      </c>
      <c r="M19" s="103">
        <f t="shared" si="9"/>
        <v>0</v>
      </c>
      <c r="N19" s="102">
        <f t="shared" si="10"/>
        <v>0.23650262780697567</v>
      </c>
      <c r="O19" s="176" t="str">
        <f t="shared" si="11"/>
        <v/>
      </c>
      <c r="P19" s="176"/>
      <c r="Q19" s="176" t="str">
        <f t="shared" si="12"/>
        <v/>
      </c>
    </row>
    <row r="20" spans="1:17" s="113" customFormat="1" ht="65.25" customHeight="1" x14ac:dyDescent="0.25">
      <c r="A20" s="129" t="s">
        <v>258</v>
      </c>
      <c r="B20" s="108">
        <v>14</v>
      </c>
      <c r="C20" s="108">
        <v>5</v>
      </c>
      <c r="D20" s="107">
        <f t="shared" si="13"/>
        <v>33</v>
      </c>
      <c r="E20" s="106">
        <f t="shared" si="14"/>
        <v>40</v>
      </c>
      <c r="F20" s="105">
        <f t="shared" si="2"/>
        <v>0.2978723404255319</v>
      </c>
      <c r="G20" s="105">
        <f t="shared" si="3"/>
        <v>0.1111111111111111</v>
      </c>
      <c r="H20" s="104">
        <f t="shared" si="4"/>
        <v>0.1867612293144208</v>
      </c>
      <c r="I20" s="103">
        <f t="shared" si="5"/>
        <v>3.393939393939394</v>
      </c>
      <c r="J20" s="103">
        <f t="shared" si="6"/>
        <v>0.57160441017508057</v>
      </c>
      <c r="K20" s="103">
        <f t="shared" si="7"/>
        <v>1.1069922644869923</v>
      </c>
      <c r="L20" s="103">
        <f t="shared" si="8"/>
        <v>10.405514997046351</v>
      </c>
      <c r="M20" s="103">
        <f t="shared" si="9"/>
        <v>1.8361750773893362</v>
      </c>
      <c r="N20" s="102">
        <f t="shared" si="10"/>
        <v>2.4203833527254182E-2</v>
      </c>
      <c r="O20" s="176" t="str">
        <f t="shared" si="11"/>
        <v>Doers are 1.8 more likely to give this response than Non-Doers.</v>
      </c>
      <c r="P20" s="176"/>
      <c r="Q20" s="176" t="str">
        <f t="shared" si="12"/>
        <v/>
      </c>
    </row>
    <row r="21" spans="1:17" s="113" customFormat="1" ht="21.75" customHeight="1" x14ac:dyDescent="0.25">
      <c r="A21" s="129" t="s">
        <v>259</v>
      </c>
      <c r="B21" s="108">
        <v>2</v>
      </c>
      <c r="C21" s="108">
        <v>1</v>
      </c>
      <c r="D21" s="107">
        <f t="shared" si="13"/>
        <v>45</v>
      </c>
      <c r="E21" s="106">
        <f t="shared" si="14"/>
        <v>44</v>
      </c>
      <c r="F21" s="105">
        <f t="shared" si="2"/>
        <v>4.2553191489361701E-2</v>
      </c>
      <c r="G21" s="105">
        <f t="shared" si="3"/>
        <v>2.2222222222222223E-2</v>
      </c>
      <c r="H21" s="104">
        <f t="shared" si="4"/>
        <v>2.0330969267139478E-2</v>
      </c>
      <c r="I21" s="103">
        <f t="shared" si="5"/>
        <v>1.9555555555555555</v>
      </c>
      <c r="J21" s="103">
        <f t="shared" si="6"/>
        <v>1.242959973188797</v>
      </c>
      <c r="K21" s="103">
        <f t="shared" si="7"/>
        <v>0.17109655670563545</v>
      </c>
      <c r="L21" s="103">
        <f t="shared" si="8"/>
        <v>22.351107494486708</v>
      </c>
      <c r="M21" s="103">
        <f t="shared" si="9"/>
        <v>1.409988481441367</v>
      </c>
      <c r="N21" s="102">
        <f t="shared" si="10"/>
        <v>0.5164835164835162</v>
      </c>
      <c r="O21" s="176" t="str">
        <f t="shared" si="11"/>
        <v/>
      </c>
      <c r="P21" s="176"/>
      <c r="Q21" s="176" t="str">
        <f t="shared" si="12"/>
        <v/>
      </c>
    </row>
    <row r="22" spans="1:17" s="113" customFormat="1" ht="21.75" customHeight="1" x14ac:dyDescent="0.25">
      <c r="A22" s="129" t="s">
        <v>260</v>
      </c>
      <c r="B22" s="108">
        <v>3</v>
      </c>
      <c r="C22" s="108">
        <v>1</v>
      </c>
      <c r="D22" s="107">
        <f t="shared" si="13"/>
        <v>44</v>
      </c>
      <c r="E22" s="106">
        <f t="shared" si="14"/>
        <v>44</v>
      </c>
      <c r="F22" s="105">
        <f t="shared" si="2"/>
        <v>6.3829787234042548E-2</v>
      </c>
      <c r="G22" s="105">
        <f t="shared" si="3"/>
        <v>2.2222222222222223E-2</v>
      </c>
      <c r="H22" s="104">
        <f t="shared" si="4"/>
        <v>4.1607565011820322E-2</v>
      </c>
      <c r="I22" s="103">
        <f t="shared" si="5"/>
        <v>3</v>
      </c>
      <c r="J22" s="103">
        <f t="shared" si="6"/>
        <v>1.1742179860604582</v>
      </c>
      <c r="K22" s="103">
        <f t="shared" si="7"/>
        <v>0.30033553959957027</v>
      </c>
      <c r="L22" s="103">
        <f t="shared" si="8"/>
        <v>29.966483527056024</v>
      </c>
      <c r="M22" s="103">
        <f t="shared" si="9"/>
        <v>1.6675493500240735</v>
      </c>
      <c r="N22" s="102">
        <f t="shared" si="10"/>
        <v>0.32497839239412263</v>
      </c>
      <c r="O22" s="176" t="str">
        <f t="shared" si="11"/>
        <v/>
      </c>
      <c r="P22" s="176"/>
      <c r="Q22" s="176" t="str">
        <f t="shared" si="12"/>
        <v/>
      </c>
    </row>
    <row r="23" spans="1:17" s="113" customFormat="1" ht="21.75" customHeight="1" x14ac:dyDescent="0.25">
      <c r="A23" s="129" t="s">
        <v>261</v>
      </c>
      <c r="B23" s="108"/>
      <c r="C23" s="108"/>
      <c r="D23" s="107">
        <f t="shared" si="13"/>
        <v>47</v>
      </c>
      <c r="E23" s="106">
        <f t="shared" si="14"/>
        <v>45</v>
      </c>
      <c r="F23" s="105">
        <f t="shared" si="2"/>
        <v>0</v>
      </c>
      <c r="G23" s="105">
        <f t="shared" si="3"/>
        <v>0</v>
      </c>
      <c r="H23" s="104">
        <f t="shared" si="4"/>
        <v>0</v>
      </c>
      <c r="I23" s="103" t="str">
        <f t="shared" si="5"/>
        <v/>
      </c>
      <c r="J23" s="103" t="e">
        <f t="shared" si="6"/>
        <v>#DIV/0!</v>
      </c>
      <c r="K23" s="103" t="str">
        <f t="shared" si="7"/>
        <v/>
      </c>
      <c r="L23" s="103" t="str">
        <f t="shared" si="8"/>
        <v/>
      </c>
      <c r="M23" s="103" t="str">
        <f t="shared" si="9"/>
        <v/>
      </c>
      <c r="N23" s="102">
        <f t="shared" si="10"/>
        <v>1</v>
      </c>
      <c r="O23" s="176" t="str">
        <f t="shared" si="11"/>
        <v/>
      </c>
      <c r="P23" s="176"/>
      <c r="Q23" s="176" t="str">
        <f t="shared" si="12"/>
        <v/>
      </c>
    </row>
    <row r="24" spans="1:17" s="113" customFormat="1" ht="21.75" customHeight="1" x14ac:dyDescent="0.25">
      <c r="A24" s="129"/>
      <c r="B24" s="108"/>
      <c r="C24" s="108"/>
      <c r="D24" s="107">
        <f t="shared" si="13"/>
        <v>47</v>
      </c>
      <c r="E24" s="106">
        <f t="shared" si="14"/>
        <v>45</v>
      </c>
      <c r="F24" s="105">
        <f t="shared" si="2"/>
        <v>0</v>
      </c>
      <c r="G24" s="105">
        <f t="shared" si="3"/>
        <v>0</v>
      </c>
      <c r="H24" s="104">
        <f t="shared" si="4"/>
        <v>0</v>
      </c>
      <c r="I24" s="103" t="str">
        <f t="shared" si="5"/>
        <v/>
      </c>
      <c r="J24" s="103" t="e">
        <f t="shared" si="6"/>
        <v>#DIV/0!</v>
      </c>
      <c r="K24" s="103" t="str">
        <f t="shared" si="7"/>
        <v/>
      </c>
      <c r="L24" s="103" t="str">
        <f t="shared" si="8"/>
        <v/>
      </c>
      <c r="M24" s="103" t="str">
        <f t="shared" si="9"/>
        <v/>
      </c>
      <c r="N24" s="102">
        <f t="shared" si="10"/>
        <v>1</v>
      </c>
      <c r="O24" s="176" t="str">
        <f t="shared" si="11"/>
        <v/>
      </c>
      <c r="P24" s="176"/>
      <c r="Q24" s="176" t="str">
        <f t="shared" si="12"/>
        <v/>
      </c>
    </row>
    <row r="25" spans="1:17" s="113" customFormat="1" ht="21.75" customHeight="1" x14ac:dyDescent="0.25">
      <c r="A25" s="129"/>
      <c r="B25" s="108"/>
      <c r="C25" s="108"/>
      <c r="D25" s="107">
        <f t="shared" si="13"/>
        <v>47</v>
      </c>
      <c r="E25" s="106">
        <f t="shared" si="14"/>
        <v>45</v>
      </c>
      <c r="F25" s="105">
        <f t="shared" si="2"/>
        <v>0</v>
      </c>
      <c r="G25" s="105">
        <f t="shared" si="3"/>
        <v>0</v>
      </c>
      <c r="H25" s="104">
        <f t="shared" si="4"/>
        <v>0</v>
      </c>
      <c r="I25" s="103" t="str">
        <f t="shared" si="5"/>
        <v/>
      </c>
      <c r="J25" s="103" t="e">
        <f t="shared" si="6"/>
        <v>#DIV/0!</v>
      </c>
      <c r="K25" s="103" t="str">
        <f t="shared" si="7"/>
        <v/>
      </c>
      <c r="L25" s="103" t="str">
        <f t="shared" si="8"/>
        <v/>
      </c>
      <c r="M25" s="103" t="str">
        <f t="shared" si="9"/>
        <v/>
      </c>
      <c r="N25" s="102">
        <f t="shared" si="10"/>
        <v>1</v>
      </c>
      <c r="O25" s="176" t="str">
        <f t="shared" si="11"/>
        <v/>
      </c>
      <c r="P25" s="176"/>
      <c r="Q25" s="176" t="str">
        <f t="shared" si="12"/>
        <v/>
      </c>
    </row>
    <row r="26" spans="1:17" s="113" customFormat="1" ht="28.5" customHeight="1" x14ac:dyDescent="0.25">
      <c r="A26" s="114" t="s">
        <v>39</v>
      </c>
      <c r="B26" s="107"/>
      <c r="C26" s="107"/>
      <c r="D26" s="107"/>
      <c r="E26" s="106"/>
      <c r="F26" s="105"/>
      <c r="G26" s="105"/>
      <c r="H26" s="104"/>
      <c r="I26" s="103"/>
      <c r="J26" s="103"/>
      <c r="K26" s="103"/>
      <c r="L26" s="103"/>
      <c r="M26" s="103"/>
      <c r="N26" s="102"/>
      <c r="O26" s="176"/>
      <c r="P26" s="176"/>
      <c r="Q26" s="176"/>
    </row>
    <row r="27" spans="1:17" s="113" customFormat="1" ht="69.75" customHeight="1" x14ac:dyDescent="0.25">
      <c r="A27" s="129" t="s">
        <v>262</v>
      </c>
      <c r="B27" s="108">
        <v>41</v>
      </c>
      <c r="C27" s="108">
        <v>24</v>
      </c>
      <c r="D27" s="107">
        <f t="shared" ref="D27:D34" si="17">SUM($B$4-B27)</f>
        <v>6</v>
      </c>
      <c r="E27" s="106">
        <f t="shared" ref="E27:E34" si="18">SUM($B$5-C27)</f>
        <v>21</v>
      </c>
      <c r="F27" s="105">
        <f t="shared" si="2"/>
        <v>0.87234042553191493</v>
      </c>
      <c r="G27" s="105">
        <f t="shared" si="3"/>
        <v>0.53333333333333333</v>
      </c>
      <c r="H27" s="104">
        <f t="shared" si="4"/>
        <v>0.33900709219858161</v>
      </c>
      <c r="I27" s="103">
        <f t="shared" si="5"/>
        <v>5.979166666666667</v>
      </c>
      <c r="J27" s="103">
        <f t="shared" si="6"/>
        <v>0.52947391329018278</v>
      </c>
      <c r="K27" s="103">
        <f t="shared" si="7"/>
        <v>2.1180849072889725</v>
      </c>
      <c r="L27" s="103">
        <f t="shared" si="8"/>
        <v>16.878659540394107</v>
      </c>
      <c r="M27" s="103">
        <f t="shared" si="9"/>
        <v>3.3303832007707621</v>
      </c>
      <c r="N27" s="102">
        <f t="shared" ref="N27:N39" si="19">MIN(_xlfn.HYPGEOM.DIST(C27,B27+C27,C27+E27,B27+D27+C27+E27,TRUE),_xlfn.HYPGEOM.DIST(B27,B27+C27,B27+D27,B27+D27+C27+E27,TRUE))</f>
        <v>3.4392393292036763E-4</v>
      </c>
      <c r="O27" s="176" t="str">
        <f t="shared" ref="O27:O39" si="20">IF(AND(N27&lt;$B$6,M27&gt;1,AND(B27&gt;0,B27&lt;$B$4)),"Doers are " &amp; ROUND(M27,1)&amp;" more likely to give this response than Non-Doers.",IF(AND(N27&lt;$B$6,M27&gt;1,B27=$B$4),"Doers are more likely to give this response than Non-doers.",""))</f>
        <v>Doers are 3.3 more likely to give this response than Non-Doers.</v>
      </c>
      <c r="P27" s="176"/>
      <c r="Q27" s="176" t="str">
        <f t="shared" ref="Q27:Q39" si="21">IF(AND(N27&lt;$B$6,M27&lt;1,AND(C27&gt;0,B27&gt;0)),"Non-doers are " &amp; ROUND(1/M27,1)&amp;" more likely to give this response than Doers.",IF(AND(N27&lt;$B$6,M27=0,B27=0),"Non-doers are more likely to give this response than Doers.",""))</f>
        <v/>
      </c>
    </row>
    <row r="28" spans="1:17" s="113" customFormat="1" ht="74.25" customHeight="1" x14ac:dyDescent="0.25">
      <c r="A28" s="129" t="s">
        <v>263</v>
      </c>
      <c r="B28" s="108">
        <v>5</v>
      </c>
      <c r="C28" s="108"/>
      <c r="D28" s="107">
        <f t="shared" si="17"/>
        <v>42</v>
      </c>
      <c r="E28" s="106">
        <f t="shared" si="18"/>
        <v>45</v>
      </c>
      <c r="F28" s="105">
        <f t="shared" si="2"/>
        <v>0.10638297872340426</v>
      </c>
      <c r="G28" s="105">
        <f t="shared" si="3"/>
        <v>0</v>
      </c>
      <c r="H28" s="104">
        <f t="shared" si="4"/>
        <v>0.10638297872340426</v>
      </c>
      <c r="I28" s="103" t="str">
        <f t="shared" si="5"/>
        <v/>
      </c>
      <c r="J28" s="103" t="e">
        <f t="shared" si="6"/>
        <v>#DIV/0!</v>
      </c>
      <c r="K28" s="103" t="str">
        <f t="shared" si="7"/>
        <v/>
      </c>
      <c r="L28" s="103" t="str">
        <f t="shared" si="8"/>
        <v/>
      </c>
      <c r="M28" s="103">
        <f t="shared" si="9"/>
        <v>2.610336817653891</v>
      </c>
      <c r="N28" s="102">
        <f t="shared" si="19"/>
        <v>3.1192122484257324E-2</v>
      </c>
      <c r="O28" s="176" t="str">
        <f t="shared" si="20"/>
        <v>Doers are 2.6 more likely to give this response than Non-Doers.</v>
      </c>
      <c r="P28" s="176"/>
      <c r="Q28" s="176" t="str">
        <f t="shared" si="21"/>
        <v/>
      </c>
    </row>
    <row r="29" spans="1:17" s="113" customFormat="1" ht="21.75" customHeight="1" x14ac:dyDescent="0.25">
      <c r="A29" s="129" t="s">
        <v>264</v>
      </c>
      <c r="B29" s="108">
        <v>1</v>
      </c>
      <c r="C29" s="108">
        <v>2</v>
      </c>
      <c r="D29" s="107">
        <f t="shared" si="17"/>
        <v>46</v>
      </c>
      <c r="E29" s="106">
        <f t="shared" si="18"/>
        <v>43</v>
      </c>
      <c r="F29" s="105">
        <f t="shared" si="2"/>
        <v>2.1276595744680851E-2</v>
      </c>
      <c r="G29" s="105">
        <f t="shared" si="3"/>
        <v>4.4444444444444446E-2</v>
      </c>
      <c r="H29" s="104">
        <f t="shared" si="4"/>
        <v>-2.3167848699763596E-2</v>
      </c>
      <c r="I29" s="103">
        <f t="shared" si="5"/>
        <v>0.46739130434782611</v>
      </c>
      <c r="J29" s="103">
        <f t="shared" si="6"/>
        <v>1.2429782557986568</v>
      </c>
      <c r="K29" s="103">
        <f t="shared" si="7"/>
        <v>4.089179518747281E-2</v>
      </c>
      <c r="L29" s="103">
        <f t="shared" si="8"/>
        <v>5.3422607243930846</v>
      </c>
      <c r="M29" s="103">
        <f t="shared" si="9"/>
        <v>0.60034530833622568</v>
      </c>
      <c r="N29" s="102">
        <f t="shared" si="19"/>
        <v>0.48351648351648341</v>
      </c>
      <c r="O29" s="176" t="str">
        <f t="shared" si="20"/>
        <v/>
      </c>
      <c r="P29" s="176"/>
      <c r="Q29" s="176" t="str">
        <f t="shared" si="21"/>
        <v/>
      </c>
    </row>
    <row r="30" spans="1:17" s="113" customFormat="1" ht="73.5" customHeight="1" x14ac:dyDescent="0.25">
      <c r="A30" s="129" t="s">
        <v>265</v>
      </c>
      <c r="B30" s="108">
        <v>1</v>
      </c>
      <c r="C30" s="108">
        <v>7</v>
      </c>
      <c r="D30" s="107">
        <f t="shared" si="17"/>
        <v>46</v>
      </c>
      <c r="E30" s="106">
        <f t="shared" si="18"/>
        <v>38</v>
      </c>
      <c r="F30" s="105">
        <f t="shared" si="2"/>
        <v>2.1276595744680851E-2</v>
      </c>
      <c r="G30" s="105">
        <f t="shared" si="3"/>
        <v>0.15555555555555556</v>
      </c>
      <c r="H30" s="104">
        <f t="shared" si="4"/>
        <v>-0.1342789598108747</v>
      </c>
      <c r="I30" s="103">
        <f t="shared" si="5"/>
        <v>0.11801242236024845</v>
      </c>
      <c r="J30" s="103">
        <f t="shared" si="6"/>
        <v>1.0912891746762678</v>
      </c>
      <c r="K30" s="103">
        <f t="shared" si="7"/>
        <v>1.3899642366802431E-2</v>
      </c>
      <c r="L30" s="103">
        <f t="shared" si="8"/>
        <v>1.0019633213438948</v>
      </c>
      <c r="M30" s="103">
        <f t="shared" si="9"/>
        <v>0.19456808103287457</v>
      </c>
      <c r="N30" s="102">
        <f t="shared" si="19"/>
        <v>2.5229619162659228E-2</v>
      </c>
      <c r="O30" s="176" t="str">
        <f t="shared" si="20"/>
        <v/>
      </c>
      <c r="P30" s="176"/>
      <c r="Q30" s="176" t="str">
        <f t="shared" si="21"/>
        <v>Non-doers are 5.1 more likely to give this response than Doers.</v>
      </c>
    </row>
    <row r="31" spans="1:17" s="113" customFormat="1" ht="66.75" customHeight="1" x14ac:dyDescent="0.25">
      <c r="A31" s="129" t="s">
        <v>266</v>
      </c>
      <c r="B31" s="108">
        <v>9</v>
      </c>
      <c r="C31" s="108">
        <v>2</v>
      </c>
      <c r="D31" s="107">
        <f t="shared" si="17"/>
        <v>38</v>
      </c>
      <c r="E31" s="106">
        <f t="shared" si="18"/>
        <v>43</v>
      </c>
      <c r="F31" s="105">
        <f t="shared" si="2"/>
        <v>0.19148936170212766</v>
      </c>
      <c r="G31" s="105">
        <f t="shared" si="3"/>
        <v>4.4444444444444446E-2</v>
      </c>
      <c r="H31" s="104">
        <f t="shared" si="4"/>
        <v>0.14704491725768321</v>
      </c>
      <c r="I31" s="103">
        <f t="shared" si="5"/>
        <v>5.0921052631578947</v>
      </c>
      <c r="J31" s="103">
        <f t="shared" si="6"/>
        <v>0.81282391361123463</v>
      </c>
      <c r="K31" s="103">
        <f t="shared" si="7"/>
        <v>1.0351604947277433</v>
      </c>
      <c r="L31" s="103">
        <f t="shared" si="8"/>
        <v>25.048807545442539</v>
      </c>
      <c r="M31" s="103">
        <f t="shared" si="9"/>
        <v>2.0245503945408196</v>
      </c>
      <c r="N31" s="102">
        <f t="shared" si="19"/>
        <v>2.9756022321356226E-2</v>
      </c>
      <c r="O31" s="176" t="str">
        <f t="shared" si="20"/>
        <v>Doers are 2 more likely to give this response than Non-Doers.</v>
      </c>
      <c r="P31" s="176"/>
      <c r="Q31" s="176" t="str">
        <f t="shared" si="21"/>
        <v/>
      </c>
    </row>
    <row r="32" spans="1:17" s="113" customFormat="1" ht="59.25" customHeight="1" x14ac:dyDescent="0.25">
      <c r="A32" s="129" t="s">
        <v>267</v>
      </c>
      <c r="B32" s="108">
        <v>1</v>
      </c>
      <c r="C32" s="108">
        <v>6</v>
      </c>
      <c r="D32" s="107">
        <f t="shared" si="17"/>
        <v>46</v>
      </c>
      <c r="E32" s="106">
        <f t="shared" si="18"/>
        <v>39</v>
      </c>
      <c r="F32" s="105">
        <f t="shared" si="2"/>
        <v>2.1276595744680851E-2</v>
      </c>
      <c r="G32" s="105">
        <f t="shared" si="3"/>
        <v>0.13333333333333333</v>
      </c>
      <c r="H32" s="104">
        <f t="shared" si="4"/>
        <v>-0.11205673758865248</v>
      </c>
      <c r="I32" s="103">
        <f t="shared" si="5"/>
        <v>0.14130434782608695</v>
      </c>
      <c r="J32" s="103">
        <f t="shared" si="6"/>
        <v>1.1018379294353935</v>
      </c>
      <c r="K32" s="103">
        <f t="shared" si="7"/>
        <v>1.6302422521184131E-2</v>
      </c>
      <c r="L32" s="103">
        <f t="shared" si="8"/>
        <v>1.2247823100284518</v>
      </c>
      <c r="M32" s="103">
        <f t="shared" si="9"/>
        <v>0.22702059942273631</v>
      </c>
      <c r="N32" s="102">
        <f t="shared" si="19"/>
        <v>4.8877894674097637E-2</v>
      </c>
      <c r="O32" s="176" t="str">
        <f t="shared" si="20"/>
        <v/>
      </c>
      <c r="P32" s="176"/>
      <c r="Q32" s="176" t="str">
        <f t="shared" si="21"/>
        <v>Non-doers are 4.4 more likely to give this response than Doers.</v>
      </c>
    </row>
    <row r="33" spans="1:17" s="113" customFormat="1" ht="21.75" customHeight="1" x14ac:dyDescent="0.25">
      <c r="A33" s="129" t="s">
        <v>268</v>
      </c>
      <c r="B33" s="108">
        <v>0</v>
      </c>
      <c r="C33" s="108">
        <v>1</v>
      </c>
      <c r="D33" s="107">
        <f t="shared" si="17"/>
        <v>47</v>
      </c>
      <c r="E33" s="106">
        <f t="shared" si="18"/>
        <v>44</v>
      </c>
      <c r="F33" s="105">
        <f t="shared" si="2"/>
        <v>0</v>
      </c>
      <c r="G33" s="105">
        <f t="shared" si="3"/>
        <v>2.2222222222222223E-2</v>
      </c>
      <c r="H33" s="104">
        <f t="shared" si="4"/>
        <v>-2.2222222222222223E-2</v>
      </c>
      <c r="I33" s="103">
        <f t="shared" si="5"/>
        <v>0</v>
      </c>
      <c r="J33" s="103" t="e">
        <f t="shared" si="6"/>
        <v>#DIV/0!</v>
      </c>
      <c r="K33" s="103" t="str">
        <f t="shared" si="7"/>
        <v/>
      </c>
      <c r="L33" s="103" t="str">
        <f t="shared" si="8"/>
        <v/>
      </c>
      <c r="M33" s="103">
        <f t="shared" si="9"/>
        <v>0</v>
      </c>
      <c r="N33" s="102">
        <f t="shared" si="19"/>
        <v>0.4891304347826087</v>
      </c>
      <c r="O33" s="176" t="str">
        <f t="shared" si="20"/>
        <v/>
      </c>
      <c r="P33" s="176"/>
      <c r="Q33" s="176" t="str">
        <f t="shared" si="21"/>
        <v/>
      </c>
    </row>
    <row r="34" spans="1:17" s="113" customFormat="1" ht="21.75" customHeight="1" x14ac:dyDescent="0.25">
      <c r="A34" s="129" t="s">
        <v>269</v>
      </c>
      <c r="B34" s="108">
        <v>0</v>
      </c>
      <c r="C34" s="108">
        <v>2</v>
      </c>
      <c r="D34" s="107">
        <f t="shared" si="17"/>
        <v>47</v>
      </c>
      <c r="E34" s="106">
        <f t="shared" si="18"/>
        <v>43</v>
      </c>
      <c r="F34" s="105">
        <f t="shared" si="2"/>
        <v>0</v>
      </c>
      <c r="G34" s="105">
        <f t="shared" si="3"/>
        <v>4.4444444444444446E-2</v>
      </c>
      <c r="H34" s="104">
        <f t="shared" si="4"/>
        <v>-4.4444444444444446E-2</v>
      </c>
      <c r="I34" s="103">
        <f t="shared" si="5"/>
        <v>0</v>
      </c>
      <c r="J34" s="103" t="e">
        <f t="shared" si="6"/>
        <v>#DIV/0!</v>
      </c>
      <c r="K34" s="103" t="str">
        <f t="shared" si="7"/>
        <v/>
      </c>
      <c r="L34" s="103" t="str">
        <f t="shared" si="8"/>
        <v/>
      </c>
      <c r="M34" s="103">
        <f t="shared" si="9"/>
        <v>0</v>
      </c>
      <c r="N34" s="102">
        <f t="shared" si="19"/>
        <v>0.23650262780697567</v>
      </c>
      <c r="O34" s="176" t="str">
        <f t="shared" si="20"/>
        <v/>
      </c>
      <c r="P34" s="176"/>
      <c r="Q34" s="176" t="str">
        <f t="shared" si="21"/>
        <v/>
      </c>
    </row>
    <row r="35" spans="1:17" s="113" customFormat="1" ht="21.75" customHeight="1" x14ac:dyDescent="0.25">
      <c r="A35" s="129" t="s">
        <v>270</v>
      </c>
      <c r="B35" s="108">
        <v>0</v>
      </c>
      <c r="C35" s="108">
        <v>1</v>
      </c>
      <c r="D35" s="107">
        <f t="shared" ref="D35:D39" si="22">SUM($B$4-B35)</f>
        <v>47</v>
      </c>
      <c r="E35" s="106">
        <f t="shared" ref="E35:E39" si="23">SUM($B$5-C35)</f>
        <v>44</v>
      </c>
      <c r="F35" s="105">
        <f t="shared" si="2"/>
        <v>0</v>
      </c>
      <c r="G35" s="105">
        <f t="shared" si="3"/>
        <v>2.2222222222222223E-2</v>
      </c>
      <c r="H35" s="104">
        <f t="shared" si="4"/>
        <v>-2.2222222222222223E-2</v>
      </c>
      <c r="I35" s="103">
        <f t="shared" si="5"/>
        <v>0</v>
      </c>
      <c r="J35" s="103" t="e">
        <f t="shared" si="6"/>
        <v>#DIV/0!</v>
      </c>
      <c r="K35" s="103" t="str">
        <f t="shared" si="7"/>
        <v/>
      </c>
      <c r="L35" s="103" t="str">
        <f t="shared" si="8"/>
        <v/>
      </c>
      <c r="M35" s="103">
        <f t="shared" si="9"/>
        <v>0</v>
      </c>
      <c r="N35" s="102">
        <f t="shared" si="19"/>
        <v>0.4891304347826087</v>
      </c>
      <c r="O35" s="176" t="str">
        <f t="shared" si="20"/>
        <v/>
      </c>
      <c r="P35" s="176"/>
      <c r="Q35" s="176" t="str">
        <f t="shared" si="21"/>
        <v/>
      </c>
    </row>
    <row r="36" spans="1:17" s="113" customFormat="1" ht="21.75" customHeight="1" x14ac:dyDescent="0.25">
      <c r="A36" s="129" t="s">
        <v>271</v>
      </c>
      <c r="B36" s="108">
        <v>0</v>
      </c>
      <c r="C36" s="108">
        <v>1</v>
      </c>
      <c r="D36" s="107">
        <f t="shared" si="22"/>
        <v>47</v>
      </c>
      <c r="E36" s="106">
        <f t="shared" si="23"/>
        <v>44</v>
      </c>
      <c r="F36" s="105">
        <f t="shared" si="2"/>
        <v>0</v>
      </c>
      <c r="G36" s="105">
        <f t="shared" si="3"/>
        <v>2.2222222222222223E-2</v>
      </c>
      <c r="H36" s="104">
        <f t="shared" si="4"/>
        <v>-2.2222222222222223E-2</v>
      </c>
      <c r="I36" s="103">
        <f t="shared" si="5"/>
        <v>0</v>
      </c>
      <c r="J36" s="103" t="e">
        <f t="shared" si="6"/>
        <v>#DIV/0!</v>
      </c>
      <c r="K36" s="103" t="str">
        <f t="shared" si="7"/>
        <v/>
      </c>
      <c r="L36" s="103" t="str">
        <f t="shared" si="8"/>
        <v/>
      </c>
      <c r="M36" s="103">
        <f t="shared" si="9"/>
        <v>0</v>
      </c>
      <c r="N36" s="102">
        <f t="shared" si="19"/>
        <v>0.4891304347826087</v>
      </c>
      <c r="O36" s="176" t="str">
        <f t="shared" si="20"/>
        <v/>
      </c>
      <c r="P36" s="176"/>
      <c r="Q36" s="176" t="str">
        <f t="shared" si="21"/>
        <v/>
      </c>
    </row>
    <row r="37" spans="1:17" s="113" customFormat="1" ht="59.25" customHeight="1" x14ac:dyDescent="0.25">
      <c r="A37" s="129" t="s">
        <v>272</v>
      </c>
      <c r="B37" s="108">
        <v>0</v>
      </c>
      <c r="C37" s="108">
        <v>5</v>
      </c>
      <c r="D37" s="107">
        <f t="shared" si="22"/>
        <v>47</v>
      </c>
      <c r="E37" s="106">
        <f t="shared" si="23"/>
        <v>40</v>
      </c>
      <c r="F37" s="105">
        <f t="shared" si="2"/>
        <v>0</v>
      </c>
      <c r="G37" s="105">
        <f t="shared" si="3"/>
        <v>0.1111111111111111</v>
      </c>
      <c r="H37" s="104">
        <f t="shared" si="4"/>
        <v>-0.1111111111111111</v>
      </c>
      <c r="I37" s="103">
        <f t="shared" si="5"/>
        <v>0</v>
      </c>
      <c r="J37" s="103" t="e">
        <f t="shared" si="6"/>
        <v>#DIV/0!</v>
      </c>
      <c r="K37" s="103" t="str">
        <f t="shared" si="7"/>
        <v/>
      </c>
      <c r="L37" s="103" t="str">
        <f t="shared" si="8"/>
        <v/>
      </c>
      <c r="M37" s="103">
        <f t="shared" si="9"/>
        <v>0</v>
      </c>
      <c r="N37" s="102">
        <f t="shared" si="19"/>
        <v>2.4844049453233642E-2</v>
      </c>
      <c r="O37" s="176" t="str">
        <f t="shared" si="20"/>
        <v/>
      </c>
      <c r="P37" s="176"/>
      <c r="Q37" s="176" t="str">
        <f t="shared" si="21"/>
        <v>Non-doers are more likely to give this response than Doers.</v>
      </c>
    </row>
    <row r="38" spans="1:17" s="113" customFormat="1" ht="21.75" customHeight="1" x14ac:dyDescent="0.25">
      <c r="A38" s="129" t="s">
        <v>273</v>
      </c>
      <c r="B38" s="108">
        <v>0</v>
      </c>
      <c r="C38" s="108">
        <v>3</v>
      </c>
      <c r="D38" s="107">
        <f t="shared" si="22"/>
        <v>47</v>
      </c>
      <c r="E38" s="106">
        <f t="shared" si="23"/>
        <v>42</v>
      </c>
      <c r="F38" s="105">
        <f t="shared" si="2"/>
        <v>0</v>
      </c>
      <c r="G38" s="105">
        <f t="shared" si="3"/>
        <v>6.6666666666666666E-2</v>
      </c>
      <c r="H38" s="104">
        <f t="shared" si="4"/>
        <v>-6.6666666666666666E-2</v>
      </c>
      <c r="I38" s="103">
        <f t="shared" si="5"/>
        <v>0</v>
      </c>
      <c r="J38" s="103" t="e">
        <f t="shared" si="6"/>
        <v>#DIV/0!</v>
      </c>
      <c r="K38" s="103" t="str">
        <f t="shared" si="7"/>
        <v/>
      </c>
      <c r="L38" s="103" t="str">
        <f t="shared" si="8"/>
        <v/>
      </c>
      <c r="M38" s="103">
        <f t="shared" si="9"/>
        <v>0</v>
      </c>
      <c r="N38" s="102">
        <f t="shared" si="19"/>
        <v>0.11299569995222165</v>
      </c>
      <c r="O38" s="176" t="str">
        <f t="shared" si="20"/>
        <v/>
      </c>
      <c r="P38" s="176"/>
      <c r="Q38" s="176" t="str">
        <f t="shared" si="21"/>
        <v/>
      </c>
    </row>
    <row r="39" spans="1:17" s="113" customFormat="1" ht="21.75" customHeight="1" x14ac:dyDescent="0.25">
      <c r="A39" s="129"/>
      <c r="B39" s="108"/>
      <c r="C39" s="108"/>
      <c r="D39" s="107">
        <f t="shared" si="22"/>
        <v>47</v>
      </c>
      <c r="E39" s="106">
        <f t="shared" si="23"/>
        <v>45</v>
      </c>
      <c r="F39" s="105">
        <f t="shared" si="2"/>
        <v>0</v>
      </c>
      <c r="G39" s="105">
        <f t="shared" si="3"/>
        <v>0</v>
      </c>
      <c r="H39" s="104">
        <f t="shared" si="4"/>
        <v>0</v>
      </c>
      <c r="I39" s="103" t="str">
        <f t="shared" si="5"/>
        <v/>
      </c>
      <c r="J39" s="103" t="e">
        <f t="shared" si="6"/>
        <v>#DIV/0!</v>
      </c>
      <c r="K39" s="103" t="str">
        <f t="shared" si="7"/>
        <v/>
      </c>
      <c r="L39" s="103" t="str">
        <f t="shared" si="8"/>
        <v/>
      </c>
      <c r="M39" s="103" t="str">
        <f t="shared" si="9"/>
        <v/>
      </c>
      <c r="N39" s="102">
        <f t="shared" si="19"/>
        <v>1</v>
      </c>
      <c r="O39" s="176" t="str">
        <f t="shared" si="20"/>
        <v/>
      </c>
      <c r="P39" s="176"/>
      <c r="Q39" s="176" t="str">
        <f t="shared" si="21"/>
        <v/>
      </c>
    </row>
    <row r="40" spans="1:17" s="118" customFormat="1" ht="21.75" customHeight="1" x14ac:dyDescent="0.25">
      <c r="A40" s="128"/>
      <c r="B40" s="117"/>
      <c r="C40" s="117"/>
      <c r="D40" s="101"/>
      <c r="E40" s="126"/>
      <c r="F40" s="125"/>
      <c r="G40" s="125"/>
      <c r="H40" s="124"/>
      <c r="I40" s="123"/>
      <c r="J40" s="123"/>
      <c r="K40" s="123"/>
      <c r="L40" s="123"/>
      <c r="M40" s="123"/>
      <c r="N40" s="102"/>
      <c r="O40" s="176"/>
      <c r="P40" s="176"/>
      <c r="Q40" s="176"/>
    </row>
    <row r="41" spans="1:17" s="113" customFormat="1" ht="30" customHeight="1" x14ac:dyDescent="0.25">
      <c r="A41" s="114" t="s">
        <v>41</v>
      </c>
      <c r="B41" s="107"/>
      <c r="C41" s="107"/>
      <c r="D41" s="107"/>
      <c r="E41" s="130"/>
      <c r="F41" s="105"/>
      <c r="G41" s="105"/>
      <c r="H41" s="104"/>
      <c r="I41" s="103"/>
      <c r="J41" s="103"/>
      <c r="K41" s="103"/>
      <c r="L41" s="103"/>
      <c r="M41" s="103"/>
      <c r="N41" s="102"/>
      <c r="O41" s="176"/>
      <c r="P41" s="101"/>
      <c r="Q41" s="192"/>
    </row>
    <row r="42" spans="1:17" s="113" customFormat="1" ht="65.25" customHeight="1" x14ac:dyDescent="0.25">
      <c r="A42" s="129" t="s">
        <v>274</v>
      </c>
      <c r="B42" s="108">
        <v>43</v>
      </c>
      <c r="C42" s="108">
        <v>29</v>
      </c>
      <c r="D42" s="107">
        <f t="shared" ref="D42:D52" si="24">SUM($B$4-B42)</f>
        <v>4</v>
      </c>
      <c r="E42" s="106">
        <f t="shared" ref="E42:E52" si="25">SUM($B$5-C42)</f>
        <v>16</v>
      </c>
      <c r="F42" s="105">
        <f t="shared" si="2"/>
        <v>0.91489361702127658</v>
      </c>
      <c r="G42" s="105">
        <f t="shared" si="3"/>
        <v>0.64444444444444449</v>
      </c>
      <c r="H42" s="104">
        <f t="shared" si="4"/>
        <v>0.2704491725768321</v>
      </c>
      <c r="I42" s="103">
        <f t="shared" si="5"/>
        <v>5.931034482758621</v>
      </c>
      <c r="J42" s="103">
        <f t="shared" si="6"/>
        <v>0.60847232687623354</v>
      </c>
      <c r="K42" s="103">
        <f t="shared" si="7"/>
        <v>1.7996512320383979</v>
      </c>
      <c r="L42" s="103">
        <f t="shared" si="8"/>
        <v>19.546659602387482</v>
      </c>
      <c r="M42" s="103">
        <f t="shared" si="9"/>
        <v>3.4822161850868851</v>
      </c>
      <c r="N42" s="102">
        <f t="shared" ref="N42:N52" si="26">MIN(_xlfn.HYPGEOM.DIST(C42,B42+C42,C42+E42,B42+D42+C42+E42,TRUE),_xlfn.HYPGEOM.DIST(B42,B42+C42,B42+D42,B42+D42+C42+E42,TRUE))</f>
        <v>1.6192513426395549E-3</v>
      </c>
      <c r="O42" s="176" t="str">
        <f t="shared" ref="O42:O52" si="27">IF(AND(N42&lt;$B$6,M42&gt;1,AND(B42&gt;0,B42&lt;$B$4)),"Doers are " &amp; ROUND(M42,1)&amp;" more likely to give this response than Non-Doers.",IF(AND(N42&lt;$B$6,M42&gt;1,B42=$B$4),"Doers are more likely to give this response than Non-doers.",""))</f>
        <v>Doers are 3.5 more likely to give this response than Non-Doers.</v>
      </c>
      <c r="P42" s="101"/>
      <c r="Q42" s="192" t="str">
        <f t="shared" ref="Q42:Q52" si="28">IF(AND(N42&lt;$B$6,M42&lt;1,AND(C42&gt;0,B42&gt;0)),"Non-doers are " &amp; ROUND(1/M42,1)&amp;" more likely to give this response than Doers.",IF(AND(N42&lt;$B$6,M42=0,B42=0),"Non-doers are more likely to give this response than Doers.",""))</f>
        <v/>
      </c>
    </row>
    <row r="43" spans="1:17" s="113" customFormat="1" ht="21.75" customHeight="1" x14ac:dyDescent="0.25">
      <c r="A43" s="129" t="s">
        <v>275</v>
      </c>
      <c r="B43" s="108">
        <v>4</v>
      </c>
      <c r="C43" s="108">
        <v>0</v>
      </c>
      <c r="D43" s="107">
        <f t="shared" si="24"/>
        <v>43</v>
      </c>
      <c r="E43" s="106">
        <f t="shared" si="25"/>
        <v>45</v>
      </c>
      <c r="F43" s="105">
        <f>IF(ISERROR(B43/$B$4),"",(B43/$B$4))</f>
        <v>8.5106382978723402E-2</v>
      </c>
      <c r="G43" s="105">
        <f>IF(ISERROR(C43/$B$5),"",(C43/$B$5))</f>
        <v>0</v>
      </c>
      <c r="H43" s="104">
        <f>IF(ISERROR(F43-G43),"",(F43-G43))</f>
        <v>8.5106382978723402E-2</v>
      </c>
      <c r="I43" s="103" t="str">
        <f t="shared" si="5"/>
        <v/>
      </c>
      <c r="J43" s="103" t="e">
        <f t="shared" si="6"/>
        <v>#DIV/0!</v>
      </c>
      <c r="K43" s="103" t="str">
        <f t="shared" si="7"/>
        <v/>
      </c>
      <c r="L43" s="103" t="str">
        <f t="shared" si="8"/>
        <v/>
      </c>
      <c r="M43" s="103">
        <f>IF(ISERROR(($B$7*B43/(B43+D43)/(($B$7*B43/(B43+D43)+(1-$B$7)*C43/(C43+E43))))/($B$7*D43/(B43+D43)/(($B$7*D43/(B43+D43)+(1-$B$7)*E43/(C43+E43))))),"",($B$7*B43/(B43+D43)/(($B$7*B43/(B43+D43)+(1-$B$7)*C43/(C43+E43))))/($B$7*D43/(B43+D43)/(($B$7*D43/(B43+D43)+(1-$B$7)*E43/(C43+E43)))))</f>
        <v>2.5728871242200797</v>
      </c>
      <c r="N43" s="102">
        <f t="shared" si="26"/>
        <v>6.3835041363131256E-2</v>
      </c>
      <c r="O43" s="176" t="str">
        <f t="shared" si="27"/>
        <v/>
      </c>
      <c r="P43" s="101"/>
      <c r="Q43" s="192" t="str">
        <f t="shared" si="28"/>
        <v/>
      </c>
    </row>
    <row r="44" spans="1:17" s="113" customFormat="1" ht="21.75" customHeight="1" x14ac:dyDescent="0.25">
      <c r="A44" s="129" t="s">
        <v>276</v>
      </c>
      <c r="B44" s="108">
        <v>2</v>
      </c>
      <c r="C44" s="108">
        <v>0</v>
      </c>
      <c r="D44" s="107">
        <f t="shared" si="24"/>
        <v>45</v>
      </c>
      <c r="E44" s="106">
        <f t="shared" si="25"/>
        <v>45</v>
      </c>
      <c r="F44" s="105">
        <f t="shared" ref="F44:F57" si="29">IF(ISERROR(B44/$B$4),"",(B44/$B$4))</f>
        <v>4.2553191489361701E-2</v>
      </c>
      <c r="G44" s="105">
        <f t="shared" ref="G44:G57" si="30">IF(ISERROR(C44/$B$5),"",(C44/$B$5))</f>
        <v>0</v>
      </c>
      <c r="H44" s="104">
        <f t="shared" ref="H44:H57" si="31">IF(ISERROR(F44-G44),"",(F44-G44))</f>
        <v>4.2553191489361701E-2</v>
      </c>
      <c r="I44" s="103" t="str">
        <f t="shared" si="5"/>
        <v/>
      </c>
      <c r="J44" s="103" t="e">
        <f t="shared" si="6"/>
        <v>#DIV/0!</v>
      </c>
      <c r="K44" s="103" t="str">
        <f t="shared" si="7"/>
        <v/>
      </c>
      <c r="L44" s="103" t="str">
        <f t="shared" si="8"/>
        <v/>
      </c>
      <c r="M44" s="103">
        <f t="shared" ref="M44:M57" si="32">IF(ISERROR(($B$7*B44/(B44+D44)/(($B$7*B44/(B44+D44)+(1-$B$7)*C44/(C44+E44))))/($B$7*D44/(B44+D44)/(($B$7*D44/(B44+D44)+(1-$B$7)*E44/(C44+E44))))),"",($B$7*B44/(B44+D44)/(($B$7*B44/(B44+D44)+(1-$B$7)*C44/(C44+E44))))/($B$7*D44/(B44+D44)/(($B$7*D44/(B44+D44)+(1-$B$7)*E44/(C44+E44)))))</f>
        <v>2.5029810298102984</v>
      </c>
      <c r="N44" s="102">
        <f t="shared" si="26"/>
        <v>0.25824175824175827</v>
      </c>
      <c r="O44" s="176" t="str">
        <f t="shared" si="27"/>
        <v/>
      </c>
      <c r="P44" s="101"/>
      <c r="Q44" s="192" t="str">
        <f t="shared" si="28"/>
        <v/>
      </c>
    </row>
    <row r="45" spans="1:17" s="113" customFormat="1" ht="21.75" customHeight="1" x14ac:dyDescent="0.25">
      <c r="A45" s="129" t="s">
        <v>277</v>
      </c>
      <c r="B45" s="108">
        <v>12</v>
      </c>
      <c r="C45" s="108">
        <v>7</v>
      </c>
      <c r="D45" s="107">
        <f t="shared" si="24"/>
        <v>35</v>
      </c>
      <c r="E45" s="106">
        <f t="shared" si="25"/>
        <v>38</v>
      </c>
      <c r="F45" s="105">
        <f t="shared" si="29"/>
        <v>0.25531914893617019</v>
      </c>
      <c r="G45" s="105">
        <f t="shared" si="30"/>
        <v>0.15555555555555556</v>
      </c>
      <c r="H45" s="104">
        <f t="shared" si="31"/>
        <v>9.9763593380614635E-2</v>
      </c>
      <c r="I45" s="103">
        <f t="shared" si="5"/>
        <v>1.8612244897959183</v>
      </c>
      <c r="J45" s="103">
        <f t="shared" si="6"/>
        <v>0.53016760956851083</v>
      </c>
      <c r="K45" s="103">
        <f t="shared" si="7"/>
        <v>0.6584320739699534</v>
      </c>
      <c r="L45" s="103">
        <f t="shared" si="8"/>
        <v>5.261220919159169</v>
      </c>
      <c r="M45" s="103">
        <f t="shared" si="32"/>
        <v>1.4023303547791526</v>
      </c>
      <c r="N45" s="102">
        <f t="shared" si="26"/>
        <v>0.17795450704390905</v>
      </c>
      <c r="O45" s="176" t="str">
        <f t="shared" si="27"/>
        <v/>
      </c>
      <c r="P45" s="101"/>
      <c r="Q45" s="192" t="str">
        <f t="shared" si="28"/>
        <v/>
      </c>
    </row>
    <row r="46" spans="1:17" s="113" customFormat="1" ht="65.25" customHeight="1" x14ac:dyDescent="0.25">
      <c r="A46" s="129" t="s">
        <v>272</v>
      </c>
      <c r="B46" s="108">
        <v>1</v>
      </c>
      <c r="C46" s="108">
        <v>9</v>
      </c>
      <c r="D46" s="107">
        <f t="shared" si="24"/>
        <v>46</v>
      </c>
      <c r="E46" s="106">
        <f t="shared" si="25"/>
        <v>36</v>
      </c>
      <c r="F46" s="105">
        <f t="shared" si="29"/>
        <v>2.1276595744680851E-2</v>
      </c>
      <c r="G46" s="105">
        <f t="shared" si="30"/>
        <v>0.2</v>
      </c>
      <c r="H46" s="104">
        <f t="shared" si="31"/>
        <v>-0.17872340425531916</v>
      </c>
      <c r="I46" s="103">
        <f t="shared" si="5"/>
        <v>8.6956521739130432E-2</v>
      </c>
      <c r="J46" s="103">
        <f t="shared" si="6"/>
        <v>1.0773244726282196</v>
      </c>
      <c r="K46" s="103">
        <f t="shared" si="7"/>
        <v>1.0526040949693597E-2</v>
      </c>
      <c r="L46" s="103">
        <f t="shared" si="8"/>
        <v>0.71835524002858531</v>
      </c>
      <c r="M46" s="103">
        <f t="shared" si="32"/>
        <v>0.14980874237159458</v>
      </c>
      <c r="N46" s="102">
        <f t="shared" si="26"/>
        <v>6.218545451164785E-3</v>
      </c>
      <c r="O46" s="176" t="str">
        <f t="shared" si="27"/>
        <v/>
      </c>
      <c r="P46" s="101"/>
      <c r="Q46" s="192" t="str">
        <f t="shared" si="28"/>
        <v>Non-doers are 6.7 more likely to give this response than Doers.</v>
      </c>
    </row>
    <row r="47" spans="1:17" s="113" customFormat="1" ht="21.75" customHeight="1" x14ac:dyDescent="0.25">
      <c r="A47" s="129" t="s">
        <v>278</v>
      </c>
      <c r="B47" s="108">
        <v>0</v>
      </c>
      <c r="C47" s="108">
        <v>1</v>
      </c>
      <c r="D47" s="107">
        <f t="shared" si="24"/>
        <v>47</v>
      </c>
      <c r="E47" s="106">
        <f t="shared" si="25"/>
        <v>44</v>
      </c>
      <c r="F47" s="105">
        <f t="shared" si="29"/>
        <v>0</v>
      </c>
      <c r="G47" s="105">
        <f t="shared" si="30"/>
        <v>2.2222222222222223E-2</v>
      </c>
      <c r="H47" s="104">
        <f t="shared" si="31"/>
        <v>-2.2222222222222223E-2</v>
      </c>
      <c r="I47" s="103">
        <f t="shared" si="5"/>
        <v>0</v>
      </c>
      <c r="J47" s="103" t="e">
        <f t="shared" si="6"/>
        <v>#DIV/0!</v>
      </c>
      <c r="K47" s="103" t="str">
        <f t="shared" si="7"/>
        <v/>
      </c>
      <c r="L47" s="103" t="str">
        <f t="shared" si="8"/>
        <v/>
      </c>
      <c r="M47" s="103">
        <f t="shared" si="32"/>
        <v>0</v>
      </c>
      <c r="N47" s="102">
        <f t="shared" si="26"/>
        <v>0.4891304347826087</v>
      </c>
      <c r="O47" s="176" t="str">
        <f t="shared" si="27"/>
        <v/>
      </c>
      <c r="P47" s="101"/>
      <c r="Q47" s="192" t="str">
        <f t="shared" si="28"/>
        <v/>
      </c>
    </row>
    <row r="48" spans="1:17" s="113" customFormat="1" ht="21.75" customHeight="1" x14ac:dyDescent="0.25">
      <c r="A48" s="129" t="s">
        <v>279</v>
      </c>
      <c r="B48" s="108">
        <v>3</v>
      </c>
      <c r="C48" s="108">
        <v>1</v>
      </c>
      <c r="D48" s="107">
        <f t="shared" si="24"/>
        <v>44</v>
      </c>
      <c r="E48" s="106">
        <f t="shared" si="25"/>
        <v>44</v>
      </c>
      <c r="F48" s="105">
        <f t="shared" si="29"/>
        <v>6.3829787234042548E-2</v>
      </c>
      <c r="G48" s="105">
        <f t="shared" si="30"/>
        <v>2.2222222222222223E-2</v>
      </c>
      <c r="H48" s="104">
        <f t="shared" si="31"/>
        <v>4.1607565011820322E-2</v>
      </c>
      <c r="I48" s="103">
        <f t="shared" si="5"/>
        <v>3</v>
      </c>
      <c r="J48" s="103">
        <f t="shared" si="6"/>
        <v>1.1742179860604582</v>
      </c>
      <c r="K48" s="103">
        <f t="shared" si="7"/>
        <v>0.30033553959957027</v>
      </c>
      <c r="L48" s="103">
        <f t="shared" si="8"/>
        <v>29.966483527056024</v>
      </c>
      <c r="M48" s="103">
        <f t="shared" si="32"/>
        <v>1.6675493500240735</v>
      </c>
      <c r="N48" s="102">
        <f t="shared" si="26"/>
        <v>0.32497839239412263</v>
      </c>
      <c r="O48" s="176" t="str">
        <f t="shared" si="27"/>
        <v/>
      </c>
      <c r="P48" s="101"/>
      <c r="Q48" s="192" t="str">
        <f t="shared" si="28"/>
        <v/>
      </c>
    </row>
    <row r="49" spans="1:17" s="113" customFormat="1" ht="21.75" customHeight="1" x14ac:dyDescent="0.25">
      <c r="A49" s="129" t="s">
        <v>280</v>
      </c>
      <c r="B49" s="108">
        <v>0</v>
      </c>
      <c r="C49" s="108">
        <v>3</v>
      </c>
      <c r="D49" s="107">
        <f t="shared" si="24"/>
        <v>47</v>
      </c>
      <c r="E49" s="106">
        <f t="shared" si="25"/>
        <v>42</v>
      </c>
      <c r="F49" s="105">
        <f t="shared" si="29"/>
        <v>0</v>
      </c>
      <c r="G49" s="105">
        <f t="shared" si="30"/>
        <v>6.6666666666666666E-2</v>
      </c>
      <c r="H49" s="104">
        <f t="shared" si="31"/>
        <v>-6.6666666666666666E-2</v>
      </c>
      <c r="I49" s="103">
        <f t="shared" si="5"/>
        <v>0</v>
      </c>
      <c r="J49" s="103" t="e">
        <f t="shared" si="6"/>
        <v>#DIV/0!</v>
      </c>
      <c r="K49" s="103" t="str">
        <f t="shared" si="7"/>
        <v/>
      </c>
      <c r="L49" s="103" t="str">
        <f t="shared" si="8"/>
        <v/>
      </c>
      <c r="M49" s="103">
        <f t="shared" si="32"/>
        <v>0</v>
      </c>
      <c r="N49" s="102">
        <f t="shared" si="26"/>
        <v>0.11299569995222165</v>
      </c>
      <c r="O49" s="176" t="str">
        <f t="shared" si="27"/>
        <v/>
      </c>
      <c r="P49" s="101"/>
      <c r="Q49" s="192" t="str">
        <f t="shared" si="28"/>
        <v/>
      </c>
    </row>
    <row r="50" spans="1:17" s="113" customFormat="1" ht="21.75" hidden="1" customHeight="1" x14ac:dyDescent="0.25">
      <c r="A50" s="129"/>
      <c r="B50" s="108"/>
      <c r="C50" s="108"/>
      <c r="D50" s="107">
        <f t="shared" si="24"/>
        <v>47</v>
      </c>
      <c r="E50" s="106">
        <f t="shared" si="25"/>
        <v>45</v>
      </c>
      <c r="F50" s="105">
        <f t="shared" si="29"/>
        <v>0</v>
      </c>
      <c r="G50" s="105">
        <f t="shared" si="30"/>
        <v>0</v>
      </c>
      <c r="H50" s="104">
        <f t="shared" si="31"/>
        <v>0</v>
      </c>
      <c r="I50" s="103" t="str">
        <f t="shared" si="5"/>
        <v/>
      </c>
      <c r="J50" s="103" t="e">
        <f t="shared" si="6"/>
        <v>#DIV/0!</v>
      </c>
      <c r="K50" s="103" t="str">
        <f t="shared" si="7"/>
        <v/>
      </c>
      <c r="L50" s="103" t="str">
        <f t="shared" si="8"/>
        <v/>
      </c>
      <c r="M50" s="103" t="str">
        <f t="shared" si="32"/>
        <v/>
      </c>
      <c r="N50" s="102">
        <f t="shared" si="26"/>
        <v>1</v>
      </c>
      <c r="O50" s="176" t="str">
        <f t="shared" si="27"/>
        <v/>
      </c>
      <c r="P50" s="101"/>
      <c r="Q50" s="192" t="str">
        <f t="shared" si="28"/>
        <v/>
      </c>
    </row>
    <row r="51" spans="1:17" s="113" customFormat="1" ht="21.75" hidden="1" customHeight="1" x14ac:dyDescent="0.25">
      <c r="A51" s="129"/>
      <c r="B51" s="108"/>
      <c r="C51" s="108"/>
      <c r="D51" s="107">
        <f t="shared" si="24"/>
        <v>47</v>
      </c>
      <c r="E51" s="106">
        <f t="shared" si="25"/>
        <v>45</v>
      </c>
      <c r="F51" s="105">
        <f t="shared" si="29"/>
        <v>0</v>
      </c>
      <c r="G51" s="105">
        <f t="shared" si="30"/>
        <v>0</v>
      </c>
      <c r="H51" s="104">
        <f t="shared" si="31"/>
        <v>0</v>
      </c>
      <c r="I51" s="103" t="str">
        <f t="shared" si="5"/>
        <v/>
      </c>
      <c r="J51" s="103" t="e">
        <f t="shared" si="6"/>
        <v>#DIV/0!</v>
      </c>
      <c r="K51" s="103" t="str">
        <f t="shared" si="7"/>
        <v/>
      </c>
      <c r="L51" s="103" t="str">
        <f t="shared" si="8"/>
        <v/>
      </c>
      <c r="M51" s="103" t="str">
        <f t="shared" si="32"/>
        <v/>
      </c>
      <c r="N51" s="102">
        <f t="shared" si="26"/>
        <v>1</v>
      </c>
      <c r="O51" s="176" t="str">
        <f t="shared" si="27"/>
        <v/>
      </c>
      <c r="P51" s="101"/>
      <c r="Q51" s="192" t="str">
        <f t="shared" si="28"/>
        <v/>
      </c>
    </row>
    <row r="52" spans="1:17" s="113" customFormat="1" ht="21.75" customHeight="1" x14ac:dyDescent="0.25">
      <c r="A52" s="129"/>
      <c r="B52" s="108"/>
      <c r="C52" s="108"/>
      <c r="D52" s="107">
        <f t="shared" si="24"/>
        <v>47</v>
      </c>
      <c r="E52" s="106">
        <f t="shared" si="25"/>
        <v>45</v>
      </c>
      <c r="F52" s="105">
        <f t="shared" si="29"/>
        <v>0</v>
      </c>
      <c r="G52" s="105">
        <f t="shared" si="30"/>
        <v>0</v>
      </c>
      <c r="H52" s="104">
        <f t="shared" si="31"/>
        <v>0</v>
      </c>
      <c r="I52" s="103" t="str">
        <f t="shared" si="5"/>
        <v/>
      </c>
      <c r="J52" s="103" t="e">
        <f t="shared" si="6"/>
        <v>#DIV/0!</v>
      </c>
      <c r="K52" s="103" t="str">
        <f t="shared" si="7"/>
        <v/>
      </c>
      <c r="L52" s="103" t="str">
        <f t="shared" si="8"/>
        <v/>
      </c>
      <c r="M52" s="103" t="str">
        <f t="shared" si="32"/>
        <v/>
      </c>
      <c r="N52" s="102">
        <f t="shared" si="26"/>
        <v>1</v>
      </c>
      <c r="O52" s="176" t="str">
        <f t="shared" si="27"/>
        <v/>
      </c>
      <c r="P52" s="101"/>
      <c r="Q52" s="192" t="str">
        <f t="shared" si="28"/>
        <v/>
      </c>
    </row>
    <row r="53" spans="1:17" s="113" customFormat="1" ht="31.5" customHeight="1" x14ac:dyDescent="0.25">
      <c r="A53" s="114" t="s">
        <v>42</v>
      </c>
      <c r="B53" s="107"/>
      <c r="C53" s="107"/>
      <c r="D53" s="107"/>
      <c r="E53" s="106"/>
      <c r="F53" s="105"/>
      <c r="G53" s="105"/>
      <c r="H53" s="104"/>
      <c r="I53" s="103"/>
      <c r="J53" s="103" t="e">
        <f t="shared" si="6"/>
        <v>#DIV/0!</v>
      </c>
      <c r="K53" s="103"/>
      <c r="L53" s="103"/>
      <c r="M53" s="103"/>
      <c r="N53" s="102"/>
      <c r="O53" s="176"/>
      <c r="P53" s="101"/>
      <c r="Q53" s="192"/>
    </row>
    <row r="54" spans="1:17" s="113" customFormat="1" ht="67.5" customHeight="1" x14ac:dyDescent="0.25">
      <c r="A54" s="129" t="s">
        <v>281</v>
      </c>
      <c r="B54" s="108">
        <v>32</v>
      </c>
      <c r="C54" s="108">
        <v>17</v>
      </c>
      <c r="D54" s="107">
        <f t="shared" ref="D54:D66" si="33">SUM($B$4-B54)</f>
        <v>15</v>
      </c>
      <c r="E54" s="106">
        <f t="shared" ref="E54:E66" si="34">SUM($B$5-C54)</f>
        <v>28</v>
      </c>
      <c r="F54" s="105">
        <f t="shared" si="29"/>
        <v>0.68085106382978722</v>
      </c>
      <c r="G54" s="105">
        <f t="shared" si="30"/>
        <v>0.37777777777777777</v>
      </c>
      <c r="H54" s="104">
        <f t="shared" si="31"/>
        <v>0.30307328605200945</v>
      </c>
      <c r="I54" s="103">
        <f t="shared" si="5"/>
        <v>3.5137254901960784</v>
      </c>
      <c r="J54" s="103">
        <f t="shared" si="6"/>
        <v>0.43869634349139164</v>
      </c>
      <c r="K54" s="103">
        <f t="shared" si="7"/>
        <v>1.487106126657729</v>
      </c>
      <c r="L54" s="103">
        <f t="shared" si="8"/>
        <v>8.3022096400086145</v>
      </c>
      <c r="M54" s="103">
        <f t="shared" si="32"/>
        <v>2.1160144784220658</v>
      </c>
      <c r="N54" s="102">
        <f t="shared" ref="N54:N66" si="35">MIN(_xlfn.HYPGEOM.DIST(C54,B54+C54,C54+E54,B54+D54+C54+E54,TRUE),_xlfn.HYPGEOM.DIST(B54,B54+C54,B54+D54,B54+D54+C54+E54,TRUE))</f>
        <v>3.2755838562447169E-3</v>
      </c>
      <c r="O54" s="176" t="str">
        <f t="shared" ref="O54:O66" si="36">IF(AND(N54&lt;$B$6,M54&gt;1,AND(B54&gt;0,B54&lt;$B$4)),"Doers are " &amp; ROUND(M54,1)&amp;" more likely to give this response than Non-Doers.",IF(AND(N54&lt;$B$6,M54&gt;1,B54=$B$4),"Doers are more likely to give this response than Non-doers.",""))</f>
        <v>Doers are 2.1 more likely to give this response than Non-Doers.</v>
      </c>
      <c r="P54" s="176"/>
      <c r="Q54" s="176" t="str">
        <f t="shared" ref="Q54:Q66" si="37">IF(AND(N54&lt;$B$6,M54&lt;1,AND(C54&gt;0,B54&gt;0)),"Non-doers are " &amp; ROUND(1/M54,1)&amp;" more likely to give this response than Doers.",IF(AND(N54&lt;$B$6,M54=0,B54=0),"Non-doers are more likely to give this response than Doers.",""))</f>
        <v/>
      </c>
    </row>
    <row r="55" spans="1:17" s="113" customFormat="1" ht="21.75" customHeight="1" x14ac:dyDescent="0.25">
      <c r="A55" s="129" t="s">
        <v>282</v>
      </c>
      <c r="B55" s="108">
        <v>2</v>
      </c>
      <c r="C55" s="108">
        <v>0</v>
      </c>
      <c r="D55" s="107">
        <f t="shared" si="33"/>
        <v>45</v>
      </c>
      <c r="E55" s="106">
        <f t="shared" si="34"/>
        <v>45</v>
      </c>
      <c r="F55" s="105">
        <f t="shared" si="29"/>
        <v>4.2553191489361701E-2</v>
      </c>
      <c r="G55" s="105">
        <f t="shared" si="30"/>
        <v>0</v>
      </c>
      <c r="H55" s="104">
        <f t="shared" si="31"/>
        <v>4.2553191489361701E-2</v>
      </c>
      <c r="I55" s="103" t="str">
        <f t="shared" si="5"/>
        <v/>
      </c>
      <c r="J55" s="103" t="e">
        <f t="shared" si="6"/>
        <v>#DIV/0!</v>
      </c>
      <c r="K55" s="103" t="str">
        <f t="shared" si="7"/>
        <v/>
      </c>
      <c r="L55" s="103" t="str">
        <f t="shared" si="8"/>
        <v/>
      </c>
      <c r="M55" s="103">
        <f t="shared" si="32"/>
        <v>2.5029810298102984</v>
      </c>
      <c r="N55" s="102">
        <f t="shared" si="35"/>
        <v>0.25824175824175827</v>
      </c>
      <c r="O55" s="176" t="str">
        <f t="shared" si="36"/>
        <v/>
      </c>
      <c r="P55" s="176"/>
      <c r="Q55" s="176" t="str">
        <f t="shared" si="37"/>
        <v/>
      </c>
    </row>
    <row r="56" spans="1:17" s="113" customFormat="1" ht="21.75" customHeight="1" x14ac:dyDescent="0.25">
      <c r="A56" s="129" t="s">
        <v>206</v>
      </c>
      <c r="B56" s="108">
        <v>12</v>
      </c>
      <c r="C56" s="108">
        <v>5</v>
      </c>
      <c r="D56" s="107">
        <f t="shared" si="33"/>
        <v>35</v>
      </c>
      <c r="E56" s="106">
        <f t="shared" si="34"/>
        <v>40</v>
      </c>
      <c r="F56" s="105">
        <f t="shared" si="29"/>
        <v>0.25531914893617019</v>
      </c>
      <c r="G56" s="105">
        <f t="shared" si="30"/>
        <v>0.1111111111111111</v>
      </c>
      <c r="H56" s="104">
        <f t="shared" si="31"/>
        <v>0.14420803782505909</v>
      </c>
      <c r="I56" s="103">
        <f t="shared" si="5"/>
        <v>2.7428571428571429</v>
      </c>
      <c r="J56" s="103">
        <f t="shared" si="6"/>
        <v>0.58043497646572084</v>
      </c>
      <c r="K56" s="103">
        <f t="shared" si="7"/>
        <v>0.87927952899366024</v>
      </c>
      <c r="L56" s="103">
        <f t="shared" si="8"/>
        <v>8.5561702030443776</v>
      </c>
      <c r="M56" s="103">
        <f t="shared" si="32"/>
        <v>1.6711488483742341</v>
      </c>
      <c r="N56" s="102">
        <f t="shared" si="35"/>
        <v>6.4176712998829433E-2</v>
      </c>
      <c r="O56" s="176" t="str">
        <f t="shared" si="36"/>
        <v/>
      </c>
      <c r="P56" s="176"/>
      <c r="Q56" s="176" t="str">
        <f t="shared" si="37"/>
        <v/>
      </c>
    </row>
    <row r="57" spans="1:17" s="113" customFormat="1" ht="68.25" customHeight="1" x14ac:dyDescent="0.25">
      <c r="A57" s="129" t="s">
        <v>283</v>
      </c>
      <c r="B57" s="108">
        <v>2</v>
      </c>
      <c r="C57" s="108">
        <v>10</v>
      </c>
      <c r="D57" s="107">
        <f t="shared" si="33"/>
        <v>45</v>
      </c>
      <c r="E57" s="106">
        <f t="shared" si="34"/>
        <v>35</v>
      </c>
      <c r="F57" s="105">
        <f t="shared" si="29"/>
        <v>4.2553191489361701E-2</v>
      </c>
      <c r="G57" s="105">
        <f t="shared" si="30"/>
        <v>0.22222222222222221</v>
      </c>
      <c r="H57" s="104">
        <f t="shared" si="31"/>
        <v>-0.1796690307328605</v>
      </c>
      <c r="I57" s="103">
        <f t="shared" si="5"/>
        <v>0.15555555555555556</v>
      </c>
      <c r="J57" s="103">
        <f t="shared" si="6"/>
        <v>0.80671782600463893</v>
      </c>
      <c r="K57" s="103">
        <f t="shared" si="7"/>
        <v>3.2003203248260274E-2</v>
      </c>
      <c r="L57" s="103">
        <f t="shared" si="8"/>
        <v>0.75609715304085812</v>
      </c>
      <c r="M57" s="103">
        <f t="shared" si="32"/>
        <v>0.25472805714689867</v>
      </c>
      <c r="N57" s="102">
        <f t="shared" si="35"/>
        <v>1.089892395653763E-2</v>
      </c>
      <c r="O57" s="176" t="str">
        <f t="shared" si="36"/>
        <v/>
      </c>
      <c r="P57" s="176"/>
      <c r="Q57" s="176" t="str">
        <f t="shared" si="37"/>
        <v>Non-doers are 3.9 more likely to give this response than Doers.</v>
      </c>
    </row>
    <row r="58" spans="1:17" s="113" customFormat="1" ht="66.75" customHeight="1" x14ac:dyDescent="0.25">
      <c r="A58" s="129" t="s">
        <v>284</v>
      </c>
      <c r="B58" s="108">
        <v>10</v>
      </c>
      <c r="C58" s="108">
        <v>0</v>
      </c>
      <c r="D58" s="107">
        <f t="shared" si="33"/>
        <v>37</v>
      </c>
      <c r="E58" s="106">
        <f t="shared" si="34"/>
        <v>45</v>
      </c>
      <c r="F58" s="105">
        <f>IF(ISERROR(B58/$B$4),"",(B58/$B$4))</f>
        <v>0.21276595744680851</v>
      </c>
      <c r="G58" s="105">
        <f>IF(ISERROR(C58/$B$5),"",(C58/$B$5))</f>
        <v>0</v>
      </c>
      <c r="H58" s="104">
        <f>IF(ISERROR(F58-G58),"",(F58-G58))</f>
        <v>0.21276595744680851</v>
      </c>
      <c r="I58" s="103" t="str">
        <f t="shared" si="5"/>
        <v/>
      </c>
      <c r="J58" s="103" t="e">
        <f t="shared" si="6"/>
        <v>#DIV/0!</v>
      </c>
      <c r="K58" s="103" t="str">
        <f t="shared" si="7"/>
        <v/>
      </c>
      <c r="L58" s="103" t="str">
        <f t="shared" si="8"/>
        <v/>
      </c>
      <c r="M58" s="103">
        <f>IF(ISERROR(($B$7*B58/(B58+D58)/(($B$7*B58/(B58+D58)+(1-$B$7)*C58/(C58+E58))))/($B$7*D58/(B58+D58)/(($B$7*D58/(B58+D58)+(1-$B$7)*E58/(C58+E58))))),"",($B$7*B58/(B58+D58)/(($B$7*B58/(B58+D58)+(1-$B$7)*C58/(C58+E58))))/($B$7*D58/(B58+D58)/(($B$7*D58/(B58+D58)+(1-$B$7)*E58/(C58+E58)))))</f>
        <v>2.8279499011206326</v>
      </c>
      <c r="N58" s="102">
        <f t="shared" si="35"/>
        <v>7.1811212826718726E-4</v>
      </c>
      <c r="O58" s="176" t="str">
        <f t="shared" si="36"/>
        <v>Doers are 2.8 more likely to give this response than Non-Doers.</v>
      </c>
      <c r="P58" s="176"/>
      <c r="Q58" s="176" t="str">
        <f t="shared" si="37"/>
        <v/>
      </c>
    </row>
    <row r="59" spans="1:17" s="113" customFormat="1" ht="21.75" customHeight="1" x14ac:dyDescent="0.25">
      <c r="A59" s="129" t="s">
        <v>285</v>
      </c>
      <c r="B59" s="108">
        <v>1</v>
      </c>
      <c r="C59" s="108">
        <v>4</v>
      </c>
      <c r="D59" s="107">
        <f t="shared" si="33"/>
        <v>46</v>
      </c>
      <c r="E59" s="106">
        <f t="shared" si="34"/>
        <v>41</v>
      </c>
      <c r="F59" s="105">
        <f t="shared" ref="F59:F111" si="38">IF(ISERROR(B59/$B$4),"",(B59/$B$4))</f>
        <v>2.1276595744680851E-2</v>
      </c>
      <c r="G59" s="105">
        <f t="shared" ref="G59:G111" si="39">IF(ISERROR(C59/$B$5),"",(C59/$B$5))</f>
        <v>8.8888888888888892E-2</v>
      </c>
      <c r="H59" s="104">
        <f t="shared" ref="H59:H111" si="40">IF(ISERROR(F59-G59),"",(F59-G59))</f>
        <v>-6.7612293144208038E-2</v>
      </c>
      <c r="I59" s="103">
        <f t="shared" si="5"/>
        <v>0.22282608695652173</v>
      </c>
      <c r="J59" s="103">
        <f t="shared" si="6"/>
        <v>1.1384767781282241</v>
      </c>
      <c r="K59" s="103">
        <f t="shared" si="7"/>
        <v>2.3926272020963979E-2</v>
      </c>
      <c r="L59" s="103">
        <f t="shared" si="8"/>
        <v>2.0751860124657622</v>
      </c>
      <c r="M59" s="103">
        <f t="shared" ref="M59:M111" si="41">IF(ISERROR(($B$7*B59/(B59+D59)/(($B$7*B59/(B59+D59)+(1-$B$7)*C59/(C59+E59))))/($B$7*D59/(B59+D59)/(($B$7*D59/(B59+D59)+(1-$B$7)*E59/(C59+E59))))),"",($B$7*B59/(B59+D59)/(($B$7*B59/(B59+D59)+(1-$B$7)*C59/(C59+E59))))/($B$7*D59/(B59+D59)/(($B$7*D59/(B59+D59)+(1-$B$7)*E59/(C59+E59)))))</f>
        <v>0.33366212850906224</v>
      </c>
      <c r="N59" s="102">
        <f t="shared" si="35"/>
        <v>0.16724286949006051</v>
      </c>
      <c r="O59" s="176" t="str">
        <f t="shared" si="36"/>
        <v/>
      </c>
      <c r="P59" s="176"/>
      <c r="Q59" s="176" t="str">
        <f t="shared" si="37"/>
        <v/>
      </c>
    </row>
    <row r="60" spans="1:17" s="113" customFormat="1" ht="21.75" customHeight="1" x14ac:dyDescent="0.25">
      <c r="A60" s="129" t="s">
        <v>286</v>
      </c>
      <c r="B60" s="108">
        <v>1</v>
      </c>
      <c r="C60" s="108">
        <v>2</v>
      </c>
      <c r="D60" s="107">
        <f t="shared" si="33"/>
        <v>46</v>
      </c>
      <c r="E60" s="106">
        <f t="shared" si="34"/>
        <v>43</v>
      </c>
      <c r="F60" s="105">
        <f t="shared" si="38"/>
        <v>2.1276595744680851E-2</v>
      </c>
      <c r="G60" s="105">
        <f t="shared" si="39"/>
        <v>4.4444444444444446E-2</v>
      </c>
      <c r="H60" s="104">
        <f t="shared" si="40"/>
        <v>-2.3167848699763596E-2</v>
      </c>
      <c r="I60" s="103">
        <f t="shared" si="5"/>
        <v>0.46739130434782611</v>
      </c>
      <c r="J60" s="103">
        <f t="shared" si="6"/>
        <v>1.2429782557986568</v>
      </c>
      <c r="K60" s="103">
        <f t="shared" si="7"/>
        <v>4.089179518747281E-2</v>
      </c>
      <c r="L60" s="103">
        <f t="shared" si="8"/>
        <v>5.3422607243930846</v>
      </c>
      <c r="M60" s="103">
        <f t="shared" si="41"/>
        <v>0.60034530833622568</v>
      </c>
      <c r="N60" s="102">
        <f t="shared" si="35"/>
        <v>0.48351648351648341</v>
      </c>
      <c r="O60" s="176" t="str">
        <f t="shared" si="36"/>
        <v/>
      </c>
      <c r="P60" s="176"/>
      <c r="Q60" s="176" t="str">
        <f t="shared" si="37"/>
        <v/>
      </c>
    </row>
    <row r="61" spans="1:17" s="113" customFormat="1" ht="21.75" customHeight="1" x14ac:dyDescent="0.25">
      <c r="A61" s="129" t="s">
        <v>287</v>
      </c>
      <c r="B61" s="108">
        <v>1</v>
      </c>
      <c r="C61" s="108">
        <v>0</v>
      </c>
      <c r="D61" s="107">
        <f t="shared" si="33"/>
        <v>46</v>
      </c>
      <c r="E61" s="106">
        <f t="shared" si="34"/>
        <v>45</v>
      </c>
      <c r="F61" s="105">
        <f t="shared" si="38"/>
        <v>2.1276595744680851E-2</v>
      </c>
      <c r="G61" s="105">
        <f t="shared" si="39"/>
        <v>0</v>
      </c>
      <c r="H61" s="104">
        <f t="shared" si="40"/>
        <v>2.1276595744680851E-2</v>
      </c>
      <c r="I61" s="103" t="str">
        <f t="shared" si="5"/>
        <v/>
      </c>
      <c r="J61" s="103" t="e">
        <f t="shared" si="6"/>
        <v>#DIV/0!</v>
      </c>
      <c r="K61" s="103" t="str">
        <f t="shared" si="7"/>
        <v/>
      </c>
      <c r="L61" s="103" t="str">
        <f t="shared" si="8"/>
        <v/>
      </c>
      <c r="M61" s="103">
        <f t="shared" si="41"/>
        <v>2.4703075291622483</v>
      </c>
      <c r="N61" s="102">
        <f t="shared" si="35"/>
        <v>0.51086956521739102</v>
      </c>
      <c r="O61" s="176" t="str">
        <f t="shared" si="36"/>
        <v/>
      </c>
      <c r="P61" s="176"/>
      <c r="Q61" s="176" t="str">
        <f t="shared" si="37"/>
        <v/>
      </c>
    </row>
    <row r="62" spans="1:17" s="113" customFormat="1" ht="21.75" hidden="1" customHeight="1" x14ac:dyDescent="0.25">
      <c r="A62" s="129"/>
      <c r="B62" s="108"/>
      <c r="C62" s="108"/>
      <c r="D62" s="107">
        <f t="shared" si="33"/>
        <v>47</v>
      </c>
      <c r="E62" s="106">
        <f t="shared" si="34"/>
        <v>45</v>
      </c>
      <c r="F62" s="105">
        <f t="shared" si="38"/>
        <v>0</v>
      </c>
      <c r="G62" s="105">
        <f t="shared" si="39"/>
        <v>0</v>
      </c>
      <c r="H62" s="104">
        <f t="shared" si="40"/>
        <v>0</v>
      </c>
      <c r="I62" s="103" t="str">
        <f t="shared" si="5"/>
        <v/>
      </c>
      <c r="J62" s="103" t="e">
        <f t="shared" si="6"/>
        <v>#DIV/0!</v>
      </c>
      <c r="K62" s="103" t="str">
        <f t="shared" si="7"/>
        <v/>
      </c>
      <c r="L62" s="103" t="str">
        <f t="shared" si="8"/>
        <v/>
      </c>
      <c r="M62" s="103" t="str">
        <f t="shared" si="41"/>
        <v/>
      </c>
      <c r="N62" s="102">
        <f t="shared" si="35"/>
        <v>1</v>
      </c>
      <c r="O62" s="176" t="str">
        <f t="shared" si="36"/>
        <v/>
      </c>
      <c r="P62" s="176"/>
      <c r="Q62" s="176" t="str">
        <f t="shared" si="37"/>
        <v/>
      </c>
    </row>
    <row r="63" spans="1:17" s="113" customFormat="1" ht="21.75" hidden="1" customHeight="1" x14ac:dyDescent="0.25">
      <c r="A63" s="129"/>
      <c r="B63" s="108"/>
      <c r="C63" s="108"/>
      <c r="D63" s="107">
        <f t="shared" si="33"/>
        <v>47</v>
      </c>
      <c r="E63" s="106">
        <f t="shared" si="34"/>
        <v>45</v>
      </c>
      <c r="F63" s="105">
        <f t="shared" si="38"/>
        <v>0</v>
      </c>
      <c r="G63" s="105">
        <f t="shared" si="39"/>
        <v>0</v>
      </c>
      <c r="H63" s="104">
        <f t="shared" si="40"/>
        <v>0</v>
      </c>
      <c r="I63" s="103" t="str">
        <f t="shared" si="5"/>
        <v/>
      </c>
      <c r="J63" s="103" t="e">
        <f t="shared" si="6"/>
        <v>#DIV/0!</v>
      </c>
      <c r="K63" s="103" t="str">
        <f t="shared" si="7"/>
        <v/>
      </c>
      <c r="L63" s="103" t="str">
        <f t="shared" si="8"/>
        <v/>
      </c>
      <c r="M63" s="103" t="str">
        <f t="shared" si="41"/>
        <v/>
      </c>
      <c r="N63" s="102">
        <f t="shared" si="35"/>
        <v>1</v>
      </c>
      <c r="O63" s="176" t="str">
        <f t="shared" si="36"/>
        <v/>
      </c>
      <c r="P63" s="176"/>
      <c r="Q63" s="176" t="str">
        <f t="shared" si="37"/>
        <v/>
      </c>
    </row>
    <row r="64" spans="1:17" s="113" customFormat="1" ht="21.75" hidden="1" customHeight="1" x14ac:dyDescent="0.25">
      <c r="A64" s="129"/>
      <c r="B64" s="108"/>
      <c r="C64" s="108"/>
      <c r="D64" s="107">
        <f t="shared" si="33"/>
        <v>47</v>
      </c>
      <c r="E64" s="106">
        <f t="shared" si="34"/>
        <v>45</v>
      </c>
      <c r="F64" s="105">
        <f t="shared" si="38"/>
        <v>0</v>
      </c>
      <c r="G64" s="105">
        <f t="shared" si="39"/>
        <v>0</v>
      </c>
      <c r="H64" s="104">
        <f t="shared" si="40"/>
        <v>0</v>
      </c>
      <c r="I64" s="103" t="str">
        <f t="shared" si="5"/>
        <v/>
      </c>
      <c r="J64" s="103" t="e">
        <f t="shared" si="6"/>
        <v>#DIV/0!</v>
      </c>
      <c r="K64" s="103" t="str">
        <f t="shared" si="7"/>
        <v/>
      </c>
      <c r="L64" s="103" t="str">
        <f t="shared" si="8"/>
        <v/>
      </c>
      <c r="M64" s="103" t="str">
        <f t="shared" si="41"/>
        <v/>
      </c>
      <c r="N64" s="102">
        <f t="shared" si="35"/>
        <v>1</v>
      </c>
      <c r="O64" s="176" t="str">
        <f t="shared" si="36"/>
        <v/>
      </c>
      <c r="P64" s="176"/>
      <c r="Q64" s="176" t="str">
        <f t="shared" si="37"/>
        <v/>
      </c>
    </row>
    <row r="65" spans="1:17" s="113" customFormat="1" ht="21.75" hidden="1" customHeight="1" x14ac:dyDescent="0.25">
      <c r="A65" s="129"/>
      <c r="B65" s="108"/>
      <c r="C65" s="108"/>
      <c r="D65" s="107">
        <f t="shared" si="33"/>
        <v>47</v>
      </c>
      <c r="E65" s="106">
        <f t="shared" si="34"/>
        <v>45</v>
      </c>
      <c r="F65" s="105">
        <f t="shared" si="38"/>
        <v>0</v>
      </c>
      <c r="G65" s="105">
        <f t="shared" si="39"/>
        <v>0</v>
      </c>
      <c r="H65" s="104">
        <f t="shared" si="40"/>
        <v>0</v>
      </c>
      <c r="I65" s="103" t="str">
        <f t="shared" si="5"/>
        <v/>
      </c>
      <c r="J65" s="103" t="e">
        <f t="shared" si="6"/>
        <v>#DIV/0!</v>
      </c>
      <c r="K65" s="103" t="str">
        <f t="shared" si="7"/>
        <v/>
      </c>
      <c r="L65" s="103" t="str">
        <f t="shared" si="8"/>
        <v/>
      </c>
      <c r="M65" s="103" t="str">
        <f t="shared" si="41"/>
        <v/>
      </c>
      <c r="N65" s="102">
        <f t="shared" si="35"/>
        <v>1</v>
      </c>
      <c r="O65" s="176" t="str">
        <f t="shared" si="36"/>
        <v/>
      </c>
      <c r="P65" s="176"/>
      <c r="Q65" s="176" t="str">
        <f t="shared" si="37"/>
        <v/>
      </c>
    </row>
    <row r="66" spans="1:17" s="113" customFormat="1" ht="21.75" customHeight="1" x14ac:dyDescent="0.25">
      <c r="A66" s="129"/>
      <c r="B66" s="108"/>
      <c r="C66" s="108"/>
      <c r="D66" s="107">
        <f t="shared" si="33"/>
        <v>47</v>
      </c>
      <c r="E66" s="106">
        <f t="shared" si="34"/>
        <v>45</v>
      </c>
      <c r="F66" s="105">
        <f t="shared" si="38"/>
        <v>0</v>
      </c>
      <c r="G66" s="105">
        <f t="shared" si="39"/>
        <v>0</v>
      </c>
      <c r="H66" s="104">
        <f t="shared" si="40"/>
        <v>0</v>
      </c>
      <c r="I66" s="103" t="str">
        <f t="shared" si="5"/>
        <v/>
      </c>
      <c r="J66" s="103" t="e">
        <f t="shared" si="6"/>
        <v>#DIV/0!</v>
      </c>
      <c r="K66" s="103" t="str">
        <f t="shared" si="7"/>
        <v/>
      </c>
      <c r="L66" s="103" t="str">
        <f t="shared" si="8"/>
        <v/>
      </c>
      <c r="M66" s="103" t="str">
        <f t="shared" si="41"/>
        <v/>
      </c>
      <c r="N66" s="102">
        <f t="shared" si="35"/>
        <v>1</v>
      </c>
      <c r="O66" s="176" t="str">
        <f t="shared" si="36"/>
        <v/>
      </c>
      <c r="P66" s="176"/>
      <c r="Q66" s="176" t="str">
        <f t="shared" si="37"/>
        <v/>
      </c>
    </row>
    <row r="67" spans="1:17" s="113" customFormat="1" ht="29.25" customHeight="1" x14ac:dyDescent="0.25">
      <c r="A67" s="122" t="s">
        <v>43</v>
      </c>
      <c r="B67" s="117"/>
      <c r="C67" s="117"/>
      <c r="D67" s="107"/>
      <c r="E67" s="106"/>
      <c r="F67" s="105"/>
      <c r="G67" s="105"/>
      <c r="H67" s="104"/>
      <c r="I67" s="103"/>
      <c r="J67" s="103" t="e">
        <f t="shared" si="6"/>
        <v>#DIV/0!</v>
      </c>
      <c r="K67" s="103"/>
      <c r="L67" s="103"/>
      <c r="M67" s="103"/>
      <c r="N67" s="102"/>
      <c r="O67" s="176"/>
      <c r="P67" s="176"/>
      <c r="Q67" s="176"/>
    </row>
    <row r="68" spans="1:17" s="113" customFormat="1" ht="64.5" customHeight="1" x14ac:dyDescent="0.25">
      <c r="A68" s="129" t="s">
        <v>194</v>
      </c>
      <c r="B68" s="108">
        <v>29</v>
      </c>
      <c r="C68" s="108">
        <v>10</v>
      </c>
      <c r="D68" s="107">
        <f t="shared" ref="D68:D102" si="42">SUM($B$4-B68)</f>
        <v>18</v>
      </c>
      <c r="E68" s="106">
        <f t="shared" ref="E68:E102" si="43">SUM($B$5-C68)</f>
        <v>35</v>
      </c>
      <c r="F68" s="105">
        <f t="shared" si="38"/>
        <v>0.61702127659574468</v>
      </c>
      <c r="G68" s="105">
        <f t="shared" si="39"/>
        <v>0.22222222222222221</v>
      </c>
      <c r="H68" s="104">
        <f t="shared" si="40"/>
        <v>0.39479905437352247</v>
      </c>
      <c r="I68" s="103">
        <f t="shared" si="5"/>
        <v>5.6388888888888893</v>
      </c>
      <c r="J68" s="103">
        <f t="shared" si="6"/>
        <v>0.4675572079945659</v>
      </c>
      <c r="K68" s="103">
        <f t="shared" si="7"/>
        <v>2.2552817572146044</v>
      </c>
      <c r="L68" s="103">
        <f t="shared" si="8"/>
        <v>14.098933669603078</v>
      </c>
      <c r="M68" s="103">
        <f t="shared" si="41"/>
        <v>2.5835094342203351</v>
      </c>
      <c r="N68" s="102">
        <f t="shared" ref="N68:N105" si="44">MIN(_xlfn.HYPGEOM.DIST(C68,B68+C68,C68+E68,B68+D68+C68+E68,TRUE),_xlfn.HYPGEOM.DIST(B68,B68+C68,B68+D68,B68+D68+C68+E68,TRUE))</f>
        <v>1.2173659255204325E-4</v>
      </c>
      <c r="O68" s="176" t="str">
        <f t="shared" ref="O68:O71" si="45">IF(AND(N68&lt;$B$6,M68&gt;1,AND(B68&gt;0,B68&lt;$B$4)),"Doers are " &amp; ROUND(M68,1)&amp;" more likely to give this response than Non-Doers.",IF(AND(N68&lt;$B$6,M68&gt;1,B68=$B$4),"Doers are more likely to give this response than Non-doers.",""))</f>
        <v>Doers are 2.6 more likely to give this response than Non-Doers.</v>
      </c>
      <c r="P68" s="176"/>
      <c r="Q68" s="176" t="str">
        <f t="shared" ref="Q68:Q71" si="46">IF(AND(N68&lt;$B$6,M68&lt;1,AND(C68&gt;0,B68&gt;0)),"Non-doers are " &amp; ROUND(1/M68,1)&amp;" more likely to give this response than Doers.",IF(AND(N68&lt;$B$6,M68=0,B68=0),"Non-doers are more likely to give this response than Doers.",""))</f>
        <v/>
      </c>
    </row>
    <row r="69" spans="1:17" s="113" customFormat="1" ht="28.5" customHeight="1" x14ac:dyDescent="0.25">
      <c r="A69" s="129" t="s">
        <v>193</v>
      </c>
      <c r="B69" s="108">
        <v>16</v>
      </c>
      <c r="C69" s="108">
        <v>13</v>
      </c>
      <c r="D69" s="107">
        <f t="shared" si="42"/>
        <v>31</v>
      </c>
      <c r="E69" s="106">
        <f t="shared" si="43"/>
        <v>32</v>
      </c>
      <c r="F69" s="105">
        <f t="shared" si="38"/>
        <v>0.34042553191489361</v>
      </c>
      <c r="G69" s="105">
        <f t="shared" si="39"/>
        <v>0.28888888888888886</v>
      </c>
      <c r="H69" s="104">
        <f t="shared" si="40"/>
        <v>5.1536643026004747E-2</v>
      </c>
      <c r="I69" s="103">
        <f t="shared" si="5"/>
        <v>1.2704714640198511</v>
      </c>
      <c r="J69" s="103">
        <f t="shared" si="6"/>
        <v>0.45047879133118574</v>
      </c>
      <c r="K69" s="103">
        <f t="shared" si="7"/>
        <v>0.52542366129886009</v>
      </c>
      <c r="L69" s="103">
        <f t="shared" si="8"/>
        <v>3.0719928693326346</v>
      </c>
      <c r="M69" s="103">
        <f t="shared" si="41"/>
        <v>1.1487017616015438</v>
      </c>
      <c r="N69" s="102">
        <f t="shared" si="44"/>
        <v>0.37965147079309081</v>
      </c>
      <c r="O69" s="176" t="str">
        <f t="shared" si="45"/>
        <v/>
      </c>
      <c r="P69" s="176"/>
      <c r="Q69" s="176" t="str">
        <f t="shared" si="46"/>
        <v/>
      </c>
    </row>
    <row r="70" spans="1:17" s="113" customFormat="1" ht="62.25" customHeight="1" x14ac:dyDescent="0.25">
      <c r="A70" s="129" t="s">
        <v>192</v>
      </c>
      <c r="B70" s="108">
        <v>2</v>
      </c>
      <c r="C70" s="108">
        <v>15</v>
      </c>
      <c r="D70" s="107">
        <f t="shared" si="42"/>
        <v>45</v>
      </c>
      <c r="E70" s="106">
        <f t="shared" si="43"/>
        <v>30</v>
      </c>
      <c r="F70" s="105">
        <f t="shared" si="38"/>
        <v>4.2553191489361701E-2</v>
      </c>
      <c r="G70" s="105">
        <f t="shared" si="39"/>
        <v>0.33333333333333331</v>
      </c>
      <c r="H70" s="104">
        <f t="shared" si="40"/>
        <v>-0.29078014184397161</v>
      </c>
      <c r="I70" s="103">
        <f t="shared" si="5"/>
        <v>8.8888888888888892E-2</v>
      </c>
      <c r="J70" s="103">
        <f t="shared" si="6"/>
        <v>0.78881063774661553</v>
      </c>
      <c r="K70" s="103">
        <f t="shared" si="7"/>
        <v>1.8940799523337208E-2</v>
      </c>
      <c r="L70" s="103">
        <f t="shared" si="8"/>
        <v>0.4171542261542876</v>
      </c>
      <c r="M70" s="103">
        <f t="shared" si="41"/>
        <v>0.16312980751536565</v>
      </c>
      <c r="N70" s="102">
        <f t="shared" si="44"/>
        <v>2.8682360254860418E-4</v>
      </c>
      <c r="O70" s="176" t="str">
        <f t="shared" si="45"/>
        <v/>
      </c>
      <c r="P70" s="176"/>
      <c r="Q70" s="176" t="str">
        <f t="shared" si="46"/>
        <v>Non-doers are 6.1 more likely to give this response than Doers.</v>
      </c>
    </row>
    <row r="71" spans="1:17" s="113" customFormat="1" ht="65.25" customHeight="1" x14ac:dyDescent="0.25">
      <c r="A71" s="129" t="s">
        <v>80</v>
      </c>
      <c r="B71" s="108">
        <v>0</v>
      </c>
      <c r="C71" s="108">
        <v>7</v>
      </c>
      <c r="D71" s="107">
        <f t="shared" si="42"/>
        <v>47</v>
      </c>
      <c r="E71" s="106">
        <f t="shared" si="43"/>
        <v>38</v>
      </c>
      <c r="F71" s="105">
        <f t="shared" si="38"/>
        <v>0</v>
      </c>
      <c r="G71" s="105">
        <f t="shared" si="39"/>
        <v>0.15555555555555556</v>
      </c>
      <c r="H71" s="104">
        <f t="shared" si="40"/>
        <v>-0.15555555555555556</v>
      </c>
      <c r="I71" s="103">
        <f t="shared" si="5"/>
        <v>0</v>
      </c>
      <c r="J71" s="103" t="e">
        <f t="shared" si="6"/>
        <v>#DIV/0!</v>
      </c>
      <c r="K71" s="103" t="str">
        <f t="shared" si="7"/>
        <v/>
      </c>
      <c r="L71" s="103" t="str">
        <f t="shared" si="8"/>
        <v/>
      </c>
      <c r="M71" s="103">
        <f t="shared" si="41"/>
        <v>0</v>
      </c>
      <c r="N71" s="102">
        <f t="shared" si="44"/>
        <v>5.1799942725266569E-3</v>
      </c>
      <c r="O71" s="176" t="str">
        <f t="shared" si="45"/>
        <v/>
      </c>
      <c r="P71" s="176"/>
      <c r="Q71" s="176" t="str">
        <f t="shared" si="46"/>
        <v>Non-doers are more likely to give this response than Doers.</v>
      </c>
    </row>
    <row r="72" spans="1:17" s="113" customFormat="1" ht="21.75" customHeight="1" x14ac:dyDescent="0.25">
      <c r="A72" s="129"/>
      <c r="B72" s="108"/>
      <c r="C72" s="108"/>
      <c r="D72" s="107"/>
      <c r="E72" s="106"/>
      <c r="F72" s="105"/>
      <c r="G72" s="105"/>
      <c r="H72" s="104"/>
      <c r="I72" s="103"/>
      <c r="J72" s="103"/>
      <c r="K72" s="103"/>
      <c r="L72" s="103"/>
      <c r="M72" s="103"/>
      <c r="N72" s="102"/>
      <c r="O72" s="176"/>
      <c r="P72" s="176"/>
      <c r="Q72" s="176"/>
    </row>
    <row r="73" spans="1:17" s="113" customFormat="1" ht="31.5" customHeight="1" x14ac:dyDescent="0.25">
      <c r="A73" s="122" t="s">
        <v>191</v>
      </c>
      <c r="B73" s="108"/>
      <c r="C73" s="108"/>
      <c r="D73" s="107"/>
      <c r="E73" s="106"/>
      <c r="F73" s="105"/>
      <c r="G73" s="105"/>
      <c r="H73" s="104"/>
      <c r="I73" s="103"/>
      <c r="J73" s="103"/>
      <c r="K73" s="103"/>
      <c r="L73" s="103"/>
      <c r="M73" s="103"/>
      <c r="N73" s="102"/>
      <c r="O73" s="176"/>
      <c r="P73" s="176"/>
      <c r="Q73" s="176"/>
    </row>
    <row r="74" spans="1:17" s="113" customFormat="1" ht="21.75" customHeight="1" x14ac:dyDescent="0.25">
      <c r="A74" s="129" t="s">
        <v>288</v>
      </c>
      <c r="B74" s="108">
        <v>3</v>
      </c>
      <c r="C74" s="108">
        <v>0</v>
      </c>
      <c r="D74" s="107">
        <f t="shared" ref="D74:D83" si="47">SUM($B$4-B74)</f>
        <v>44</v>
      </c>
      <c r="E74" s="106">
        <f t="shared" ref="E74:E83" si="48">SUM($B$5-C74)</f>
        <v>45</v>
      </c>
      <c r="F74" s="105">
        <f t="shared" ref="F74:F83" si="49">IF(ISERROR(B74/$B$4),"",(B74/$B$4))</f>
        <v>6.3829787234042548E-2</v>
      </c>
      <c r="G74" s="105">
        <f t="shared" ref="G74:G83" si="50">IF(ISERROR(C74/$B$5),"",(C74/$B$5))</f>
        <v>0</v>
      </c>
      <c r="H74" s="104">
        <f t="shared" ref="H74:H83" si="51">IF(ISERROR(F74-G74),"",(F74-G74))</f>
        <v>6.3829787234042548E-2</v>
      </c>
      <c r="I74" s="103" t="str">
        <f t="shared" ref="I74:I83" si="52">IF(ISERROR((B74*E74)/(C74*D74)),"",(B74*E74/(C74*D74)))</f>
        <v/>
      </c>
      <c r="J74" s="103" t="e">
        <f t="shared" ref="J74:J83" si="53">POWER(1/B74+1/C74+1/D74+1/E74,1/2)</f>
        <v>#DIV/0!</v>
      </c>
      <c r="K74" s="103" t="str">
        <f t="shared" ref="K74:K83" si="54">IF(ISERROR(EXP(LN(I74)-1.96 *J74)),"",(EXP(LN(I74)-1.96*J74)))</f>
        <v/>
      </c>
      <c r="L74" s="103" t="str">
        <f t="shared" ref="L74:L83" si="55">IF(ISERROR(EXP(LN(I74)+1.96 *J74)),"",EXP(LN(I74)+1.96*J74))</f>
        <v/>
      </c>
      <c r="M74" s="103">
        <f t="shared" ref="M74:M83" si="56">IF(ISERROR(($B$7*B74/(B74+D74)/(($B$7*B74/(B74+D74)+(1-$B$7)*C74/(C74+E74))))/($B$7*D74/(B74+D74)/(($B$7*D74/(B74+D74)+(1-$B$7)*E74/(C74+E74))))),"",($B$7*B74/(B74+D74)/(($B$7*B74/(B74+D74)+(1-$B$7)*C74/(C74+E74))))/($B$7*D74/(B74+D74)/(($B$7*D74/(B74+D74)+(1-$B$7)*E74/(C74+E74)))))</f>
        <v>2.5371396895787144</v>
      </c>
      <c r="N74" s="102">
        <f t="shared" ref="N74:N83" si="57">MIN(_xlfn.HYPGEOM.DIST(C74,B74+C74,C74+E74,B74+D74+C74+E74,TRUE),_xlfn.HYPGEOM.DIST(B74,B74+C74,B74+D74,B74+D74+C74+E74,TRUE))</f>
        <v>0.12912087912087908</v>
      </c>
      <c r="O74" s="176" t="str">
        <f t="shared" ref="O74:O82" si="58">IF(AND(N74&lt;$B$6,M74&gt;1,AND(B74&gt;0,B74&lt;$B$4)),"Doers are " &amp; ROUND(M74,1)&amp;" more likely to give this response than Non-Doers.",IF(AND(N74&lt;$B$6,M74&gt;1,B74=$B$4),"Doers are more likely to give this response than Non-doers.",""))</f>
        <v/>
      </c>
      <c r="P74" s="176"/>
      <c r="Q74" s="176" t="str">
        <f t="shared" ref="Q74:Q82" si="59">IF(AND(N74&lt;$B$6,M74&lt;1,AND(C74&gt;0,B74&gt;0)),"Non-doers are " &amp; ROUND(1/M74,1)&amp;" more likely to give this response than Doers.",IF(AND(N74&lt;$B$6,M74=0,B74=0),"Non-doers are more likely to give this response than Doers.",""))</f>
        <v/>
      </c>
    </row>
    <row r="75" spans="1:17" s="113" customFormat="1" ht="21.75" customHeight="1" x14ac:dyDescent="0.25">
      <c r="A75" s="129" t="s">
        <v>289</v>
      </c>
      <c r="B75" s="108">
        <v>14</v>
      </c>
      <c r="C75" s="108">
        <v>16</v>
      </c>
      <c r="D75" s="107">
        <f t="shared" si="47"/>
        <v>33</v>
      </c>
      <c r="E75" s="106">
        <f t="shared" si="48"/>
        <v>29</v>
      </c>
      <c r="F75" s="105">
        <f t="shared" si="49"/>
        <v>0.2978723404255319</v>
      </c>
      <c r="G75" s="105">
        <f t="shared" si="50"/>
        <v>0.35555555555555557</v>
      </c>
      <c r="H75" s="104">
        <f t="shared" si="51"/>
        <v>-5.7683215130023668E-2</v>
      </c>
      <c r="I75" s="103">
        <f t="shared" si="52"/>
        <v>0.76893939393939392</v>
      </c>
      <c r="J75" s="103">
        <f t="shared" si="53"/>
        <v>0.44577388926707157</v>
      </c>
      <c r="K75" s="103">
        <f t="shared" si="54"/>
        <v>0.32095320443098074</v>
      </c>
      <c r="L75" s="103">
        <f t="shared" si="55"/>
        <v>1.8422242974646212</v>
      </c>
      <c r="M75" s="103">
        <f t="shared" si="56"/>
        <v>0.85396026995502761</v>
      </c>
      <c r="N75" s="102">
        <f t="shared" si="57"/>
        <v>0.35660854803819747</v>
      </c>
      <c r="O75" s="176" t="str">
        <f t="shared" si="58"/>
        <v/>
      </c>
      <c r="P75" s="176"/>
      <c r="Q75" s="176" t="str">
        <f t="shared" si="59"/>
        <v/>
      </c>
    </row>
    <row r="76" spans="1:17" s="113" customFormat="1" ht="60" customHeight="1" x14ac:dyDescent="0.25">
      <c r="A76" s="129" t="s">
        <v>290</v>
      </c>
      <c r="B76" s="108">
        <v>8</v>
      </c>
      <c r="C76" s="108"/>
      <c r="D76" s="107">
        <f t="shared" si="47"/>
        <v>39</v>
      </c>
      <c r="E76" s="106">
        <f t="shared" si="48"/>
        <v>45</v>
      </c>
      <c r="F76" s="105">
        <f t="shared" si="49"/>
        <v>0.1702127659574468</v>
      </c>
      <c r="G76" s="105">
        <f t="shared" si="50"/>
        <v>0</v>
      </c>
      <c r="H76" s="104">
        <f t="shared" si="51"/>
        <v>0.1702127659574468</v>
      </c>
      <c r="I76" s="103" t="str">
        <f t="shared" si="52"/>
        <v/>
      </c>
      <c r="J76" s="103" t="e">
        <f t="shared" si="53"/>
        <v>#DIV/0!</v>
      </c>
      <c r="K76" s="103" t="str">
        <f t="shared" si="54"/>
        <v/>
      </c>
      <c r="L76" s="103" t="str">
        <f t="shared" si="55"/>
        <v/>
      </c>
      <c r="M76" s="103">
        <f t="shared" si="56"/>
        <v>2.7342088805503444</v>
      </c>
      <c r="N76" s="102">
        <f t="shared" si="57"/>
        <v>3.3783250730626321E-3</v>
      </c>
      <c r="O76" s="176" t="str">
        <f t="shared" si="58"/>
        <v>Doers are 2.7 more likely to give this response than Non-Doers.</v>
      </c>
      <c r="P76" s="176"/>
      <c r="Q76" s="176" t="str">
        <f t="shared" si="59"/>
        <v/>
      </c>
    </row>
    <row r="77" spans="1:17" s="113" customFormat="1" ht="21.75" customHeight="1" x14ac:dyDescent="0.25">
      <c r="A77" s="129" t="s">
        <v>291</v>
      </c>
      <c r="B77" s="108">
        <v>3</v>
      </c>
      <c r="C77" s="108">
        <v>3</v>
      </c>
      <c r="D77" s="107">
        <f t="shared" ref="D77:D79" si="60">SUM($B$4-B77)</f>
        <v>44</v>
      </c>
      <c r="E77" s="106">
        <f t="shared" ref="E77:E79" si="61">SUM($B$5-C77)</f>
        <v>42</v>
      </c>
      <c r="F77" s="105">
        <f t="shared" si="49"/>
        <v>6.3829787234042548E-2</v>
      </c>
      <c r="G77" s="105">
        <f t="shared" si="50"/>
        <v>6.6666666666666666E-2</v>
      </c>
      <c r="H77" s="104">
        <f t="shared" si="51"/>
        <v>-2.8368794326241176E-3</v>
      </c>
      <c r="I77" s="103">
        <f t="shared" si="52"/>
        <v>0.95454545454545459</v>
      </c>
      <c r="J77" s="103">
        <f t="shared" si="53"/>
        <v>0.84451374364391674</v>
      </c>
      <c r="K77" s="103">
        <f t="shared" si="54"/>
        <v>0.18236101583190156</v>
      </c>
      <c r="L77" s="103">
        <f t="shared" si="55"/>
        <v>4.9964463108347861</v>
      </c>
      <c r="M77" s="103">
        <f t="shared" si="56"/>
        <v>0.97270561833143032</v>
      </c>
      <c r="N77" s="102">
        <f t="shared" si="57"/>
        <v>0.64050265890637759</v>
      </c>
      <c r="O77" s="176" t="str">
        <f t="shared" si="58"/>
        <v/>
      </c>
      <c r="P77" s="176"/>
      <c r="Q77" s="176" t="str">
        <f t="shared" si="59"/>
        <v/>
      </c>
    </row>
    <row r="78" spans="1:17" s="113" customFormat="1" ht="21.75" customHeight="1" x14ac:dyDescent="0.25">
      <c r="A78" s="129" t="s">
        <v>292</v>
      </c>
      <c r="B78" s="108">
        <v>0</v>
      </c>
      <c r="C78" s="108">
        <v>2</v>
      </c>
      <c r="D78" s="107">
        <f t="shared" si="60"/>
        <v>47</v>
      </c>
      <c r="E78" s="106">
        <f t="shared" si="61"/>
        <v>43</v>
      </c>
      <c r="F78" s="105">
        <f t="shared" si="49"/>
        <v>0</v>
      </c>
      <c r="G78" s="105">
        <f t="shared" si="50"/>
        <v>4.4444444444444446E-2</v>
      </c>
      <c r="H78" s="104">
        <f t="shared" si="51"/>
        <v>-4.4444444444444446E-2</v>
      </c>
      <c r="I78" s="103">
        <f t="shared" si="52"/>
        <v>0</v>
      </c>
      <c r="J78" s="103" t="e">
        <f t="shared" si="53"/>
        <v>#DIV/0!</v>
      </c>
      <c r="K78" s="103" t="str">
        <f t="shared" si="54"/>
        <v/>
      </c>
      <c r="L78" s="103" t="str">
        <f t="shared" si="55"/>
        <v/>
      </c>
      <c r="M78" s="103">
        <f t="shared" si="56"/>
        <v>0</v>
      </c>
      <c r="N78" s="102">
        <f t="shared" si="57"/>
        <v>0.23650262780697567</v>
      </c>
      <c r="O78" s="176" t="str">
        <f t="shared" si="58"/>
        <v/>
      </c>
      <c r="P78" s="176"/>
      <c r="Q78" s="176" t="str">
        <f t="shared" si="59"/>
        <v/>
      </c>
    </row>
    <row r="79" spans="1:17" s="113" customFormat="1" ht="21.75" customHeight="1" x14ac:dyDescent="0.25">
      <c r="A79" s="129" t="s">
        <v>293</v>
      </c>
      <c r="B79" s="108">
        <v>23</v>
      </c>
      <c r="C79" s="108">
        <v>15</v>
      </c>
      <c r="D79" s="107">
        <f t="shared" si="60"/>
        <v>24</v>
      </c>
      <c r="E79" s="106">
        <f t="shared" si="61"/>
        <v>30</v>
      </c>
      <c r="F79" s="105">
        <f t="shared" si="49"/>
        <v>0.48936170212765956</v>
      </c>
      <c r="G79" s="105">
        <f t="shared" si="50"/>
        <v>0.33333333333333331</v>
      </c>
      <c r="H79" s="104">
        <f t="shared" si="51"/>
        <v>0.15602836879432624</v>
      </c>
      <c r="I79" s="103">
        <f t="shared" si="52"/>
        <v>1.9166666666666667</v>
      </c>
      <c r="J79" s="103">
        <f t="shared" si="53"/>
        <v>0.43028470520834444</v>
      </c>
      <c r="K79" s="103">
        <f t="shared" si="54"/>
        <v>0.82467125069678171</v>
      </c>
      <c r="L79" s="103">
        <f t="shared" si="55"/>
        <v>4.4546370544713447</v>
      </c>
      <c r="M79" s="103">
        <f t="shared" si="56"/>
        <v>1.4537516363203622</v>
      </c>
      <c r="N79" s="102">
        <f t="shared" si="57"/>
        <v>9.5331706931111718E-2</v>
      </c>
      <c r="O79" s="176" t="str">
        <f t="shared" si="58"/>
        <v/>
      </c>
      <c r="P79" s="176"/>
      <c r="Q79" s="176" t="str">
        <f t="shared" si="59"/>
        <v/>
      </c>
    </row>
    <row r="80" spans="1:17" s="113" customFormat="1" ht="21.75" customHeight="1" x14ac:dyDescent="0.25">
      <c r="A80" s="129" t="s">
        <v>294</v>
      </c>
      <c r="B80" s="108">
        <v>9</v>
      </c>
      <c r="C80" s="108">
        <v>8</v>
      </c>
      <c r="D80" s="107">
        <f t="shared" si="47"/>
        <v>38</v>
      </c>
      <c r="E80" s="106">
        <f t="shared" si="48"/>
        <v>37</v>
      </c>
      <c r="F80" s="105">
        <f t="shared" si="49"/>
        <v>0.19148936170212766</v>
      </c>
      <c r="G80" s="105">
        <f t="shared" si="50"/>
        <v>0.17777777777777778</v>
      </c>
      <c r="H80" s="104">
        <f t="shared" si="51"/>
        <v>1.3711583924349874E-2</v>
      </c>
      <c r="I80" s="103">
        <f t="shared" si="52"/>
        <v>1.0953947368421053</v>
      </c>
      <c r="J80" s="103">
        <f t="shared" si="53"/>
        <v>0.53800922632592685</v>
      </c>
      <c r="K80" s="103">
        <f t="shared" si="54"/>
        <v>0.3815996353368839</v>
      </c>
      <c r="L80" s="103">
        <f t="shared" si="55"/>
        <v>3.1443678619925786</v>
      </c>
      <c r="M80" s="103">
        <f t="shared" si="56"/>
        <v>1.0545576540283397</v>
      </c>
      <c r="N80" s="102">
        <f t="shared" si="57"/>
        <v>0.53990234264257486</v>
      </c>
      <c r="O80" s="176" t="str">
        <f t="shared" si="58"/>
        <v/>
      </c>
      <c r="P80" s="176"/>
      <c r="Q80" s="176" t="str">
        <f t="shared" si="59"/>
        <v/>
      </c>
    </row>
    <row r="81" spans="1:17" s="113" customFormat="1" ht="60.75" customHeight="1" x14ac:dyDescent="0.25">
      <c r="A81" s="129" t="s">
        <v>295</v>
      </c>
      <c r="B81" s="108">
        <v>0</v>
      </c>
      <c r="C81" s="108">
        <v>7</v>
      </c>
      <c r="D81" s="107">
        <f t="shared" si="47"/>
        <v>47</v>
      </c>
      <c r="E81" s="106">
        <f t="shared" si="48"/>
        <v>38</v>
      </c>
      <c r="F81" s="105">
        <f t="shared" si="49"/>
        <v>0</v>
      </c>
      <c r="G81" s="105">
        <f t="shared" si="50"/>
        <v>0.15555555555555556</v>
      </c>
      <c r="H81" s="104">
        <f t="shared" si="51"/>
        <v>-0.15555555555555556</v>
      </c>
      <c r="I81" s="103">
        <f t="shared" si="52"/>
        <v>0</v>
      </c>
      <c r="J81" s="103" t="e">
        <f t="shared" si="53"/>
        <v>#DIV/0!</v>
      </c>
      <c r="K81" s="103" t="str">
        <f t="shared" si="54"/>
        <v/>
      </c>
      <c r="L81" s="103" t="str">
        <f t="shared" si="55"/>
        <v/>
      </c>
      <c r="M81" s="103">
        <f t="shared" si="56"/>
        <v>0</v>
      </c>
      <c r="N81" s="102">
        <f t="shared" si="57"/>
        <v>5.1799942725266569E-3</v>
      </c>
      <c r="O81" s="176" t="str">
        <f t="shared" si="58"/>
        <v/>
      </c>
      <c r="P81" s="176"/>
      <c r="Q81" s="176" t="str">
        <f t="shared" si="59"/>
        <v>Non-doers are more likely to give this response than Doers.</v>
      </c>
    </row>
    <row r="82" spans="1:17" s="113" customFormat="1" ht="21.75" customHeight="1" x14ac:dyDescent="0.25">
      <c r="A82" s="129" t="s">
        <v>296</v>
      </c>
      <c r="B82" s="108"/>
      <c r="C82" s="108"/>
      <c r="D82" s="107">
        <f t="shared" si="47"/>
        <v>47</v>
      </c>
      <c r="E82" s="106">
        <f t="shared" si="48"/>
        <v>45</v>
      </c>
      <c r="F82" s="105">
        <f t="shared" si="49"/>
        <v>0</v>
      </c>
      <c r="G82" s="105">
        <f t="shared" si="50"/>
        <v>0</v>
      </c>
      <c r="H82" s="104">
        <f t="shared" si="51"/>
        <v>0</v>
      </c>
      <c r="I82" s="103" t="str">
        <f t="shared" si="52"/>
        <v/>
      </c>
      <c r="J82" s="103" t="e">
        <f t="shared" si="53"/>
        <v>#DIV/0!</v>
      </c>
      <c r="K82" s="103" t="str">
        <f t="shared" si="54"/>
        <v/>
      </c>
      <c r="L82" s="103" t="str">
        <f t="shared" si="55"/>
        <v/>
      </c>
      <c r="M82" s="103" t="str">
        <f t="shared" si="56"/>
        <v/>
      </c>
      <c r="N82" s="102">
        <f t="shared" si="57"/>
        <v>1</v>
      </c>
      <c r="O82" s="176" t="str">
        <f t="shared" si="58"/>
        <v/>
      </c>
      <c r="P82" s="176"/>
      <c r="Q82" s="176" t="str">
        <f t="shared" si="59"/>
        <v/>
      </c>
    </row>
    <row r="83" spans="1:17" s="113" customFormat="1" ht="21.75" hidden="1" customHeight="1" x14ac:dyDescent="0.25">
      <c r="A83" s="129"/>
      <c r="B83" s="108"/>
      <c r="C83" s="108"/>
      <c r="D83" s="107">
        <f t="shared" si="47"/>
        <v>47</v>
      </c>
      <c r="E83" s="106">
        <f t="shared" si="48"/>
        <v>45</v>
      </c>
      <c r="F83" s="105">
        <f t="shared" si="49"/>
        <v>0</v>
      </c>
      <c r="G83" s="105">
        <f t="shared" si="50"/>
        <v>0</v>
      </c>
      <c r="H83" s="104">
        <f t="shared" si="51"/>
        <v>0</v>
      </c>
      <c r="I83" s="103" t="str">
        <f t="shared" si="52"/>
        <v/>
      </c>
      <c r="J83" s="103" t="e">
        <f t="shared" si="53"/>
        <v>#DIV/0!</v>
      </c>
      <c r="K83" s="103" t="str">
        <f t="shared" si="54"/>
        <v/>
      </c>
      <c r="L83" s="103" t="str">
        <f t="shared" si="55"/>
        <v/>
      </c>
      <c r="M83" s="103" t="str">
        <f t="shared" si="56"/>
        <v/>
      </c>
      <c r="N83" s="102">
        <f t="shared" si="57"/>
        <v>1</v>
      </c>
      <c r="O83" s="176" t="str">
        <f t="shared" ref="O83:O126" si="62">IF(AND(N83&lt;0.05,M83&gt;1,AND(B83&gt;0,B83&lt;B77)),"Doers are " &amp; ROUND(M83,1)&amp;" more likely to give this response than Non-Doers.",IF(AND(N83&lt;0.05,M83&gt;1,B83=B77),"Doers are more likely to give this response than Non-doers.",""))</f>
        <v/>
      </c>
      <c r="P83" s="176"/>
      <c r="Q83" s="176" t="str">
        <f t="shared" ref="Q83:Q126" si="63">IF(AND(N83&lt;0.05,M83&lt;1,AND(C83&gt;0,B83&gt;0)),"Non-doers are " &amp; ROUND(1/M83,1)&amp;" more likely to give this response than Doers.",IF(AND(N83&lt;0.05,M83=0,B83=0),"Non-doers are more likely to give this response than Doers.",""))</f>
        <v/>
      </c>
    </row>
    <row r="84" spans="1:17" s="113" customFormat="1" ht="21.75" customHeight="1" x14ac:dyDescent="0.25">
      <c r="A84" s="129"/>
      <c r="B84" s="108"/>
      <c r="C84" s="108"/>
      <c r="D84" s="107"/>
      <c r="E84" s="106"/>
      <c r="F84" s="105"/>
      <c r="G84" s="105"/>
      <c r="H84" s="104"/>
      <c r="I84" s="103"/>
      <c r="J84" s="103"/>
      <c r="K84" s="103"/>
      <c r="L84" s="103"/>
      <c r="M84" s="103"/>
      <c r="N84" s="102"/>
      <c r="O84" s="176"/>
      <c r="P84" s="176"/>
      <c r="Q84" s="176"/>
    </row>
    <row r="85" spans="1:17" s="113" customFormat="1" ht="21.75" customHeight="1" x14ac:dyDescent="0.25">
      <c r="A85" s="114" t="s">
        <v>190</v>
      </c>
      <c r="B85" s="107"/>
      <c r="C85" s="107"/>
      <c r="D85" s="107"/>
      <c r="E85" s="106"/>
      <c r="F85" s="105"/>
      <c r="G85" s="105"/>
      <c r="H85" s="104"/>
      <c r="I85" s="103"/>
      <c r="J85" s="103"/>
      <c r="K85" s="103"/>
      <c r="L85" s="103"/>
      <c r="M85" s="103"/>
      <c r="N85" s="102"/>
      <c r="O85" s="176"/>
      <c r="P85" s="176"/>
      <c r="Q85" s="176"/>
    </row>
    <row r="86" spans="1:17" s="113" customFormat="1" ht="21.75" customHeight="1" x14ac:dyDescent="0.25">
      <c r="A86" s="129" t="s">
        <v>293</v>
      </c>
      <c r="B86" s="108">
        <v>11</v>
      </c>
      <c r="C86" s="108">
        <v>6</v>
      </c>
      <c r="D86" s="107">
        <f>SUM($B$4-B86)</f>
        <v>36</v>
      </c>
      <c r="E86" s="106">
        <f>SUM($B$5-C86)</f>
        <v>39</v>
      </c>
      <c r="F86" s="105">
        <f>IF(ISERROR(B86/$B$4),"",(B86/$B$4))</f>
        <v>0.23404255319148937</v>
      </c>
      <c r="G86" s="105">
        <f>IF(ISERROR(C86/$B$5),"",(C86/$B$5))</f>
        <v>0.13333333333333333</v>
      </c>
      <c r="H86" s="104">
        <f>IF(ISERROR(F86-G86),"",(F86-G86))</f>
        <v>0.10070921985815603</v>
      </c>
      <c r="I86" s="103">
        <f>IF(ISERROR((B86*E86)/(C86*D86)),"",(B86*E86/(C86*D86)))</f>
        <v>1.9861111111111112</v>
      </c>
      <c r="J86" s="103">
        <f>POWER(1/B86+1/C86+1/D86+1/E86,1/2)</f>
        <v>0.55766886321056242</v>
      </c>
      <c r="K86" s="103">
        <f>IF(ISERROR(EXP(LN(I86)-1.96 *J86)),"",(EXP(LN(I86)-1.96*J86)))</f>
        <v>0.66574240625863601</v>
      </c>
      <c r="L86" s="103">
        <f>IF(ISERROR(EXP(LN(I86)+1.96 *J86)),"",EXP(LN(I86)+1.96*J86))</f>
        <v>5.9251706194400802</v>
      </c>
      <c r="M86" s="103">
        <f>IF(ISERROR(($B$7*B86/(B86+D86)/(($B$7*B86/(B86+D86)+(1-$B$7)*C86/(C86+E86))))/($B$7*D86/(B86+D86)/(($B$7*D86/(B86+D86)+(1-$B$7)*E86/(C86+E86))))),"",($B$7*B86/(B86+D86)/(($B$7*B86/(B86+D86)+(1-$B$7)*C86/(C86+E86))))/($B$7*D86/(B86+D86)/(($B$7*D86/(B86+D86)+(1-$B$7)*E86/(C86+E86)))))</f>
        <v>1.4442346050054604</v>
      </c>
      <c r="N86" s="102">
        <f>MIN(_xlfn.HYPGEOM.DIST(C86,B86+C86,C86+E86,B86+D86+C86+E86,TRUE),_xlfn.HYPGEOM.DIST(B86,B86+C86,B86+D86,B86+D86+C86+E86,TRUE))</f>
        <v>0.16482032180236653</v>
      </c>
      <c r="O86" s="176" t="str">
        <f t="shared" ref="O86:O95" si="64">IF(AND(N86&lt;$B$6,M86&gt;1,AND(B86&gt;0,B86&lt;$B$4)),"Doers are " &amp; ROUND(M86,1)&amp;" more likely to give this response than Non-Doers.",IF(AND(N86&lt;$B$6,M86&gt;1,B86=$B$4),"Doers are more likely to give this response than Non-doers.",""))</f>
        <v/>
      </c>
      <c r="P86" s="176"/>
      <c r="Q86" s="176" t="str">
        <f t="shared" ref="Q86:Q95" si="65">IF(AND(N86&lt;$B$6,M86&lt;1,AND(C86&gt;0,B86&gt;0)),"Non-doers are " &amp; ROUND(1/M86,1)&amp;" more likely to give this response than Doers.",IF(AND(N86&lt;$B$6,M86=0,B86=0),"Non-doers are more likely to give this response than Doers.",""))</f>
        <v/>
      </c>
    </row>
    <row r="87" spans="1:17" s="113" customFormat="1" ht="21.75" customHeight="1" x14ac:dyDescent="0.25">
      <c r="A87" s="129" t="s">
        <v>297</v>
      </c>
      <c r="B87" s="108">
        <v>1</v>
      </c>
      <c r="C87" s="108">
        <v>0</v>
      </c>
      <c r="D87" s="107">
        <f>SUM($B$4-B87)</f>
        <v>46</v>
      </c>
      <c r="E87" s="106">
        <f>SUM($B$5-C87)</f>
        <v>45</v>
      </c>
      <c r="F87" s="105">
        <f>IF(ISERROR(B87/$B$4),"",(B87/$B$4))</f>
        <v>2.1276595744680851E-2</v>
      </c>
      <c r="G87" s="105">
        <f>IF(ISERROR(C87/$B$5),"",(C87/$B$5))</f>
        <v>0</v>
      </c>
      <c r="H87" s="104">
        <f>IF(ISERROR(F87-G87),"",(F87-G87))</f>
        <v>2.1276595744680851E-2</v>
      </c>
      <c r="I87" s="103" t="str">
        <f>IF(ISERROR((B87*E87)/(C87*D87)),"",(B87*E87/(C87*D87)))</f>
        <v/>
      </c>
      <c r="J87" s="103" t="e">
        <f>POWER(1/B87+1/C87+1/D87+1/E87,1/2)</f>
        <v>#DIV/0!</v>
      </c>
      <c r="K87" s="103" t="str">
        <f>IF(ISERROR(EXP(LN(I87)-1.96 *J87)),"",(EXP(LN(I87)-1.96*J87)))</f>
        <v/>
      </c>
      <c r="L87" s="103" t="str">
        <f>IF(ISERROR(EXP(LN(I87)+1.96 *J87)),"",EXP(LN(I87)+1.96*J87))</f>
        <v/>
      </c>
      <c r="M87" s="103">
        <f>IF(ISERROR(($B$7*B87/(B87+D87)/(($B$7*B87/(B87+D87)+(1-$B$7)*C87/(C87+E87))))/($B$7*D87/(B87+D87)/(($B$7*D87/(B87+D87)+(1-$B$7)*E87/(C87+E87))))),"",($B$7*B87/(B87+D87)/(($B$7*B87/(B87+D87)+(1-$B$7)*C87/(C87+E87))))/($B$7*D87/(B87+D87)/(($B$7*D87/(B87+D87)+(1-$B$7)*E87/(C87+E87)))))</f>
        <v>2.4703075291622483</v>
      </c>
      <c r="N87" s="102">
        <f>MIN(_xlfn.HYPGEOM.DIST(C87,B87+C87,C87+E87,B87+D87+C87+E87,TRUE),_xlfn.HYPGEOM.DIST(B87,B87+C87,B87+D87,B87+D87+C87+E87,TRUE))</f>
        <v>0.51086956521739102</v>
      </c>
      <c r="O87" s="176" t="str">
        <f t="shared" si="64"/>
        <v/>
      </c>
      <c r="P87" s="176"/>
      <c r="Q87" s="176" t="str">
        <f t="shared" si="65"/>
        <v/>
      </c>
    </row>
    <row r="88" spans="1:17" s="113" customFormat="1" ht="21.75" customHeight="1" x14ac:dyDescent="0.25">
      <c r="A88" s="129" t="s">
        <v>298</v>
      </c>
      <c r="B88" s="108">
        <v>18</v>
      </c>
      <c r="C88" s="108">
        <v>15</v>
      </c>
      <c r="D88" s="107">
        <f t="shared" ref="D88:D93" si="66">SUM($B$4-B88)</f>
        <v>29</v>
      </c>
      <c r="E88" s="106">
        <f t="shared" ref="E88:E93" si="67">SUM($B$5-C88)</f>
        <v>30</v>
      </c>
      <c r="F88" s="105">
        <f t="shared" ref="F88:F93" si="68">IF(ISERROR(B88/$B$4),"",(B88/$B$4))</f>
        <v>0.38297872340425532</v>
      </c>
      <c r="G88" s="105">
        <f t="shared" ref="G88:G93" si="69">IF(ISERROR(C88/$B$5),"",(C88/$B$5))</f>
        <v>0.33333333333333331</v>
      </c>
      <c r="H88" s="104">
        <f t="shared" ref="H88:H93" si="70">IF(ISERROR(F88-G88),"",(F88-G88))</f>
        <v>4.9645390070922002E-2</v>
      </c>
      <c r="I88" s="103">
        <f t="shared" ref="I88:I93" si="71">IF(ISERROR((B88*E88)/(C88*D88)),"",(B88*E88/(C88*D88)))</f>
        <v>1.2413793103448276</v>
      </c>
      <c r="J88" s="103">
        <f t="shared" ref="J88:J93" si="72">POWER(1/B88+1/C88+1/D88+1/E88,1/2)</f>
        <v>0.4359338415129585</v>
      </c>
      <c r="K88" s="103">
        <f t="shared" ref="K88:K93" si="73">IF(ISERROR(EXP(LN(I88)-1.96 *J88)),"",(EXP(LN(I88)-1.96*J88)))</f>
        <v>0.52823859076323865</v>
      </c>
      <c r="L88" s="103">
        <f t="shared" ref="L88:L93" si="74">IF(ISERROR(EXP(LN(I88)+1.96 *J88)),"",EXP(LN(I88)+1.96*J88))</f>
        <v>2.9172851417871892</v>
      </c>
      <c r="M88" s="103">
        <f t="shared" ref="M88:M93" si="75">IF(ISERROR(($B$7*B88/(B88+D88)/(($B$7*B88/(B88+D88)+(1-$B$7)*C88/(C88+E88))))/($B$7*D88/(B88+D88)/(($B$7*D88/(B88+D88)+(1-$B$7)*E88/(C88+E88))))),"",($B$7*B88/(B88+D88)/(($B$7*B88/(B88+D88)+(1-$B$7)*C88/(C88+E88))))/($B$7*D88/(B88+D88)/(($B$7*D88/(B88+D88)+(1-$B$7)*E88/(C88+E88)))))</f>
        <v>1.1342179321408077</v>
      </c>
      <c r="N88" s="102">
        <f t="shared" ref="N88:N93" si="76">MIN(_xlfn.HYPGEOM.DIST(C88,B88+C88,C88+E88,B88+D88+C88+E88,TRUE),_xlfn.HYPGEOM.DIST(B88,B88+C88,B88+D88,B88+D88+C88+E88,TRUE))</f>
        <v>0.39046319205070784</v>
      </c>
      <c r="O88" s="176" t="str">
        <f t="shared" si="64"/>
        <v/>
      </c>
      <c r="P88" s="176"/>
      <c r="Q88" s="176" t="str">
        <f t="shared" si="65"/>
        <v/>
      </c>
    </row>
    <row r="89" spans="1:17" s="113" customFormat="1" ht="21.75" customHeight="1" x14ac:dyDescent="0.25">
      <c r="A89" s="129" t="s">
        <v>299</v>
      </c>
      <c r="B89" s="108">
        <v>13</v>
      </c>
      <c r="C89" s="108">
        <v>8</v>
      </c>
      <c r="D89" s="107">
        <f t="shared" si="66"/>
        <v>34</v>
      </c>
      <c r="E89" s="106">
        <f t="shared" si="67"/>
        <v>37</v>
      </c>
      <c r="F89" s="105">
        <f t="shared" si="68"/>
        <v>0.27659574468085107</v>
      </c>
      <c r="G89" s="105">
        <f t="shared" si="69"/>
        <v>0.17777777777777778</v>
      </c>
      <c r="H89" s="104">
        <f t="shared" si="70"/>
        <v>9.881796690307329E-2</v>
      </c>
      <c r="I89" s="103">
        <f t="shared" si="71"/>
        <v>1.7683823529411764</v>
      </c>
      <c r="J89" s="103">
        <f t="shared" si="72"/>
        <v>0.50829309326016447</v>
      </c>
      <c r="K89" s="103">
        <f t="shared" si="73"/>
        <v>0.65299274568407761</v>
      </c>
      <c r="L89" s="103">
        <f t="shared" si="74"/>
        <v>4.7889906386597447</v>
      </c>
      <c r="M89" s="103">
        <f t="shared" si="75"/>
        <v>1.3692043171315615</v>
      </c>
      <c r="N89" s="102">
        <f t="shared" si="76"/>
        <v>0.18957078736831143</v>
      </c>
      <c r="O89" s="176" t="str">
        <f t="shared" si="64"/>
        <v/>
      </c>
      <c r="P89" s="176"/>
      <c r="Q89" s="176" t="str">
        <f t="shared" si="65"/>
        <v/>
      </c>
    </row>
    <row r="90" spans="1:17" s="113" customFormat="1" ht="62.25" customHeight="1" x14ac:dyDescent="0.25">
      <c r="A90" s="129" t="s">
        <v>300</v>
      </c>
      <c r="B90" s="108">
        <v>5</v>
      </c>
      <c r="C90" s="108">
        <v>0</v>
      </c>
      <c r="D90" s="107">
        <f>SUM($B$4-B90)</f>
        <v>42</v>
      </c>
      <c r="E90" s="106">
        <f>SUM($B$5-C90)</f>
        <v>45</v>
      </c>
      <c r="F90" s="105">
        <f>IF(ISERROR(B90/$B$4),"",(B90/$B$4))</f>
        <v>0.10638297872340426</v>
      </c>
      <c r="G90" s="105">
        <f>IF(ISERROR(C90/$B$5),"",(C90/$B$5))</f>
        <v>0</v>
      </c>
      <c r="H90" s="104">
        <f>IF(ISERROR(F90-G90),"",(F90-G90))</f>
        <v>0.10638297872340426</v>
      </c>
      <c r="I90" s="103" t="str">
        <f>IF(ISERROR((B90*E90)/(C90*D90)),"",(B90*E90/(C90*D90)))</f>
        <v/>
      </c>
      <c r="J90" s="103" t="e">
        <f>POWER(1/B90+1/C90+1/D90+1/E90,1/2)</f>
        <v>#DIV/0!</v>
      </c>
      <c r="K90" s="103" t="str">
        <f>IF(ISERROR(EXP(LN(I90)-1.96 *J90)),"",(EXP(LN(I90)-1.96*J90)))</f>
        <v/>
      </c>
      <c r="L90" s="103" t="str">
        <f>IF(ISERROR(EXP(LN(I90)+1.96 *J90)),"",EXP(LN(I90)+1.96*J90))</f>
        <v/>
      </c>
      <c r="M90" s="103">
        <f>IF(ISERROR(($B$7*B90/(B90+D90)/(($B$7*B90/(B90+D90)+(1-$B$7)*C90/(C90+E90))))/($B$7*D90/(B90+D90)/(($B$7*D90/(B90+D90)+(1-$B$7)*E90/(C90+E90))))),"",($B$7*B90/(B90+D90)/(($B$7*B90/(B90+D90)+(1-$B$7)*C90/(C90+E90))))/($B$7*D90/(B90+D90)/(($B$7*D90/(B90+D90)+(1-$B$7)*E90/(C90+E90)))))</f>
        <v>2.610336817653891</v>
      </c>
      <c r="N90" s="102">
        <f>MIN(_xlfn.HYPGEOM.DIST(C90,B90+C90,C90+E90,B90+D90+C90+E90,TRUE),_xlfn.HYPGEOM.DIST(B90,B90+C90,B90+D90,B90+D90+C90+E90,TRUE))</f>
        <v>3.1192122484257324E-2</v>
      </c>
      <c r="O90" s="176" t="str">
        <f t="shared" si="64"/>
        <v>Doers are 2.6 more likely to give this response than Non-Doers.</v>
      </c>
      <c r="P90" s="176"/>
      <c r="Q90" s="176" t="str">
        <f t="shared" si="65"/>
        <v/>
      </c>
    </row>
    <row r="91" spans="1:17" s="113" customFormat="1" ht="21.75" customHeight="1" x14ac:dyDescent="0.25">
      <c r="A91" s="129" t="s">
        <v>301</v>
      </c>
      <c r="B91" s="108">
        <v>12</v>
      </c>
      <c r="C91" s="108">
        <v>12</v>
      </c>
      <c r="D91" s="107">
        <f>SUM($B$4-B91)</f>
        <v>35</v>
      </c>
      <c r="E91" s="106">
        <f>SUM($B$5-C91)</f>
        <v>33</v>
      </c>
      <c r="F91" s="105">
        <f>IF(ISERROR(B91/$B$4),"",(B91/$B$4))</f>
        <v>0.25531914893617019</v>
      </c>
      <c r="G91" s="105">
        <f>IF(ISERROR(C91/$B$5),"",(C91/$B$5))</f>
        <v>0.26666666666666666</v>
      </c>
      <c r="H91" s="104">
        <f>IF(ISERROR(F91-G91),"",(F91-G91))</f>
        <v>-1.134751773049647E-2</v>
      </c>
      <c r="I91" s="103">
        <f>IF(ISERROR((B91*E91)/(C91*D91)),"",(B91*E91/(C91*D91)))</f>
        <v>0.94285714285714284</v>
      </c>
      <c r="J91" s="103">
        <f>POWER(1/B91+1/C91+1/D91+1/E91,1/2)</f>
        <v>0.47491170288920609</v>
      </c>
      <c r="K91" s="103">
        <f>IF(ISERROR(EXP(LN(I91)-1.96 *J91)),"",(EXP(LN(I91)-1.96*J91)))</f>
        <v>0.37170028397636351</v>
      </c>
      <c r="L91" s="103">
        <f>IF(ISERROR(EXP(LN(I91)+1.96 *J91)),"",EXP(LN(I91)+1.96*J91))</f>
        <v>2.3916570155035584</v>
      </c>
      <c r="M91" s="103">
        <f>IF(ISERROR(($B$7*B91/(B91+D91)/(($B$7*B91/(B91+D91)+(1-$B$7)*C91/(C91+E91))))/($B$7*D91/(B91+D91)/(($B$7*D91/(B91+D91)+(1-$B$7)*E91/(C91+E91))))),"",($B$7*B91/(B91+D91)/(($B$7*B91/(B91+D91)+(1-$B$7)*C91/(C91+E91))))/($B$7*D91/(B91+D91)/(($B$7*D91/(B91+D91)+(1-$B$7)*E91/(C91+E91)))))</f>
        <v>0.96568706304522689</v>
      </c>
      <c r="N91" s="102">
        <f>MIN(_xlfn.HYPGEOM.DIST(C91,B91+C91,C91+E91,B91+D91+C91+E91,TRUE),_xlfn.HYPGEOM.DIST(B91,B91+C91,B91+D91,B91+D91+C91+E91,TRUE))</f>
        <v>0.54478882490735303</v>
      </c>
      <c r="O91" s="176" t="str">
        <f t="shared" si="64"/>
        <v/>
      </c>
      <c r="P91" s="176"/>
      <c r="Q91" s="176" t="str">
        <f t="shared" si="65"/>
        <v/>
      </c>
    </row>
    <row r="92" spans="1:17" s="113" customFormat="1" ht="21.75" customHeight="1" x14ac:dyDescent="0.25">
      <c r="A92" s="129" t="s">
        <v>302</v>
      </c>
      <c r="B92" s="108"/>
      <c r="C92" s="108"/>
      <c r="D92" s="107">
        <f t="shared" si="66"/>
        <v>47</v>
      </c>
      <c r="E92" s="106">
        <f t="shared" si="67"/>
        <v>45</v>
      </c>
      <c r="F92" s="105">
        <f t="shared" si="68"/>
        <v>0</v>
      </c>
      <c r="G92" s="105">
        <f t="shared" si="69"/>
        <v>0</v>
      </c>
      <c r="H92" s="104">
        <f t="shared" si="70"/>
        <v>0</v>
      </c>
      <c r="I92" s="103" t="str">
        <f t="shared" si="71"/>
        <v/>
      </c>
      <c r="J92" s="103" t="e">
        <f t="shared" si="72"/>
        <v>#DIV/0!</v>
      </c>
      <c r="K92" s="103" t="str">
        <f t="shared" si="73"/>
        <v/>
      </c>
      <c r="L92" s="103" t="str">
        <f t="shared" si="74"/>
        <v/>
      </c>
      <c r="M92" s="103" t="str">
        <f t="shared" si="75"/>
        <v/>
      </c>
      <c r="N92" s="102">
        <f t="shared" si="76"/>
        <v>1</v>
      </c>
      <c r="O92" s="176" t="str">
        <f t="shared" si="64"/>
        <v/>
      </c>
      <c r="P92" s="176"/>
      <c r="Q92" s="176" t="str">
        <f t="shared" si="65"/>
        <v/>
      </c>
    </row>
    <row r="93" spans="1:17" s="113" customFormat="1" ht="21.75" customHeight="1" x14ac:dyDescent="0.25">
      <c r="A93" s="129" t="s">
        <v>303</v>
      </c>
      <c r="B93" s="108"/>
      <c r="C93" s="108"/>
      <c r="D93" s="107">
        <f t="shared" si="66"/>
        <v>47</v>
      </c>
      <c r="E93" s="106">
        <f t="shared" si="67"/>
        <v>45</v>
      </c>
      <c r="F93" s="105">
        <f t="shared" si="68"/>
        <v>0</v>
      </c>
      <c r="G93" s="105">
        <f t="shared" si="69"/>
        <v>0</v>
      </c>
      <c r="H93" s="104">
        <f t="shared" si="70"/>
        <v>0</v>
      </c>
      <c r="I93" s="103" t="str">
        <f t="shared" si="71"/>
        <v/>
      </c>
      <c r="J93" s="103" t="e">
        <f t="shared" si="72"/>
        <v>#DIV/0!</v>
      </c>
      <c r="K93" s="103" t="str">
        <f t="shared" si="73"/>
        <v/>
      </c>
      <c r="L93" s="103" t="str">
        <f t="shared" si="74"/>
        <v/>
      </c>
      <c r="M93" s="103" t="str">
        <f t="shared" si="75"/>
        <v/>
      </c>
      <c r="N93" s="102">
        <f t="shared" si="76"/>
        <v>1</v>
      </c>
      <c r="O93" s="176" t="str">
        <f t="shared" si="64"/>
        <v/>
      </c>
      <c r="P93" s="176"/>
      <c r="Q93" s="176" t="str">
        <f t="shared" si="65"/>
        <v/>
      </c>
    </row>
    <row r="94" spans="1:17" s="113" customFormat="1" ht="21.75" customHeight="1" x14ac:dyDescent="0.25">
      <c r="A94" s="129" t="s">
        <v>304</v>
      </c>
      <c r="B94" s="108">
        <v>6</v>
      </c>
      <c r="C94" s="108">
        <v>6</v>
      </c>
      <c r="D94" s="107">
        <f>SUM($B$4-B94)</f>
        <v>41</v>
      </c>
      <c r="E94" s="106">
        <f>SUM($B$5-C94)</f>
        <v>39</v>
      </c>
      <c r="F94" s="105">
        <f>IF(ISERROR(B94/$B$4),"",(B94/$B$4))</f>
        <v>0.1276595744680851</v>
      </c>
      <c r="G94" s="105">
        <f>IF(ISERROR(C94/$B$5),"",(C94/$B$5))</f>
        <v>0.13333333333333333</v>
      </c>
      <c r="H94" s="104">
        <f>IF(ISERROR(F94-G94),"",(F94-G94))</f>
        <v>-5.6737588652482351E-3</v>
      </c>
      <c r="I94" s="103">
        <f>IF(ISERROR((B94*E94)/(C94*D94)),"",(B94*E94/(C94*D94)))</f>
        <v>0.95121951219512191</v>
      </c>
      <c r="J94" s="103">
        <f>POWER(1/B94+1/C94+1/D94+1/E94,1/2)</f>
        <v>0.61916443928636444</v>
      </c>
      <c r="K94" s="103">
        <f>IF(ISERROR(EXP(LN(I94)-1.96 *J94)),"",(EXP(LN(I94)-1.96*J94)))</f>
        <v>0.28264241781332661</v>
      </c>
      <c r="L94" s="103">
        <f>IF(ISERROR(EXP(LN(I94)+1.96 *J94)),"",EXP(LN(I94)+1.96*J94))</f>
        <v>3.2012836833936231</v>
      </c>
      <c r="M94" s="103">
        <f>IF(ISERROR(($B$7*B94/(B94+D94)/(($B$7*B94/(B94+D94)+(1-$B$7)*C94/(C94+E94))))/($B$7*D94/(B94+D94)/(($B$7*D94/(B94+D94)+(1-$B$7)*E94/(C94+E94))))),"",($B$7*B94/(B94+D94)/(($B$7*B94/(B94+D94)+(1-$B$7)*C94/(C94+E94))))/($B$7*D94/(B94+D94)/(($B$7*D94/(B94+D94)+(1-$B$7)*E94/(C94+E94)))))</f>
        <v>0.97070846845324221</v>
      </c>
      <c r="N94" s="102">
        <f>MIN(_xlfn.HYPGEOM.DIST(C94,B94+C94,C94+E94,B94+D94+C94+E94,TRUE),_xlfn.HYPGEOM.DIST(B94,B94+C94,B94+D94,B94+D94+C94+E94,TRUE))</f>
        <v>0.58936655632155033</v>
      </c>
      <c r="O94" s="176" t="str">
        <f t="shared" si="64"/>
        <v/>
      </c>
      <c r="P94" s="176"/>
      <c r="Q94" s="176" t="str">
        <f t="shared" si="65"/>
        <v/>
      </c>
    </row>
    <row r="95" spans="1:17" s="113" customFormat="1" ht="21.75" customHeight="1" x14ac:dyDescent="0.25">
      <c r="A95" s="129"/>
      <c r="B95" s="108"/>
      <c r="C95" s="108"/>
      <c r="D95" s="107">
        <f t="shared" si="42"/>
        <v>47</v>
      </c>
      <c r="E95" s="106">
        <f t="shared" si="43"/>
        <v>45</v>
      </c>
      <c r="F95" s="105">
        <f t="shared" si="38"/>
        <v>0</v>
      </c>
      <c r="G95" s="105">
        <f t="shared" si="39"/>
        <v>0</v>
      </c>
      <c r="H95" s="104">
        <f t="shared" si="40"/>
        <v>0</v>
      </c>
      <c r="I95" s="103" t="str">
        <f t="shared" ref="I95" si="77">IF(ISERROR((B95*E95)/(C95*D95)),"",(B95*E95/(C95*D95)))</f>
        <v/>
      </c>
      <c r="J95" s="103" t="e">
        <f t="shared" ref="J95:J148" si="78">POWER(1/B95+1/C95+1/D95+1/E95,1/2)</f>
        <v>#DIV/0!</v>
      </c>
      <c r="K95" s="103" t="str">
        <f t="shared" ref="K95" si="79">IF(ISERROR(EXP(LN(I95)-1.96 *J95)),"",(EXP(LN(I95)-1.96*J95)))</f>
        <v/>
      </c>
      <c r="L95" s="103" t="str">
        <f t="shared" ref="L95" si="80">IF(ISERROR(EXP(LN(I95)+1.96 *J95)),"",EXP(LN(I95)+1.96*J95))</f>
        <v/>
      </c>
      <c r="M95" s="103" t="str">
        <f t="shared" si="41"/>
        <v/>
      </c>
      <c r="N95" s="102">
        <f t="shared" si="44"/>
        <v>1</v>
      </c>
      <c r="O95" s="176" t="str">
        <f t="shared" si="64"/>
        <v/>
      </c>
      <c r="P95" s="176"/>
      <c r="Q95" s="176" t="str">
        <f t="shared" si="65"/>
        <v/>
      </c>
    </row>
    <row r="96" spans="1:17" s="113" customFormat="1" ht="47.25" hidden="1" customHeight="1" x14ac:dyDescent="0.25">
      <c r="A96" s="122" t="s">
        <v>305</v>
      </c>
      <c r="B96" s="108"/>
      <c r="C96" s="108"/>
      <c r="D96" s="107"/>
      <c r="E96" s="106"/>
      <c r="F96" s="105"/>
      <c r="G96" s="105"/>
      <c r="H96" s="104"/>
      <c r="I96" s="103"/>
      <c r="J96" s="103" t="e">
        <f t="shared" si="78"/>
        <v>#DIV/0!</v>
      </c>
      <c r="K96" s="103"/>
      <c r="L96" s="103"/>
      <c r="M96" s="103"/>
      <c r="N96" s="102"/>
      <c r="O96" s="176"/>
      <c r="P96" s="176"/>
      <c r="Q96" s="176"/>
    </row>
    <row r="97" spans="1:17" s="113" customFormat="1" ht="21.75" hidden="1" customHeight="1" x14ac:dyDescent="0.25">
      <c r="A97" s="129" t="s">
        <v>49</v>
      </c>
      <c r="B97" s="108"/>
      <c r="C97" s="183"/>
      <c r="D97" s="107">
        <f t="shared" si="42"/>
        <v>47</v>
      </c>
      <c r="E97" s="106">
        <f t="shared" si="43"/>
        <v>45</v>
      </c>
      <c r="F97" s="105">
        <f t="shared" si="38"/>
        <v>0</v>
      </c>
      <c r="G97" s="105">
        <f t="shared" si="39"/>
        <v>0</v>
      </c>
      <c r="H97" s="104">
        <f t="shared" si="40"/>
        <v>0</v>
      </c>
      <c r="I97" s="103" t="str">
        <f t="shared" ref="I97:I178" si="81">IF(ISERROR((B97*E97)/(C97*D97)),"",(B97*E97/(C97*D97)))</f>
        <v/>
      </c>
      <c r="J97" s="103" t="e">
        <f t="shared" si="78"/>
        <v>#DIV/0!</v>
      </c>
      <c r="K97" s="103" t="str">
        <f t="shared" ref="K97:K178" si="82">IF(ISERROR(EXP(LN(I97)-1.96 *J97)),"",(EXP(LN(I97)-1.96*J97)))</f>
        <v/>
      </c>
      <c r="L97" s="103" t="str">
        <f t="shared" ref="L97:L178" si="83">IF(ISERROR(EXP(LN(I97)+1.96 *J97)),"",EXP(LN(I97)+1.96*J97))</f>
        <v/>
      </c>
      <c r="M97" s="103" t="str">
        <f t="shared" si="41"/>
        <v/>
      </c>
      <c r="N97" s="102">
        <f t="shared" si="44"/>
        <v>1</v>
      </c>
      <c r="O97" s="176" t="str">
        <f t="shared" si="62"/>
        <v/>
      </c>
      <c r="P97" s="176"/>
      <c r="Q97" s="176" t="str">
        <f t="shared" si="63"/>
        <v/>
      </c>
    </row>
    <row r="98" spans="1:17" s="113" customFormat="1" ht="21.75" hidden="1" customHeight="1" x14ac:dyDescent="0.25">
      <c r="A98" s="129" t="s">
        <v>50</v>
      </c>
      <c r="B98" s="108"/>
      <c r="C98" s="183"/>
      <c r="D98" s="107">
        <f t="shared" si="42"/>
        <v>47</v>
      </c>
      <c r="E98" s="106">
        <f t="shared" si="43"/>
        <v>45</v>
      </c>
      <c r="F98" s="105">
        <f t="shared" si="38"/>
        <v>0</v>
      </c>
      <c r="G98" s="105">
        <f t="shared" si="39"/>
        <v>0</v>
      </c>
      <c r="H98" s="104">
        <f t="shared" si="40"/>
        <v>0</v>
      </c>
      <c r="I98" s="103" t="str">
        <f t="shared" si="81"/>
        <v/>
      </c>
      <c r="J98" s="103" t="e">
        <f t="shared" si="78"/>
        <v>#DIV/0!</v>
      </c>
      <c r="K98" s="103" t="str">
        <f t="shared" si="82"/>
        <v/>
      </c>
      <c r="L98" s="103" t="str">
        <f t="shared" si="83"/>
        <v/>
      </c>
      <c r="M98" s="103" t="str">
        <f t="shared" si="41"/>
        <v/>
      </c>
      <c r="N98" s="102">
        <f t="shared" si="44"/>
        <v>1</v>
      </c>
      <c r="O98" s="176" t="str">
        <f t="shared" si="62"/>
        <v/>
      </c>
      <c r="P98" s="176"/>
      <c r="Q98" s="176" t="str">
        <f t="shared" si="63"/>
        <v/>
      </c>
    </row>
    <row r="99" spans="1:17" s="113" customFormat="1" ht="21.75" hidden="1" customHeight="1" x14ac:dyDescent="0.25">
      <c r="A99" s="129" t="s">
        <v>51</v>
      </c>
      <c r="B99" s="108"/>
      <c r="C99" s="183"/>
      <c r="D99" s="107">
        <f t="shared" si="42"/>
        <v>47</v>
      </c>
      <c r="E99" s="106">
        <f t="shared" si="43"/>
        <v>45</v>
      </c>
      <c r="F99" s="105">
        <f t="shared" si="38"/>
        <v>0</v>
      </c>
      <c r="G99" s="105">
        <f t="shared" si="39"/>
        <v>0</v>
      </c>
      <c r="H99" s="104">
        <f t="shared" si="40"/>
        <v>0</v>
      </c>
      <c r="I99" s="103" t="str">
        <f t="shared" si="81"/>
        <v/>
      </c>
      <c r="J99" s="103" t="e">
        <f t="shared" si="78"/>
        <v>#DIV/0!</v>
      </c>
      <c r="K99" s="103" t="str">
        <f t="shared" si="82"/>
        <v/>
      </c>
      <c r="L99" s="103" t="str">
        <f t="shared" si="83"/>
        <v/>
      </c>
      <c r="M99" s="103" t="str">
        <f t="shared" si="41"/>
        <v/>
      </c>
      <c r="N99" s="102">
        <f t="shared" si="44"/>
        <v>1</v>
      </c>
      <c r="O99" s="176" t="str">
        <f t="shared" si="62"/>
        <v/>
      </c>
      <c r="P99" s="176"/>
      <c r="Q99" s="176" t="str">
        <f t="shared" si="63"/>
        <v/>
      </c>
    </row>
    <row r="100" spans="1:17" s="113" customFormat="1" ht="21.75" hidden="1" customHeight="1" x14ac:dyDescent="0.25">
      <c r="A100" s="129"/>
      <c r="B100" s="108"/>
      <c r="C100" s="108"/>
      <c r="D100" s="107"/>
      <c r="E100" s="106"/>
      <c r="F100" s="105"/>
      <c r="G100" s="105"/>
      <c r="H100" s="104"/>
      <c r="I100" s="103"/>
      <c r="J100" s="103"/>
      <c r="K100" s="103"/>
      <c r="L100" s="103"/>
      <c r="M100" s="103"/>
      <c r="N100" s="102"/>
      <c r="O100" s="176" t="str">
        <f t="shared" si="62"/>
        <v/>
      </c>
      <c r="P100" s="176"/>
      <c r="Q100" s="176" t="str">
        <f t="shared" si="63"/>
        <v>Non-doers are more likely to give this response than Doers.</v>
      </c>
    </row>
    <row r="101" spans="1:17" s="113" customFormat="1" ht="53.25" hidden="1" customHeight="1" x14ac:dyDescent="0.25">
      <c r="A101" s="122" t="s">
        <v>188</v>
      </c>
      <c r="B101" s="108"/>
      <c r="C101" s="108"/>
      <c r="D101" s="107"/>
      <c r="E101" s="106"/>
      <c r="F101" s="105"/>
      <c r="G101" s="105"/>
      <c r="H101" s="104"/>
      <c r="I101" s="103"/>
      <c r="J101" s="103"/>
      <c r="K101" s="103"/>
      <c r="L101" s="103"/>
      <c r="M101" s="103"/>
      <c r="N101" s="102"/>
      <c r="O101" s="176" t="str">
        <f t="shared" si="62"/>
        <v/>
      </c>
      <c r="P101" s="176"/>
      <c r="Q101" s="176" t="str">
        <f t="shared" si="63"/>
        <v>Non-doers are more likely to give this response than Doers.</v>
      </c>
    </row>
    <row r="102" spans="1:17" s="113" customFormat="1" ht="21.75" hidden="1" customHeight="1" x14ac:dyDescent="0.25">
      <c r="A102" s="129" t="s">
        <v>49</v>
      </c>
      <c r="B102" s="108"/>
      <c r="C102" s="183"/>
      <c r="D102" s="107">
        <f t="shared" si="42"/>
        <v>47</v>
      </c>
      <c r="E102" s="106">
        <f t="shared" si="43"/>
        <v>45</v>
      </c>
      <c r="F102" s="105">
        <f t="shared" si="38"/>
        <v>0</v>
      </c>
      <c r="G102" s="105">
        <f t="shared" si="39"/>
        <v>0</v>
      </c>
      <c r="H102" s="104">
        <f t="shared" si="40"/>
        <v>0</v>
      </c>
      <c r="I102" s="103" t="str">
        <f t="shared" si="81"/>
        <v/>
      </c>
      <c r="J102" s="103" t="e">
        <f t="shared" si="78"/>
        <v>#DIV/0!</v>
      </c>
      <c r="K102" s="103" t="str">
        <f t="shared" si="82"/>
        <v/>
      </c>
      <c r="L102" s="103" t="str">
        <f t="shared" si="83"/>
        <v/>
      </c>
      <c r="M102" s="103" t="str">
        <f t="shared" si="41"/>
        <v/>
      </c>
      <c r="N102" s="102">
        <f t="shared" si="44"/>
        <v>1</v>
      </c>
      <c r="O102" s="176" t="str">
        <f t="shared" si="62"/>
        <v/>
      </c>
      <c r="P102" s="176"/>
      <c r="Q102" s="176" t="str">
        <f t="shared" si="63"/>
        <v/>
      </c>
    </row>
    <row r="103" spans="1:17" s="113" customFormat="1" ht="21.75" hidden="1" customHeight="1" x14ac:dyDescent="0.25">
      <c r="A103" s="129" t="s">
        <v>53</v>
      </c>
      <c r="B103" s="108"/>
      <c r="C103" s="183"/>
      <c r="D103" s="107">
        <f t="shared" ref="D103:D104" si="84">SUM($B$4-B103)</f>
        <v>47</v>
      </c>
      <c r="E103" s="106">
        <f t="shared" ref="E103:E104" si="85">SUM($B$5-C103)</f>
        <v>45</v>
      </c>
      <c r="F103" s="105">
        <f t="shared" si="38"/>
        <v>0</v>
      </c>
      <c r="G103" s="105">
        <f t="shared" si="39"/>
        <v>0</v>
      </c>
      <c r="H103" s="104">
        <f t="shared" si="40"/>
        <v>0</v>
      </c>
      <c r="I103" s="103" t="str">
        <f t="shared" si="81"/>
        <v/>
      </c>
      <c r="J103" s="103" t="e">
        <f t="shared" si="78"/>
        <v>#DIV/0!</v>
      </c>
      <c r="K103" s="103" t="str">
        <f t="shared" si="82"/>
        <v/>
      </c>
      <c r="L103" s="103" t="str">
        <f t="shared" si="83"/>
        <v/>
      </c>
      <c r="M103" s="103" t="str">
        <f t="shared" si="41"/>
        <v/>
      </c>
      <c r="N103" s="102">
        <f t="shared" si="44"/>
        <v>1</v>
      </c>
      <c r="O103" s="176" t="str">
        <f t="shared" si="62"/>
        <v/>
      </c>
      <c r="P103" s="176"/>
      <c r="Q103" s="176" t="str">
        <f t="shared" si="63"/>
        <v/>
      </c>
    </row>
    <row r="104" spans="1:17" s="113" customFormat="1" ht="21.75" hidden="1" customHeight="1" x14ac:dyDescent="0.25">
      <c r="A104" s="129" t="s">
        <v>54</v>
      </c>
      <c r="B104" s="108"/>
      <c r="C104" s="183"/>
      <c r="D104" s="107">
        <f t="shared" si="84"/>
        <v>47</v>
      </c>
      <c r="E104" s="106">
        <f t="shared" si="85"/>
        <v>45</v>
      </c>
      <c r="F104" s="105">
        <f t="shared" si="38"/>
        <v>0</v>
      </c>
      <c r="G104" s="105">
        <f t="shared" si="39"/>
        <v>0</v>
      </c>
      <c r="H104" s="104">
        <f t="shared" si="40"/>
        <v>0</v>
      </c>
      <c r="I104" s="103" t="str">
        <f t="shared" si="81"/>
        <v/>
      </c>
      <c r="J104" s="103" t="e">
        <f t="shared" si="78"/>
        <v>#DIV/0!</v>
      </c>
      <c r="K104" s="103" t="str">
        <f t="shared" si="82"/>
        <v/>
      </c>
      <c r="L104" s="103" t="str">
        <f t="shared" si="83"/>
        <v/>
      </c>
      <c r="M104" s="103" t="str">
        <f t="shared" si="41"/>
        <v/>
      </c>
      <c r="N104" s="102">
        <f t="shared" si="44"/>
        <v>1</v>
      </c>
      <c r="O104" s="176" t="str">
        <f t="shared" si="62"/>
        <v/>
      </c>
      <c r="P104" s="176"/>
      <c r="Q104" s="176" t="str">
        <f t="shared" si="63"/>
        <v/>
      </c>
    </row>
    <row r="105" spans="1:17" s="113" customFormat="1" ht="21.75" hidden="1" customHeight="1" x14ac:dyDescent="0.25">
      <c r="A105" s="129"/>
      <c r="B105" s="108"/>
      <c r="C105" s="108"/>
      <c r="D105" s="107">
        <f t="shared" ref="D105" si="86">SUM($B$4-B105)</f>
        <v>47</v>
      </c>
      <c r="E105" s="106">
        <f t="shared" ref="E105" si="87">SUM($B$5-C105)</f>
        <v>45</v>
      </c>
      <c r="F105" s="105">
        <f t="shared" si="38"/>
        <v>0</v>
      </c>
      <c r="G105" s="105">
        <f t="shared" si="39"/>
        <v>0</v>
      </c>
      <c r="H105" s="104">
        <f t="shared" si="40"/>
        <v>0</v>
      </c>
      <c r="I105" s="103" t="str">
        <f t="shared" si="81"/>
        <v/>
      </c>
      <c r="J105" s="103" t="e">
        <f t="shared" si="78"/>
        <v>#DIV/0!</v>
      </c>
      <c r="K105" s="103" t="str">
        <f t="shared" si="82"/>
        <v/>
      </c>
      <c r="L105" s="103" t="str">
        <f t="shared" si="83"/>
        <v/>
      </c>
      <c r="M105" s="103" t="str">
        <f t="shared" si="41"/>
        <v/>
      </c>
      <c r="N105" s="102">
        <f t="shared" si="44"/>
        <v>1</v>
      </c>
      <c r="O105" s="176" t="str">
        <f t="shared" si="62"/>
        <v/>
      </c>
      <c r="P105" s="176"/>
      <c r="Q105" s="176" t="str">
        <f t="shared" si="63"/>
        <v/>
      </c>
    </row>
    <row r="106" spans="1:17" s="113" customFormat="1" ht="41.25" hidden="1" customHeight="1" x14ac:dyDescent="0.25">
      <c r="A106" s="114" t="s">
        <v>187</v>
      </c>
      <c r="B106" s="108"/>
      <c r="C106" s="108"/>
      <c r="D106" s="107"/>
      <c r="E106" s="106"/>
      <c r="F106" s="105"/>
      <c r="G106" s="105"/>
      <c r="H106" s="104"/>
      <c r="I106" s="103"/>
      <c r="J106" s="103"/>
      <c r="K106" s="103"/>
      <c r="L106" s="103"/>
      <c r="M106" s="103"/>
      <c r="N106" s="102"/>
      <c r="O106" s="176" t="str">
        <f t="shared" si="62"/>
        <v/>
      </c>
      <c r="P106" s="176"/>
      <c r="Q106" s="176" t="str">
        <f t="shared" si="63"/>
        <v>Non-doers are more likely to give this response than Doers.</v>
      </c>
    </row>
    <row r="107" spans="1:17" s="113" customFormat="1" ht="21.75" hidden="1" customHeight="1" x14ac:dyDescent="0.25">
      <c r="A107" s="129" t="s">
        <v>61</v>
      </c>
      <c r="B107" s="108"/>
      <c r="C107" s="108"/>
      <c r="D107" s="107">
        <f>SUM($B$4-B107)</f>
        <v>47</v>
      </c>
      <c r="E107" s="106">
        <f>SUM($B$5-C107)</f>
        <v>45</v>
      </c>
      <c r="F107" s="105">
        <f t="shared" ref="F107:F110" si="88">IF(ISERROR(B107/$B$4),"",(B107/$B$4))</f>
        <v>0</v>
      </c>
      <c r="G107" s="105">
        <f t="shared" ref="G107:G110" si="89">IF(ISERROR(C107/$B$5),"",(C107/$B$5))</f>
        <v>0</v>
      </c>
      <c r="H107" s="104">
        <f t="shared" ref="H107:H110" si="90">IF(ISERROR(F107-G107),"",(F107-G107))</f>
        <v>0</v>
      </c>
      <c r="I107" s="103" t="str">
        <f t="shared" ref="I107:I110" si="91">IF(ISERROR((B107*E107)/(C107*D107)),"",(B107*E107/(C107*D107)))</f>
        <v/>
      </c>
      <c r="J107" s="103" t="e">
        <f t="shared" ref="J107:J110" si="92">POWER(1/B107+1/C107+1/D107+1/E107,1/2)</f>
        <v>#DIV/0!</v>
      </c>
      <c r="K107" s="103" t="str">
        <f t="shared" ref="K107:K110" si="93">IF(ISERROR(EXP(LN(I107)-1.96 *J107)),"",(EXP(LN(I107)-1.96*J107)))</f>
        <v/>
      </c>
      <c r="L107" s="103" t="str">
        <f t="shared" ref="L107:L110" si="94">IF(ISERROR(EXP(LN(I107)+1.96 *J107)),"",EXP(LN(I107)+1.96*J107))</f>
        <v/>
      </c>
      <c r="M107" s="103" t="str">
        <f t="shared" ref="M107:M110" si="95">IF(ISERROR(($B$7*B107/(B107+D107)/(($B$7*B107/(B107+D107)+(1-$B$7)*C107/(C107+E107))))/($B$7*D107/(B107+D107)/(($B$7*D107/(B107+D107)+(1-$B$7)*E107/(C107+E107))))),"",($B$7*B107/(B107+D107)/(($B$7*B107/(B107+D107)+(1-$B$7)*C107/(C107+E107))))/($B$7*D107/(B107+D107)/(($B$7*D107/(B107+D107)+(1-$B$7)*E107/(C107+E107)))))</f>
        <v/>
      </c>
      <c r="N107" s="102">
        <f t="shared" ref="N107:N133" si="96">MIN(_xlfn.HYPGEOM.DIST(C107,B107+C107,C107+E107,B107+D107+C107+E107,TRUE),_xlfn.HYPGEOM.DIST(B107,B107+C107,B107+D107,B107+D107+C107+E107,TRUE))</f>
        <v>1</v>
      </c>
      <c r="O107" s="176" t="str">
        <f t="shared" si="62"/>
        <v/>
      </c>
      <c r="P107" s="176"/>
      <c r="Q107" s="176" t="str">
        <f t="shared" si="63"/>
        <v/>
      </c>
    </row>
    <row r="108" spans="1:17" s="113" customFormat="1" ht="21.75" hidden="1" customHeight="1" x14ac:dyDescent="0.25">
      <c r="A108" s="129" t="s">
        <v>62</v>
      </c>
      <c r="B108" s="108"/>
      <c r="C108" s="108"/>
      <c r="D108" s="107">
        <f t="shared" ref="D108:D110" si="97">SUM($B$4-B108)</f>
        <v>47</v>
      </c>
      <c r="E108" s="106">
        <f t="shared" ref="E108:E110" si="98">SUM($B$5-C108)</f>
        <v>45</v>
      </c>
      <c r="F108" s="105">
        <f t="shared" si="88"/>
        <v>0</v>
      </c>
      <c r="G108" s="105">
        <f t="shared" si="89"/>
        <v>0</v>
      </c>
      <c r="H108" s="104">
        <f t="shared" si="90"/>
        <v>0</v>
      </c>
      <c r="I108" s="103" t="str">
        <f t="shared" si="91"/>
        <v/>
      </c>
      <c r="J108" s="103" t="e">
        <f t="shared" si="92"/>
        <v>#DIV/0!</v>
      </c>
      <c r="K108" s="103" t="str">
        <f t="shared" si="93"/>
        <v/>
      </c>
      <c r="L108" s="103" t="str">
        <f t="shared" si="94"/>
        <v/>
      </c>
      <c r="M108" s="103" t="str">
        <f t="shared" si="95"/>
        <v/>
      </c>
      <c r="N108" s="102">
        <f t="shared" si="96"/>
        <v>1</v>
      </c>
      <c r="O108" s="176" t="str">
        <f t="shared" si="62"/>
        <v/>
      </c>
      <c r="P108" s="176"/>
      <c r="Q108" s="176" t="str">
        <f t="shared" si="63"/>
        <v/>
      </c>
    </row>
    <row r="109" spans="1:17" s="113" customFormat="1" ht="21.75" hidden="1" customHeight="1" x14ac:dyDescent="0.25">
      <c r="A109" s="129" t="s">
        <v>63</v>
      </c>
      <c r="B109" s="108"/>
      <c r="C109" s="108"/>
      <c r="D109" s="107">
        <f t="shared" si="97"/>
        <v>47</v>
      </c>
      <c r="E109" s="106">
        <f t="shared" si="98"/>
        <v>45</v>
      </c>
      <c r="F109" s="105">
        <f t="shared" si="88"/>
        <v>0</v>
      </c>
      <c r="G109" s="105">
        <f t="shared" si="89"/>
        <v>0</v>
      </c>
      <c r="H109" s="104">
        <f t="shared" si="90"/>
        <v>0</v>
      </c>
      <c r="I109" s="103" t="str">
        <f t="shared" si="91"/>
        <v/>
      </c>
      <c r="J109" s="103" t="e">
        <f t="shared" si="92"/>
        <v>#DIV/0!</v>
      </c>
      <c r="K109" s="103" t="str">
        <f t="shared" si="93"/>
        <v/>
      </c>
      <c r="L109" s="103" t="str">
        <f t="shared" si="94"/>
        <v/>
      </c>
      <c r="M109" s="103" t="str">
        <f t="shared" si="95"/>
        <v/>
      </c>
      <c r="N109" s="102">
        <f t="shared" si="96"/>
        <v>1</v>
      </c>
      <c r="O109" s="176" t="str">
        <f t="shared" si="62"/>
        <v/>
      </c>
      <c r="P109" s="176"/>
      <c r="Q109" s="176" t="str">
        <f t="shared" si="63"/>
        <v/>
      </c>
    </row>
    <row r="110" spans="1:17" s="113" customFormat="1" ht="21.75" hidden="1" customHeight="1" x14ac:dyDescent="0.25">
      <c r="A110" s="129" t="s">
        <v>47</v>
      </c>
      <c r="B110" s="108"/>
      <c r="C110" s="108"/>
      <c r="D110" s="107">
        <f t="shared" si="97"/>
        <v>47</v>
      </c>
      <c r="E110" s="106">
        <f t="shared" si="98"/>
        <v>45</v>
      </c>
      <c r="F110" s="105">
        <f t="shared" si="88"/>
        <v>0</v>
      </c>
      <c r="G110" s="105">
        <f t="shared" si="89"/>
        <v>0</v>
      </c>
      <c r="H110" s="104">
        <f t="shared" si="90"/>
        <v>0</v>
      </c>
      <c r="I110" s="103" t="str">
        <f t="shared" si="91"/>
        <v/>
      </c>
      <c r="J110" s="103" t="e">
        <f t="shared" si="92"/>
        <v>#DIV/0!</v>
      </c>
      <c r="K110" s="103" t="str">
        <f t="shared" si="93"/>
        <v/>
      </c>
      <c r="L110" s="103" t="str">
        <f t="shared" si="94"/>
        <v/>
      </c>
      <c r="M110" s="103" t="str">
        <f t="shared" si="95"/>
        <v/>
      </c>
      <c r="N110" s="102">
        <f t="shared" si="96"/>
        <v>1</v>
      </c>
      <c r="O110" s="176" t="str">
        <f t="shared" si="62"/>
        <v/>
      </c>
      <c r="P110" s="176"/>
      <c r="Q110" s="176" t="str">
        <f t="shared" si="63"/>
        <v/>
      </c>
    </row>
    <row r="111" spans="1:17" s="113" customFormat="1" ht="21.75" hidden="1" customHeight="1" x14ac:dyDescent="0.25">
      <c r="A111" s="129"/>
      <c r="B111" s="108"/>
      <c r="C111" s="108"/>
      <c r="D111" s="107">
        <f>SUM($B$4-B111)</f>
        <v>47</v>
      </c>
      <c r="E111" s="106">
        <f>SUM($B$5-C111)</f>
        <v>45</v>
      </c>
      <c r="F111" s="105">
        <f t="shared" si="38"/>
        <v>0</v>
      </c>
      <c r="G111" s="105">
        <f t="shared" si="39"/>
        <v>0</v>
      </c>
      <c r="H111" s="104">
        <f t="shared" si="40"/>
        <v>0</v>
      </c>
      <c r="I111" s="103" t="str">
        <f t="shared" si="81"/>
        <v/>
      </c>
      <c r="J111" s="103" t="e">
        <f t="shared" si="78"/>
        <v>#DIV/0!</v>
      </c>
      <c r="K111" s="103" t="str">
        <f t="shared" si="82"/>
        <v/>
      </c>
      <c r="L111" s="103" t="str">
        <f t="shared" si="83"/>
        <v/>
      </c>
      <c r="M111" s="103" t="str">
        <f t="shared" si="41"/>
        <v/>
      </c>
      <c r="N111" s="102">
        <f t="shared" si="96"/>
        <v>1</v>
      </c>
      <c r="O111" s="176" t="str">
        <f t="shared" si="62"/>
        <v/>
      </c>
      <c r="P111" s="176"/>
      <c r="Q111" s="176" t="str">
        <f t="shared" si="63"/>
        <v/>
      </c>
    </row>
    <row r="112" spans="1:17" s="113" customFormat="1" ht="21.75" hidden="1" customHeight="1" x14ac:dyDescent="0.25">
      <c r="A112" s="129"/>
      <c r="B112" s="108"/>
      <c r="C112" s="108"/>
      <c r="D112" s="116">
        <f>SUM($B$4-B112)</f>
        <v>47</v>
      </c>
      <c r="E112" s="106">
        <f>SUM($B$5-C112)</f>
        <v>45</v>
      </c>
      <c r="F112" s="105">
        <f>IF(ISERROR(B112/$B$4),"",(B112/$B$4))</f>
        <v>0</v>
      </c>
      <c r="G112" s="105">
        <f>IF(ISERROR(C112/$B$5),"",(C112/$B$5))</f>
        <v>0</v>
      </c>
      <c r="H112" s="104">
        <f>IF(ISERROR(F112-G112),"",(F112-G112))</f>
        <v>0</v>
      </c>
      <c r="I112" s="103" t="str">
        <f t="shared" si="81"/>
        <v/>
      </c>
      <c r="J112" s="103" t="e">
        <f t="shared" si="78"/>
        <v>#DIV/0!</v>
      </c>
      <c r="K112" s="103" t="str">
        <f t="shared" si="82"/>
        <v/>
      </c>
      <c r="L112" s="103" t="str">
        <f t="shared" si="83"/>
        <v/>
      </c>
      <c r="M112" s="103" t="str">
        <f>IF(ISERROR(($B$7*B112/(B112+D112)/(($B$7*B112/(B112+D112)+(1-$B$7)*C112/(C112+E112))))/($B$7*D112/(B112+D112)/(($B$7*D112/(B112+D112)+(1-$B$7)*E112/(C112+E112))))),"",($B$7*B112/(B112+D112)/(($B$7*B112/(B112+D112)+(1-$B$7)*C112/(C112+E112))))/($B$7*D112/(B112+D112)/(($B$7*D112/(B112+D112)+(1-$B$7)*E112/(C112+E112)))))</f>
        <v/>
      </c>
      <c r="N112" s="102">
        <f t="shared" si="96"/>
        <v>1</v>
      </c>
      <c r="O112" s="176" t="str">
        <f t="shared" si="62"/>
        <v/>
      </c>
      <c r="P112" s="176"/>
      <c r="Q112" s="176" t="str">
        <f t="shared" si="63"/>
        <v/>
      </c>
    </row>
    <row r="113" spans="1:17" s="118" customFormat="1" ht="21.75" hidden="1" customHeight="1" x14ac:dyDescent="0.25">
      <c r="A113" s="128"/>
      <c r="B113" s="117"/>
      <c r="C113" s="117"/>
      <c r="D113" s="127"/>
      <c r="E113" s="126"/>
      <c r="F113" s="125"/>
      <c r="G113" s="125"/>
      <c r="H113" s="124"/>
      <c r="I113" s="123"/>
      <c r="J113" s="123"/>
      <c r="K113" s="123"/>
      <c r="L113" s="123"/>
      <c r="M113" s="123"/>
      <c r="N113" s="102"/>
      <c r="O113" s="176" t="str">
        <f t="shared" si="62"/>
        <v/>
      </c>
      <c r="P113" s="176"/>
      <c r="Q113" s="176" t="str">
        <f t="shared" si="63"/>
        <v>Non-doers are more likely to give this response than Doers.</v>
      </c>
    </row>
    <row r="114" spans="1:17" s="113" customFormat="1" ht="70.5" customHeight="1" x14ac:dyDescent="0.25">
      <c r="A114" s="122" t="s">
        <v>306</v>
      </c>
      <c r="B114" s="117"/>
      <c r="C114" s="117"/>
      <c r="D114" s="116"/>
      <c r="E114" s="106"/>
      <c r="F114" s="105"/>
      <c r="G114" s="105"/>
      <c r="H114" s="104"/>
      <c r="I114" s="103"/>
      <c r="J114" s="103"/>
      <c r="K114" s="103"/>
      <c r="L114" s="103"/>
      <c r="M114" s="103"/>
      <c r="N114" s="102"/>
      <c r="O114" s="176" t="str">
        <f t="shared" si="62"/>
        <v/>
      </c>
      <c r="P114" s="176"/>
      <c r="Q114" s="176"/>
    </row>
    <row r="115" spans="1:17" s="113" customFormat="1" ht="67.5" customHeight="1" x14ac:dyDescent="0.25">
      <c r="A115" s="121" t="s">
        <v>64</v>
      </c>
      <c r="B115" s="108">
        <v>35</v>
      </c>
      <c r="C115" s="108">
        <v>13</v>
      </c>
      <c r="D115" s="116">
        <f t="shared" ref="D115:D132" si="99">SUM($B$4-B115)</f>
        <v>12</v>
      </c>
      <c r="E115" s="106">
        <f t="shared" ref="E115:E132" si="100">SUM($B$5-C115)</f>
        <v>32</v>
      </c>
      <c r="F115" s="105">
        <f t="shared" ref="F115:F169" si="101">IF(ISERROR(B115/$B$4),"",(B115/$B$4))</f>
        <v>0.74468085106382975</v>
      </c>
      <c r="G115" s="105">
        <f t="shared" ref="G115:G169" si="102">IF(ISERROR(C115/$B$5),"",(C115/$B$5))</f>
        <v>0.28888888888888886</v>
      </c>
      <c r="H115" s="104">
        <f t="shared" ref="H115:H169" si="103">IF(ISERROR(F115-G115),"",(F115-G115))</f>
        <v>0.45579196217494089</v>
      </c>
      <c r="I115" s="103">
        <f t="shared" si="81"/>
        <v>7.1794871794871797</v>
      </c>
      <c r="J115" s="103">
        <f t="shared" si="78"/>
        <v>0.46912454511338331</v>
      </c>
      <c r="K115" s="103">
        <f t="shared" si="82"/>
        <v>2.8626387766111021</v>
      </c>
      <c r="L115" s="103">
        <f t="shared" si="83"/>
        <v>18.006126578583448</v>
      </c>
      <c r="M115" s="103">
        <f t="shared" ref="M115:M169" si="104">IF(ISERROR(($B$7*B115/(B115+D115)/(($B$7*B115/(B115+D115)+(1-$B$7)*C115/(C115+E115))))/($B$7*D115/(B115+D115)/(($B$7*D115/(B115+D115)+(1-$B$7)*E115/(C115+E115))))),"",($B$7*B115/(B115+D115)/(($B$7*B115/(B115+D115)+(1-$B$7)*C115/(C115+E115))))/($B$7*D115/(B115+D115)/(($B$7*D115/(B115+D115)+(1-$B$7)*E115/(C115+E115)))))</f>
        <v>3.2138290401229663</v>
      </c>
      <c r="N115" s="102">
        <f t="shared" si="96"/>
        <v>1.1601179760716029E-5</v>
      </c>
      <c r="O115" s="176" t="str">
        <f t="shared" ref="O115:O117" si="105">IF(AND(N115&lt;$B$6,M115&gt;1,AND(B115&gt;0,B115&lt;$B$4)),"Doers are " &amp; ROUND(M115,1)&amp;" more likely to give this response than Non-Doers.",IF(AND(N115&lt;$B$6,M115&gt;1,B115=$B$4),"Doers are more likely to give this response than Non-doers.",""))</f>
        <v>Doers are 3.2 more likely to give this response than Non-Doers.</v>
      </c>
      <c r="P115" s="176"/>
      <c r="Q115" s="176" t="str">
        <f t="shared" ref="Q115:Q117" si="106">IF(AND(N115&lt;$B$6,M115&lt;1,AND(C115&gt;0,B115&gt;0)),"Non-doers are " &amp; ROUND(1/M115,1)&amp;" more likely to give this response than Doers.",IF(AND(N115&lt;$B$6,M115=0,B115=0),"Non-doers are more likely to give this response than Doers.",""))</f>
        <v/>
      </c>
    </row>
    <row r="116" spans="1:17" s="113" customFormat="1" ht="60.75" customHeight="1" x14ac:dyDescent="0.25">
      <c r="A116" s="121" t="s">
        <v>53</v>
      </c>
      <c r="B116" s="108">
        <v>11</v>
      </c>
      <c r="C116" s="108">
        <v>28</v>
      </c>
      <c r="D116" s="116">
        <f t="shared" si="99"/>
        <v>36</v>
      </c>
      <c r="E116" s="106">
        <f t="shared" si="100"/>
        <v>17</v>
      </c>
      <c r="F116" s="105">
        <f t="shared" si="101"/>
        <v>0.23404255319148937</v>
      </c>
      <c r="G116" s="105">
        <f t="shared" si="102"/>
        <v>0.62222222222222223</v>
      </c>
      <c r="H116" s="104">
        <f t="shared" si="103"/>
        <v>-0.38817966903073287</v>
      </c>
      <c r="I116" s="103">
        <f t="shared" si="81"/>
        <v>0.18551587301587302</v>
      </c>
      <c r="J116" s="103">
        <f t="shared" si="78"/>
        <v>0.46176258381653135</v>
      </c>
      <c r="K116" s="103">
        <f t="shared" si="82"/>
        <v>7.5044838602147598E-2</v>
      </c>
      <c r="L116" s="103">
        <f t="shared" si="83"/>
        <v>0.45860767751530113</v>
      </c>
      <c r="M116" s="103">
        <f t="shared" si="104"/>
        <v>0.35429394260146052</v>
      </c>
      <c r="N116" s="102">
        <f t="shared" si="96"/>
        <v>1.6185592646097798E-4</v>
      </c>
      <c r="O116" s="176" t="str">
        <f t="shared" si="105"/>
        <v/>
      </c>
      <c r="P116" s="176"/>
      <c r="Q116" s="176" t="str">
        <f t="shared" si="106"/>
        <v>Non-doers are 2.8 more likely to give this response than Doers.</v>
      </c>
    </row>
    <row r="117" spans="1:17" s="113" customFormat="1" ht="20.25" customHeight="1" x14ac:dyDescent="0.25">
      <c r="A117" s="121" t="s">
        <v>54</v>
      </c>
      <c r="B117" s="108">
        <v>1</v>
      </c>
      <c r="C117" s="108">
        <v>4</v>
      </c>
      <c r="D117" s="116">
        <f t="shared" si="99"/>
        <v>46</v>
      </c>
      <c r="E117" s="106">
        <f t="shared" si="100"/>
        <v>41</v>
      </c>
      <c r="F117" s="105">
        <f t="shared" si="101"/>
        <v>2.1276595744680851E-2</v>
      </c>
      <c r="G117" s="105">
        <f t="shared" si="102"/>
        <v>8.8888888888888892E-2</v>
      </c>
      <c r="H117" s="104">
        <f t="shared" si="103"/>
        <v>-6.7612293144208038E-2</v>
      </c>
      <c r="I117" s="103">
        <f t="shared" si="81"/>
        <v>0.22282608695652173</v>
      </c>
      <c r="J117" s="103">
        <f t="shared" si="78"/>
        <v>1.1384767781282241</v>
      </c>
      <c r="K117" s="103">
        <f t="shared" si="82"/>
        <v>2.3926272020963979E-2</v>
      </c>
      <c r="L117" s="103">
        <f t="shared" si="83"/>
        <v>2.0751860124657622</v>
      </c>
      <c r="M117" s="103">
        <f t="shared" si="104"/>
        <v>0.33366212850906224</v>
      </c>
      <c r="N117" s="102">
        <f t="shared" si="96"/>
        <v>0.16724286949006051</v>
      </c>
      <c r="O117" s="176" t="str">
        <f t="shared" si="105"/>
        <v/>
      </c>
      <c r="P117" s="176"/>
      <c r="Q117" s="176" t="str">
        <f t="shared" si="106"/>
        <v/>
      </c>
    </row>
    <row r="118" spans="1:17" s="113" customFormat="1" ht="21.75" customHeight="1" x14ac:dyDescent="0.25">
      <c r="A118" s="121"/>
      <c r="B118" s="108"/>
      <c r="C118" s="108"/>
      <c r="D118" s="116"/>
      <c r="E118" s="106"/>
      <c r="F118" s="105"/>
      <c r="G118" s="105"/>
      <c r="H118" s="104"/>
      <c r="I118" s="103"/>
      <c r="J118" s="103"/>
      <c r="K118" s="103"/>
      <c r="L118" s="103"/>
      <c r="M118" s="103"/>
      <c r="N118" s="102"/>
      <c r="O118" s="176"/>
      <c r="P118" s="176"/>
      <c r="Q118" s="176"/>
    </row>
    <row r="119" spans="1:17" s="113" customFormat="1" ht="21.75" hidden="1" customHeight="1" x14ac:dyDescent="0.25">
      <c r="A119" s="122" t="s">
        <v>141</v>
      </c>
      <c r="B119" s="108"/>
      <c r="C119" s="108"/>
      <c r="D119" s="116"/>
      <c r="E119" s="106"/>
      <c r="F119" s="105"/>
      <c r="G119" s="105"/>
      <c r="H119" s="104"/>
      <c r="I119" s="103"/>
      <c r="J119" s="103"/>
      <c r="K119" s="103"/>
      <c r="L119" s="103"/>
      <c r="M119" s="103"/>
      <c r="N119" s="102"/>
      <c r="O119" s="176"/>
      <c r="P119" s="176"/>
      <c r="Q119" s="176"/>
    </row>
    <row r="120" spans="1:17" s="113" customFormat="1" ht="21.75" hidden="1" customHeight="1" x14ac:dyDescent="0.25">
      <c r="A120" s="121" t="s">
        <v>66</v>
      </c>
      <c r="B120" s="108"/>
      <c r="C120" s="108"/>
      <c r="D120" s="116">
        <f t="shared" ref="D120:D124" si="107">SUM($B$4-B120)</f>
        <v>47</v>
      </c>
      <c r="E120" s="106">
        <f t="shared" ref="E120:E124" si="108">SUM($B$5-C120)</f>
        <v>45</v>
      </c>
      <c r="F120" s="105">
        <f t="shared" ref="F120:F124" si="109">IF(ISERROR(B120/$B$4),"",(B120/$B$4))</f>
        <v>0</v>
      </c>
      <c r="G120" s="105">
        <f t="shared" ref="G120:G124" si="110">IF(ISERROR(C120/$B$5),"",(C120/$B$5))</f>
        <v>0</v>
      </c>
      <c r="H120" s="104">
        <f t="shared" ref="H120:H124" si="111">IF(ISERROR(F120-G120),"",(F120-G120))</f>
        <v>0</v>
      </c>
      <c r="I120" s="103" t="str">
        <f t="shared" ref="I120:I124" si="112">IF(ISERROR((B120*E120)/(C120*D120)),"",(B120*E120/(C120*D120)))</f>
        <v/>
      </c>
      <c r="J120" s="103" t="e">
        <f t="shared" ref="J120:J124" si="113">POWER(1/B120+1/C120+1/D120+1/E120,1/2)</f>
        <v>#DIV/0!</v>
      </c>
      <c r="K120" s="103" t="str">
        <f t="shared" ref="K120:K124" si="114">IF(ISERROR(EXP(LN(I120)-1.96 *J120)),"",(EXP(LN(I120)-1.96*J120)))</f>
        <v/>
      </c>
      <c r="L120" s="103" t="str">
        <f t="shared" ref="L120:L124" si="115">IF(ISERROR(EXP(LN(I120)+1.96 *J120)),"",EXP(LN(I120)+1.96*J120))</f>
        <v/>
      </c>
      <c r="M120" s="103" t="str">
        <f t="shared" ref="M120:M124" si="116">IF(ISERROR(($B$7*B120/(B120+D120)/(($B$7*B120/(B120+D120)+(1-$B$7)*C120/(C120+E120))))/($B$7*D120/(B120+D120)/(($B$7*D120/(B120+D120)+(1-$B$7)*E120/(C120+E120))))),"",($B$7*B120/(B120+D120)/(($B$7*B120/(B120+D120)+(1-$B$7)*C120/(C120+E120))))/($B$7*D120/(B120+D120)/(($B$7*D120/(B120+D120)+(1-$B$7)*E120/(C120+E120)))))</f>
        <v/>
      </c>
      <c r="N120" s="102">
        <f t="shared" ref="N120:N124" si="117">MIN(_xlfn.HYPGEOM.DIST(C120,B120+C120,C120+E120,B120+D120+C120+E120,TRUE),_xlfn.HYPGEOM.DIST(B120,B120+C120,B120+D120,B120+D120+C120+E120,TRUE))</f>
        <v>1</v>
      </c>
      <c r="O120" s="176" t="str">
        <f t="shared" si="62"/>
        <v/>
      </c>
      <c r="P120" s="176"/>
      <c r="Q120" s="176" t="str">
        <f t="shared" si="63"/>
        <v/>
      </c>
    </row>
    <row r="121" spans="1:17" s="113" customFormat="1" ht="21.75" hidden="1" customHeight="1" x14ac:dyDescent="0.25">
      <c r="A121" s="121" t="s">
        <v>67</v>
      </c>
      <c r="B121" s="108"/>
      <c r="C121" s="108"/>
      <c r="D121" s="116">
        <f t="shared" si="107"/>
        <v>47</v>
      </c>
      <c r="E121" s="106">
        <f t="shared" si="108"/>
        <v>45</v>
      </c>
      <c r="F121" s="105">
        <f t="shared" si="109"/>
        <v>0</v>
      </c>
      <c r="G121" s="105">
        <f t="shared" si="110"/>
        <v>0</v>
      </c>
      <c r="H121" s="104">
        <f t="shared" si="111"/>
        <v>0</v>
      </c>
      <c r="I121" s="103" t="str">
        <f t="shared" si="112"/>
        <v/>
      </c>
      <c r="J121" s="103" t="e">
        <f t="shared" si="113"/>
        <v>#DIV/0!</v>
      </c>
      <c r="K121" s="103" t="str">
        <f t="shared" si="114"/>
        <v/>
      </c>
      <c r="L121" s="103" t="str">
        <f t="shared" si="115"/>
        <v/>
      </c>
      <c r="M121" s="103" t="str">
        <f t="shared" si="116"/>
        <v/>
      </c>
      <c r="N121" s="102">
        <f t="shared" si="117"/>
        <v>1</v>
      </c>
      <c r="O121" s="176" t="str">
        <f t="shared" si="62"/>
        <v/>
      </c>
      <c r="P121" s="176"/>
      <c r="Q121" s="176" t="str">
        <f t="shared" si="63"/>
        <v/>
      </c>
    </row>
    <row r="122" spans="1:17" s="113" customFormat="1" ht="21.75" hidden="1" customHeight="1" x14ac:dyDescent="0.25">
      <c r="A122" s="121" t="s">
        <v>68</v>
      </c>
      <c r="B122" s="108"/>
      <c r="C122" s="108"/>
      <c r="D122" s="116">
        <f t="shared" si="107"/>
        <v>47</v>
      </c>
      <c r="E122" s="106">
        <f t="shared" si="108"/>
        <v>45</v>
      </c>
      <c r="F122" s="105">
        <f t="shared" si="109"/>
        <v>0</v>
      </c>
      <c r="G122" s="105">
        <f t="shared" si="110"/>
        <v>0</v>
      </c>
      <c r="H122" s="104">
        <f t="shared" si="111"/>
        <v>0</v>
      </c>
      <c r="I122" s="103" t="str">
        <f t="shared" si="112"/>
        <v/>
      </c>
      <c r="J122" s="103" t="e">
        <f t="shared" si="113"/>
        <v>#DIV/0!</v>
      </c>
      <c r="K122" s="103" t="str">
        <f t="shared" si="114"/>
        <v/>
      </c>
      <c r="L122" s="103" t="str">
        <f t="shared" si="115"/>
        <v/>
      </c>
      <c r="M122" s="103" t="str">
        <f t="shared" si="116"/>
        <v/>
      </c>
      <c r="N122" s="102">
        <f t="shared" si="117"/>
        <v>1</v>
      </c>
      <c r="O122" s="176" t="str">
        <f t="shared" si="62"/>
        <v/>
      </c>
      <c r="P122" s="176"/>
      <c r="Q122" s="176" t="str">
        <f t="shared" si="63"/>
        <v/>
      </c>
    </row>
    <row r="123" spans="1:17" s="113" customFormat="1" ht="21.75" hidden="1" customHeight="1" x14ac:dyDescent="0.25">
      <c r="A123" s="121" t="s">
        <v>71</v>
      </c>
      <c r="B123" s="108"/>
      <c r="C123" s="108"/>
      <c r="D123" s="116">
        <f t="shared" si="107"/>
        <v>47</v>
      </c>
      <c r="E123" s="106">
        <f t="shared" si="108"/>
        <v>45</v>
      </c>
      <c r="F123" s="105">
        <f t="shared" si="109"/>
        <v>0</v>
      </c>
      <c r="G123" s="105">
        <f t="shared" si="110"/>
        <v>0</v>
      </c>
      <c r="H123" s="104">
        <f t="shared" si="111"/>
        <v>0</v>
      </c>
      <c r="I123" s="103" t="str">
        <f t="shared" si="112"/>
        <v/>
      </c>
      <c r="J123" s="103" t="e">
        <f t="shared" si="113"/>
        <v>#DIV/0!</v>
      </c>
      <c r="K123" s="103" t="str">
        <f t="shared" si="114"/>
        <v/>
      </c>
      <c r="L123" s="103" t="str">
        <f t="shared" si="115"/>
        <v/>
      </c>
      <c r="M123" s="103" t="str">
        <f t="shared" si="116"/>
        <v/>
      </c>
      <c r="N123" s="102">
        <f t="shared" si="117"/>
        <v>1</v>
      </c>
      <c r="O123" s="176" t="str">
        <f t="shared" si="62"/>
        <v/>
      </c>
      <c r="P123" s="176"/>
      <c r="Q123" s="176" t="str">
        <f t="shared" si="63"/>
        <v/>
      </c>
    </row>
    <row r="124" spans="1:17" s="113" customFormat="1" ht="21.75" hidden="1" customHeight="1" x14ac:dyDescent="0.25">
      <c r="A124" s="121" t="s">
        <v>69</v>
      </c>
      <c r="B124" s="108"/>
      <c r="C124" s="108"/>
      <c r="D124" s="116">
        <f t="shared" si="107"/>
        <v>47</v>
      </c>
      <c r="E124" s="106">
        <f t="shared" si="108"/>
        <v>45</v>
      </c>
      <c r="F124" s="105">
        <f t="shared" si="109"/>
        <v>0</v>
      </c>
      <c r="G124" s="105">
        <f t="shared" si="110"/>
        <v>0</v>
      </c>
      <c r="H124" s="104">
        <f t="shared" si="111"/>
        <v>0</v>
      </c>
      <c r="I124" s="103" t="str">
        <f t="shared" si="112"/>
        <v/>
      </c>
      <c r="J124" s="103" t="e">
        <f t="shared" si="113"/>
        <v>#DIV/0!</v>
      </c>
      <c r="K124" s="103" t="str">
        <f t="shared" si="114"/>
        <v/>
      </c>
      <c r="L124" s="103" t="str">
        <f t="shared" si="115"/>
        <v/>
      </c>
      <c r="M124" s="103" t="str">
        <f t="shared" si="116"/>
        <v/>
      </c>
      <c r="N124" s="102">
        <f t="shared" si="117"/>
        <v>1</v>
      </c>
      <c r="O124" s="176" t="str">
        <f t="shared" si="62"/>
        <v/>
      </c>
      <c r="P124" s="176"/>
      <c r="Q124" s="176" t="str">
        <f t="shared" si="63"/>
        <v/>
      </c>
    </row>
    <row r="125" spans="1:17" s="113" customFormat="1" ht="21.75" hidden="1" customHeight="1" x14ac:dyDescent="0.25">
      <c r="A125" s="121" t="s">
        <v>70</v>
      </c>
      <c r="B125" s="108"/>
      <c r="C125" s="108"/>
      <c r="D125" s="116">
        <f t="shared" si="99"/>
        <v>47</v>
      </c>
      <c r="E125" s="106">
        <f t="shared" si="100"/>
        <v>45</v>
      </c>
      <c r="F125" s="105">
        <f t="shared" si="101"/>
        <v>0</v>
      </c>
      <c r="G125" s="105">
        <f t="shared" si="102"/>
        <v>0</v>
      </c>
      <c r="H125" s="104">
        <f t="shared" si="103"/>
        <v>0</v>
      </c>
      <c r="I125" s="103" t="str">
        <f t="shared" si="81"/>
        <v/>
      </c>
      <c r="J125" s="103" t="e">
        <f t="shared" si="78"/>
        <v>#DIV/0!</v>
      </c>
      <c r="K125" s="103" t="str">
        <f t="shared" si="82"/>
        <v/>
      </c>
      <c r="L125" s="103" t="str">
        <f t="shared" si="83"/>
        <v/>
      </c>
      <c r="M125" s="103" t="str">
        <f t="shared" si="104"/>
        <v/>
      </c>
      <c r="N125" s="102">
        <f t="shared" si="96"/>
        <v>1</v>
      </c>
      <c r="O125" s="176" t="str">
        <f t="shared" si="62"/>
        <v/>
      </c>
      <c r="P125" s="176"/>
      <c r="Q125" s="176" t="str">
        <f t="shared" si="63"/>
        <v/>
      </c>
    </row>
    <row r="126" spans="1:17" s="118" customFormat="1" ht="21.75" hidden="1" customHeight="1" x14ac:dyDescent="0.25">
      <c r="A126" s="121"/>
      <c r="B126" s="108"/>
      <c r="C126" s="108"/>
      <c r="D126" s="116">
        <f t="shared" ref="D126" si="118">SUM($B$4-B126)</f>
        <v>47</v>
      </c>
      <c r="E126" s="106">
        <f t="shared" ref="E126" si="119">SUM($B$5-C126)</f>
        <v>45</v>
      </c>
      <c r="F126" s="105">
        <f t="shared" si="101"/>
        <v>0</v>
      </c>
      <c r="G126" s="105">
        <f t="shared" si="102"/>
        <v>0</v>
      </c>
      <c r="H126" s="104">
        <f t="shared" si="103"/>
        <v>0</v>
      </c>
      <c r="I126" s="103" t="str">
        <f t="shared" si="81"/>
        <v/>
      </c>
      <c r="J126" s="103" t="e">
        <f t="shared" si="78"/>
        <v>#DIV/0!</v>
      </c>
      <c r="K126" s="103" t="str">
        <f t="shared" si="82"/>
        <v/>
      </c>
      <c r="L126" s="103" t="str">
        <f t="shared" si="83"/>
        <v/>
      </c>
      <c r="M126" s="103" t="str">
        <f t="shared" si="104"/>
        <v/>
      </c>
      <c r="N126" s="102">
        <f t="shared" si="96"/>
        <v>1</v>
      </c>
      <c r="O126" s="176" t="str">
        <f t="shared" si="62"/>
        <v/>
      </c>
      <c r="P126" s="176"/>
      <c r="Q126" s="176" t="str">
        <f t="shared" si="63"/>
        <v/>
      </c>
    </row>
    <row r="127" spans="1:17" s="113" customFormat="1" ht="55.5" customHeight="1" x14ac:dyDescent="0.25">
      <c r="A127" s="120" t="s">
        <v>307</v>
      </c>
      <c r="B127" s="116"/>
      <c r="C127" s="116"/>
      <c r="D127" s="116"/>
      <c r="E127" s="106"/>
      <c r="F127" s="105">
        <f t="shared" si="101"/>
        <v>0</v>
      </c>
      <c r="G127" s="105">
        <f t="shared" si="102"/>
        <v>0</v>
      </c>
      <c r="H127" s="104">
        <f t="shared" si="103"/>
        <v>0</v>
      </c>
      <c r="I127" s="103" t="str">
        <f t="shared" si="81"/>
        <v/>
      </c>
      <c r="J127" s="103" t="e">
        <f t="shared" si="78"/>
        <v>#DIV/0!</v>
      </c>
      <c r="K127" s="103" t="str">
        <f t="shared" si="82"/>
        <v/>
      </c>
      <c r="L127" s="103" t="str">
        <f t="shared" si="83"/>
        <v/>
      </c>
      <c r="M127" s="103" t="str">
        <f t="shared" si="104"/>
        <v/>
      </c>
      <c r="N127" s="102"/>
      <c r="O127" s="176"/>
      <c r="P127" s="176"/>
      <c r="Q127" s="176"/>
    </row>
    <row r="128" spans="1:17" s="113" customFormat="1" ht="71.25" customHeight="1" x14ac:dyDescent="0.25">
      <c r="A128" s="121" t="s">
        <v>73</v>
      </c>
      <c r="B128" s="108">
        <v>9</v>
      </c>
      <c r="C128" s="108">
        <v>0</v>
      </c>
      <c r="D128" s="116">
        <f t="shared" si="99"/>
        <v>38</v>
      </c>
      <c r="E128" s="106">
        <f t="shared" si="100"/>
        <v>45</v>
      </c>
      <c r="F128" s="105">
        <f t="shared" si="101"/>
        <v>0.19148936170212766</v>
      </c>
      <c r="G128" s="105">
        <f t="shared" si="102"/>
        <v>0</v>
      </c>
      <c r="H128" s="104">
        <f t="shared" si="103"/>
        <v>0.19148936170212766</v>
      </c>
      <c r="I128" s="103" t="str">
        <f t="shared" si="81"/>
        <v/>
      </c>
      <c r="J128" s="103" t="e">
        <f t="shared" si="78"/>
        <v>#DIV/0!</v>
      </c>
      <c r="K128" s="103" t="str">
        <f t="shared" si="82"/>
        <v/>
      </c>
      <c r="L128" s="103" t="str">
        <f t="shared" si="83"/>
        <v/>
      </c>
      <c r="M128" s="103">
        <f t="shared" si="104"/>
        <v>2.779845956354301</v>
      </c>
      <c r="N128" s="102">
        <f t="shared" si="96"/>
        <v>1.5685080696362227E-3</v>
      </c>
      <c r="O128" s="176" t="str">
        <f t="shared" ref="O128:O133" si="120">IF(AND(N128&lt;$B$6,M128&gt;1,AND(B128&gt;0,B128&lt;$B$4)),"Doers are " &amp; ROUND(M128,1)&amp;" more likely to give this response than Non-Doers.",IF(AND(N128&lt;$B$6,M128&gt;1,B128=$B$4),"Doers are more likely to give this response than Non-doers.",""))</f>
        <v>Doers are 2.8 more likely to give this response than Non-Doers.</v>
      </c>
      <c r="P128" s="176"/>
      <c r="Q128" s="176" t="str">
        <f t="shared" ref="Q128:Q133" si="121">IF(AND(N128&lt;$B$6,M128&lt;1,AND(C128&gt;0,B128&gt;0)),"Non-doers are " &amp; ROUND(1/M128,1)&amp;" more likely to give this response than Doers.",IF(AND(N128&lt;$B$6,M128=0,B128=0),"Non-doers are more likely to give this response than Doers.",""))</f>
        <v/>
      </c>
    </row>
    <row r="129" spans="1:17" s="113" customFormat="1" ht="21.75" customHeight="1" x14ac:dyDescent="0.25">
      <c r="A129" s="121" t="s">
        <v>74</v>
      </c>
      <c r="B129" s="108">
        <v>6</v>
      </c>
      <c r="C129" s="108">
        <v>2</v>
      </c>
      <c r="D129" s="116">
        <f t="shared" si="99"/>
        <v>41</v>
      </c>
      <c r="E129" s="106">
        <f t="shared" si="100"/>
        <v>43</v>
      </c>
      <c r="F129" s="105">
        <f t="shared" si="101"/>
        <v>0.1276595744680851</v>
      </c>
      <c r="G129" s="105">
        <f t="shared" si="102"/>
        <v>4.4444444444444446E-2</v>
      </c>
      <c r="H129" s="104">
        <f t="shared" si="103"/>
        <v>8.3215130023640643E-2</v>
      </c>
      <c r="I129" s="103">
        <f t="shared" si="81"/>
        <v>3.1463414634146343</v>
      </c>
      <c r="J129" s="103">
        <f t="shared" si="78"/>
        <v>0.84517023404909031</v>
      </c>
      <c r="K129" s="103">
        <f t="shared" si="82"/>
        <v>0.60031946663121272</v>
      </c>
      <c r="L129" s="103">
        <f t="shared" si="83"/>
        <v>16.490327491717945</v>
      </c>
      <c r="M129" s="103">
        <f t="shared" si="104"/>
        <v>1.7163944244160787</v>
      </c>
      <c r="N129" s="102">
        <f t="shared" si="96"/>
        <v>0.1479871178346461</v>
      </c>
      <c r="O129" s="176" t="str">
        <f t="shared" si="120"/>
        <v/>
      </c>
      <c r="P129" s="176"/>
      <c r="Q129" s="176" t="str">
        <f t="shared" si="121"/>
        <v/>
      </c>
    </row>
    <row r="130" spans="1:17" s="113" customFormat="1" ht="21.75" customHeight="1" x14ac:dyDescent="0.25">
      <c r="A130" s="121" t="s">
        <v>75</v>
      </c>
      <c r="B130" s="108">
        <v>29</v>
      </c>
      <c r="C130" s="108">
        <v>31</v>
      </c>
      <c r="D130" s="116">
        <f t="shared" si="99"/>
        <v>18</v>
      </c>
      <c r="E130" s="106">
        <f t="shared" si="100"/>
        <v>14</v>
      </c>
      <c r="F130" s="105">
        <f t="shared" si="101"/>
        <v>0.61702127659574468</v>
      </c>
      <c r="G130" s="105">
        <f t="shared" si="102"/>
        <v>0.68888888888888888</v>
      </c>
      <c r="H130" s="104">
        <f t="shared" si="103"/>
        <v>-7.1867612293144201E-2</v>
      </c>
      <c r="I130" s="103">
        <f t="shared" si="81"/>
        <v>0.72759856630824371</v>
      </c>
      <c r="J130" s="103">
        <f t="shared" si="78"/>
        <v>0.44014196587117849</v>
      </c>
      <c r="K130" s="103">
        <f t="shared" si="82"/>
        <v>0.30706861464747154</v>
      </c>
      <c r="L130" s="103">
        <f t="shared" si="83"/>
        <v>1.7240435799718123</v>
      </c>
      <c r="M130" s="103">
        <f t="shared" si="104"/>
        <v>0.83210166888143189</v>
      </c>
      <c r="N130" s="102">
        <f t="shared" si="96"/>
        <v>0.30725947530539444</v>
      </c>
      <c r="O130" s="176" t="str">
        <f t="shared" si="120"/>
        <v/>
      </c>
      <c r="P130" s="176"/>
      <c r="Q130" s="176" t="str">
        <f t="shared" si="121"/>
        <v/>
      </c>
    </row>
    <row r="131" spans="1:17" s="113" customFormat="1" ht="21.75" customHeight="1" x14ac:dyDescent="0.25">
      <c r="A131" s="121" t="s">
        <v>76</v>
      </c>
      <c r="B131" s="108">
        <v>3</v>
      </c>
      <c r="C131" s="108">
        <v>9</v>
      </c>
      <c r="D131" s="116">
        <f t="shared" si="99"/>
        <v>44</v>
      </c>
      <c r="E131" s="106">
        <f t="shared" si="100"/>
        <v>36</v>
      </c>
      <c r="F131" s="105">
        <f t="shared" si="101"/>
        <v>6.3829787234042548E-2</v>
      </c>
      <c r="G131" s="105">
        <f t="shared" si="102"/>
        <v>0.2</v>
      </c>
      <c r="H131" s="104">
        <f t="shared" si="103"/>
        <v>-0.13617021276595748</v>
      </c>
      <c r="I131" s="103">
        <f t="shared" si="81"/>
        <v>0.27272727272727271</v>
      </c>
      <c r="J131" s="103">
        <f t="shared" si="78"/>
        <v>0.70352647068144847</v>
      </c>
      <c r="K131" s="103">
        <f t="shared" si="82"/>
        <v>6.8687031563315112E-2</v>
      </c>
      <c r="L131" s="103">
        <f t="shared" si="83"/>
        <v>1.0828851327006788</v>
      </c>
      <c r="M131" s="103">
        <f t="shared" si="104"/>
        <v>0.40474401631426427</v>
      </c>
      <c r="N131" s="102">
        <f t="shared" si="96"/>
        <v>5.0502126694307925E-2</v>
      </c>
      <c r="O131" s="176" t="str">
        <f t="shared" si="120"/>
        <v/>
      </c>
      <c r="P131" s="176"/>
      <c r="Q131" s="176" t="str">
        <f t="shared" si="121"/>
        <v/>
      </c>
    </row>
    <row r="132" spans="1:17" s="113" customFormat="1" ht="21.75" customHeight="1" x14ac:dyDescent="0.25">
      <c r="A132" s="121" t="s">
        <v>77</v>
      </c>
      <c r="B132" s="108">
        <v>0</v>
      </c>
      <c r="C132" s="108">
        <v>3</v>
      </c>
      <c r="D132" s="116">
        <f t="shared" si="99"/>
        <v>47</v>
      </c>
      <c r="E132" s="106">
        <f t="shared" si="100"/>
        <v>42</v>
      </c>
      <c r="F132" s="105">
        <f t="shared" si="101"/>
        <v>0</v>
      </c>
      <c r="G132" s="105">
        <f t="shared" si="102"/>
        <v>6.6666666666666666E-2</v>
      </c>
      <c r="H132" s="104">
        <f t="shared" si="103"/>
        <v>-6.6666666666666666E-2</v>
      </c>
      <c r="I132" s="103">
        <f t="shared" si="81"/>
        <v>0</v>
      </c>
      <c r="J132" s="103" t="e">
        <f t="shared" si="78"/>
        <v>#DIV/0!</v>
      </c>
      <c r="K132" s="103" t="str">
        <f t="shared" si="82"/>
        <v/>
      </c>
      <c r="L132" s="103" t="str">
        <f t="shared" si="83"/>
        <v/>
      </c>
      <c r="M132" s="103">
        <f t="shared" si="104"/>
        <v>0</v>
      </c>
      <c r="N132" s="102">
        <f t="shared" si="96"/>
        <v>0.11299569995222165</v>
      </c>
      <c r="O132" s="176" t="str">
        <f t="shared" si="120"/>
        <v/>
      </c>
      <c r="P132" s="176"/>
      <c r="Q132" s="176" t="str">
        <f t="shared" si="121"/>
        <v/>
      </c>
    </row>
    <row r="133" spans="1:17" s="113" customFormat="1" ht="21.75" customHeight="1" x14ac:dyDescent="0.25">
      <c r="A133" s="121"/>
      <c r="B133" s="108"/>
      <c r="C133" s="108"/>
      <c r="D133" s="116">
        <f t="shared" ref="D133" si="122">SUM($B$4-B133)</f>
        <v>47</v>
      </c>
      <c r="E133" s="106">
        <f t="shared" ref="E133" si="123">SUM($B$5-C133)</f>
        <v>45</v>
      </c>
      <c r="F133" s="105">
        <f t="shared" si="101"/>
        <v>0</v>
      </c>
      <c r="G133" s="105">
        <f t="shared" si="102"/>
        <v>0</v>
      </c>
      <c r="H133" s="104">
        <f t="shared" si="103"/>
        <v>0</v>
      </c>
      <c r="I133" s="103" t="str">
        <f t="shared" si="81"/>
        <v/>
      </c>
      <c r="J133" s="103" t="e">
        <f t="shared" si="78"/>
        <v>#DIV/0!</v>
      </c>
      <c r="K133" s="103" t="str">
        <f t="shared" si="82"/>
        <v/>
      </c>
      <c r="L133" s="103" t="str">
        <f t="shared" si="83"/>
        <v/>
      </c>
      <c r="M133" s="103" t="str">
        <f t="shared" si="104"/>
        <v/>
      </c>
      <c r="N133" s="102">
        <f t="shared" si="96"/>
        <v>1</v>
      </c>
      <c r="O133" s="176" t="str">
        <f t="shared" si="120"/>
        <v/>
      </c>
      <c r="P133" s="176"/>
      <c r="Q133" s="176" t="str">
        <f t="shared" si="121"/>
        <v/>
      </c>
    </row>
    <row r="134" spans="1:17" s="113" customFormat="1" ht="49.5" customHeight="1" x14ac:dyDescent="0.25">
      <c r="A134" s="120" t="s">
        <v>308</v>
      </c>
      <c r="B134" s="107"/>
      <c r="C134" s="107"/>
      <c r="D134" s="107"/>
      <c r="E134" s="106"/>
      <c r="F134" s="105"/>
      <c r="G134" s="105"/>
      <c r="H134" s="104"/>
      <c r="I134" s="103"/>
      <c r="J134" s="103"/>
      <c r="K134" s="103"/>
      <c r="L134" s="103"/>
      <c r="M134" s="103"/>
      <c r="N134" s="102"/>
      <c r="O134" s="176"/>
      <c r="P134" s="176"/>
      <c r="Q134" s="176"/>
    </row>
    <row r="135" spans="1:17" s="113" customFormat="1" ht="69" customHeight="1" x14ac:dyDescent="0.25">
      <c r="A135" s="109" t="s">
        <v>61</v>
      </c>
      <c r="B135" s="108">
        <v>18</v>
      </c>
      <c r="C135" s="108">
        <v>9</v>
      </c>
      <c r="D135" s="107">
        <f t="shared" ref="D135" si="124">SUM($B$4-B135)</f>
        <v>29</v>
      </c>
      <c r="E135" s="106">
        <f t="shared" ref="E135" si="125">SUM($B$5-C135)</f>
        <v>36</v>
      </c>
      <c r="F135" s="105">
        <f t="shared" si="101"/>
        <v>0.38297872340425532</v>
      </c>
      <c r="G135" s="105">
        <f t="shared" si="102"/>
        <v>0.2</v>
      </c>
      <c r="H135" s="104">
        <f t="shared" si="103"/>
        <v>0.18297872340425531</v>
      </c>
      <c r="I135" s="103">
        <f t="shared" si="81"/>
        <v>2.4827586206896552</v>
      </c>
      <c r="J135" s="103">
        <f t="shared" si="78"/>
        <v>0.47846337693195923</v>
      </c>
      <c r="K135" s="103">
        <f t="shared" si="82"/>
        <v>0.97198206167675771</v>
      </c>
      <c r="L135" s="103">
        <f t="shared" si="83"/>
        <v>6.3417737956760032</v>
      </c>
      <c r="M135" s="103">
        <f t="shared" si="104"/>
        <v>1.636189022926259</v>
      </c>
      <c r="N135" s="102">
        <f t="shared" ref="N135:N148" si="126">MIN(_xlfn.HYPGEOM.DIST(C135,B135+C135,C135+E135,B135+D135+C135+E135,TRUE),_xlfn.HYPGEOM.DIST(B135,B135+C135,B135+D135,B135+D135+C135+E135,TRUE))</f>
        <v>4.4170790551906827E-2</v>
      </c>
      <c r="O135" s="176" t="str">
        <f t="shared" ref="O135:O138" si="127">IF(AND(N135&lt;$B$6,M135&gt;1,AND(B135&gt;0,B135&lt;$B$4)),"Doers are " &amp; ROUND(M135,1)&amp;" more likely to give this response than Non-Doers.",IF(AND(N135&lt;$B$6,M135&gt;1,B135=$B$4),"Doers are more likely to give this response than Non-doers.",""))</f>
        <v>Doers are 1.6 more likely to give this response than Non-Doers.</v>
      </c>
      <c r="P135" s="176"/>
      <c r="Q135" s="176" t="str">
        <f t="shared" ref="Q135:Q138" si="128">IF(AND(N135&lt;$B$6,M135&lt;1,AND(C135&gt;0,B135&gt;0)),"Non-doers are " &amp; ROUND(1/M135,1)&amp;" more likely to give this response than Doers.",IF(AND(N135&lt;$B$6,M135=0,B135=0),"Non-doers are more likely to give this response than Doers.",""))</f>
        <v/>
      </c>
    </row>
    <row r="136" spans="1:17" s="113" customFormat="1" ht="21.75" customHeight="1" x14ac:dyDescent="0.25">
      <c r="A136" s="109" t="s">
        <v>62</v>
      </c>
      <c r="B136" s="108">
        <v>15</v>
      </c>
      <c r="C136" s="108">
        <v>14</v>
      </c>
      <c r="D136" s="107">
        <f t="shared" ref="D136:D148" si="129">SUM($B$4-B136)</f>
        <v>32</v>
      </c>
      <c r="E136" s="106">
        <f t="shared" ref="E136:E148" si="130">SUM($B$5-C136)</f>
        <v>31</v>
      </c>
      <c r="F136" s="105">
        <f t="shared" si="101"/>
        <v>0.31914893617021278</v>
      </c>
      <c r="G136" s="105">
        <f t="shared" si="102"/>
        <v>0.31111111111111112</v>
      </c>
      <c r="H136" s="104">
        <f t="shared" si="103"/>
        <v>8.0378250591016664E-3</v>
      </c>
      <c r="I136" s="103">
        <f t="shared" si="81"/>
        <v>1.0379464285714286</v>
      </c>
      <c r="J136" s="103">
        <f t="shared" si="78"/>
        <v>0.44900256414787559</v>
      </c>
      <c r="K136" s="103">
        <f t="shared" si="82"/>
        <v>0.4305030576615983</v>
      </c>
      <c r="L136" s="103">
        <f t="shared" si="83"/>
        <v>2.5024974141554952</v>
      </c>
      <c r="M136" s="103">
        <f t="shared" si="104"/>
        <v>1.0221537249800743</v>
      </c>
      <c r="N136" s="102">
        <f t="shared" si="126"/>
        <v>0.55641337306573857</v>
      </c>
      <c r="O136" s="176" t="str">
        <f t="shared" si="127"/>
        <v/>
      </c>
      <c r="P136" s="176"/>
      <c r="Q136" s="176" t="str">
        <f t="shared" si="128"/>
        <v/>
      </c>
    </row>
    <row r="137" spans="1:17" s="113" customFormat="1" ht="21.75" customHeight="1" x14ac:dyDescent="0.25">
      <c r="A137" s="109" t="s">
        <v>79</v>
      </c>
      <c r="B137" s="108">
        <v>13</v>
      </c>
      <c r="C137" s="108">
        <v>18</v>
      </c>
      <c r="D137" s="107">
        <f t="shared" si="129"/>
        <v>34</v>
      </c>
      <c r="E137" s="106">
        <f t="shared" si="130"/>
        <v>27</v>
      </c>
      <c r="F137" s="105">
        <f t="shared" si="101"/>
        <v>0.27659574468085107</v>
      </c>
      <c r="G137" s="105">
        <f t="shared" si="102"/>
        <v>0.4</v>
      </c>
      <c r="H137" s="104">
        <f t="shared" si="103"/>
        <v>-0.12340425531914895</v>
      </c>
      <c r="I137" s="103">
        <f t="shared" si="81"/>
        <v>0.57352941176470584</v>
      </c>
      <c r="J137" s="103">
        <f t="shared" si="78"/>
        <v>0.44601281844981977</v>
      </c>
      <c r="K137" s="103">
        <f t="shared" si="82"/>
        <v>0.23927753099065358</v>
      </c>
      <c r="L137" s="103">
        <f t="shared" si="83"/>
        <v>1.3747048659241559</v>
      </c>
      <c r="M137" s="103">
        <f t="shared" si="104"/>
        <v>0.71194667125162081</v>
      </c>
      <c r="N137" s="102">
        <f t="shared" si="126"/>
        <v>0.1512415556473275</v>
      </c>
      <c r="O137" s="176" t="str">
        <f t="shared" si="127"/>
        <v/>
      </c>
      <c r="P137" s="176"/>
      <c r="Q137" s="176" t="str">
        <f t="shared" si="128"/>
        <v/>
      </c>
    </row>
    <row r="138" spans="1:17" s="113" customFormat="1" ht="21.75" customHeight="1" x14ac:dyDescent="0.25">
      <c r="A138" s="109" t="s">
        <v>80</v>
      </c>
      <c r="B138" s="108">
        <v>1</v>
      </c>
      <c r="C138" s="108">
        <v>4</v>
      </c>
      <c r="D138" s="107">
        <f t="shared" si="129"/>
        <v>46</v>
      </c>
      <c r="E138" s="106">
        <f t="shared" si="130"/>
        <v>41</v>
      </c>
      <c r="F138" s="105">
        <f t="shared" si="101"/>
        <v>2.1276595744680851E-2</v>
      </c>
      <c r="G138" s="105">
        <f t="shared" si="102"/>
        <v>8.8888888888888892E-2</v>
      </c>
      <c r="H138" s="104">
        <f t="shared" si="103"/>
        <v>-6.7612293144208038E-2</v>
      </c>
      <c r="I138" s="103">
        <f t="shared" si="81"/>
        <v>0.22282608695652173</v>
      </c>
      <c r="J138" s="103">
        <f t="shared" si="78"/>
        <v>1.1384767781282241</v>
      </c>
      <c r="K138" s="103">
        <f t="shared" si="82"/>
        <v>2.3926272020963979E-2</v>
      </c>
      <c r="L138" s="103">
        <f t="shared" si="83"/>
        <v>2.0751860124657622</v>
      </c>
      <c r="M138" s="103">
        <f t="shared" si="104"/>
        <v>0.33366212850906224</v>
      </c>
      <c r="N138" s="102">
        <f t="shared" si="126"/>
        <v>0.16724286949006051</v>
      </c>
      <c r="O138" s="176" t="str">
        <f t="shared" si="127"/>
        <v/>
      </c>
      <c r="P138" s="176"/>
      <c r="Q138" s="176" t="str">
        <f t="shared" si="128"/>
        <v/>
      </c>
    </row>
    <row r="139" spans="1:17" s="113" customFormat="1" ht="48.75" hidden="1" customHeight="1" x14ac:dyDescent="0.25">
      <c r="A139" s="120" t="s">
        <v>309</v>
      </c>
      <c r="B139" s="108"/>
      <c r="C139" s="108"/>
      <c r="D139" s="107"/>
      <c r="E139" s="106"/>
      <c r="F139" s="105"/>
      <c r="G139" s="105"/>
      <c r="H139" s="104"/>
      <c r="I139" s="103"/>
      <c r="J139" s="103"/>
      <c r="K139" s="103"/>
      <c r="L139" s="103"/>
      <c r="M139" s="103"/>
      <c r="N139" s="102"/>
      <c r="O139" s="176"/>
      <c r="P139" s="176"/>
      <c r="Q139" s="176"/>
    </row>
    <row r="140" spans="1:17" s="113" customFormat="1" ht="21.75" hidden="1" customHeight="1" x14ac:dyDescent="0.25">
      <c r="A140" s="109" t="s">
        <v>81</v>
      </c>
      <c r="B140" s="108"/>
      <c r="C140" s="108"/>
      <c r="D140" s="107">
        <f t="shared" ref="D140:D143" si="131">SUM($B$4-B140)</f>
        <v>47</v>
      </c>
      <c r="E140" s="106">
        <f t="shared" ref="E140:E143" si="132">SUM($B$5-C140)</f>
        <v>45</v>
      </c>
      <c r="F140" s="105">
        <f t="shared" ref="F140:F143" si="133">IF(ISERROR(B140/$B$4),"",(B140/$B$4))</f>
        <v>0</v>
      </c>
      <c r="G140" s="105">
        <f t="shared" ref="G140:G143" si="134">IF(ISERROR(C140/$B$5),"",(C140/$B$5))</f>
        <v>0</v>
      </c>
      <c r="H140" s="104">
        <f t="shared" ref="H140:H143" si="135">IF(ISERROR(F140-G140),"",(F140-G140))</f>
        <v>0</v>
      </c>
      <c r="I140" s="103" t="str">
        <f t="shared" ref="I140:I143" si="136">IF(ISERROR((B140*E140)/(C140*D140)),"",(B140*E140/(C140*D140)))</f>
        <v/>
      </c>
      <c r="J140" s="103" t="e">
        <f t="shared" ref="J140:J143" si="137">POWER(1/B140+1/C140+1/D140+1/E140,1/2)</f>
        <v>#DIV/0!</v>
      </c>
      <c r="K140" s="103" t="str">
        <f t="shared" ref="K140:K143" si="138">IF(ISERROR(EXP(LN(I140)-1.96 *J140)),"",(EXP(LN(I140)-1.96*J140)))</f>
        <v/>
      </c>
      <c r="L140" s="103" t="str">
        <f t="shared" ref="L140:L143" si="139">IF(ISERROR(EXP(LN(I140)+1.96 *J140)),"",EXP(LN(I140)+1.96*J140))</f>
        <v/>
      </c>
      <c r="M140" s="103" t="str">
        <f t="shared" ref="M140:M143" si="140">IF(ISERROR(($B$7*B140/(B140+D140)/(($B$7*B140/(B140+D140)+(1-$B$7)*C140/(C140+E140))))/($B$7*D140/(B140+D140)/(($B$7*D140/(B140+D140)+(1-$B$7)*E140/(C140+E140))))),"",($B$7*B140/(B140+D140)/(($B$7*B140/(B140+D140)+(1-$B$7)*C140/(C140+E140))))/($B$7*D140/(B140+D140)/(($B$7*D140/(B140+D140)+(1-$B$7)*E140/(C140+E140)))))</f>
        <v/>
      </c>
      <c r="N140" s="102">
        <f t="shared" ref="N140:N143" si="141">MIN(_xlfn.HYPGEOM.DIST(C140,B140+C140,C140+E140,B140+D140+C140+E140,TRUE),_xlfn.HYPGEOM.DIST(B140,B140+C140,B140+D140,B140+D140+C140+E140,TRUE))</f>
        <v>1</v>
      </c>
      <c r="O140" s="176" t="str">
        <f t="shared" ref="O140:O179" si="142">IF(AND(N140&lt;0.05,M140&gt;1,AND(B140&gt;0,B140&lt;B134)),"Doers are " &amp; ROUND(M140,1)&amp;" more likely to give this response than Non-Doers.",IF(AND(N140&lt;0.05,M140&gt;1,B140=B134),"Doers are more likely to give this response than Non-doers.",""))</f>
        <v/>
      </c>
      <c r="P140" s="176"/>
      <c r="Q140" s="176" t="str">
        <f t="shared" ref="Q140:Q164" si="143">IF(AND(N140&lt;0.05,M140&lt;1,AND(C140&gt;0,B140&gt;0)),"Non-doers are " &amp; ROUND(1/M140,1)&amp;" more likely to give this response than Doers.",IF(AND(N140&lt;0.05,M140=0,B140=0),"Non-doers are more likely to give this response than Doers.",""))</f>
        <v/>
      </c>
    </row>
    <row r="141" spans="1:17" s="113" customFormat="1" ht="21.75" hidden="1" customHeight="1" x14ac:dyDescent="0.25">
      <c r="A141" s="109" t="s">
        <v>82</v>
      </c>
      <c r="B141" s="108"/>
      <c r="C141" s="108"/>
      <c r="D141" s="107">
        <f t="shared" si="131"/>
        <v>47</v>
      </c>
      <c r="E141" s="106">
        <f t="shared" si="132"/>
        <v>45</v>
      </c>
      <c r="F141" s="105">
        <f t="shared" si="133"/>
        <v>0</v>
      </c>
      <c r="G141" s="105">
        <f t="shared" si="134"/>
        <v>0</v>
      </c>
      <c r="H141" s="104">
        <f t="shared" si="135"/>
        <v>0</v>
      </c>
      <c r="I141" s="103" t="str">
        <f t="shared" si="136"/>
        <v/>
      </c>
      <c r="J141" s="103" t="e">
        <f t="shared" si="137"/>
        <v>#DIV/0!</v>
      </c>
      <c r="K141" s="103" t="str">
        <f t="shared" si="138"/>
        <v/>
      </c>
      <c r="L141" s="103" t="str">
        <f t="shared" si="139"/>
        <v/>
      </c>
      <c r="M141" s="103" t="str">
        <f t="shared" si="140"/>
        <v/>
      </c>
      <c r="N141" s="102">
        <f t="shared" si="141"/>
        <v>1</v>
      </c>
      <c r="O141" s="176" t="str">
        <f t="shared" si="142"/>
        <v/>
      </c>
      <c r="P141" s="176"/>
      <c r="Q141" s="176" t="str">
        <f t="shared" si="143"/>
        <v/>
      </c>
    </row>
    <row r="142" spans="1:17" s="113" customFormat="1" ht="21.75" hidden="1" customHeight="1" x14ac:dyDescent="0.25">
      <c r="A142" s="109" t="s">
        <v>83</v>
      </c>
      <c r="B142" s="108"/>
      <c r="C142" s="108"/>
      <c r="D142" s="107">
        <f t="shared" si="131"/>
        <v>47</v>
      </c>
      <c r="E142" s="106">
        <f t="shared" si="132"/>
        <v>45</v>
      </c>
      <c r="F142" s="105">
        <f t="shared" si="133"/>
        <v>0</v>
      </c>
      <c r="G142" s="105">
        <f t="shared" si="134"/>
        <v>0</v>
      </c>
      <c r="H142" s="104">
        <f t="shared" si="135"/>
        <v>0</v>
      </c>
      <c r="I142" s="103" t="str">
        <f t="shared" si="136"/>
        <v/>
      </c>
      <c r="J142" s="103" t="e">
        <f t="shared" si="137"/>
        <v>#DIV/0!</v>
      </c>
      <c r="K142" s="103" t="str">
        <f t="shared" si="138"/>
        <v/>
      </c>
      <c r="L142" s="103" t="str">
        <f t="shared" si="139"/>
        <v/>
      </c>
      <c r="M142" s="103" t="str">
        <f t="shared" si="140"/>
        <v/>
      </c>
      <c r="N142" s="102">
        <f t="shared" si="141"/>
        <v>1</v>
      </c>
      <c r="O142" s="176" t="str">
        <f t="shared" si="142"/>
        <v/>
      </c>
      <c r="P142" s="176"/>
      <c r="Q142" s="176" t="str">
        <f t="shared" si="143"/>
        <v/>
      </c>
    </row>
    <row r="143" spans="1:17" s="118" customFormat="1" ht="21.75" hidden="1" customHeight="1" x14ac:dyDescent="0.25">
      <c r="A143" s="109" t="s">
        <v>84</v>
      </c>
      <c r="B143" s="108"/>
      <c r="C143" s="108"/>
      <c r="D143" s="107">
        <f t="shared" si="131"/>
        <v>47</v>
      </c>
      <c r="E143" s="106">
        <f t="shared" si="132"/>
        <v>45</v>
      </c>
      <c r="F143" s="105">
        <f t="shared" si="133"/>
        <v>0</v>
      </c>
      <c r="G143" s="105">
        <f t="shared" si="134"/>
        <v>0</v>
      </c>
      <c r="H143" s="104">
        <f t="shared" si="135"/>
        <v>0</v>
      </c>
      <c r="I143" s="103" t="str">
        <f t="shared" si="136"/>
        <v/>
      </c>
      <c r="J143" s="103" t="e">
        <f t="shared" si="137"/>
        <v>#DIV/0!</v>
      </c>
      <c r="K143" s="103" t="str">
        <f t="shared" si="138"/>
        <v/>
      </c>
      <c r="L143" s="103" t="str">
        <f t="shared" si="139"/>
        <v/>
      </c>
      <c r="M143" s="103" t="str">
        <f t="shared" si="140"/>
        <v/>
      </c>
      <c r="N143" s="102">
        <f t="shared" si="141"/>
        <v>1</v>
      </c>
      <c r="O143" s="176" t="str">
        <f t="shared" si="142"/>
        <v/>
      </c>
      <c r="P143" s="176"/>
      <c r="Q143" s="176" t="str">
        <f t="shared" si="143"/>
        <v/>
      </c>
    </row>
    <row r="144" spans="1:17" s="113" customFormat="1" ht="31.5" customHeight="1" x14ac:dyDescent="0.25">
      <c r="A144" s="114" t="s">
        <v>310</v>
      </c>
      <c r="B144" s="119"/>
      <c r="C144" s="119"/>
      <c r="D144" s="107"/>
      <c r="E144" s="106"/>
      <c r="F144" s="105">
        <f t="shared" si="101"/>
        <v>0</v>
      </c>
      <c r="G144" s="105">
        <f t="shared" si="102"/>
        <v>0</v>
      </c>
      <c r="H144" s="104">
        <f t="shared" si="103"/>
        <v>0</v>
      </c>
      <c r="I144" s="103" t="str">
        <f t="shared" si="81"/>
        <v/>
      </c>
      <c r="J144" s="103" t="e">
        <f t="shared" si="78"/>
        <v>#DIV/0!</v>
      </c>
      <c r="K144" s="103" t="str">
        <f t="shared" si="82"/>
        <v/>
      </c>
      <c r="L144" s="103" t="str">
        <f t="shared" si="83"/>
        <v/>
      </c>
      <c r="M144" s="103" t="str">
        <f t="shared" si="104"/>
        <v/>
      </c>
      <c r="N144" s="102"/>
      <c r="O144" s="176" t="str">
        <f t="shared" si="142"/>
        <v/>
      </c>
      <c r="P144" s="176"/>
      <c r="Q144" s="176" t="str">
        <f t="shared" si="143"/>
        <v/>
      </c>
    </row>
    <row r="145" spans="1:17" s="113" customFormat="1" ht="21.75" customHeight="1" x14ac:dyDescent="0.25">
      <c r="A145" s="109" t="s">
        <v>86</v>
      </c>
      <c r="B145" s="108">
        <v>27</v>
      </c>
      <c r="C145" s="108">
        <v>21</v>
      </c>
      <c r="D145" s="116">
        <f t="shared" si="129"/>
        <v>20</v>
      </c>
      <c r="E145" s="106">
        <f t="shared" si="130"/>
        <v>24</v>
      </c>
      <c r="F145" s="105">
        <f t="shared" si="101"/>
        <v>0.57446808510638303</v>
      </c>
      <c r="G145" s="105">
        <f t="shared" si="102"/>
        <v>0.46666666666666667</v>
      </c>
      <c r="H145" s="104">
        <f t="shared" si="103"/>
        <v>0.10780141843971636</v>
      </c>
      <c r="I145" s="103">
        <f t="shared" si="81"/>
        <v>1.5428571428571429</v>
      </c>
      <c r="J145" s="103">
        <f t="shared" si="78"/>
        <v>0.41990802721876047</v>
      </c>
      <c r="K145" s="103">
        <f t="shared" si="82"/>
        <v>0.67747424055380301</v>
      </c>
      <c r="L145" s="103">
        <f t="shared" si="83"/>
        <v>3.5136511778210719</v>
      </c>
      <c r="M145" s="103">
        <f t="shared" si="104"/>
        <v>1.2925755219902266</v>
      </c>
      <c r="N145" s="102">
        <f t="shared" si="126"/>
        <v>0.20449021140840276</v>
      </c>
      <c r="O145" s="176" t="str">
        <f t="shared" ref="O145:O148" si="144">IF(AND(N145&lt;$B$6,M145&gt;1,AND(B145&gt;0,B145&lt;$B$4)),"Doers are " &amp; ROUND(M145,1)&amp;" more likely to give this response than Non-Doers.",IF(AND(N145&lt;$B$6,M145&gt;1,B145=$B$4),"Doers are more likely to give this response than Non-doers.",""))</f>
        <v/>
      </c>
      <c r="P145" s="176"/>
      <c r="Q145" s="176" t="str">
        <f t="shared" ref="Q145:Q148" si="145">IF(AND(N145&lt;$B$6,M145&lt;1,AND(C145&gt;0,B145&gt;0)),"Non-doers are " &amp; ROUND(1/M145,1)&amp;" more likely to give this response than Doers.",IF(AND(N145&lt;$B$6,M145=0,B145=0),"Non-doers are more likely to give this response than Doers.",""))</f>
        <v/>
      </c>
    </row>
    <row r="146" spans="1:17" s="113" customFormat="1" ht="21.75" customHeight="1" x14ac:dyDescent="0.25">
      <c r="A146" s="109" t="s">
        <v>87</v>
      </c>
      <c r="B146" s="108">
        <v>13</v>
      </c>
      <c r="C146" s="108">
        <v>10</v>
      </c>
      <c r="D146" s="116">
        <f t="shared" si="129"/>
        <v>34</v>
      </c>
      <c r="E146" s="106">
        <f t="shared" si="130"/>
        <v>35</v>
      </c>
      <c r="F146" s="105">
        <f t="shared" si="101"/>
        <v>0.27659574468085107</v>
      </c>
      <c r="G146" s="105">
        <f t="shared" si="102"/>
        <v>0.22222222222222221</v>
      </c>
      <c r="H146" s="104">
        <f t="shared" si="103"/>
        <v>5.4373522458628865E-2</v>
      </c>
      <c r="I146" s="103">
        <f t="shared" si="81"/>
        <v>1.338235294117647</v>
      </c>
      <c r="J146" s="103">
        <f t="shared" si="78"/>
        <v>0.48467130119328078</v>
      </c>
      <c r="K146" s="103">
        <f t="shared" si="82"/>
        <v>0.51757338921039198</v>
      </c>
      <c r="L146" s="103">
        <f t="shared" si="83"/>
        <v>3.4601348132567158</v>
      </c>
      <c r="M146" s="103">
        <f t="shared" si="104"/>
        <v>1.1813644920406527</v>
      </c>
      <c r="N146" s="102">
        <f t="shared" si="126"/>
        <v>0.35952595824511391</v>
      </c>
      <c r="O146" s="176" t="str">
        <f t="shared" si="144"/>
        <v/>
      </c>
      <c r="P146" s="176"/>
      <c r="Q146" s="176" t="str">
        <f t="shared" si="145"/>
        <v/>
      </c>
    </row>
    <row r="147" spans="1:17" s="113" customFormat="1" ht="56.25" customHeight="1" x14ac:dyDescent="0.25">
      <c r="A147" s="109" t="s">
        <v>88</v>
      </c>
      <c r="B147" s="108">
        <v>5</v>
      </c>
      <c r="C147" s="108">
        <v>13</v>
      </c>
      <c r="D147" s="116">
        <f t="shared" si="129"/>
        <v>42</v>
      </c>
      <c r="E147" s="106">
        <f t="shared" si="130"/>
        <v>32</v>
      </c>
      <c r="F147" s="105">
        <f t="shared" si="101"/>
        <v>0.10638297872340426</v>
      </c>
      <c r="G147" s="105">
        <f t="shared" si="102"/>
        <v>0.28888888888888886</v>
      </c>
      <c r="H147" s="104">
        <f t="shared" si="103"/>
        <v>-0.18250591016548462</v>
      </c>
      <c r="I147" s="103">
        <f t="shared" si="81"/>
        <v>0.29304029304029305</v>
      </c>
      <c r="J147" s="103">
        <f t="shared" si="78"/>
        <v>0.57617931300299285</v>
      </c>
      <c r="K147" s="103">
        <f t="shared" si="82"/>
        <v>9.4726961593238429E-2</v>
      </c>
      <c r="L147" s="103">
        <f t="shared" si="83"/>
        <v>0.90652768653006588</v>
      </c>
      <c r="M147" s="103">
        <f t="shared" si="104"/>
        <v>0.43708993072866376</v>
      </c>
      <c r="N147" s="102">
        <f t="shared" si="126"/>
        <v>2.5215571693555695E-2</v>
      </c>
      <c r="O147" s="176" t="str">
        <f t="shared" si="144"/>
        <v/>
      </c>
      <c r="P147" s="176"/>
      <c r="Q147" s="176" t="str">
        <f t="shared" si="145"/>
        <v>Non-doers are 2.3 more likely to give this response than Doers.</v>
      </c>
    </row>
    <row r="148" spans="1:17" s="118" customFormat="1" ht="21.75" customHeight="1" x14ac:dyDescent="0.25">
      <c r="A148" s="109" t="s">
        <v>80</v>
      </c>
      <c r="B148" s="108">
        <v>2</v>
      </c>
      <c r="C148" s="108">
        <v>1</v>
      </c>
      <c r="D148" s="116">
        <f t="shared" si="129"/>
        <v>45</v>
      </c>
      <c r="E148" s="106">
        <f t="shared" si="130"/>
        <v>44</v>
      </c>
      <c r="F148" s="105">
        <f t="shared" si="101"/>
        <v>4.2553191489361701E-2</v>
      </c>
      <c r="G148" s="105">
        <f t="shared" si="102"/>
        <v>2.2222222222222223E-2</v>
      </c>
      <c r="H148" s="104">
        <f t="shared" si="103"/>
        <v>2.0330969267139478E-2</v>
      </c>
      <c r="I148" s="103">
        <f t="shared" si="81"/>
        <v>1.9555555555555555</v>
      </c>
      <c r="J148" s="103">
        <f t="shared" si="78"/>
        <v>1.242959973188797</v>
      </c>
      <c r="K148" s="103">
        <f t="shared" si="82"/>
        <v>0.17109655670563545</v>
      </c>
      <c r="L148" s="103">
        <f t="shared" si="83"/>
        <v>22.351107494486708</v>
      </c>
      <c r="M148" s="103">
        <f t="shared" si="104"/>
        <v>1.409988481441367</v>
      </c>
      <c r="N148" s="102">
        <f t="shared" si="126"/>
        <v>0.5164835164835162</v>
      </c>
      <c r="O148" s="176" t="str">
        <f t="shared" si="144"/>
        <v/>
      </c>
      <c r="P148" s="176"/>
      <c r="Q148" s="176" t="str">
        <f t="shared" si="145"/>
        <v/>
      </c>
    </row>
    <row r="149" spans="1:17" s="113" customFormat="1" ht="35.25" customHeight="1" x14ac:dyDescent="0.25">
      <c r="A149" s="114" t="s">
        <v>311</v>
      </c>
      <c r="B149" s="107"/>
      <c r="C149" s="107"/>
      <c r="D149" s="107"/>
      <c r="E149" s="106"/>
      <c r="F149" s="105"/>
      <c r="G149" s="105"/>
      <c r="H149" s="104"/>
      <c r="I149" s="103"/>
      <c r="J149" s="103"/>
      <c r="K149" s="103"/>
      <c r="L149" s="103"/>
      <c r="M149" s="103"/>
      <c r="N149" s="102"/>
      <c r="O149" s="176"/>
      <c r="P149" s="176"/>
      <c r="Q149" s="176"/>
    </row>
    <row r="150" spans="1:17" s="113" customFormat="1" ht="21.75" customHeight="1" x14ac:dyDescent="0.25">
      <c r="A150" s="109" t="s">
        <v>61</v>
      </c>
      <c r="B150" s="108">
        <v>18</v>
      </c>
      <c r="C150" s="108">
        <v>13</v>
      </c>
      <c r="D150" s="116">
        <f t="shared" ref="D150:D153" si="146">SUM($B$4-B150)</f>
        <v>29</v>
      </c>
      <c r="E150" s="106">
        <f t="shared" ref="E150:E153" si="147">SUM($B$5-C150)</f>
        <v>32</v>
      </c>
      <c r="F150" s="105">
        <f t="shared" ref="F150:F153" si="148">IF(ISERROR(B150/$B$4),"",(B150/$B$4))</f>
        <v>0.38297872340425532</v>
      </c>
      <c r="G150" s="105">
        <f t="shared" ref="G150:G153" si="149">IF(ISERROR(C150/$B$5),"",(C150/$B$5))</f>
        <v>0.28888888888888886</v>
      </c>
      <c r="H150" s="104">
        <f t="shared" ref="H150:H153" si="150">IF(ISERROR(F150-G150),"",(F150-G150))</f>
        <v>9.4089834515366455E-2</v>
      </c>
      <c r="I150" s="103">
        <f t="shared" ref="I150:I153" si="151">IF(ISERROR((B150*E150)/(C150*D150)),"",(B150*E150/(C150*D150)))</f>
        <v>1.5278514588859415</v>
      </c>
      <c r="J150" s="103">
        <f t="shared" ref="J150:J153" si="152">POWER(1/B150+1/C150+1/D150+1/E150,1/2)</f>
        <v>0.44520937894357315</v>
      </c>
      <c r="K150" s="103">
        <f t="shared" ref="K150:K153" si="153">IF(ISERROR(EXP(LN(I150)-1.96 *J150)),"",(EXP(LN(I150)-1.96*J150)))</f>
        <v>0.6384270198080062</v>
      </c>
      <c r="L150" s="103">
        <f t="shared" ref="L150:L153" si="154">IF(ISERROR(EXP(LN(I150)+1.96 *J150)),"",EXP(LN(I150)+1.96*J150))</f>
        <v>3.6563773273911586</v>
      </c>
      <c r="M150" s="103">
        <f t="shared" ref="M150:M153" si="155">IF(ISERROR(($B$7*B150/(B150+D150)/(($B$7*B150/(B150+D150)+(1-$B$7)*C150/(C150+E150))))/($B$7*D150/(B150+D150)/(($B$7*D150/(B150+D150)+(1-$B$7)*E150/(C150+E150))))),"",($B$7*B150/(B150+D150)/(($B$7*B150/(B150+D150)+(1-$B$7)*C150/(C150+E150))))/($B$7*D150/(B150+D150)/(($B$7*D150/(B150+D150)+(1-$B$7)*E150/(C150+E150)))))</f>
        <v>1.2747443255227384</v>
      </c>
      <c r="N150" s="102">
        <f t="shared" ref="N150:N153" si="156">MIN(_xlfn.HYPGEOM.DIST(C150,B150+C150,C150+E150,B150+D150+C150+E150,TRUE),_xlfn.HYPGEOM.DIST(B150,B150+C150,B150+D150,B150+D150+C150+E150,TRUE))</f>
        <v>0.2317722322904861</v>
      </c>
      <c r="O150" s="176" t="str">
        <f t="shared" ref="O150:O153" si="157">IF(AND(N150&lt;$B$6,M150&gt;1,AND(B150&gt;0,B150&lt;$B$4)),"Doers are " &amp; ROUND(M150,1)&amp;" more likely to give this response than Non-Doers.",IF(AND(N150&lt;$B$6,M150&gt;1,B150=$B$4),"Doers are more likely to give this response than Non-doers.",""))</f>
        <v/>
      </c>
      <c r="P150" s="176"/>
      <c r="Q150" s="176" t="str">
        <f t="shared" ref="Q150:Q153" si="158">IF(AND(N150&lt;$B$6,M150&lt;1,AND(C150&gt;0,B150&gt;0)),"Non-doers are " &amp; ROUND(1/M150,1)&amp;" more likely to give this response than Doers.",IF(AND(N150&lt;$B$6,M150=0,B150=0),"Non-doers are more likely to give this response than Doers.",""))</f>
        <v/>
      </c>
    </row>
    <row r="151" spans="1:17" s="113" customFormat="1" ht="21.75" customHeight="1" x14ac:dyDescent="0.25">
      <c r="A151" s="109" t="s">
        <v>62</v>
      </c>
      <c r="B151" s="108">
        <v>9</v>
      </c>
      <c r="C151" s="108">
        <v>14</v>
      </c>
      <c r="D151" s="116">
        <f t="shared" si="146"/>
        <v>38</v>
      </c>
      <c r="E151" s="106">
        <f t="shared" si="147"/>
        <v>31</v>
      </c>
      <c r="F151" s="105">
        <f t="shared" si="148"/>
        <v>0.19148936170212766</v>
      </c>
      <c r="G151" s="105">
        <f t="shared" si="149"/>
        <v>0.31111111111111112</v>
      </c>
      <c r="H151" s="104">
        <f t="shared" si="150"/>
        <v>-0.11962174940898346</v>
      </c>
      <c r="I151" s="103">
        <f t="shared" si="151"/>
        <v>0.52443609022556392</v>
      </c>
      <c r="J151" s="103">
        <f t="shared" si="152"/>
        <v>0.4910331318042559</v>
      </c>
      <c r="K151" s="103">
        <f t="shared" si="153"/>
        <v>0.20031650348774052</v>
      </c>
      <c r="L151" s="103">
        <f t="shared" si="154"/>
        <v>1.3729932778499598</v>
      </c>
      <c r="M151" s="103">
        <f t="shared" si="155"/>
        <v>0.66690706505379771</v>
      </c>
      <c r="N151" s="102">
        <f t="shared" si="156"/>
        <v>0.13922976621515157</v>
      </c>
      <c r="O151" s="176" t="str">
        <f t="shared" si="157"/>
        <v/>
      </c>
      <c r="P151" s="176"/>
      <c r="Q151" s="176" t="str">
        <f t="shared" si="158"/>
        <v/>
      </c>
    </row>
    <row r="152" spans="1:17" s="113" customFormat="1" ht="21.75" customHeight="1" x14ac:dyDescent="0.25">
      <c r="A152" s="109" t="s">
        <v>79</v>
      </c>
      <c r="B152" s="108">
        <v>18</v>
      </c>
      <c r="C152" s="108">
        <v>14</v>
      </c>
      <c r="D152" s="116">
        <f t="shared" si="146"/>
        <v>29</v>
      </c>
      <c r="E152" s="106">
        <f t="shared" si="147"/>
        <v>31</v>
      </c>
      <c r="F152" s="105">
        <f t="shared" si="148"/>
        <v>0.38297872340425532</v>
      </c>
      <c r="G152" s="105">
        <f t="shared" si="149"/>
        <v>0.31111111111111112</v>
      </c>
      <c r="H152" s="104">
        <f t="shared" si="150"/>
        <v>7.1867612293144201E-2</v>
      </c>
      <c r="I152" s="103">
        <f t="shared" si="151"/>
        <v>1.374384236453202</v>
      </c>
      <c r="J152" s="103">
        <f t="shared" si="152"/>
        <v>0.44014196587117854</v>
      </c>
      <c r="K152" s="103">
        <f t="shared" si="153"/>
        <v>0.58003174143448832</v>
      </c>
      <c r="L152" s="103">
        <f t="shared" si="154"/>
        <v>3.2566011383092492</v>
      </c>
      <c r="M152" s="103">
        <f t="shared" si="155"/>
        <v>1.2017762220622252</v>
      </c>
      <c r="N152" s="102">
        <f t="shared" si="156"/>
        <v>0.30725947530539005</v>
      </c>
      <c r="O152" s="176" t="str">
        <f t="shared" si="157"/>
        <v/>
      </c>
      <c r="P152" s="176"/>
      <c r="Q152" s="176" t="str">
        <f t="shared" si="158"/>
        <v/>
      </c>
    </row>
    <row r="153" spans="1:17" s="113" customFormat="1" ht="21.75" customHeight="1" x14ac:dyDescent="0.25">
      <c r="A153" s="109" t="s">
        <v>80</v>
      </c>
      <c r="B153" s="108">
        <v>1</v>
      </c>
      <c r="C153" s="108">
        <v>4</v>
      </c>
      <c r="D153" s="116">
        <f t="shared" si="146"/>
        <v>46</v>
      </c>
      <c r="E153" s="106">
        <f t="shared" si="147"/>
        <v>41</v>
      </c>
      <c r="F153" s="105">
        <f t="shared" si="148"/>
        <v>2.1276595744680851E-2</v>
      </c>
      <c r="G153" s="105">
        <f t="shared" si="149"/>
        <v>8.8888888888888892E-2</v>
      </c>
      <c r="H153" s="104">
        <f t="shared" si="150"/>
        <v>-6.7612293144208038E-2</v>
      </c>
      <c r="I153" s="103">
        <f t="shared" si="151"/>
        <v>0.22282608695652173</v>
      </c>
      <c r="J153" s="103">
        <f t="shared" si="152"/>
        <v>1.1384767781282241</v>
      </c>
      <c r="K153" s="103">
        <f t="shared" si="153"/>
        <v>2.3926272020963979E-2</v>
      </c>
      <c r="L153" s="103">
        <f t="shared" si="154"/>
        <v>2.0751860124657622</v>
      </c>
      <c r="M153" s="103">
        <f t="shared" si="155"/>
        <v>0.33366212850906224</v>
      </c>
      <c r="N153" s="102">
        <f t="shared" si="156"/>
        <v>0.16724286949006051</v>
      </c>
      <c r="O153" s="176" t="str">
        <f t="shared" si="157"/>
        <v/>
      </c>
      <c r="P153" s="176"/>
      <c r="Q153" s="176" t="str">
        <f t="shared" si="158"/>
        <v/>
      </c>
    </row>
    <row r="154" spans="1:17" s="113" customFormat="1" ht="33.75" hidden="1" customHeight="1" x14ac:dyDescent="0.25">
      <c r="A154" s="114" t="s">
        <v>312</v>
      </c>
      <c r="B154" s="108"/>
      <c r="C154" s="108"/>
      <c r="D154" s="116"/>
      <c r="E154" s="106"/>
      <c r="F154" s="105"/>
      <c r="G154" s="105"/>
      <c r="H154" s="104"/>
      <c r="I154" s="103"/>
      <c r="J154" s="103"/>
      <c r="K154" s="103"/>
      <c r="L154" s="103"/>
      <c r="M154" s="103"/>
      <c r="N154" s="102"/>
      <c r="O154" s="176"/>
      <c r="P154" s="176"/>
      <c r="Q154" s="176"/>
    </row>
    <row r="155" spans="1:17" s="113" customFormat="1" ht="21.75" hidden="1" customHeight="1" x14ac:dyDescent="0.25">
      <c r="A155" s="109" t="s">
        <v>90</v>
      </c>
      <c r="B155" s="108"/>
      <c r="C155" s="108"/>
      <c r="D155" s="116">
        <f t="shared" ref="D155:D159" si="159">SUM($B$4-B155)</f>
        <v>47</v>
      </c>
      <c r="E155" s="106">
        <f t="shared" ref="E155:E159" si="160">SUM($B$5-C155)</f>
        <v>45</v>
      </c>
      <c r="F155" s="105">
        <f t="shared" ref="F155:F159" si="161">IF(ISERROR(B155/$B$4),"",(B155/$B$4))</f>
        <v>0</v>
      </c>
      <c r="G155" s="105">
        <f t="shared" ref="G155:G159" si="162">IF(ISERROR(C155/$B$5),"",(C155/$B$5))</f>
        <v>0</v>
      </c>
      <c r="H155" s="104">
        <f t="shared" ref="H155:H159" si="163">IF(ISERROR(F155-G155),"",(F155-G155))</f>
        <v>0</v>
      </c>
      <c r="I155" s="103" t="str">
        <f t="shared" ref="I155:I159" si="164">IF(ISERROR((B155*E155)/(C155*D155)),"",(B155*E155/(C155*D155)))</f>
        <v/>
      </c>
      <c r="J155" s="103" t="e">
        <f t="shared" ref="J155:J159" si="165">POWER(1/B155+1/C155+1/D155+1/E155,1/2)</f>
        <v>#DIV/0!</v>
      </c>
      <c r="K155" s="103" t="str">
        <f t="shared" ref="K155:K159" si="166">IF(ISERROR(EXP(LN(I155)-1.96 *J155)),"",(EXP(LN(I155)-1.96*J155)))</f>
        <v/>
      </c>
      <c r="L155" s="103" t="str">
        <f t="shared" ref="L155:L159" si="167">IF(ISERROR(EXP(LN(I155)+1.96 *J155)),"",EXP(LN(I155)+1.96*J155))</f>
        <v/>
      </c>
      <c r="M155" s="103" t="str">
        <f t="shared" ref="M155:M159" si="168">IF(ISERROR(($B$7*B155/(B155+D155)/(($B$7*B155/(B155+D155)+(1-$B$7)*C155/(C155+E155))))/($B$7*D155/(B155+D155)/(($B$7*D155/(B155+D155)+(1-$B$7)*E155/(C155+E155))))),"",($B$7*B155/(B155+D155)/(($B$7*B155/(B155+D155)+(1-$B$7)*C155/(C155+E155))))/($B$7*D155/(B155+D155)/(($B$7*D155/(B155+D155)+(1-$B$7)*E155/(C155+E155)))))</f>
        <v/>
      </c>
      <c r="N155" s="102">
        <f t="shared" ref="N155:N159" si="169">MIN(_xlfn.HYPGEOM.DIST(C155,B155+C155,C155+E155,B155+D155+C155+E155,TRUE),_xlfn.HYPGEOM.DIST(B155,B155+C155,B155+D155,B155+D155+C155+E155,TRUE))</f>
        <v>1</v>
      </c>
      <c r="O155" s="176" t="str">
        <f t="shared" si="142"/>
        <v/>
      </c>
      <c r="P155" s="176"/>
      <c r="Q155" s="176" t="str">
        <f t="shared" si="143"/>
        <v/>
      </c>
    </row>
    <row r="156" spans="1:17" s="113" customFormat="1" ht="21.75" hidden="1" customHeight="1" x14ac:dyDescent="0.25">
      <c r="A156" s="109" t="s">
        <v>91</v>
      </c>
      <c r="B156" s="108"/>
      <c r="C156" s="108"/>
      <c r="D156" s="116">
        <f t="shared" si="159"/>
        <v>47</v>
      </c>
      <c r="E156" s="106">
        <f t="shared" si="160"/>
        <v>45</v>
      </c>
      <c r="F156" s="105">
        <f t="shared" si="161"/>
        <v>0</v>
      </c>
      <c r="G156" s="105">
        <f t="shared" si="162"/>
        <v>0</v>
      </c>
      <c r="H156" s="104">
        <f t="shared" si="163"/>
        <v>0</v>
      </c>
      <c r="I156" s="103" t="str">
        <f t="shared" si="164"/>
        <v/>
      </c>
      <c r="J156" s="103" t="e">
        <f t="shared" si="165"/>
        <v>#DIV/0!</v>
      </c>
      <c r="K156" s="103" t="str">
        <f t="shared" si="166"/>
        <v/>
      </c>
      <c r="L156" s="103" t="str">
        <f t="shared" si="167"/>
        <v/>
      </c>
      <c r="M156" s="103" t="str">
        <f t="shared" si="168"/>
        <v/>
      </c>
      <c r="N156" s="102">
        <f t="shared" si="169"/>
        <v>1</v>
      </c>
      <c r="O156" s="176" t="str">
        <f t="shared" si="142"/>
        <v/>
      </c>
      <c r="P156" s="176"/>
      <c r="Q156" s="176" t="str">
        <f t="shared" si="143"/>
        <v/>
      </c>
    </row>
    <row r="157" spans="1:17" s="113" customFormat="1" ht="21.75" hidden="1" customHeight="1" x14ac:dyDescent="0.25">
      <c r="A157" s="109" t="s">
        <v>92</v>
      </c>
      <c r="B157" s="108"/>
      <c r="C157" s="108"/>
      <c r="D157" s="116">
        <f t="shared" si="159"/>
        <v>47</v>
      </c>
      <c r="E157" s="106">
        <f t="shared" si="160"/>
        <v>45</v>
      </c>
      <c r="F157" s="105">
        <f t="shared" si="161"/>
        <v>0</v>
      </c>
      <c r="G157" s="105">
        <f t="shared" si="162"/>
        <v>0</v>
      </c>
      <c r="H157" s="104">
        <f t="shared" si="163"/>
        <v>0</v>
      </c>
      <c r="I157" s="103" t="str">
        <f t="shared" si="164"/>
        <v/>
      </c>
      <c r="J157" s="103" t="e">
        <f t="shared" si="165"/>
        <v>#DIV/0!</v>
      </c>
      <c r="K157" s="103" t="str">
        <f t="shared" si="166"/>
        <v/>
      </c>
      <c r="L157" s="103" t="str">
        <f t="shared" si="167"/>
        <v/>
      </c>
      <c r="M157" s="103" t="str">
        <f t="shared" si="168"/>
        <v/>
      </c>
      <c r="N157" s="102">
        <f t="shared" si="169"/>
        <v>1</v>
      </c>
      <c r="O157" s="176" t="str">
        <f t="shared" si="142"/>
        <v/>
      </c>
      <c r="P157" s="176"/>
      <c r="Q157" s="176" t="str">
        <f t="shared" si="143"/>
        <v/>
      </c>
    </row>
    <row r="158" spans="1:17" s="113" customFormat="1" ht="21.75" hidden="1" customHeight="1" x14ac:dyDescent="0.25">
      <c r="A158" s="109" t="s">
        <v>93</v>
      </c>
      <c r="B158" s="108"/>
      <c r="C158" s="108"/>
      <c r="D158" s="116">
        <f t="shared" si="159"/>
        <v>47</v>
      </c>
      <c r="E158" s="106">
        <f t="shared" si="160"/>
        <v>45</v>
      </c>
      <c r="F158" s="105">
        <f t="shared" si="161"/>
        <v>0</v>
      </c>
      <c r="G158" s="105">
        <f t="shared" si="162"/>
        <v>0</v>
      </c>
      <c r="H158" s="104">
        <f t="shared" si="163"/>
        <v>0</v>
      </c>
      <c r="I158" s="103" t="str">
        <f t="shared" si="164"/>
        <v/>
      </c>
      <c r="J158" s="103" t="e">
        <f t="shared" si="165"/>
        <v>#DIV/0!</v>
      </c>
      <c r="K158" s="103" t="str">
        <f t="shared" si="166"/>
        <v/>
      </c>
      <c r="L158" s="103" t="str">
        <f t="shared" si="167"/>
        <v/>
      </c>
      <c r="M158" s="103" t="str">
        <f t="shared" si="168"/>
        <v/>
      </c>
      <c r="N158" s="102">
        <f t="shared" si="169"/>
        <v>1</v>
      </c>
      <c r="O158" s="176" t="str">
        <f t="shared" si="142"/>
        <v/>
      </c>
      <c r="P158" s="176"/>
      <c r="Q158" s="176" t="str">
        <f t="shared" si="143"/>
        <v/>
      </c>
    </row>
    <row r="159" spans="1:17" s="113" customFormat="1" ht="21.75" hidden="1" customHeight="1" x14ac:dyDescent="0.25">
      <c r="A159" s="109" t="s">
        <v>77</v>
      </c>
      <c r="B159" s="108"/>
      <c r="C159" s="108"/>
      <c r="D159" s="116">
        <f t="shared" si="159"/>
        <v>47</v>
      </c>
      <c r="E159" s="106">
        <f t="shared" si="160"/>
        <v>45</v>
      </c>
      <c r="F159" s="105">
        <f t="shared" si="161"/>
        <v>0</v>
      </c>
      <c r="G159" s="105">
        <f t="shared" si="162"/>
        <v>0</v>
      </c>
      <c r="H159" s="104">
        <f t="shared" si="163"/>
        <v>0</v>
      </c>
      <c r="I159" s="103" t="str">
        <f t="shared" si="164"/>
        <v/>
      </c>
      <c r="J159" s="103" t="e">
        <f t="shared" si="165"/>
        <v>#DIV/0!</v>
      </c>
      <c r="K159" s="103" t="str">
        <f t="shared" si="166"/>
        <v/>
      </c>
      <c r="L159" s="103" t="str">
        <f t="shared" si="167"/>
        <v/>
      </c>
      <c r="M159" s="103" t="str">
        <f t="shared" si="168"/>
        <v/>
      </c>
      <c r="N159" s="102">
        <f t="shared" si="169"/>
        <v>1</v>
      </c>
      <c r="O159" s="176" t="str">
        <f t="shared" si="142"/>
        <v/>
      </c>
      <c r="P159" s="176"/>
      <c r="Q159" s="176" t="str">
        <f t="shared" si="143"/>
        <v/>
      </c>
    </row>
    <row r="160" spans="1:17" s="113" customFormat="1" ht="37.5" hidden="1" customHeight="1" x14ac:dyDescent="0.25">
      <c r="A160" s="114" t="s">
        <v>313</v>
      </c>
      <c r="B160" s="108"/>
      <c r="C160" s="108"/>
      <c r="D160" s="116"/>
      <c r="E160" s="106"/>
      <c r="F160" s="105"/>
      <c r="G160" s="105"/>
      <c r="H160" s="104"/>
      <c r="I160" s="103"/>
      <c r="J160" s="103"/>
      <c r="K160" s="103"/>
      <c r="L160" s="103"/>
      <c r="M160" s="103"/>
      <c r="N160" s="102"/>
      <c r="O160" s="176"/>
      <c r="P160" s="176"/>
      <c r="Q160" s="176"/>
    </row>
    <row r="161" spans="1:17" s="113" customFormat="1" ht="21.75" hidden="1" customHeight="1" x14ac:dyDescent="0.25">
      <c r="A161" s="109" t="s">
        <v>95</v>
      </c>
      <c r="B161" s="108"/>
      <c r="C161" s="108"/>
      <c r="D161" s="116">
        <f t="shared" ref="D161:D164" si="170">SUM($B$4-B161)</f>
        <v>47</v>
      </c>
      <c r="E161" s="106">
        <f t="shared" ref="E161:E164" si="171">SUM($B$5-C161)</f>
        <v>45</v>
      </c>
      <c r="F161" s="105">
        <f t="shared" ref="F161:F164" si="172">IF(ISERROR(B161/$B$4),"",(B161/$B$4))</f>
        <v>0</v>
      </c>
      <c r="G161" s="105">
        <f t="shared" ref="G161:G164" si="173">IF(ISERROR(C161/$B$5),"",(C161/$B$5))</f>
        <v>0</v>
      </c>
      <c r="H161" s="104">
        <f t="shared" ref="H161:H164" si="174">IF(ISERROR(F161-G161),"",(F161-G161))</f>
        <v>0</v>
      </c>
      <c r="I161" s="103" t="str">
        <f t="shared" ref="I161:I164" si="175">IF(ISERROR((B161*E161)/(C161*D161)),"",(B161*E161/(C161*D161)))</f>
        <v/>
      </c>
      <c r="J161" s="103" t="e">
        <f t="shared" ref="J161:J183" si="176">POWER(1/B161+1/C161+1/D161+1/E161,1/2)</f>
        <v>#DIV/0!</v>
      </c>
      <c r="K161" s="103" t="str">
        <f t="shared" ref="K161:K164" si="177">IF(ISERROR(EXP(LN(I161)-1.96 *J161)),"",(EXP(LN(I161)-1.96*J161)))</f>
        <v/>
      </c>
      <c r="L161" s="103" t="str">
        <f t="shared" ref="L161:L164" si="178">IF(ISERROR(EXP(LN(I161)+1.96 *J161)),"",EXP(LN(I161)+1.96*J161))</f>
        <v/>
      </c>
      <c r="M161" s="103" t="str">
        <f t="shared" ref="M161:M164" si="179">IF(ISERROR(($B$7*B161/(B161+D161)/(($B$7*B161/(B161+D161)+(1-$B$7)*C161/(C161+E161))))/($B$7*D161/(B161+D161)/(($B$7*D161/(B161+D161)+(1-$B$7)*E161/(C161+E161))))),"",($B$7*B161/(B161+D161)/(($B$7*B161/(B161+D161)+(1-$B$7)*C161/(C161+E161))))/($B$7*D161/(B161+D161)/(($B$7*D161/(B161+D161)+(1-$B$7)*E161/(C161+E161)))))</f>
        <v/>
      </c>
      <c r="N161" s="102">
        <f t="shared" ref="N161:N164" si="180">MIN(_xlfn.HYPGEOM.DIST(C161,B161+C161,C161+E161,B161+D161+C161+E161,TRUE),_xlfn.HYPGEOM.DIST(B161,B161+C161,B161+D161,B161+D161+C161+E161,TRUE))</f>
        <v>1</v>
      </c>
      <c r="O161" s="176" t="str">
        <f t="shared" si="142"/>
        <v/>
      </c>
      <c r="P161" s="176"/>
      <c r="Q161" s="176" t="str">
        <f t="shared" si="143"/>
        <v/>
      </c>
    </row>
    <row r="162" spans="1:17" s="113" customFormat="1" ht="21.75" hidden="1" customHeight="1" x14ac:dyDescent="0.25">
      <c r="A162" s="109" t="s">
        <v>96</v>
      </c>
      <c r="B162" s="108"/>
      <c r="C162" s="108"/>
      <c r="D162" s="116">
        <f t="shared" si="170"/>
        <v>47</v>
      </c>
      <c r="E162" s="106">
        <f t="shared" si="171"/>
        <v>45</v>
      </c>
      <c r="F162" s="105">
        <f t="shared" si="172"/>
        <v>0</v>
      </c>
      <c r="G162" s="105">
        <f t="shared" si="173"/>
        <v>0</v>
      </c>
      <c r="H162" s="104">
        <f t="shared" si="174"/>
        <v>0</v>
      </c>
      <c r="I162" s="103" t="str">
        <f t="shared" si="175"/>
        <v/>
      </c>
      <c r="J162" s="103" t="e">
        <f t="shared" si="176"/>
        <v>#DIV/0!</v>
      </c>
      <c r="K162" s="103" t="str">
        <f t="shared" si="177"/>
        <v/>
      </c>
      <c r="L162" s="103" t="str">
        <f t="shared" si="178"/>
        <v/>
      </c>
      <c r="M162" s="103" t="str">
        <f t="shared" si="179"/>
        <v/>
      </c>
      <c r="N162" s="102">
        <f t="shared" si="180"/>
        <v>1</v>
      </c>
      <c r="O162" s="176" t="str">
        <f t="shared" si="142"/>
        <v/>
      </c>
      <c r="P162" s="176"/>
      <c r="Q162" s="176" t="str">
        <f t="shared" si="143"/>
        <v/>
      </c>
    </row>
    <row r="163" spans="1:17" s="113" customFormat="1" ht="21.75" hidden="1" customHeight="1" x14ac:dyDescent="0.25">
      <c r="A163" s="109" t="s">
        <v>97</v>
      </c>
      <c r="B163" s="108"/>
      <c r="C163" s="108"/>
      <c r="D163" s="116">
        <f t="shared" si="170"/>
        <v>47</v>
      </c>
      <c r="E163" s="106">
        <f t="shared" si="171"/>
        <v>45</v>
      </c>
      <c r="F163" s="105">
        <f t="shared" si="172"/>
        <v>0</v>
      </c>
      <c r="G163" s="105">
        <f t="shared" si="173"/>
        <v>0</v>
      </c>
      <c r="H163" s="104">
        <f t="shared" si="174"/>
        <v>0</v>
      </c>
      <c r="I163" s="103" t="str">
        <f t="shared" si="175"/>
        <v/>
      </c>
      <c r="J163" s="103" t="e">
        <f t="shared" si="176"/>
        <v>#DIV/0!</v>
      </c>
      <c r="K163" s="103" t="str">
        <f t="shared" si="177"/>
        <v/>
      </c>
      <c r="L163" s="103" t="str">
        <f t="shared" si="178"/>
        <v/>
      </c>
      <c r="M163" s="103" t="str">
        <f t="shared" si="179"/>
        <v/>
      </c>
      <c r="N163" s="102">
        <f t="shared" si="180"/>
        <v>1</v>
      </c>
      <c r="O163" s="176" t="str">
        <f t="shared" si="142"/>
        <v/>
      </c>
      <c r="P163" s="176"/>
      <c r="Q163" s="176" t="str">
        <f t="shared" si="143"/>
        <v/>
      </c>
    </row>
    <row r="164" spans="1:17" s="118" customFormat="1" ht="21.75" hidden="1" customHeight="1" x14ac:dyDescent="0.25">
      <c r="A164" s="109" t="s">
        <v>80</v>
      </c>
      <c r="B164" s="108"/>
      <c r="C164" s="108"/>
      <c r="D164" s="116">
        <f t="shared" si="170"/>
        <v>47</v>
      </c>
      <c r="E164" s="106">
        <f t="shared" si="171"/>
        <v>45</v>
      </c>
      <c r="F164" s="105">
        <f t="shared" si="172"/>
        <v>0</v>
      </c>
      <c r="G164" s="105">
        <f t="shared" si="173"/>
        <v>0</v>
      </c>
      <c r="H164" s="104">
        <f t="shared" si="174"/>
        <v>0</v>
      </c>
      <c r="I164" s="103" t="str">
        <f t="shared" si="175"/>
        <v/>
      </c>
      <c r="J164" s="103" t="e">
        <f t="shared" si="176"/>
        <v>#DIV/0!</v>
      </c>
      <c r="K164" s="103" t="str">
        <f t="shared" si="177"/>
        <v/>
      </c>
      <c r="L164" s="103" t="str">
        <f t="shared" si="178"/>
        <v/>
      </c>
      <c r="M164" s="103" t="str">
        <f t="shared" si="179"/>
        <v/>
      </c>
      <c r="N164" s="102">
        <f t="shared" si="180"/>
        <v>1</v>
      </c>
      <c r="O164" s="176" t="str">
        <f t="shared" si="142"/>
        <v/>
      </c>
      <c r="P164" s="176"/>
      <c r="Q164" s="176" t="str">
        <f t="shared" si="143"/>
        <v/>
      </c>
    </row>
    <row r="165" spans="1:17" s="113" customFormat="1" ht="51.75" customHeight="1" x14ac:dyDescent="0.25">
      <c r="A165" s="114" t="s">
        <v>314</v>
      </c>
      <c r="B165" s="101"/>
      <c r="C165" s="101"/>
      <c r="D165" s="107"/>
      <c r="E165" s="106"/>
      <c r="F165" s="105">
        <f t="shared" si="101"/>
        <v>0</v>
      </c>
      <c r="G165" s="105">
        <f t="shared" si="102"/>
        <v>0</v>
      </c>
      <c r="H165" s="104">
        <f t="shared" si="103"/>
        <v>0</v>
      </c>
      <c r="I165" s="103" t="str">
        <f t="shared" si="81"/>
        <v/>
      </c>
      <c r="J165" s="103" t="e">
        <f t="shared" si="176"/>
        <v>#DIV/0!</v>
      </c>
      <c r="K165" s="103" t="str">
        <f t="shared" si="82"/>
        <v/>
      </c>
      <c r="L165" s="103" t="str">
        <f t="shared" si="83"/>
        <v/>
      </c>
      <c r="M165" s="103" t="str">
        <f t="shared" si="104"/>
        <v/>
      </c>
      <c r="N165" s="102"/>
      <c r="O165" s="176"/>
      <c r="P165" s="176"/>
      <c r="Q165" s="176"/>
    </row>
    <row r="166" spans="1:17" s="113" customFormat="1" ht="21.75" customHeight="1" x14ac:dyDescent="0.25">
      <c r="A166" s="115" t="s">
        <v>100</v>
      </c>
      <c r="B166" s="108">
        <v>24</v>
      </c>
      <c r="C166" s="108">
        <v>21</v>
      </c>
      <c r="D166" s="116">
        <f t="shared" ref="D166:D169" si="181">SUM($B$4-B166)</f>
        <v>23</v>
      </c>
      <c r="E166" s="106">
        <f t="shared" ref="E166:E169" si="182">SUM($B$5-C166)</f>
        <v>24</v>
      </c>
      <c r="F166" s="105">
        <f t="shared" si="101"/>
        <v>0.51063829787234039</v>
      </c>
      <c r="G166" s="105">
        <f t="shared" si="102"/>
        <v>0.46666666666666667</v>
      </c>
      <c r="H166" s="104">
        <f t="shared" si="103"/>
        <v>4.3971631205673711E-2</v>
      </c>
      <c r="I166" s="103">
        <f t="shared" si="81"/>
        <v>1.1925465838509317</v>
      </c>
      <c r="J166" s="103">
        <f t="shared" si="176"/>
        <v>0.41764894567321265</v>
      </c>
      <c r="K166" s="103">
        <f t="shared" si="82"/>
        <v>0.52597535209560675</v>
      </c>
      <c r="L166" s="103">
        <f t="shared" si="83"/>
        <v>2.7038669188361881</v>
      </c>
      <c r="M166" s="103">
        <f t="shared" si="104"/>
        <v>1.1093770079637832</v>
      </c>
      <c r="N166" s="102">
        <f t="shared" ref="N166:N169" si="183">MIN(_xlfn.HYPGEOM.DIST(C166,B166+C166,C166+E166,B166+D166+C166+E166,TRUE),_xlfn.HYPGEOM.DIST(B166,B166+C166,B166+D166,B166+D166+C166+E166,TRUE))</f>
        <v>0.41569640821510162</v>
      </c>
      <c r="O166" s="176" t="str">
        <f t="shared" ref="O166:O169" si="184">IF(AND(N166&lt;$B$6,M166&gt;1,AND(B166&gt;0,B166&lt;$B$4)),"Doers are " &amp; ROUND(M166,1)&amp;" more likely to give this response than Non-Doers.",IF(AND(N166&lt;$B$6,M166&gt;1,B166=$B$4),"Doers are more likely to give this response than Non-doers.",""))</f>
        <v/>
      </c>
      <c r="P166" s="176"/>
      <c r="Q166" s="176" t="str">
        <f t="shared" ref="Q166:Q169" si="185">IF(AND(N166&lt;$B$6,M166&lt;1,AND(C166&gt;0,B166&gt;0)),"Non-doers are " &amp; ROUND(1/M166,1)&amp;" more likely to give this response than Doers.",IF(AND(N166&lt;$B$6,M166=0,B166=0),"Non-doers are more likely to give this response than Doers.",""))</f>
        <v/>
      </c>
    </row>
    <row r="167" spans="1:17" s="113" customFormat="1" ht="64.5" customHeight="1" x14ac:dyDescent="0.25">
      <c r="A167" s="115" t="s">
        <v>99</v>
      </c>
      <c r="B167" s="108">
        <v>13</v>
      </c>
      <c r="C167" s="108">
        <v>0</v>
      </c>
      <c r="D167" s="116">
        <f t="shared" si="181"/>
        <v>34</v>
      </c>
      <c r="E167" s="106">
        <f t="shared" si="182"/>
        <v>45</v>
      </c>
      <c r="F167" s="105">
        <f t="shared" si="101"/>
        <v>0.27659574468085107</v>
      </c>
      <c r="G167" s="105">
        <f t="shared" si="102"/>
        <v>0</v>
      </c>
      <c r="H167" s="104">
        <f t="shared" si="103"/>
        <v>0.27659574468085107</v>
      </c>
      <c r="I167" s="103" t="str">
        <f t="shared" si="81"/>
        <v/>
      </c>
      <c r="J167" s="103" t="e">
        <f t="shared" si="176"/>
        <v>#DIV/0!</v>
      </c>
      <c r="K167" s="103" t="str">
        <f t="shared" si="82"/>
        <v/>
      </c>
      <c r="L167" s="103" t="str">
        <f t="shared" si="83"/>
        <v/>
      </c>
      <c r="M167" s="103">
        <f t="shared" si="104"/>
        <v>2.9892395982783362</v>
      </c>
      <c r="N167" s="102">
        <f t="shared" si="183"/>
        <v>6.3005095264634435E-5</v>
      </c>
      <c r="O167" s="176" t="str">
        <f t="shared" si="184"/>
        <v>Doers are 3 more likely to give this response than Non-Doers.</v>
      </c>
      <c r="P167" s="176"/>
      <c r="Q167" s="176" t="str">
        <f t="shared" si="185"/>
        <v/>
      </c>
    </row>
    <row r="168" spans="1:17" s="113" customFormat="1" ht="63" customHeight="1" x14ac:dyDescent="0.25">
      <c r="A168" s="115" t="s">
        <v>98</v>
      </c>
      <c r="B168" s="108">
        <v>10</v>
      </c>
      <c r="C168" s="108">
        <v>19</v>
      </c>
      <c r="D168" s="116">
        <f t="shared" si="181"/>
        <v>37</v>
      </c>
      <c r="E168" s="106">
        <f t="shared" si="182"/>
        <v>26</v>
      </c>
      <c r="F168" s="105">
        <f t="shared" si="101"/>
        <v>0.21276595744680851</v>
      </c>
      <c r="G168" s="105">
        <f t="shared" si="102"/>
        <v>0.42222222222222222</v>
      </c>
      <c r="H168" s="104">
        <f t="shared" si="103"/>
        <v>-0.20945626477541371</v>
      </c>
      <c r="I168" s="103">
        <f t="shared" si="81"/>
        <v>0.36984352773826457</v>
      </c>
      <c r="J168" s="103">
        <f t="shared" si="176"/>
        <v>0.46703334403009589</v>
      </c>
      <c r="K168" s="103">
        <f t="shared" si="82"/>
        <v>0.14807141096092311</v>
      </c>
      <c r="L168" s="103">
        <f t="shared" si="83"/>
        <v>0.92377207809536321</v>
      </c>
      <c r="M168" s="103">
        <f t="shared" si="104"/>
        <v>0.53328009258115949</v>
      </c>
      <c r="N168" s="102">
        <f t="shared" si="183"/>
        <v>2.5990159486201137E-2</v>
      </c>
      <c r="O168" s="176" t="str">
        <f t="shared" si="184"/>
        <v/>
      </c>
      <c r="P168" s="176"/>
      <c r="Q168" s="176" t="str">
        <f t="shared" si="185"/>
        <v>Non-doers are 1.9 more likely to give this response than Doers.</v>
      </c>
    </row>
    <row r="169" spans="1:17" s="113" customFormat="1" ht="72" customHeight="1" x14ac:dyDescent="0.25">
      <c r="A169" s="115" t="s">
        <v>80</v>
      </c>
      <c r="B169" s="108">
        <v>0</v>
      </c>
      <c r="C169" s="108">
        <v>5</v>
      </c>
      <c r="D169" s="116">
        <f t="shared" si="181"/>
        <v>47</v>
      </c>
      <c r="E169" s="106">
        <f t="shared" si="182"/>
        <v>40</v>
      </c>
      <c r="F169" s="105">
        <f t="shared" si="101"/>
        <v>0</v>
      </c>
      <c r="G169" s="105">
        <f t="shared" si="102"/>
        <v>0.1111111111111111</v>
      </c>
      <c r="H169" s="104">
        <f t="shared" si="103"/>
        <v>-0.1111111111111111</v>
      </c>
      <c r="I169" s="103">
        <f t="shared" si="81"/>
        <v>0</v>
      </c>
      <c r="J169" s="103" t="e">
        <f t="shared" si="176"/>
        <v>#DIV/0!</v>
      </c>
      <c r="K169" s="103" t="str">
        <f t="shared" si="82"/>
        <v/>
      </c>
      <c r="L169" s="103" t="str">
        <f t="shared" si="83"/>
        <v/>
      </c>
      <c r="M169" s="103">
        <f t="shared" si="104"/>
        <v>0</v>
      </c>
      <c r="N169" s="102">
        <f t="shared" si="183"/>
        <v>2.4844049453233642E-2</v>
      </c>
      <c r="O169" s="176" t="str">
        <f t="shared" si="184"/>
        <v/>
      </c>
      <c r="P169" s="176"/>
      <c r="Q169" s="176" t="str">
        <f t="shared" si="185"/>
        <v>Non-doers are more likely to give this response than Doers.</v>
      </c>
    </row>
    <row r="170" spans="1:17" s="113" customFormat="1" ht="46.5" customHeight="1" x14ac:dyDescent="0.25">
      <c r="A170" s="114" t="s">
        <v>315</v>
      </c>
      <c r="B170" s="108"/>
      <c r="C170" s="108"/>
      <c r="D170" s="107"/>
      <c r="E170" s="106"/>
      <c r="F170" s="105"/>
      <c r="G170" s="105"/>
      <c r="H170" s="104"/>
      <c r="I170" s="103"/>
      <c r="J170" s="103"/>
      <c r="K170" s="103"/>
      <c r="L170" s="103"/>
      <c r="M170" s="103"/>
      <c r="N170" s="102"/>
      <c r="O170" s="176"/>
      <c r="P170" s="176"/>
      <c r="Q170" s="176"/>
    </row>
    <row r="171" spans="1:17" s="113" customFormat="1" ht="26.25" customHeight="1" x14ac:dyDescent="0.25">
      <c r="A171" s="115" t="s">
        <v>102</v>
      </c>
      <c r="B171" s="108">
        <v>13</v>
      </c>
      <c r="C171" s="108">
        <v>9</v>
      </c>
      <c r="D171" s="116">
        <f t="shared" ref="D171:D174" si="186">SUM($B$4-B171)</f>
        <v>34</v>
      </c>
      <c r="E171" s="106">
        <f t="shared" ref="E171:E174" si="187">SUM($B$5-C171)</f>
        <v>36</v>
      </c>
      <c r="F171" s="105">
        <f t="shared" ref="F171:F183" si="188">IF(ISERROR(B171/$B$4),"",(B171/$B$4))</f>
        <v>0.27659574468085107</v>
      </c>
      <c r="G171" s="105">
        <f t="shared" ref="G171:G183" si="189">IF(ISERROR(C171/$B$5),"",(C171/$B$5))</f>
        <v>0.2</v>
      </c>
      <c r="H171" s="104">
        <f t="shared" ref="H171:H183" si="190">IF(ISERROR(F171-G171),"",(F171-G171))</f>
        <v>7.6595744680851063E-2</v>
      </c>
      <c r="I171" s="103">
        <f t="shared" ref="I171:I174" si="191">IF(ISERROR((B171*E171)/(C171*D171)),"",(B171*E171/(C171*D171)))</f>
        <v>1.5294117647058822</v>
      </c>
      <c r="J171" s="103">
        <f t="shared" ref="J171:J174" si="192">POWER(1/B171+1/C171+1/D171+1/E171,1/2)</f>
        <v>0.49520069721058368</v>
      </c>
      <c r="K171" s="103">
        <f t="shared" ref="K171:K174" si="193">IF(ISERROR(EXP(LN(I171)-1.96 *J171)),"",(EXP(LN(I171)-1.96*J171)))</f>
        <v>0.57943014179740726</v>
      </c>
      <c r="L171" s="103">
        <f t="shared" ref="L171:L174" si="194">IF(ISERROR(EXP(LN(I171)+1.96 *J171)),"",EXP(LN(I171)+1.96*J171))</f>
        <v>4.0368979403881404</v>
      </c>
      <c r="M171" s="103">
        <f t="shared" ref="M171:M183" si="195">IF(ISERROR(($B$7*B171/(B171+D171)/(($B$7*B171/(B171+D171)+(1-$B$7)*C171/(C171+E171))))/($B$7*D171/(B171+D171)/(($B$7*D171/(B171+D171)+(1-$B$7)*E171/(C171+E171))))),"",($B$7*B171/(B171+D171)/(($B$7*B171/(B171+D171)+(1-$B$7)*C171/(C171+E171))))/($B$7*D171/(B171+D171)/(($B$7*D171/(B171+D171)+(1-$B$7)*E171/(C171+E171)))))</f>
        <v>1.2699630054301974</v>
      </c>
      <c r="N171" s="102">
        <f t="shared" ref="N171:N174" si="196">MIN(_xlfn.HYPGEOM.DIST(C171,B171+C171,C171+E171,B171+D171+C171+E171,TRUE),_xlfn.HYPGEOM.DIST(B171,B171+C171,B171+D171,B171+D171+C171+E171,TRUE))</f>
        <v>0.26930846807458569</v>
      </c>
      <c r="O171" s="176" t="str">
        <f t="shared" ref="O171:O174" si="197">IF(AND(N171&lt;$B$6,M171&gt;1,AND(B171&gt;0,B171&lt;$B$4)),"Doers are " &amp; ROUND(M171,1)&amp;" more likely to give this response than Non-Doers.",IF(AND(N171&lt;$B$6,M171&gt;1,B171=$B$4),"Doers are more likely to give this response than Non-doers.",""))</f>
        <v/>
      </c>
      <c r="P171" s="176"/>
      <c r="Q171" s="176" t="str">
        <f t="shared" ref="Q171:Q174" si="198">IF(AND(N171&lt;$B$6,M171&lt;1,AND(C171&gt;0,B171&gt;0)),"Non-doers are " &amp; ROUND(1/M171,1)&amp;" more likely to give this response than Doers.",IF(AND(N171&lt;$B$6,M171=0,B171=0),"Non-doers are more likely to give this response than Doers.",""))</f>
        <v/>
      </c>
    </row>
    <row r="172" spans="1:17" s="113" customFormat="1" ht="26.25" customHeight="1" x14ac:dyDescent="0.25">
      <c r="A172" s="115" t="s">
        <v>103</v>
      </c>
      <c r="B172" s="108">
        <v>5</v>
      </c>
      <c r="C172" s="108">
        <v>9</v>
      </c>
      <c r="D172" s="116">
        <f t="shared" si="186"/>
        <v>42</v>
      </c>
      <c r="E172" s="106">
        <f t="shared" si="187"/>
        <v>36</v>
      </c>
      <c r="F172" s="105">
        <f t="shared" si="188"/>
        <v>0.10638297872340426</v>
      </c>
      <c r="G172" s="105">
        <f t="shared" si="189"/>
        <v>0.2</v>
      </c>
      <c r="H172" s="104">
        <f t="shared" si="190"/>
        <v>-9.3617021276595755E-2</v>
      </c>
      <c r="I172" s="103">
        <f t="shared" si="191"/>
        <v>0.47619047619047616</v>
      </c>
      <c r="J172" s="103">
        <f t="shared" si="192"/>
        <v>0.60224447917636637</v>
      </c>
      <c r="K172" s="103">
        <f t="shared" si="193"/>
        <v>0.14626481133463723</v>
      </c>
      <c r="L172" s="103">
        <f t="shared" si="194"/>
        <v>1.550320733643292</v>
      </c>
      <c r="M172" s="103">
        <f t="shared" si="195"/>
        <v>0.61755560570726442</v>
      </c>
      <c r="N172" s="102">
        <f t="shared" si="196"/>
        <v>0.16886807877568305</v>
      </c>
      <c r="O172" s="176" t="str">
        <f t="shared" si="197"/>
        <v/>
      </c>
      <c r="P172" s="176"/>
      <c r="Q172" s="176" t="str">
        <f t="shared" si="198"/>
        <v/>
      </c>
    </row>
    <row r="173" spans="1:17" s="113" customFormat="1" ht="26.25" customHeight="1" x14ac:dyDescent="0.25">
      <c r="A173" s="115" t="s">
        <v>104</v>
      </c>
      <c r="B173" s="108">
        <v>12</v>
      </c>
      <c r="C173" s="108">
        <v>13</v>
      </c>
      <c r="D173" s="116">
        <f t="shared" si="186"/>
        <v>35</v>
      </c>
      <c r="E173" s="106">
        <f t="shared" si="187"/>
        <v>32</v>
      </c>
      <c r="F173" s="105">
        <f t="shared" si="188"/>
        <v>0.25531914893617019</v>
      </c>
      <c r="G173" s="105">
        <f t="shared" si="189"/>
        <v>0.28888888888888886</v>
      </c>
      <c r="H173" s="104">
        <f t="shared" si="190"/>
        <v>-3.3569739952718669E-2</v>
      </c>
      <c r="I173" s="103">
        <f t="shared" si="191"/>
        <v>0.84395604395604396</v>
      </c>
      <c r="J173" s="103">
        <f t="shared" si="192"/>
        <v>0.46912454511338331</v>
      </c>
      <c r="K173" s="103">
        <f t="shared" si="193"/>
        <v>0.3365061092506112</v>
      </c>
      <c r="L173" s="103">
        <f t="shared" si="194"/>
        <v>2.1166385529110343</v>
      </c>
      <c r="M173" s="103">
        <f t="shared" si="195"/>
        <v>0.90332831683946169</v>
      </c>
      <c r="N173" s="102">
        <f t="shared" si="196"/>
        <v>0.44910360805982574</v>
      </c>
      <c r="O173" s="176" t="str">
        <f t="shared" si="197"/>
        <v/>
      </c>
      <c r="P173" s="176"/>
      <c r="Q173" s="176" t="str">
        <f t="shared" si="198"/>
        <v/>
      </c>
    </row>
    <row r="174" spans="1:17" s="118" customFormat="1" ht="21.75" customHeight="1" x14ac:dyDescent="0.25">
      <c r="A174" s="115" t="s">
        <v>105</v>
      </c>
      <c r="B174" s="108">
        <v>17</v>
      </c>
      <c r="C174" s="108">
        <v>14</v>
      </c>
      <c r="D174" s="116">
        <f t="shared" si="186"/>
        <v>30</v>
      </c>
      <c r="E174" s="106">
        <f t="shared" si="187"/>
        <v>31</v>
      </c>
      <c r="F174" s="105">
        <f t="shared" si="188"/>
        <v>0.36170212765957449</v>
      </c>
      <c r="G174" s="105">
        <f t="shared" si="189"/>
        <v>0.31111111111111112</v>
      </c>
      <c r="H174" s="104">
        <f t="shared" si="190"/>
        <v>5.0591016548463374E-2</v>
      </c>
      <c r="I174" s="103">
        <f t="shared" si="191"/>
        <v>1.2547619047619047</v>
      </c>
      <c r="J174" s="103">
        <f t="shared" si="192"/>
        <v>0.44254208691354824</v>
      </c>
      <c r="K174" s="103">
        <f t="shared" si="193"/>
        <v>0.52706223043957734</v>
      </c>
      <c r="L174" s="103">
        <f t="shared" si="194"/>
        <v>2.9871756060543904</v>
      </c>
      <c r="M174" s="103">
        <f t="shared" si="195"/>
        <v>1.1409145093345872</v>
      </c>
      <c r="N174" s="102">
        <f t="shared" si="196"/>
        <v>0.38526295975412733</v>
      </c>
      <c r="O174" s="176" t="str">
        <f t="shared" si="197"/>
        <v/>
      </c>
      <c r="P174" s="176"/>
      <c r="Q174" s="176" t="str">
        <f t="shared" si="198"/>
        <v/>
      </c>
    </row>
    <row r="175" spans="1:17" s="113" customFormat="1" ht="40.5" customHeight="1" x14ac:dyDescent="0.25">
      <c r="A175" s="114" t="s">
        <v>316</v>
      </c>
      <c r="B175" s="107"/>
      <c r="C175" s="107"/>
      <c r="D175" s="107"/>
      <c r="E175" s="106"/>
      <c r="F175" s="105">
        <f t="shared" si="188"/>
        <v>0</v>
      </c>
      <c r="G175" s="105">
        <f t="shared" si="189"/>
        <v>0</v>
      </c>
      <c r="H175" s="104">
        <f t="shared" si="190"/>
        <v>0</v>
      </c>
      <c r="I175" s="103" t="str">
        <f t="shared" si="81"/>
        <v/>
      </c>
      <c r="J175" s="103" t="e">
        <f t="shared" si="176"/>
        <v>#DIV/0!</v>
      </c>
      <c r="K175" s="103" t="str">
        <f t="shared" si="82"/>
        <v/>
      </c>
      <c r="L175" s="103" t="str">
        <f t="shared" si="83"/>
        <v/>
      </c>
      <c r="M175" s="103" t="str">
        <f t="shared" si="195"/>
        <v/>
      </c>
      <c r="N175" s="102"/>
      <c r="O175" s="176"/>
      <c r="P175" s="176"/>
      <c r="Q175" s="176"/>
    </row>
    <row r="176" spans="1:17" s="113" customFormat="1" ht="21.75" customHeight="1" x14ac:dyDescent="0.25">
      <c r="A176" s="109" t="s">
        <v>64</v>
      </c>
      <c r="B176" s="108">
        <v>2</v>
      </c>
      <c r="C176" s="108">
        <v>2</v>
      </c>
      <c r="D176" s="116">
        <f t="shared" ref="D176:D178" si="199">SUM($B$4-B176)</f>
        <v>45</v>
      </c>
      <c r="E176" s="106">
        <f t="shared" ref="E176:E178" si="200">SUM($B$5-C176)</f>
        <v>43</v>
      </c>
      <c r="F176" s="105">
        <f t="shared" si="188"/>
        <v>4.2553191489361701E-2</v>
      </c>
      <c r="G176" s="105">
        <f t="shared" si="189"/>
        <v>4.4444444444444446E-2</v>
      </c>
      <c r="H176" s="104">
        <f t="shared" si="190"/>
        <v>-1.891252955082745E-3</v>
      </c>
      <c r="I176" s="103">
        <f t="shared" si="81"/>
        <v>0.9555555555555556</v>
      </c>
      <c r="J176" s="103">
        <f t="shared" si="176"/>
        <v>1.0224862034158264</v>
      </c>
      <c r="K176" s="103">
        <f t="shared" si="82"/>
        <v>0.12879473637872191</v>
      </c>
      <c r="L176" s="103">
        <f t="shared" si="83"/>
        <v>7.0894700002968207</v>
      </c>
      <c r="M176" s="103">
        <f t="shared" si="195"/>
        <v>0.97331216014628752</v>
      </c>
      <c r="N176" s="102">
        <f t="shared" ref="N176:N178" si="201">MIN(_xlfn.HYPGEOM.DIST(C176,B176+C176,C176+E176,B176+D176+C176+E176,TRUE),_xlfn.HYPGEOM.DIST(B176,B176+C176,B176+D176,B176+D176+C176+E176,TRUE))</f>
        <v>0.67502160760587737</v>
      </c>
      <c r="O176" s="176" t="str">
        <f t="shared" ref="O176:O178" si="202">IF(AND(N176&lt;$B$6,M176&gt;1,AND(B176&gt;0,B176&lt;$B$4)),"Doers are " &amp; ROUND(M176,1)&amp;" more likely to give this response than Non-Doers.",IF(AND(N176&lt;$B$6,M176&gt;1,B176=$B$4),"Doers are more likely to give this response than Non-doers.",""))</f>
        <v/>
      </c>
      <c r="P176" s="176"/>
      <c r="Q176" s="176" t="str">
        <f t="shared" ref="Q176:Q178" si="203">IF(AND(N176&lt;$B$6,M176&lt;1,AND(C176&gt;0,B176&gt;0)),"Non-doers are " &amp; ROUND(1/M176,1)&amp;" more likely to give this response than Doers.",IF(AND(N176&lt;$B$6,M176=0,B176=0),"Non-doers are more likely to give this response than Doers.",""))</f>
        <v/>
      </c>
    </row>
    <row r="177" spans="1:17" s="113" customFormat="1" ht="21.75" customHeight="1" x14ac:dyDescent="0.25">
      <c r="A177" s="109" t="s">
        <v>108</v>
      </c>
      <c r="B177" s="108">
        <v>45</v>
      </c>
      <c r="C177" s="108">
        <v>40</v>
      </c>
      <c r="D177" s="116">
        <f t="shared" si="199"/>
        <v>2</v>
      </c>
      <c r="E177" s="106">
        <f t="shared" si="200"/>
        <v>5</v>
      </c>
      <c r="F177" s="105">
        <f t="shared" si="188"/>
        <v>0.95744680851063835</v>
      </c>
      <c r="G177" s="105">
        <f t="shared" si="189"/>
        <v>0.88888888888888884</v>
      </c>
      <c r="H177" s="104">
        <f t="shared" si="190"/>
        <v>6.8557919621749508E-2</v>
      </c>
      <c r="I177" s="103">
        <f t="shared" si="81"/>
        <v>2.8125</v>
      </c>
      <c r="J177" s="103">
        <f t="shared" si="176"/>
        <v>0.86442016532599597</v>
      </c>
      <c r="K177" s="103">
        <f t="shared" si="82"/>
        <v>0.51675326789177922</v>
      </c>
      <c r="L177" s="103">
        <f t="shared" si="83"/>
        <v>15.307414082297743</v>
      </c>
      <c r="M177" s="103">
        <f t="shared" si="195"/>
        <v>2.0365954265384518</v>
      </c>
      <c r="N177" s="102">
        <f t="shared" si="201"/>
        <v>0.19963565105951803</v>
      </c>
      <c r="O177" s="176" t="str">
        <f t="shared" si="202"/>
        <v/>
      </c>
      <c r="P177" s="176"/>
      <c r="Q177" s="176" t="str">
        <f t="shared" si="203"/>
        <v/>
      </c>
    </row>
    <row r="178" spans="1:17" s="113" customFormat="1" ht="21.75" customHeight="1" x14ac:dyDescent="0.25">
      <c r="A178" s="109" t="s">
        <v>109</v>
      </c>
      <c r="B178" s="108"/>
      <c r="C178" s="108">
        <v>3</v>
      </c>
      <c r="D178" s="116">
        <f t="shared" si="199"/>
        <v>47</v>
      </c>
      <c r="E178" s="106">
        <f t="shared" si="200"/>
        <v>42</v>
      </c>
      <c r="F178" s="105">
        <f t="shared" si="188"/>
        <v>0</v>
      </c>
      <c r="G178" s="105">
        <f t="shared" si="189"/>
        <v>6.6666666666666666E-2</v>
      </c>
      <c r="H178" s="104">
        <f t="shared" si="190"/>
        <v>-6.6666666666666666E-2</v>
      </c>
      <c r="I178" s="103">
        <f t="shared" si="81"/>
        <v>0</v>
      </c>
      <c r="J178" s="103" t="e">
        <f t="shared" si="176"/>
        <v>#DIV/0!</v>
      </c>
      <c r="K178" s="103" t="str">
        <f t="shared" si="82"/>
        <v/>
      </c>
      <c r="L178" s="103" t="str">
        <f t="shared" si="83"/>
        <v/>
      </c>
      <c r="M178" s="103">
        <f t="shared" si="195"/>
        <v>0</v>
      </c>
      <c r="N178" s="102">
        <f t="shared" si="201"/>
        <v>0.11299569995222165</v>
      </c>
      <c r="O178" s="176" t="str">
        <f t="shared" si="202"/>
        <v/>
      </c>
      <c r="P178" s="176"/>
      <c r="Q178" s="176" t="str">
        <f t="shared" si="203"/>
        <v/>
      </c>
    </row>
    <row r="179" spans="1:17" s="113" customFormat="1" ht="39" customHeight="1" x14ac:dyDescent="0.25">
      <c r="A179" s="114" t="s">
        <v>317</v>
      </c>
      <c r="B179" s="117"/>
      <c r="C179" s="117"/>
      <c r="D179" s="116"/>
      <c r="E179" s="106"/>
      <c r="F179" s="105">
        <f t="shared" si="188"/>
        <v>0</v>
      </c>
      <c r="G179" s="105">
        <f t="shared" si="189"/>
        <v>0</v>
      </c>
      <c r="H179" s="104">
        <f t="shared" si="190"/>
        <v>0</v>
      </c>
      <c r="I179" s="103" t="str">
        <f t="shared" ref="I179:I183" si="204">IF(ISERROR((B179*E179)/(C179*D179)),"",(B179*E179/(C179*D179)))</f>
        <v/>
      </c>
      <c r="J179" s="103" t="e">
        <f t="shared" si="176"/>
        <v>#DIV/0!</v>
      </c>
      <c r="K179" s="103" t="str">
        <f t="shared" ref="K179:K183" si="205">IF(ISERROR(EXP(LN(I179)-1.96 *J179)),"",(EXP(LN(I179)-1.96*J179)))</f>
        <v/>
      </c>
      <c r="L179" s="103" t="str">
        <f t="shared" ref="L179:L183" si="206">IF(ISERROR(EXP(LN(I179)+1.96 *J179)),"",EXP(LN(I179)+1.96*J179))</f>
        <v/>
      </c>
      <c r="M179" s="103" t="str">
        <f t="shared" si="195"/>
        <v/>
      </c>
      <c r="N179" s="102"/>
      <c r="O179" s="176" t="str">
        <f t="shared" si="142"/>
        <v/>
      </c>
      <c r="P179" s="176"/>
      <c r="Q179" s="176"/>
    </row>
    <row r="180" spans="1:17" s="113" customFormat="1" ht="21.75" customHeight="1" x14ac:dyDescent="0.25">
      <c r="A180" s="109" t="s">
        <v>318</v>
      </c>
      <c r="B180" s="108">
        <v>0</v>
      </c>
      <c r="C180" s="108">
        <v>1</v>
      </c>
      <c r="D180" s="116">
        <f t="shared" ref="D180:D183" si="207">SUM($B$4-B180)</f>
        <v>47</v>
      </c>
      <c r="E180" s="106">
        <f t="shared" ref="E180:E183" si="208">SUM($B$5-C180)</f>
        <v>44</v>
      </c>
      <c r="F180" s="105">
        <f t="shared" si="188"/>
        <v>0</v>
      </c>
      <c r="G180" s="105">
        <f t="shared" si="189"/>
        <v>2.2222222222222223E-2</v>
      </c>
      <c r="H180" s="104">
        <f t="shared" si="190"/>
        <v>-2.2222222222222223E-2</v>
      </c>
      <c r="I180" s="103">
        <f t="shared" si="204"/>
        <v>0</v>
      </c>
      <c r="J180" s="103" t="e">
        <f t="shared" si="176"/>
        <v>#DIV/0!</v>
      </c>
      <c r="K180" s="103" t="str">
        <f t="shared" si="205"/>
        <v/>
      </c>
      <c r="L180" s="103" t="str">
        <f t="shared" si="206"/>
        <v/>
      </c>
      <c r="M180" s="103">
        <f t="shared" si="195"/>
        <v>0</v>
      </c>
      <c r="N180" s="102">
        <f t="shared" ref="N180:N183" si="209">MIN(_xlfn.HYPGEOM.DIST(C180,B180+C180,C180+E180,B180+D180+C180+E180,TRUE),_xlfn.HYPGEOM.DIST(B180,B180+C180,B180+D180,B180+D180+C180+E180,TRUE))</f>
        <v>0.4891304347826087</v>
      </c>
      <c r="O180" s="176" t="str">
        <f t="shared" ref="O180:O183" si="210">IF(AND(N180&lt;$B$6,M180&gt;1,AND(B180&gt;0,B180&lt;$B$4)),"Doers are " &amp; ROUND(M180,1)&amp;" more likely to give this response than Non-Doers.",IF(AND(N180&lt;$B$6,M180&gt;1,B180=$B$4),"Doers are more likely to give this response than Non-doers.",""))</f>
        <v/>
      </c>
      <c r="P180" s="176"/>
      <c r="Q180" s="176" t="str">
        <f t="shared" ref="Q180:Q183" si="211">IF(AND(N180&lt;$B$6,M180&lt;1,AND(C180&gt;0,B180&gt;0)),"Non-doers are " &amp; ROUND(1/M180,1)&amp;" more likely to give this response than Doers.",IF(AND(N180&lt;$B$6,M180=0,B180=0),"Non-doers are more likely to give this response than Doers.",""))</f>
        <v/>
      </c>
    </row>
    <row r="181" spans="1:17" s="113" customFormat="1" ht="21.75" customHeight="1" x14ac:dyDescent="0.25">
      <c r="A181" s="109" t="s">
        <v>319</v>
      </c>
      <c r="B181" s="108">
        <v>0</v>
      </c>
      <c r="C181" s="108">
        <v>1</v>
      </c>
      <c r="D181" s="116">
        <f t="shared" si="207"/>
        <v>47</v>
      </c>
      <c r="E181" s="106">
        <f t="shared" si="208"/>
        <v>44</v>
      </c>
      <c r="F181" s="105">
        <f t="shared" si="188"/>
        <v>0</v>
      </c>
      <c r="G181" s="105">
        <f t="shared" si="189"/>
        <v>2.2222222222222223E-2</v>
      </c>
      <c r="H181" s="104">
        <f t="shared" si="190"/>
        <v>-2.2222222222222223E-2</v>
      </c>
      <c r="I181" s="103">
        <f t="shared" si="204"/>
        <v>0</v>
      </c>
      <c r="J181" s="103" t="e">
        <f t="shared" si="176"/>
        <v>#DIV/0!</v>
      </c>
      <c r="K181" s="103" t="str">
        <f t="shared" si="205"/>
        <v/>
      </c>
      <c r="L181" s="103" t="str">
        <f t="shared" si="206"/>
        <v/>
      </c>
      <c r="M181" s="103">
        <f t="shared" si="195"/>
        <v>0</v>
      </c>
      <c r="N181" s="102">
        <f t="shared" si="209"/>
        <v>0.4891304347826087</v>
      </c>
      <c r="O181" s="176" t="str">
        <f t="shared" si="210"/>
        <v/>
      </c>
      <c r="P181" s="176"/>
      <c r="Q181" s="176" t="str">
        <f t="shared" si="211"/>
        <v/>
      </c>
    </row>
    <row r="182" spans="1:17" s="113" customFormat="1" ht="21.75" hidden="1" customHeight="1" x14ac:dyDescent="0.25">
      <c r="A182" s="109"/>
      <c r="B182" s="108"/>
      <c r="C182" s="108"/>
      <c r="D182" s="116">
        <f t="shared" si="207"/>
        <v>47</v>
      </c>
      <c r="E182" s="106">
        <f t="shared" si="208"/>
        <v>45</v>
      </c>
      <c r="F182" s="105">
        <f t="shared" si="188"/>
        <v>0</v>
      </c>
      <c r="G182" s="105">
        <f t="shared" si="189"/>
        <v>0</v>
      </c>
      <c r="H182" s="104">
        <f t="shared" si="190"/>
        <v>0</v>
      </c>
      <c r="I182" s="103" t="str">
        <f t="shared" si="204"/>
        <v/>
      </c>
      <c r="J182" s="103" t="e">
        <f t="shared" si="176"/>
        <v>#DIV/0!</v>
      </c>
      <c r="K182" s="103" t="str">
        <f t="shared" si="205"/>
        <v/>
      </c>
      <c r="L182" s="103" t="str">
        <f t="shared" si="206"/>
        <v/>
      </c>
      <c r="M182" s="103" t="str">
        <f t="shared" si="195"/>
        <v/>
      </c>
      <c r="N182" s="102">
        <f t="shared" si="209"/>
        <v>1</v>
      </c>
      <c r="O182" s="176" t="str">
        <f t="shared" si="210"/>
        <v/>
      </c>
      <c r="P182" s="176"/>
      <c r="Q182" s="176" t="str">
        <f t="shared" si="211"/>
        <v/>
      </c>
    </row>
    <row r="183" spans="1:17" s="113" customFormat="1" ht="21.75" hidden="1" customHeight="1" x14ac:dyDescent="0.25">
      <c r="A183" s="109"/>
      <c r="B183" s="108"/>
      <c r="C183" s="108"/>
      <c r="D183" s="116">
        <f t="shared" si="207"/>
        <v>47</v>
      </c>
      <c r="E183" s="106">
        <f t="shared" si="208"/>
        <v>45</v>
      </c>
      <c r="F183" s="105">
        <f t="shared" si="188"/>
        <v>0</v>
      </c>
      <c r="G183" s="105">
        <f t="shared" si="189"/>
        <v>0</v>
      </c>
      <c r="H183" s="104">
        <f t="shared" si="190"/>
        <v>0</v>
      </c>
      <c r="I183" s="103" t="str">
        <f t="shared" si="204"/>
        <v/>
      </c>
      <c r="J183" s="103" t="e">
        <f t="shared" si="176"/>
        <v>#DIV/0!</v>
      </c>
      <c r="K183" s="103" t="str">
        <f t="shared" si="205"/>
        <v/>
      </c>
      <c r="L183" s="103" t="str">
        <f t="shared" si="206"/>
        <v/>
      </c>
      <c r="M183" s="103" t="str">
        <f t="shared" si="195"/>
        <v/>
      </c>
      <c r="N183" s="102">
        <f t="shared" si="209"/>
        <v>1</v>
      </c>
      <c r="O183" s="176" t="str">
        <f t="shared" si="210"/>
        <v/>
      </c>
      <c r="P183" s="176"/>
      <c r="Q183" s="176" t="str">
        <f t="shared" si="211"/>
        <v/>
      </c>
    </row>
    <row r="184" spans="1:17" s="113" customFormat="1" ht="21.75" customHeight="1" x14ac:dyDescent="0.25">
      <c r="A184" s="114" t="s">
        <v>320</v>
      </c>
      <c r="B184" s="108"/>
      <c r="C184" s="108"/>
      <c r="D184" s="107"/>
      <c r="E184" s="106"/>
      <c r="F184" s="105"/>
      <c r="G184" s="105"/>
      <c r="H184" s="104"/>
      <c r="I184" s="103"/>
      <c r="J184" s="103"/>
      <c r="K184" s="103"/>
      <c r="L184" s="103"/>
      <c r="M184" s="103"/>
      <c r="N184" s="102"/>
      <c r="O184" s="176"/>
      <c r="P184" s="176"/>
      <c r="Q184" s="176"/>
    </row>
    <row r="185" spans="1:17" s="113" customFormat="1" ht="21.75" customHeight="1" x14ac:dyDescent="0.25">
      <c r="A185" s="109" t="s">
        <v>111</v>
      </c>
      <c r="B185" s="108">
        <v>6</v>
      </c>
      <c r="C185" s="108">
        <v>10</v>
      </c>
      <c r="D185" s="116">
        <f t="shared" ref="D185:D193" si="212">SUM($B$4-B185)</f>
        <v>41</v>
      </c>
      <c r="E185" s="106">
        <f t="shared" ref="E185:E193" si="213">SUM($B$5-C185)</f>
        <v>35</v>
      </c>
      <c r="F185" s="105">
        <f t="shared" ref="F185:F193" si="214">IF(ISERROR(B185/$B$4),"",(B185/$B$4))</f>
        <v>0.1276595744680851</v>
      </c>
      <c r="G185" s="105">
        <f t="shared" ref="G185:G193" si="215">IF(ISERROR(C185/$B$5),"",(C185/$B$5))</f>
        <v>0.22222222222222221</v>
      </c>
      <c r="H185" s="104">
        <f t="shared" ref="H185:H193" si="216">IF(ISERROR(F185-G185),"",(F185-G185))</f>
        <v>-9.4562647754137114E-2</v>
      </c>
      <c r="I185" s="103">
        <f t="shared" ref="I185:I193" si="217">IF(ISERROR((B185*E185)/(C185*D185)),"",(B185*E185/(C185*D185)))</f>
        <v>0.51219512195121952</v>
      </c>
      <c r="J185" s="103">
        <f t="shared" ref="J185:J193" si="218">POWER(1/B185+1/C185+1/D185+1/E185,1/2)</f>
        <v>0.56535682461657288</v>
      </c>
      <c r="K185" s="103">
        <f t="shared" ref="K185:K193" si="219">IF(ISERROR(EXP(LN(I185)-1.96 *J185)),"",(EXP(LN(I185)-1.96*J185)))</f>
        <v>0.16911961975623543</v>
      </c>
      <c r="L185" s="103">
        <f t="shared" ref="L185:L193" si="220">IF(ISERROR(EXP(LN(I185)+1.96 *J185)),"",EXP(LN(I185)+1.96*J185))</f>
        <v>1.551232455044306</v>
      </c>
      <c r="M185" s="103">
        <f t="shared" ref="M185:M193" si="221">IF(ISERROR(($B$7*B185/(B185+D185)/(($B$7*B185/(B185+D185)+(1-$B$7)*C185/(C185+E185))))/($B$7*D185/(B185+D185)/(($B$7*D185/(B185+D185)+(1-$B$7)*E185/(C185+E185))))),"",($B$7*B185/(B185+D185)/(($B$7*B185/(B185+D185)+(1-$B$7)*C185/(C185+E185))))/($B$7*D185/(B185+D185)/(($B$7*D185/(B185+D185)+(1-$B$7)*E185/(C185+E185)))))</f>
        <v>0.65137037968317824</v>
      </c>
      <c r="N185" s="102">
        <f t="shared" ref="N185:N193" si="222">MIN(_xlfn.HYPGEOM.DIST(C185,B185+C185,C185+E185,B185+D185+C185+E185,TRUE),_xlfn.HYPGEOM.DIST(B185,B185+C185,B185+D185,B185+D185+C185+E185,TRUE))</f>
        <v>0.17867613778282851</v>
      </c>
      <c r="O185" s="176" t="str">
        <f t="shared" ref="O185:O193" si="223">IF(AND(N185&lt;$B$6,M185&gt;1,AND(B185&gt;0,B185&lt;$B$4)),"Doers are " &amp; ROUND(M185,1)&amp;" more likely to give this response than Non-Doers.",IF(AND(N185&lt;$B$6,M185&gt;1,B185=$B$4),"Doers are more likely to give this response than Non-doers.",""))</f>
        <v/>
      </c>
      <c r="P185" s="176"/>
      <c r="Q185" s="176" t="str">
        <f t="shared" ref="Q185:Q193" si="224">IF(AND(N185&lt;$B$6,M185&lt;1,AND(C185&gt;0,B185&gt;0)),"Non-doers are " &amp; ROUND(1/M185,1)&amp;" more likely to give this response than Doers.",IF(AND(N185&lt;$B$6,M185=0,B185=0),"Non-doers are more likely to give this response than Doers.",""))</f>
        <v/>
      </c>
    </row>
    <row r="186" spans="1:17" s="113" customFormat="1" ht="21.75" customHeight="1" x14ac:dyDescent="0.25">
      <c r="A186" s="109" t="s">
        <v>112</v>
      </c>
      <c r="B186" s="108">
        <v>11</v>
      </c>
      <c r="C186" s="108">
        <v>7</v>
      </c>
      <c r="D186" s="116">
        <f t="shared" si="212"/>
        <v>36</v>
      </c>
      <c r="E186" s="106">
        <f t="shared" si="213"/>
        <v>38</v>
      </c>
      <c r="F186" s="105">
        <f t="shared" si="214"/>
        <v>0.23404255319148937</v>
      </c>
      <c r="G186" s="105">
        <f t="shared" si="215"/>
        <v>0.15555555555555556</v>
      </c>
      <c r="H186" s="104">
        <f t="shared" si="216"/>
        <v>7.8486997635933808E-2</v>
      </c>
      <c r="I186" s="103">
        <f t="shared" si="217"/>
        <v>1.6587301587301588</v>
      </c>
      <c r="J186" s="103">
        <f t="shared" si="218"/>
        <v>0.53652567600972811</v>
      </c>
      <c r="K186" s="103">
        <f t="shared" si="219"/>
        <v>0.57952992397168179</v>
      </c>
      <c r="L186" s="103">
        <f t="shared" si="220"/>
        <v>4.747616345028324</v>
      </c>
      <c r="M186" s="103">
        <f t="shared" si="221"/>
        <v>1.3220322145547547</v>
      </c>
      <c r="N186" s="102">
        <f t="shared" si="222"/>
        <v>0.24706052785325747</v>
      </c>
      <c r="O186" s="176" t="str">
        <f t="shared" si="223"/>
        <v/>
      </c>
      <c r="P186" s="176"/>
      <c r="Q186" s="176" t="str">
        <f t="shared" si="224"/>
        <v/>
      </c>
    </row>
    <row r="187" spans="1:17" s="113" customFormat="1" ht="21.75" customHeight="1" x14ac:dyDescent="0.25">
      <c r="A187" s="109" t="s">
        <v>113</v>
      </c>
      <c r="B187" s="108">
        <v>7</v>
      </c>
      <c r="C187" s="108">
        <v>6</v>
      </c>
      <c r="D187" s="116">
        <f t="shared" si="212"/>
        <v>40</v>
      </c>
      <c r="E187" s="106">
        <f t="shared" si="213"/>
        <v>39</v>
      </c>
      <c r="F187" s="105">
        <f t="shared" si="214"/>
        <v>0.14893617021276595</v>
      </c>
      <c r="G187" s="105">
        <f t="shared" si="215"/>
        <v>0.13333333333333333</v>
      </c>
      <c r="H187" s="104">
        <f t="shared" si="216"/>
        <v>1.5602836879432619E-2</v>
      </c>
      <c r="I187" s="103">
        <f t="shared" si="217"/>
        <v>1.1375</v>
      </c>
      <c r="J187" s="103">
        <f t="shared" si="218"/>
        <v>0.60013734691721632</v>
      </c>
      <c r="K187" s="103">
        <f t="shared" si="219"/>
        <v>0.3508360256312732</v>
      </c>
      <c r="L187" s="103">
        <f t="shared" si="220"/>
        <v>3.6880655219823071</v>
      </c>
      <c r="M187" s="103">
        <f t="shared" si="221"/>
        <v>1.0774109227489597</v>
      </c>
      <c r="N187" s="102">
        <f t="shared" si="222"/>
        <v>0.53416956565235896</v>
      </c>
      <c r="O187" s="176" t="str">
        <f t="shared" si="223"/>
        <v/>
      </c>
      <c r="P187" s="176"/>
      <c r="Q187" s="176" t="str">
        <f t="shared" si="224"/>
        <v/>
      </c>
    </row>
    <row r="188" spans="1:17" s="113" customFormat="1" ht="21.75" customHeight="1" x14ac:dyDescent="0.25">
      <c r="A188" s="109" t="s">
        <v>321</v>
      </c>
      <c r="B188" s="108">
        <v>3</v>
      </c>
      <c r="C188" s="108">
        <v>3</v>
      </c>
      <c r="D188" s="116">
        <f t="shared" si="212"/>
        <v>44</v>
      </c>
      <c r="E188" s="106">
        <f t="shared" si="213"/>
        <v>42</v>
      </c>
      <c r="F188" s="105">
        <f t="shared" si="214"/>
        <v>6.3829787234042548E-2</v>
      </c>
      <c r="G188" s="105">
        <f t="shared" si="215"/>
        <v>6.6666666666666666E-2</v>
      </c>
      <c r="H188" s="104">
        <f t="shared" si="216"/>
        <v>-2.8368794326241176E-3</v>
      </c>
      <c r="I188" s="103">
        <f t="shared" si="217"/>
        <v>0.95454545454545459</v>
      </c>
      <c r="J188" s="103">
        <f t="shared" si="218"/>
        <v>0.84451374364391674</v>
      </c>
      <c r="K188" s="103">
        <f t="shared" si="219"/>
        <v>0.18236101583190156</v>
      </c>
      <c r="L188" s="103">
        <f t="shared" si="220"/>
        <v>4.9964463108347861</v>
      </c>
      <c r="M188" s="103">
        <f t="shared" si="221"/>
        <v>0.97270561833143032</v>
      </c>
      <c r="N188" s="102">
        <f t="shared" si="222"/>
        <v>0.64050265890637759</v>
      </c>
      <c r="O188" s="176" t="str">
        <f t="shared" si="223"/>
        <v/>
      </c>
      <c r="P188" s="176"/>
      <c r="Q188" s="176" t="str">
        <f t="shared" si="224"/>
        <v/>
      </c>
    </row>
    <row r="189" spans="1:17" s="113" customFormat="1" ht="21.75" customHeight="1" x14ac:dyDescent="0.25">
      <c r="A189" s="109" t="s">
        <v>114</v>
      </c>
      <c r="B189" s="108">
        <v>1</v>
      </c>
      <c r="C189" s="108">
        <v>3</v>
      </c>
      <c r="D189" s="116">
        <f t="shared" si="212"/>
        <v>46</v>
      </c>
      <c r="E189" s="106">
        <f t="shared" si="213"/>
        <v>42</v>
      </c>
      <c r="F189" s="105">
        <f t="shared" si="214"/>
        <v>2.1276595744680851E-2</v>
      </c>
      <c r="G189" s="105">
        <f t="shared" si="215"/>
        <v>6.6666666666666666E-2</v>
      </c>
      <c r="H189" s="104">
        <f t="shared" si="216"/>
        <v>-4.5390070921985812E-2</v>
      </c>
      <c r="I189" s="103">
        <f t="shared" si="217"/>
        <v>0.30434782608695654</v>
      </c>
      <c r="J189" s="103">
        <f t="shared" si="218"/>
        <v>1.1742580583405164</v>
      </c>
      <c r="K189" s="103">
        <f t="shared" si="219"/>
        <v>3.0466429879705794E-2</v>
      </c>
      <c r="L189" s="103">
        <f t="shared" si="220"/>
        <v>3.0403168211565603</v>
      </c>
      <c r="M189" s="103">
        <f t="shared" si="221"/>
        <v>0.43062471125712226</v>
      </c>
      <c r="N189" s="102">
        <f t="shared" si="222"/>
        <v>0.29201135942708961</v>
      </c>
      <c r="O189" s="176" t="str">
        <f t="shared" si="223"/>
        <v/>
      </c>
      <c r="P189" s="176"/>
      <c r="Q189" s="176" t="str">
        <f t="shared" si="224"/>
        <v/>
      </c>
    </row>
    <row r="190" spans="1:17" s="113" customFormat="1" ht="21.75" customHeight="1" x14ac:dyDescent="0.25">
      <c r="A190" s="109" t="s">
        <v>115</v>
      </c>
      <c r="B190" s="108">
        <v>3</v>
      </c>
      <c r="C190" s="108">
        <v>2</v>
      </c>
      <c r="D190" s="116">
        <f t="shared" si="212"/>
        <v>44</v>
      </c>
      <c r="E190" s="106">
        <f t="shared" si="213"/>
        <v>43</v>
      </c>
      <c r="F190" s="105">
        <f t="shared" si="214"/>
        <v>6.3829787234042548E-2</v>
      </c>
      <c r="G190" s="105">
        <f t="shared" si="215"/>
        <v>4.4444444444444446E-2</v>
      </c>
      <c r="H190" s="104">
        <f t="shared" si="216"/>
        <v>1.9385342789598102E-2</v>
      </c>
      <c r="I190" s="103">
        <f t="shared" si="217"/>
        <v>1.4659090909090908</v>
      </c>
      <c r="J190" s="103">
        <f t="shared" si="218"/>
        <v>0.9377187318242578</v>
      </c>
      <c r="K190" s="103">
        <f t="shared" si="219"/>
        <v>0.23329462843728074</v>
      </c>
      <c r="L190" s="103">
        <f t="shared" si="220"/>
        <v>9.2110541815909279</v>
      </c>
      <c r="M190" s="103">
        <f t="shared" si="221"/>
        <v>1.2331857971466311</v>
      </c>
      <c r="N190" s="102">
        <f t="shared" si="222"/>
        <v>0.52083590566736615</v>
      </c>
      <c r="O190" s="176" t="str">
        <f t="shared" si="223"/>
        <v/>
      </c>
      <c r="P190" s="176"/>
      <c r="Q190" s="176" t="str">
        <f t="shared" si="224"/>
        <v/>
      </c>
    </row>
    <row r="191" spans="1:17" s="113" customFormat="1" ht="21.75" customHeight="1" x14ac:dyDescent="0.25">
      <c r="A191" s="109" t="s">
        <v>116</v>
      </c>
      <c r="B191" s="108">
        <v>3</v>
      </c>
      <c r="C191" s="108">
        <v>5</v>
      </c>
      <c r="D191" s="116">
        <f t="shared" si="212"/>
        <v>44</v>
      </c>
      <c r="E191" s="106">
        <f t="shared" si="213"/>
        <v>40</v>
      </c>
      <c r="F191" s="105">
        <f t="shared" si="214"/>
        <v>6.3829787234042548E-2</v>
      </c>
      <c r="G191" s="105">
        <f t="shared" si="215"/>
        <v>0.1111111111111111</v>
      </c>
      <c r="H191" s="104">
        <f t="shared" si="216"/>
        <v>-4.7281323877068557E-2</v>
      </c>
      <c r="I191" s="103">
        <f t="shared" si="217"/>
        <v>0.54545454545454541</v>
      </c>
      <c r="J191" s="103">
        <f t="shared" si="218"/>
        <v>0.76227331454053016</v>
      </c>
      <c r="K191" s="103">
        <f t="shared" si="219"/>
        <v>0.12243298008366425</v>
      </c>
      <c r="L191" s="103">
        <f t="shared" si="220"/>
        <v>2.4300695854476047</v>
      </c>
      <c r="M191" s="103">
        <f t="shared" si="221"/>
        <v>0.67514058106841612</v>
      </c>
      <c r="N191" s="102">
        <f t="shared" si="222"/>
        <v>0.33265720081135935</v>
      </c>
      <c r="O191" s="176" t="str">
        <f t="shared" si="223"/>
        <v/>
      </c>
      <c r="P191" s="176"/>
      <c r="Q191" s="176" t="str">
        <f t="shared" si="224"/>
        <v/>
      </c>
    </row>
    <row r="192" spans="1:17" s="113" customFormat="1" ht="21.75" customHeight="1" x14ac:dyDescent="0.25">
      <c r="A192" s="109" t="s">
        <v>117</v>
      </c>
      <c r="B192" s="108">
        <v>5</v>
      </c>
      <c r="C192" s="108">
        <v>1</v>
      </c>
      <c r="D192" s="116">
        <f t="shared" si="212"/>
        <v>42</v>
      </c>
      <c r="E192" s="106">
        <f t="shared" si="213"/>
        <v>44</v>
      </c>
      <c r="F192" s="105">
        <f t="shared" si="214"/>
        <v>0.10638297872340426</v>
      </c>
      <c r="G192" s="105">
        <f t="shared" si="215"/>
        <v>2.2222222222222223E-2</v>
      </c>
      <c r="H192" s="104">
        <f t="shared" si="216"/>
        <v>8.416075650118203E-2</v>
      </c>
      <c r="I192" s="103">
        <f t="shared" si="217"/>
        <v>5.2380952380952381</v>
      </c>
      <c r="J192" s="103">
        <f t="shared" si="218"/>
        <v>1.1164841228323834</v>
      </c>
      <c r="K192" s="103">
        <f t="shared" si="219"/>
        <v>0.5872228125755401</v>
      </c>
      <c r="L192" s="103">
        <f t="shared" si="220"/>
        <v>46.724413860925154</v>
      </c>
      <c r="M192" s="103">
        <f t="shared" si="221"/>
        <v>1.9795164273410648</v>
      </c>
      <c r="N192" s="102">
        <f t="shared" si="222"/>
        <v>0.11186140477112966</v>
      </c>
      <c r="O192" s="176" t="str">
        <f t="shared" si="223"/>
        <v/>
      </c>
      <c r="P192" s="176"/>
      <c r="Q192" s="176" t="str">
        <f t="shared" si="224"/>
        <v/>
      </c>
    </row>
    <row r="193" spans="1:17" s="113" customFormat="1" ht="21.75" customHeight="1" x14ac:dyDescent="0.25">
      <c r="A193" s="109" t="s">
        <v>118</v>
      </c>
      <c r="B193" s="108">
        <v>8</v>
      </c>
      <c r="C193" s="108">
        <v>10</v>
      </c>
      <c r="D193" s="116">
        <f t="shared" si="212"/>
        <v>39</v>
      </c>
      <c r="E193" s="106">
        <f t="shared" si="213"/>
        <v>35</v>
      </c>
      <c r="F193" s="105">
        <f t="shared" si="214"/>
        <v>0.1702127659574468</v>
      </c>
      <c r="G193" s="105">
        <f t="shared" si="215"/>
        <v>0.22222222222222221</v>
      </c>
      <c r="H193" s="104">
        <f t="shared" si="216"/>
        <v>-5.2009456264775406E-2</v>
      </c>
      <c r="I193" s="103">
        <f t="shared" si="217"/>
        <v>0.71794871794871795</v>
      </c>
      <c r="J193" s="103">
        <f t="shared" si="218"/>
        <v>0.52840557738583172</v>
      </c>
      <c r="K193" s="103">
        <f t="shared" si="219"/>
        <v>0.25486225209750046</v>
      </c>
      <c r="L193" s="103">
        <f t="shared" si="220"/>
        <v>2.0224664789002036</v>
      </c>
      <c r="M193" s="103">
        <f t="shared" si="221"/>
        <v>0.81592652268105315</v>
      </c>
      <c r="N193" s="102">
        <f t="shared" si="222"/>
        <v>0.3572973997938117</v>
      </c>
      <c r="O193" s="176" t="str">
        <f t="shared" si="223"/>
        <v/>
      </c>
      <c r="P193" s="176"/>
      <c r="Q193" s="176" t="str">
        <f t="shared" si="224"/>
        <v/>
      </c>
    </row>
    <row r="194" spans="1:17" s="113" customFormat="1" ht="54" customHeight="1" x14ac:dyDescent="0.25">
      <c r="A194" s="114" t="s">
        <v>322</v>
      </c>
      <c r="B194" s="108"/>
      <c r="C194" s="108"/>
      <c r="D194" s="107"/>
      <c r="E194" s="106"/>
      <c r="F194" s="105"/>
      <c r="G194" s="105"/>
      <c r="H194" s="104"/>
      <c r="I194" s="103"/>
      <c r="J194" s="103"/>
      <c r="K194" s="103"/>
      <c r="L194" s="103"/>
      <c r="M194" s="103"/>
      <c r="N194" s="102"/>
      <c r="O194" s="176"/>
      <c r="P194" s="176"/>
      <c r="Q194" s="176"/>
    </row>
    <row r="195" spans="1:17" s="113" customFormat="1" ht="72" customHeight="1" x14ac:dyDescent="0.25">
      <c r="A195" s="109" t="s">
        <v>121</v>
      </c>
      <c r="B195" s="108">
        <v>15</v>
      </c>
      <c r="C195" s="108">
        <v>6</v>
      </c>
      <c r="D195" s="116">
        <f t="shared" ref="D195:D199" si="225">SUM($B$4-B195)</f>
        <v>32</v>
      </c>
      <c r="E195" s="106">
        <f t="shared" ref="E195:E199" si="226">SUM($B$5-C195)</f>
        <v>39</v>
      </c>
      <c r="F195" s="105">
        <f t="shared" ref="F195:F199" si="227">IF(ISERROR(B195/$B$4),"",(B195/$B$4))</f>
        <v>0.31914893617021278</v>
      </c>
      <c r="G195" s="105">
        <f t="shared" ref="G195:G199" si="228">IF(ISERROR(C195/$B$5),"",(C195/$B$5))</f>
        <v>0.13333333333333333</v>
      </c>
      <c r="H195" s="104">
        <f t="shared" ref="H195:H199" si="229">IF(ISERROR(F195-G195),"",(F195-G195))</f>
        <v>0.18581560283687945</v>
      </c>
      <c r="I195" s="103">
        <f t="shared" ref="I195:I199" si="230">IF(ISERROR((B195*E195)/(C195*D195)),"",(B195*E195/(C195*D195)))</f>
        <v>3.046875</v>
      </c>
      <c r="J195" s="103">
        <f t="shared" ref="J195:J199" si="231">POWER(1/B195+1/C195+1/D195+1/E195,1/2)</f>
        <v>0.53872475251686647</v>
      </c>
      <c r="K195" s="103">
        <f t="shared" ref="K195:K199" si="232">IF(ISERROR(EXP(LN(I195)-1.96 *J195)),"",(EXP(LN(I195)-1.96*J195)))</f>
        <v>1.0599438767616789</v>
      </c>
      <c r="L195" s="103">
        <f t="shared" ref="L195:L199" si="233">IF(ISERROR(EXP(LN(I195)+1.96 *J195)),"",EXP(LN(I195)+1.96*J195))</f>
        <v>8.7584328464518482</v>
      </c>
      <c r="M195" s="103">
        <f t="shared" ref="M195:M199" si="234">IF(ISERROR(($B$7*B195/(B195+D195)/(($B$7*B195/(B195+D195)+(1-$B$7)*C195/(C195+E195))))/($B$7*D195/(B195+D195)/(($B$7*D195/(B195+D195)+(1-$B$7)*E195/(C195+E195))))),"",($B$7*B195/(B195+D195)/(($B$7*B195/(B195+D195)+(1-$B$7)*C195/(C195+E195))))/($B$7*D195/(B195+D195)/(($B$7*D195/(B195+D195)+(1-$B$7)*E195/(C195+E195)))))</f>
        <v>1.7685308205267078</v>
      </c>
      <c r="N195" s="102">
        <f t="shared" ref="N195:N199" si="235">MIN(_xlfn.HYPGEOM.DIST(C195,B195+C195,C195+E195,B195+D195+C195+E195,TRUE),_xlfn.HYPGEOM.DIST(B195,B195+C195,B195+D195,B195+D195+C195+E195,TRUE))</f>
        <v>2.9480937396709688E-2</v>
      </c>
      <c r="O195" s="176" t="str">
        <f t="shared" ref="O195:O199" si="236">IF(AND(N195&lt;$B$6,M195&gt;1,AND(B195&gt;0,B195&lt;$B$4)),"Doers are " &amp; ROUND(M195,1)&amp;" more likely to give this response than Non-Doers.",IF(AND(N195&lt;$B$6,M195&gt;1,B195=$B$4),"Doers are more likely to give this response than Non-doers.",""))</f>
        <v>Doers are 1.8 more likely to give this response than Non-Doers.</v>
      </c>
      <c r="P195" s="176"/>
      <c r="Q195" s="176" t="str">
        <f t="shared" ref="Q195:Q199" si="237">IF(AND(N195&lt;$B$6,M195&lt;1,AND(C195&gt;0,B195&gt;0)),"Non-doers are " &amp; ROUND(1/M195,1)&amp;" more likely to give this response than Doers.",IF(AND(N195&lt;$B$6,M195=0,B195=0),"Non-doers are more likely to give this response than Doers.",""))</f>
        <v/>
      </c>
    </row>
    <row r="196" spans="1:17" s="113" customFormat="1" ht="21.75" customHeight="1" x14ac:dyDescent="0.25">
      <c r="A196" s="109" t="s">
        <v>122</v>
      </c>
      <c r="B196" s="108">
        <v>8</v>
      </c>
      <c r="C196" s="108">
        <v>15</v>
      </c>
      <c r="D196" s="116">
        <f t="shared" si="225"/>
        <v>39</v>
      </c>
      <c r="E196" s="106">
        <f t="shared" si="226"/>
        <v>30</v>
      </c>
      <c r="F196" s="105">
        <f t="shared" si="227"/>
        <v>0.1702127659574468</v>
      </c>
      <c r="G196" s="105">
        <f t="shared" si="228"/>
        <v>0.33333333333333331</v>
      </c>
      <c r="H196" s="104">
        <f t="shared" si="229"/>
        <v>-0.16312056737588651</v>
      </c>
      <c r="I196" s="103">
        <f t="shared" si="230"/>
        <v>0.41025641025641024</v>
      </c>
      <c r="J196" s="103">
        <f t="shared" si="231"/>
        <v>0.50064061525312309</v>
      </c>
      <c r="K196" s="103">
        <f t="shared" si="232"/>
        <v>0.15378057507555085</v>
      </c>
      <c r="L196" s="103">
        <f t="shared" si="233"/>
        <v>1.0944836308082917</v>
      </c>
      <c r="M196" s="103">
        <f t="shared" si="234"/>
        <v>0.56471680214027831</v>
      </c>
      <c r="N196" s="102">
        <f t="shared" si="235"/>
        <v>5.8357017769517211E-2</v>
      </c>
      <c r="O196" s="176" t="str">
        <f t="shared" si="236"/>
        <v/>
      </c>
      <c r="P196" s="176"/>
      <c r="Q196" s="176" t="str">
        <f t="shared" si="237"/>
        <v/>
      </c>
    </row>
    <row r="197" spans="1:17" s="113" customFormat="1" ht="21.75" customHeight="1" x14ac:dyDescent="0.25">
      <c r="A197" s="109" t="s">
        <v>123</v>
      </c>
      <c r="B197" s="108">
        <v>8</v>
      </c>
      <c r="C197" s="108">
        <v>12</v>
      </c>
      <c r="D197" s="116">
        <f t="shared" si="225"/>
        <v>39</v>
      </c>
      <c r="E197" s="106">
        <f t="shared" si="226"/>
        <v>33</v>
      </c>
      <c r="F197" s="105">
        <f t="shared" si="227"/>
        <v>0.1702127659574468</v>
      </c>
      <c r="G197" s="105">
        <f t="shared" si="228"/>
        <v>0.26666666666666666</v>
      </c>
      <c r="H197" s="104">
        <f t="shared" si="229"/>
        <v>-9.6453900709219859E-2</v>
      </c>
      <c r="I197" s="103">
        <f t="shared" si="230"/>
        <v>0.5641025641025641</v>
      </c>
      <c r="J197" s="103">
        <f t="shared" si="231"/>
        <v>0.51407916635221584</v>
      </c>
      <c r="K197" s="103">
        <f t="shared" si="232"/>
        <v>0.20595154448217229</v>
      </c>
      <c r="L197" s="103">
        <f t="shared" si="233"/>
        <v>1.5450804393197093</v>
      </c>
      <c r="M197" s="103">
        <f t="shared" si="234"/>
        <v>0.69804057213500137</v>
      </c>
      <c r="N197" s="102">
        <f t="shared" si="235"/>
        <v>0.19272841152180334</v>
      </c>
      <c r="O197" s="176" t="str">
        <f t="shared" si="236"/>
        <v/>
      </c>
      <c r="P197" s="176"/>
      <c r="Q197" s="176" t="str">
        <f t="shared" si="237"/>
        <v/>
      </c>
    </row>
    <row r="198" spans="1:17" s="113" customFormat="1" ht="21.75" customHeight="1" x14ac:dyDescent="0.25">
      <c r="A198" s="109" t="s">
        <v>124</v>
      </c>
      <c r="B198" s="108">
        <v>15</v>
      </c>
      <c r="C198" s="108">
        <v>8</v>
      </c>
      <c r="D198" s="116">
        <f t="shared" si="225"/>
        <v>32</v>
      </c>
      <c r="E198" s="106">
        <f t="shared" si="226"/>
        <v>37</v>
      </c>
      <c r="F198" s="105">
        <f t="shared" si="227"/>
        <v>0.31914893617021278</v>
      </c>
      <c r="G198" s="105">
        <f t="shared" si="228"/>
        <v>0.17777777777777778</v>
      </c>
      <c r="H198" s="104">
        <f t="shared" si="229"/>
        <v>0.141371158392435</v>
      </c>
      <c r="I198" s="103">
        <f t="shared" si="230"/>
        <v>2.16796875</v>
      </c>
      <c r="J198" s="103">
        <f t="shared" si="231"/>
        <v>0.49994369052293647</v>
      </c>
      <c r="K198" s="103">
        <f t="shared" si="232"/>
        <v>0.81375253996287622</v>
      </c>
      <c r="L198" s="103">
        <f t="shared" si="233"/>
        <v>5.7758203755541988</v>
      </c>
      <c r="M198" s="103">
        <f t="shared" si="234"/>
        <v>1.519669843959967</v>
      </c>
      <c r="N198" s="102">
        <f t="shared" si="235"/>
        <v>9.223323553597311E-2</v>
      </c>
      <c r="O198" s="176" t="str">
        <f t="shared" si="236"/>
        <v/>
      </c>
      <c r="P198" s="176"/>
      <c r="Q198" s="176" t="str">
        <f t="shared" si="237"/>
        <v/>
      </c>
    </row>
    <row r="199" spans="1:17" s="113" customFormat="1" ht="21.75" customHeight="1" x14ac:dyDescent="0.25">
      <c r="A199" s="109" t="s">
        <v>77</v>
      </c>
      <c r="B199" s="108">
        <v>1</v>
      </c>
      <c r="C199" s="108">
        <v>4</v>
      </c>
      <c r="D199" s="116">
        <f t="shared" si="225"/>
        <v>46</v>
      </c>
      <c r="E199" s="106">
        <f t="shared" si="226"/>
        <v>41</v>
      </c>
      <c r="F199" s="105">
        <f t="shared" si="227"/>
        <v>2.1276595744680851E-2</v>
      </c>
      <c r="G199" s="105">
        <f t="shared" si="228"/>
        <v>8.8888888888888892E-2</v>
      </c>
      <c r="H199" s="104">
        <f t="shared" si="229"/>
        <v>-6.7612293144208038E-2</v>
      </c>
      <c r="I199" s="103">
        <f t="shared" si="230"/>
        <v>0.22282608695652173</v>
      </c>
      <c r="J199" s="103">
        <f t="shared" si="231"/>
        <v>1.1384767781282241</v>
      </c>
      <c r="K199" s="103">
        <f t="shared" si="232"/>
        <v>2.3926272020963979E-2</v>
      </c>
      <c r="L199" s="103">
        <f t="shared" si="233"/>
        <v>2.0751860124657622</v>
      </c>
      <c r="M199" s="103">
        <f t="shared" si="234"/>
        <v>0.33366212850906224</v>
      </c>
      <c r="N199" s="102">
        <f t="shared" si="235"/>
        <v>0.16724286949006051</v>
      </c>
      <c r="O199" s="176" t="str">
        <f t="shared" si="236"/>
        <v/>
      </c>
      <c r="P199" s="176"/>
      <c r="Q199" s="176" t="str">
        <f t="shared" si="237"/>
        <v/>
      </c>
    </row>
    <row r="200" spans="1:17" s="113" customFormat="1" ht="54" customHeight="1" x14ac:dyDescent="0.25">
      <c r="A200" s="114" t="s">
        <v>323</v>
      </c>
      <c r="B200" s="108"/>
      <c r="C200" s="108"/>
      <c r="D200" s="107"/>
      <c r="E200" s="106"/>
      <c r="F200" s="105"/>
      <c r="G200" s="105"/>
      <c r="H200" s="104"/>
      <c r="I200" s="103"/>
      <c r="J200" s="103"/>
      <c r="K200" s="103"/>
      <c r="L200" s="103"/>
      <c r="M200" s="103"/>
      <c r="N200" s="102"/>
      <c r="O200" s="176"/>
      <c r="P200" s="176"/>
      <c r="Q200" s="176"/>
    </row>
    <row r="201" spans="1:17" s="113" customFormat="1" ht="21.75" customHeight="1" x14ac:dyDescent="0.25">
      <c r="A201" s="109" t="s">
        <v>121</v>
      </c>
      <c r="B201" s="108">
        <v>22</v>
      </c>
      <c r="C201" s="108">
        <v>13</v>
      </c>
      <c r="D201" s="116">
        <f t="shared" ref="D201:D205" si="238">SUM($B$4-B201)</f>
        <v>25</v>
      </c>
      <c r="E201" s="106">
        <f t="shared" ref="E201:E205" si="239">SUM($B$5-C201)</f>
        <v>32</v>
      </c>
      <c r="F201" s="105">
        <f t="shared" ref="F201:F205" si="240">IF(ISERROR(B201/$B$4),"",(B201/$B$4))</f>
        <v>0.46808510638297873</v>
      </c>
      <c r="G201" s="105">
        <f t="shared" ref="G201:G205" si="241">IF(ISERROR(C201/$B$5),"",(C201/$B$5))</f>
        <v>0.28888888888888886</v>
      </c>
      <c r="H201" s="104">
        <f t="shared" ref="H201:H205" si="242">IF(ISERROR(F201-G201),"",(F201-G201))</f>
        <v>0.17919621749408987</v>
      </c>
      <c r="I201" s="103">
        <f t="shared" ref="I201:I205" si="243">IF(ISERROR((B201*E201)/(C201*D201)),"",(B201*E201/(C201*D201)))</f>
        <v>2.1661538461538461</v>
      </c>
      <c r="J201" s="103">
        <f t="shared" ref="J201:J205" si="244">POWER(1/B201+1/C201+1/D201+1/E201,1/2)</f>
        <v>0.44003138794593094</v>
      </c>
      <c r="K201" s="103">
        <f t="shared" ref="K201:K205" si="245">IF(ISERROR(EXP(LN(I201)-1.96 *J201)),"",(EXP(LN(I201)-1.96*J201)))</f>
        <v>0.91438063317269436</v>
      </c>
      <c r="L201" s="103">
        <f t="shared" ref="L201:L205" si="246">IF(ISERROR(EXP(LN(I201)+1.96 *J201)),"",EXP(LN(I201)+1.96*J201))</f>
        <v>5.1315855946403284</v>
      </c>
      <c r="M201" s="103">
        <f t="shared" ref="M201:M205" si="247">IF(ISERROR(($B$7*B201/(B201+D201)/(($B$7*B201/(B201+D201)+(1-$B$7)*C201/(C201+E201))))/($B$7*D201/(B201+D201)/(($B$7*D201/(B201+D201)+(1-$B$7)*E201/(C201+E201))))),"",($B$7*B201/(B201+D201)/(($B$7*B201/(B201+D201)+(1-$B$7)*C201/(C201+E201))))/($B$7*D201/(B201+D201)/(($B$7*D201/(B201+D201)+(1-$B$7)*E201/(C201+E201)))))</f>
        <v>1.54852855595715</v>
      </c>
      <c r="N201" s="102">
        <f t="shared" ref="N201:N205" si="248">MIN(_xlfn.HYPGEOM.DIST(C201,B201+C201,C201+E201,B201+D201+C201+E201,TRUE),_xlfn.HYPGEOM.DIST(B201,B201+C201,B201+D201,B201+D201+C201+E201,TRUE))</f>
        <v>5.9633983489455464E-2</v>
      </c>
      <c r="O201" s="176" t="str">
        <f t="shared" ref="O201:O205" si="249">IF(AND(N201&lt;$B$6,M201&gt;1,AND(B201&gt;0,B201&lt;$B$4)),"Doers are " &amp; ROUND(M201,1)&amp;" more likely to give this response than Non-Doers.",IF(AND(N201&lt;$B$6,M201&gt;1,B201=$B$4),"Doers are more likely to give this response than Non-doers.",""))</f>
        <v/>
      </c>
      <c r="P201" s="176"/>
      <c r="Q201" s="176" t="str">
        <f t="shared" ref="Q201:Q205" si="250">IF(AND(N201&lt;$B$6,M201&lt;1,AND(C201&gt;0,B201&gt;0)),"Non-doers are " &amp; ROUND(1/M201,1)&amp;" more likely to give this response than Doers.",IF(AND(N201&lt;$B$6,M201=0,B201=0),"Non-doers are more likely to give this response than Doers.",""))</f>
        <v/>
      </c>
    </row>
    <row r="202" spans="1:17" s="113" customFormat="1" ht="60.75" customHeight="1" x14ac:dyDescent="0.25">
      <c r="A202" s="109" t="s">
        <v>122</v>
      </c>
      <c r="B202" s="108">
        <v>6</v>
      </c>
      <c r="C202" s="108">
        <v>17</v>
      </c>
      <c r="D202" s="116">
        <f t="shared" si="238"/>
        <v>41</v>
      </c>
      <c r="E202" s="106">
        <f t="shared" si="239"/>
        <v>28</v>
      </c>
      <c r="F202" s="105">
        <f t="shared" si="240"/>
        <v>0.1276595744680851</v>
      </c>
      <c r="G202" s="105">
        <f t="shared" si="241"/>
        <v>0.37777777777777777</v>
      </c>
      <c r="H202" s="104">
        <f t="shared" si="242"/>
        <v>-0.2501182033096927</v>
      </c>
      <c r="I202" s="103">
        <f t="shared" si="243"/>
        <v>0.24103299856527977</v>
      </c>
      <c r="J202" s="103">
        <f t="shared" si="244"/>
        <v>0.53441063396526467</v>
      </c>
      <c r="K202" s="103">
        <f t="shared" si="245"/>
        <v>8.4562339257152369E-2</v>
      </c>
      <c r="L202" s="103">
        <f t="shared" si="246"/>
        <v>0.68703050208555172</v>
      </c>
      <c r="M202" s="103">
        <f t="shared" si="247"/>
        <v>0.38536593745796932</v>
      </c>
      <c r="N202" s="102">
        <f t="shared" si="248"/>
        <v>5.3231577311298513E-3</v>
      </c>
      <c r="O202" s="176" t="str">
        <f t="shared" si="249"/>
        <v/>
      </c>
      <c r="P202" s="176"/>
      <c r="Q202" s="176" t="str">
        <f t="shared" si="250"/>
        <v>Non-doers are 2.6 more likely to give this response than Doers.</v>
      </c>
    </row>
    <row r="203" spans="1:17" s="113" customFormat="1" ht="21" customHeight="1" x14ac:dyDescent="0.25">
      <c r="A203" s="109" t="s">
        <v>123</v>
      </c>
      <c r="B203" s="108">
        <v>6</v>
      </c>
      <c r="C203" s="108">
        <v>4</v>
      </c>
      <c r="D203" s="116">
        <f t="shared" si="238"/>
        <v>41</v>
      </c>
      <c r="E203" s="106">
        <f t="shared" si="239"/>
        <v>41</v>
      </c>
      <c r="F203" s="105">
        <f t="shared" si="240"/>
        <v>0.1276595744680851</v>
      </c>
      <c r="G203" s="105">
        <f t="shared" si="241"/>
        <v>8.8888888888888892E-2</v>
      </c>
      <c r="H203" s="104">
        <f t="shared" si="242"/>
        <v>3.8770685579196204E-2</v>
      </c>
      <c r="I203" s="103">
        <f t="shared" si="243"/>
        <v>1.5</v>
      </c>
      <c r="J203" s="103">
        <f t="shared" si="244"/>
        <v>0.68223687563158353</v>
      </c>
      <c r="K203" s="103">
        <f t="shared" si="245"/>
        <v>0.39387598893272852</v>
      </c>
      <c r="L203" s="103">
        <f t="shared" si="246"/>
        <v>5.7124578883235388</v>
      </c>
      <c r="M203" s="103">
        <f t="shared" si="247"/>
        <v>1.2502481725476042</v>
      </c>
      <c r="N203" s="102">
        <f t="shared" si="248"/>
        <v>0.39803330706913581</v>
      </c>
      <c r="O203" s="176" t="str">
        <f t="shared" si="249"/>
        <v/>
      </c>
      <c r="P203" s="176"/>
      <c r="Q203" s="176" t="str">
        <f t="shared" si="250"/>
        <v/>
      </c>
    </row>
    <row r="204" spans="1:17" s="113" customFormat="1" ht="21.75" customHeight="1" x14ac:dyDescent="0.25">
      <c r="A204" s="109" t="s">
        <v>124</v>
      </c>
      <c r="B204" s="108">
        <v>13</v>
      </c>
      <c r="C204" s="108">
        <v>8</v>
      </c>
      <c r="D204" s="116">
        <f t="shared" si="238"/>
        <v>34</v>
      </c>
      <c r="E204" s="106">
        <f t="shared" si="239"/>
        <v>37</v>
      </c>
      <c r="F204" s="105">
        <f t="shared" si="240"/>
        <v>0.27659574468085107</v>
      </c>
      <c r="G204" s="105">
        <f t="shared" si="241"/>
        <v>0.17777777777777778</v>
      </c>
      <c r="H204" s="104">
        <f t="shared" si="242"/>
        <v>9.881796690307329E-2</v>
      </c>
      <c r="I204" s="103">
        <f t="shared" si="243"/>
        <v>1.7683823529411764</v>
      </c>
      <c r="J204" s="103">
        <f t="shared" si="244"/>
        <v>0.50829309326016447</v>
      </c>
      <c r="K204" s="103">
        <f t="shared" si="245"/>
        <v>0.65299274568407761</v>
      </c>
      <c r="L204" s="103">
        <f t="shared" si="246"/>
        <v>4.7889906386597447</v>
      </c>
      <c r="M204" s="103">
        <f t="shared" si="247"/>
        <v>1.3692043171315615</v>
      </c>
      <c r="N204" s="102">
        <f t="shared" si="248"/>
        <v>0.18957078736831143</v>
      </c>
      <c r="O204" s="176" t="str">
        <f t="shared" si="249"/>
        <v/>
      </c>
      <c r="P204" s="176"/>
      <c r="Q204" s="176" t="str">
        <f t="shared" si="250"/>
        <v/>
      </c>
    </row>
    <row r="205" spans="1:17" s="113" customFormat="1" ht="23.25" customHeight="1" x14ac:dyDescent="0.25">
      <c r="A205" s="109" t="s">
        <v>77</v>
      </c>
      <c r="B205" s="108"/>
      <c r="C205" s="108">
        <v>4</v>
      </c>
      <c r="D205" s="116">
        <f t="shared" si="238"/>
        <v>47</v>
      </c>
      <c r="E205" s="106">
        <f t="shared" si="239"/>
        <v>41</v>
      </c>
      <c r="F205" s="105">
        <f t="shared" si="240"/>
        <v>0</v>
      </c>
      <c r="G205" s="105">
        <f t="shared" si="241"/>
        <v>8.8888888888888892E-2</v>
      </c>
      <c r="H205" s="104">
        <f t="shared" si="242"/>
        <v>-8.8888888888888892E-2</v>
      </c>
      <c r="I205" s="103">
        <f t="shared" si="243"/>
        <v>0</v>
      </c>
      <c r="J205" s="103" t="e">
        <f t="shared" si="244"/>
        <v>#DIV/0!</v>
      </c>
      <c r="K205" s="103" t="str">
        <f t="shared" si="245"/>
        <v/>
      </c>
      <c r="L205" s="103" t="str">
        <f t="shared" si="246"/>
        <v/>
      </c>
      <c r="M205" s="103">
        <f t="shared" si="247"/>
        <v>0</v>
      </c>
      <c r="N205" s="102">
        <f t="shared" si="248"/>
        <v>5.3323813460599022E-2</v>
      </c>
      <c r="O205" s="176" t="str">
        <f t="shared" si="249"/>
        <v/>
      </c>
      <c r="P205" s="176"/>
      <c r="Q205" s="176" t="str">
        <f t="shared" si="250"/>
        <v/>
      </c>
    </row>
    <row r="206" spans="1:17" s="113" customFormat="1" ht="45" x14ac:dyDescent="0.25">
      <c r="A206" s="114" t="s">
        <v>324</v>
      </c>
      <c r="B206" s="108"/>
      <c r="C206" s="108"/>
      <c r="D206" s="107"/>
      <c r="E206" s="106"/>
      <c r="F206" s="105"/>
      <c r="G206" s="105"/>
      <c r="H206" s="104"/>
      <c r="I206" s="103"/>
      <c r="J206" s="103"/>
      <c r="K206" s="103"/>
      <c r="L206" s="103"/>
      <c r="M206" s="103"/>
      <c r="N206" s="102"/>
      <c r="O206" s="176"/>
      <c r="P206" s="176"/>
      <c r="Q206" s="176"/>
    </row>
    <row r="207" spans="1:17" s="113" customFormat="1" ht="24" customHeight="1" x14ac:dyDescent="0.25">
      <c r="A207" s="109" t="s">
        <v>64</v>
      </c>
      <c r="B207" s="108">
        <v>12</v>
      </c>
      <c r="C207" s="108">
        <v>15</v>
      </c>
      <c r="D207" s="116">
        <f t="shared" ref="D207:D209" si="251">SUM($B$4-B207)</f>
        <v>35</v>
      </c>
      <c r="E207" s="106">
        <f t="shared" ref="E207:E209" si="252">SUM($B$5-C207)</f>
        <v>30</v>
      </c>
      <c r="F207" s="105">
        <f t="shared" ref="F207:F209" si="253">IF(ISERROR(B207/$B$4),"",(B207/$B$4))</f>
        <v>0.25531914893617019</v>
      </c>
      <c r="G207" s="105">
        <f t="shared" ref="G207:G209" si="254">IF(ISERROR(C207/$B$5),"",(C207/$B$5))</f>
        <v>0.33333333333333331</v>
      </c>
      <c r="H207" s="104">
        <f t="shared" ref="H207:H209" si="255">IF(ISERROR(F207-G207),"",(F207-G207))</f>
        <v>-7.8014184397163122E-2</v>
      </c>
      <c r="I207" s="103">
        <f t="shared" ref="I207:I209" si="256">IF(ISERROR((B207*E207)/(C207*D207)),"",(B207*E207/(C207*D207)))</f>
        <v>0.68571428571428572</v>
      </c>
      <c r="J207" s="103">
        <f t="shared" ref="J207:J209" si="257">POWER(1/B207+1/C207+1/D207+1/E207,1/2)</f>
        <v>0.46033114374845624</v>
      </c>
      <c r="K207" s="103">
        <f t="shared" ref="K207:K209" si="258">IF(ISERROR(EXP(LN(I207)-1.96 *J207)),"",(EXP(LN(I207)-1.96*J207)))</f>
        <v>0.27816431662999325</v>
      </c>
      <c r="L207" s="103">
        <f t="shared" ref="L207:L209" si="259">IF(ISERROR(EXP(LN(I207)+1.96 *J207)),"",EXP(LN(I207)+1.96*J207))</f>
        <v>1.6903824592933177</v>
      </c>
      <c r="M207" s="103">
        <f t="shared" ref="M207:M209" si="260">IF(ISERROR(($B$7*B207/(B207+D207)/(($B$7*B207/(B207+D207)+(1-$B$7)*C207/(C207+E207))))/($B$7*D207/(B207+D207)/(($B$7*D207/(B207+D207)+(1-$B$7)*E207/(C207+E207))))),"",($B$7*B207/(B207+D207)/(($B$7*B207/(B207+D207)+(1-$B$7)*C207/(C207+E207))))/($B$7*D207/(B207+D207)/(($B$7*D207/(B207+D207)+(1-$B$7)*E207/(C207+E207)))))</f>
        <v>0.79488955384460203</v>
      </c>
      <c r="N207" s="102">
        <f t="shared" ref="N207:N209" si="261">MIN(_xlfn.HYPGEOM.DIST(C207,B207+C207,C207+E207,B207+D207+C207+E207,TRUE),_xlfn.HYPGEOM.DIST(B207,B207+C207,B207+D207,B207+D207+C207+E207,TRUE))</f>
        <v>0.27686394020651361</v>
      </c>
      <c r="O207" s="176" t="str">
        <f t="shared" ref="O207:O209" si="262">IF(AND(N207&lt;$B$6,M207&gt;1,AND(B207&gt;0,B207&lt;$B$4)),"Doers are " &amp; ROUND(M207,1)&amp;" more likely to give this response than Non-Doers.",IF(AND(N207&lt;$B$6,M207&gt;1,B207=$B$4),"Doers are more likely to give this response than Non-doers.",""))</f>
        <v/>
      </c>
      <c r="P207" s="176"/>
      <c r="Q207" s="176" t="str">
        <f t="shared" ref="Q207:Q209" si="263">IF(AND(N207&lt;$B$6,M207&lt;1,AND(C207&gt;0,B207&gt;0)),"Non-doers are " &amp; ROUND(1/M207,1)&amp;" more likely to give this response than Doers.",IF(AND(N207&lt;$B$6,M207=0,B207=0),"Non-doers are more likely to give this response than Doers.",""))</f>
        <v/>
      </c>
    </row>
    <row r="208" spans="1:17" s="113" customFormat="1" ht="60" x14ac:dyDescent="0.25">
      <c r="A208" s="109" t="s">
        <v>127</v>
      </c>
      <c r="B208" s="108">
        <v>34</v>
      </c>
      <c r="C208" s="108">
        <v>23</v>
      </c>
      <c r="D208" s="116">
        <f t="shared" si="251"/>
        <v>13</v>
      </c>
      <c r="E208" s="106">
        <f t="shared" si="252"/>
        <v>22</v>
      </c>
      <c r="F208" s="105">
        <f t="shared" si="253"/>
        <v>0.72340425531914898</v>
      </c>
      <c r="G208" s="105">
        <f t="shared" si="254"/>
        <v>0.51111111111111107</v>
      </c>
      <c r="H208" s="104">
        <f t="shared" si="255"/>
        <v>0.21229314420803791</v>
      </c>
      <c r="I208" s="103">
        <f t="shared" si="256"/>
        <v>2.5016722408026757</v>
      </c>
      <c r="J208" s="103">
        <f t="shared" si="257"/>
        <v>0.44189099102954105</v>
      </c>
      <c r="K208" s="103">
        <f t="shared" si="258"/>
        <v>1.0521682785961328</v>
      </c>
      <c r="L208" s="103">
        <f t="shared" si="259"/>
        <v>5.9480637534073661</v>
      </c>
      <c r="M208" s="103">
        <f t="shared" si="260"/>
        <v>1.757061978564006</v>
      </c>
      <c r="N208" s="102">
        <f t="shared" si="261"/>
        <v>2.9637856318750509E-2</v>
      </c>
      <c r="O208" s="176" t="str">
        <f t="shared" si="262"/>
        <v>Doers are 1.8 more likely to give this response than Non-Doers.</v>
      </c>
      <c r="P208" s="176"/>
      <c r="Q208" s="176" t="str">
        <f t="shared" si="263"/>
        <v/>
      </c>
    </row>
    <row r="209" spans="1:17" s="113" customFormat="1" ht="75" x14ac:dyDescent="0.25">
      <c r="A209" s="109" t="s">
        <v>109</v>
      </c>
      <c r="B209" s="108">
        <v>1</v>
      </c>
      <c r="C209" s="108">
        <v>7</v>
      </c>
      <c r="D209" s="116">
        <f t="shared" si="251"/>
        <v>46</v>
      </c>
      <c r="E209" s="106">
        <f t="shared" si="252"/>
        <v>38</v>
      </c>
      <c r="F209" s="105">
        <f t="shared" si="253"/>
        <v>2.1276595744680851E-2</v>
      </c>
      <c r="G209" s="105">
        <f t="shared" si="254"/>
        <v>0.15555555555555556</v>
      </c>
      <c r="H209" s="104">
        <f t="shared" si="255"/>
        <v>-0.1342789598108747</v>
      </c>
      <c r="I209" s="103">
        <f t="shared" si="256"/>
        <v>0.11801242236024845</v>
      </c>
      <c r="J209" s="103">
        <f t="shared" si="257"/>
        <v>1.0912891746762678</v>
      </c>
      <c r="K209" s="103">
        <f t="shared" si="258"/>
        <v>1.3899642366802431E-2</v>
      </c>
      <c r="L209" s="103">
        <f t="shared" si="259"/>
        <v>1.0019633213438948</v>
      </c>
      <c r="M209" s="103">
        <f t="shared" si="260"/>
        <v>0.19456808103287457</v>
      </c>
      <c r="N209" s="102">
        <f t="shared" si="261"/>
        <v>2.5229619162659228E-2</v>
      </c>
      <c r="O209" s="176" t="str">
        <f t="shared" si="262"/>
        <v/>
      </c>
      <c r="P209" s="176"/>
      <c r="Q209" s="176" t="str">
        <f t="shared" si="263"/>
        <v>Non-doers are 5.1 more likely to give this response than Doers.</v>
      </c>
    </row>
    <row r="210" spans="1:17" s="113" customFormat="1" ht="30" x14ac:dyDescent="0.25">
      <c r="A210" s="114" t="s">
        <v>325</v>
      </c>
      <c r="B210" s="108"/>
      <c r="C210" s="108"/>
      <c r="D210" s="107"/>
      <c r="E210" s="106"/>
      <c r="F210" s="105"/>
      <c r="G210" s="105"/>
      <c r="H210" s="104"/>
      <c r="I210" s="103"/>
      <c r="J210" s="103"/>
      <c r="K210" s="103"/>
      <c r="L210" s="103"/>
      <c r="M210" s="103"/>
      <c r="N210" s="102"/>
      <c r="O210" s="176"/>
      <c r="P210" s="176"/>
      <c r="Q210" s="176"/>
    </row>
    <row r="211" spans="1:17" s="113" customFormat="1" ht="15" customHeight="1" x14ac:dyDescent="0.25">
      <c r="A211" s="109"/>
      <c r="B211" s="108"/>
      <c r="C211" s="108"/>
      <c r="D211" s="116">
        <f t="shared" ref="D211:D217" si="264">SUM($B$4-B211)</f>
        <v>47</v>
      </c>
      <c r="E211" s="106">
        <f t="shared" ref="E211:E217" si="265">SUM($B$5-C211)</f>
        <v>45</v>
      </c>
      <c r="F211" s="105">
        <f t="shared" ref="F211:F217" si="266">IF(ISERROR(B211/$B$4),"",(B211/$B$4))</f>
        <v>0</v>
      </c>
      <c r="G211" s="105">
        <f t="shared" ref="G211:G217" si="267">IF(ISERROR(C211/$B$5),"",(C211/$B$5))</f>
        <v>0</v>
      </c>
      <c r="H211" s="104">
        <f t="shared" ref="H211:H217" si="268">IF(ISERROR(F211-G211),"",(F211-G211))</f>
        <v>0</v>
      </c>
      <c r="I211" s="103" t="str">
        <f t="shared" ref="I211:I217" si="269">IF(ISERROR((B211*E211)/(C211*D211)),"",(B211*E211/(C211*D211)))</f>
        <v/>
      </c>
      <c r="J211" s="103" t="e">
        <f t="shared" ref="J211:J217" si="270">POWER(1/B211+1/C211+1/D211+1/E211,1/2)</f>
        <v>#DIV/0!</v>
      </c>
      <c r="K211" s="103" t="str">
        <f t="shared" ref="K211:K217" si="271">IF(ISERROR(EXP(LN(I211)-1.96 *J211)),"",(EXP(LN(I211)-1.96*J211)))</f>
        <v/>
      </c>
      <c r="L211" s="103" t="str">
        <f t="shared" ref="L211:L217" si="272">IF(ISERROR(EXP(LN(I211)+1.96 *J211)),"",EXP(LN(I211)+1.96*J211))</f>
        <v/>
      </c>
      <c r="M211" s="103" t="str">
        <f t="shared" ref="M211:M217" si="273">IF(ISERROR(($B$7*B211/(B211+D211)/(($B$7*B211/(B211+D211)+(1-$B$7)*C211/(C211+E211))))/($B$7*D211/(B211+D211)/(($B$7*D211/(B211+D211)+(1-$B$7)*E211/(C211+E211))))),"",($B$7*B211/(B211+D211)/(($B$7*B211/(B211+D211)+(1-$B$7)*C211/(C211+E211))))/($B$7*D211/(B211+D211)/(($B$7*D211/(B211+D211)+(1-$B$7)*E211/(C211+E211)))))</f>
        <v/>
      </c>
      <c r="N211" s="102">
        <f t="shared" ref="N211:N217" si="274">MIN(_xlfn.HYPGEOM.DIST(C211,B211+C211,C211+E211,B211+D211+C211+E211,TRUE),_xlfn.HYPGEOM.DIST(B211,B211+C211,B211+D211,B211+D211+C211+E211,TRUE))</f>
        <v>1</v>
      </c>
      <c r="O211" s="176" t="str">
        <f t="shared" ref="O211:O217" si="275">IF(AND(N211&lt;$B$6,M211&gt;1,AND(B211&gt;0,B211&lt;$B$4)),"Doers are " &amp; ROUND(M211,1)&amp;" more likely to give this response than Non-Doers.",IF(AND(N211&lt;$B$6,M211&gt;1,B211=$B$4),"Doers are more likely to give this response than Non-doers.",""))</f>
        <v/>
      </c>
      <c r="P211" s="176"/>
      <c r="Q211" s="176" t="str">
        <f t="shared" ref="Q211:Q217" si="276">IF(AND(N211&lt;$B$6,M211&lt;1,AND(C211&gt;0,B211&gt;0)),"Non-doers are " &amp; ROUND(1/M211,1)&amp;" more likely to give this response than Doers.",IF(AND(N211&lt;$B$6,M211=0,B211=0),"Non-doers are more likely to give this response than Doers.",""))</f>
        <v/>
      </c>
    </row>
    <row r="212" spans="1:17" s="113" customFormat="1" ht="15" hidden="1" customHeight="1" x14ac:dyDescent="0.25">
      <c r="A212" s="109"/>
      <c r="B212" s="108"/>
      <c r="C212" s="108"/>
      <c r="D212" s="116">
        <f t="shared" si="264"/>
        <v>47</v>
      </c>
      <c r="E212" s="106">
        <f t="shared" si="265"/>
        <v>45</v>
      </c>
      <c r="F212" s="105">
        <f t="shared" si="266"/>
        <v>0</v>
      </c>
      <c r="G212" s="105">
        <f t="shared" si="267"/>
        <v>0</v>
      </c>
      <c r="H212" s="104">
        <f t="shared" si="268"/>
        <v>0</v>
      </c>
      <c r="I212" s="103" t="str">
        <f t="shared" si="269"/>
        <v/>
      </c>
      <c r="J212" s="103" t="e">
        <f t="shared" si="270"/>
        <v>#DIV/0!</v>
      </c>
      <c r="K212" s="103" t="str">
        <f t="shared" si="271"/>
        <v/>
      </c>
      <c r="L212" s="103" t="str">
        <f t="shared" si="272"/>
        <v/>
      </c>
      <c r="M212" s="103" t="str">
        <f t="shared" si="273"/>
        <v/>
      </c>
      <c r="N212" s="102">
        <f t="shared" si="274"/>
        <v>1</v>
      </c>
      <c r="O212" s="176" t="str">
        <f t="shared" si="275"/>
        <v/>
      </c>
      <c r="P212" s="176"/>
      <c r="Q212" s="176" t="str">
        <f t="shared" si="276"/>
        <v/>
      </c>
    </row>
    <row r="213" spans="1:17" s="113" customFormat="1" ht="15" hidden="1" customHeight="1" x14ac:dyDescent="0.25">
      <c r="A213" s="109"/>
      <c r="B213" s="108"/>
      <c r="C213" s="108"/>
      <c r="D213" s="116">
        <f t="shared" si="264"/>
        <v>47</v>
      </c>
      <c r="E213" s="106">
        <f t="shared" si="265"/>
        <v>45</v>
      </c>
      <c r="F213" s="105">
        <f t="shared" si="266"/>
        <v>0</v>
      </c>
      <c r="G213" s="105">
        <f t="shared" si="267"/>
        <v>0</v>
      </c>
      <c r="H213" s="104">
        <f t="shared" si="268"/>
        <v>0</v>
      </c>
      <c r="I213" s="103" t="str">
        <f t="shared" si="269"/>
        <v/>
      </c>
      <c r="J213" s="103" t="e">
        <f t="shared" si="270"/>
        <v>#DIV/0!</v>
      </c>
      <c r="K213" s="103" t="str">
        <f t="shared" si="271"/>
        <v/>
      </c>
      <c r="L213" s="103" t="str">
        <f t="shared" si="272"/>
        <v/>
      </c>
      <c r="M213" s="103" t="str">
        <f t="shared" si="273"/>
        <v/>
      </c>
      <c r="N213" s="102">
        <f t="shared" si="274"/>
        <v>1</v>
      </c>
      <c r="O213" s="176" t="str">
        <f t="shared" si="275"/>
        <v/>
      </c>
      <c r="P213" s="176"/>
      <c r="Q213" s="176" t="str">
        <f t="shared" si="276"/>
        <v/>
      </c>
    </row>
    <row r="214" spans="1:17" s="113" customFormat="1" ht="15" hidden="1" customHeight="1" x14ac:dyDescent="0.25">
      <c r="A214" s="109"/>
      <c r="B214" s="108"/>
      <c r="C214" s="108"/>
      <c r="D214" s="116">
        <f t="shared" si="264"/>
        <v>47</v>
      </c>
      <c r="E214" s="106">
        <f t="shared" si="265"/>
        <v>45</v>
      </c>
      <c r="F214" s="105">
        <f t="shared" si="266"/>
        <v>0</v>
      </c>
      <c r="G214" s="105">
        <f t="shared" si="267"/>
        <v>0</v>
      </c>
      <c r="H214" s="104">
        <f t="shared" si="268"/>
        <v>0</v>
      </c>
      <c r="I214" s="103" t="str">
        <f t="shared" si="269"/>
        <v/>
      </c>
      <c r="J214" s="103" t="e">
        <f t="shared" si="270"/>
        <v>#DIV/0!</v>
      </c>
      <c r="K214" s="103" t="str">
        <f t="shared" si="271"/>
        <v/>
      </c>
      <c r="L214" s="103" t="str">
        <f t="shared" si="272"/>
        <v/>
      </c>
      <c r="M214" s="103" t="str">
        <f t="shared" si="273"/>
        <v/>
      </c>
      <c r="N214" s="102">
        <f t="shared" si="274"/>
        <v>1</v>
      </c>
      <c r="O214" s="176" t="str">
        <f t="shared" si="275"/>
        <v/>
      </c>
      <c r="P214" s="176"/>
      <c r="Q214" s="176" t="str">
        <f t="shared" si="276"/>
        <v/>
      </c>
    </row>
    <row r="215" spans="1:17" s="113" customFormat="1" ht="15" hidden="1" customHeight="1" x14ac:dyDescent="0.25">
      <c r="A215" s="109"/>
      <c r="B215" s="108"/>
      <c r="C215" s="108"/>
      <c r="D215" s="116">
        <f t="shared" si="264"/>
        <v>47</v>
      </c>
      <c r="E215" s="106">
        <f t="shared" si="265"/>
        <v>45</v>
      </c>
      <c r="F215" s="105">
        <f t="shared" si="266"/>
        <v>0</v>
      </c>
      <c r="G215" s="105">
        <f t="shared" si="267"/>
        <v>0</v>
      </c>
      <c r="H215" s="104">
        <f t="shared" si="268"/>
        <v>0</v>
      </c>
      <c r="I215" s="103" t="str">
        <f t="shared" si="269"/>
        <v/>
      </c>
      <c r="J215" s="103" t="e">
        <f t="shared" si="270"/>
        <v>#DIV/0!</v>
      </c>
      <c r="K215" s="103" t="str">
        <f t="shared" si="271"/>
        <v/>
      </c>
      <c r="L215" s="103" t="str">
        <f t="shared" si="272"/>
        <v/>
      </c>
      <c r="M215" s="103" t="str">
        <f t="shared" si="273"/>
        <v/>
      </c>
      <c r="N215" s="102">
        <f t="shared" si="274"/>
        <v>1</v>
      </c>
      <c r="O215" s="176" t="str">
        <f t="shared" si="275"/>
        <v/>
      </c>
      <c r="P215" s="176"/>
      <c r="Q215" s="176" t="str">
        <f t="shared" si="276"/>
        <v/>
      </c>
    </row>
    <row r="216" spans="1:17" ht="15" hidden="1" customHeight="1" x14ac:dyDescent="0.25">
      <c r="A216" s="109"/>
      <c r="B216" s="108"/>
      <c r="C216" s="108"/>
      <c r="D216" s="116">
        <f t="shared" si="264"/>
        <v>47</v>
      </c>
      <c r="E216" s="106">
        <f t="shared" si="265"/>
        <v>45</v>
      </c>
      <c r="F216" s="105">
        <f t="shared" si="266"/>
        <v>0</v>
      </c>
      <c r="G216" s="105">
        <f t="shared" si="267"/>
        <v>0</v>
      </c>
      <c r="H216" s="104">
        <f t="shared" si="268"/>
        <v>0</v>
      </c>
      <c r="I216" s="103" t="str">
        <f t="shared" si="269"/>
        <v/>
      </c>
      <c r="J216" s="103" t="e">
        <f t="shared" si="270"/>
        <v>#DIV/0!</v>
      </c>
      <c r="K216" s="103" t="str">
        <f t="shared" si="271"/>
        <v/>
      </c>
      <c r="L216" s="103" t="str">
        <f t="shared" si="272"/>
        <v/>
      </c>
      <c r="M216" s="103" t="str">
        <f t="shared" si="273"/>
        <v/>
      </c>
      <c r="N216" s="102">
        <f t="shared" si="274"/>
        <v>1</v>
      </c>
      <c r="O216" s="176" t="str">
        <f t="shared" si="275"/>
        <v/>
      </c>
      <c r="P216" s="176"/>
      <c r="Q216" s="176" t="str">
        <f t="shared" si="276"/>
        <v/>
      </c>
    </row>
    <row r="217" spans="1:17" ht="15" hidden="1" customHeight="1" x14ac:dyDescent="0.25">
      <c r="A217" s="109"/>
      <c r="B217" s="108"/>
      <c r="C217" s="108"/>
      <c r="D217" s="116">
        <f t="shared" si="264"/>
        <v>47</v>
      </c>
      <c r="E217" s="106">
        <f t="shared" si="265"/>
        <v>45</v>
      </c>
      <c r="F217" s="105">
        <f t="shared" si="266"/>
        <v>0</v>
      </c>
      <c r="G217" s="105">
        <f t="shared" si="267"/>
        <v>0</v>
      </c>
      <c r="H217" s="104">
        <f t="shared" si="268"/>
        <v>0</v>
      </c>
      <c r="I217" s="103" t="str">
        <f t="shared" si="269"/>
        <v/>
      </c>
      <c r="J217" s="103" t="e">
        <f t="shared" si="270"/>
        <v>#DIV/0!</v>
      </c>
      <c r="K217" s="103" t="str">
        <f t="shared" si="271"/>
        <v/>
      </c>
      <c r="L217" s="103" t="str">
        <f t="shared" si="272"/>
        <v/>
      </c>
      <c r="M217" s="103" t="str">
        <f t="shared" si="273"/>
        <v/>
      </c>
      <c r="N217" s="102">
        <f t="shared" si="274"/>
        <v>1</v>
      </c>
      <c r="O217" s="176" t="str">
        <f t="shared" si="275"/>
        <v/>
      </c>
      <c r="P217" s="176"/>
      <c r="Q217" s="176" t="str">
        <f t="shared" si="276"/>
        <v/>
      </c>
    </row>
    <row r="218" spans="1:17" ht="15" x14ac:dyDescent="0.25">
      <c r="A218" s="111" t="s">
        <v>182</v>
      </c>
      <c r="B218" s="108"/>
      <c r="C218" s="108"/>
      <c r="D218" s="107"/>
      <c r="E218" s="106"/>
      <c r="F218" s="105"/>
      <c r="G218" s="105"/>
      <c r="H218" s="104"/>
      <c r="I218" s="103"/>
      <c r="J218" s="103"/>
      <c r="K218" s="103"/>
      <c r="L218" s="103"/>
      <c r="M218" s="103"/>
      <c r="N218" s="102"/>
      <c r="O218" s="176"/>
      <c r="P218" s="176"/>
      <c r="Q218" s="176"/>
    </row>
    <row r="219" spans="1:17" ht="15" x14ac:dyDescent="0.25">
      <c r="A219" s="204" t="s">
        <v>326</v>
      </c>
      <c r="B219" s="205"/>
      <c r="C219" s="205"/>
      <c r="D219" s="116"/>
      <c r="E219" s="106"/>
      <c r="F219" s="105"/>
      <c r="G219" s="105"/>
      <c r="H219" s="104"/>
      <c r="I219" s="103"/>
      <c r="J219" s="103"/>
      <c r="K219" s="103"/>
      <c r="L219" s="103"/>
      <c r="M219" s="103"/>
      <c r="N219" s="102"/>
      <c r="O219" s="176"/>
      <c r="P219" s="176"/>
      <c r="Q219" s="176"/>
    </row>
    <row r="220" spans="1:17" ht="15" x14ac:dyDescent="0.25">
      <c r="A220" s="204" t="s">
        <v>181</v>
      </c>
      <c r="B220" s="205">
        <v>27</v>
      </c>
      <c r="C220" s="205">
        <f>+B5-B220</f>
        <v>18</v>
      </c>
      <c r="D220" s="116">
        <f t="shared" ref="D220:D221" si="277">SUM($B$4-B220)</f>
        <v>20</v>
      </c>
      <c r="E220" s="106">
        <f t="shared" ref="E220:E221" si="278">SUM($B$5-C220)</f>
        <v>27</v>
      </c>
      <c r="F220" s="105">
        <f t="shared" ref="F220:F221" si="279">IF(ISERROR(B220/$B$4),"",(B220/$B$4))</f>
        <v>0.57446808510638303</v>
      </c>
      <c r="G220" s="105">
        <f t="shared" ref="G220:G221" si="280">IF(ISERROR(C220/$B$5),"",(C220/$B$5))</f>
        <v>0.4</v>
      </c>
      <c r="H220" s="104">
        <f t="shared" ref="H220:H221" si="281">IF(ISERROR(F220-G220),"",(F220-G220))</f>
        <v>0.17446808510638301</v>
      </c>
      <c r="I220" s="103">
        <f t="shared" ref="I220:I221" si="282">IF(ISERROR((B220*E220)/(C220*D220)),"",(B220*E220/(C220*D220)))</f>
        <v>2.0249999999999999</v>
      </c>
      <c r="J220" s="103">
        <f t="shared" ref="J220:J283" si="283">POWER(1/B220+1/C220+1/D220+1/E220,1/2)</f>
        <v>0.42382735828357004</v>
      </c>
      <c r="K220" s="103">
        <f t="shared" ref="K220:K221" si="284">IF(ISERROR(EXP(LN(I220)-1.96 *J220)),"",(EXP(LN(I220)-1.96*J220)))</f>
        <v>0.88238048979185324</v>
      </c>
      <c r="L220" s="103">
        <f t="shared" ref="L220:L221" si="285">IF(ISERROR(EXP(LN(I220)+1.96 *J220)),"",EXP(LN(I220)+1.96*J220))</f>
        <v>4.6472299052841768</v>
      </c>
      <c r="M220" s="103">
        <f t="shared" ref="M220:M221" si="286">IF(ISERROR(($B$7*B220/(B220+D220)/(($B$7*B220/(B220+D220)+(1-$B$7)*C220/(C220+E220))))/($B$7*D220/(B220+D220)/(($B$7*D220/(B220+D220)+(1-$B$7)*E220/(C220+E220))))),"",($B$7*B220/(B220+D220)/(($B$7*B220/(B220+D220)+(1-$B$7)*C220/(C220+E220))))/($B$7*D220/(B220+D220)/(($B$7*D220/(B220+D220)+(1-$B$7)*E220/(C220+E220)))))</f>
        <v>1.5130087537225883</v>
      </c>
      <c r="N220" s="102">
        <f t="shared" ref="N220:N221" si="287">MIN(_xlfn.HYPGEOM.DIST(C220,B220+C220,C220+E220,B220+D220+C220+E220,TRUE),_xlfn.HYPGEOM.DIST(B220,B220+C220,B220+D220,B220+D220+C220+E220,TRUE))</f>
        <v>7.128355081122191E-2</v>
      </c>
      <c r="O220" s="176" t="str">
        <f t="shared" ref="O220:O283" si="288">IF(AND(N220&lt;$B$6,M220&gt;1,AND(B220&gt;0,B220&lt;$B$4)),"Doers are " &amp; ROUND(M220,1)&amp;" more likely to give this response than Non-Doers.",IF(AND(N220&lt;$B$6,M220&gt;1,B220=$B$4),"Doers are more likely to give this response than Non-doers.",""))</f>
        <v/>
      </c>
      <c r="P220" s="176"/>
      <c r="Q220" s="176" t="str">
        <f t="shared" ref="Q220:Q283" si="289">IF(AND(N220&lt;$B$6,M220&lt;1,AND(C220&gt;0,B220&gt;0)),"Non-doers are " &amp; ROUND(1/M220,1)&amp;" more likely to give this response than Doers.",IF(AND(N220&lt;$B$6,M220=0,B220=0),"Non-doers are more likely to give this response than Doers.",""))</f>
        <v/>
      </c>
    </row>
    <row r="221" spans="1:17" ht="15" x14ac:dyDescent="0.25">
      <c r="A221" s="204" t="s">
        <v>180</v>
      </c>
      <c r="B221" s="205">
        <v>20</v>
      </c>
      <c r="C221" s="205">
        <f>+B5-B221</f>
        <v>25</v>
      </c>
      <c r="D221" s="116">
        <f t="shared" si="277"/>
        <v>27</v>
      </c>
      <c r="E221" s="106">
        <f t="shared" si="278"/>
        <v>20</v>
      </c>
      <c r="F221" s="105">
        <f t="shared" si="279"/>
        <v>0.42553191489361702</v>
      </c>
      <c r="G221" s="105">
        <f t="shared" si="280"/>
        <v>0.55555555555555558</v>
      </c>
      <c r="H221" s="104">
        <f t="shared" si="281"/>
        <v>-0.13002364066193856</v>
      </c>
      <c r="I221" s="103">
        <f t="shared" si="282"/>
        <v>0.59259259259259256</v>
      </c>
      <c r="J221" s="103">
        <f t="shared" si="283"/>
        <v>0.42075769397247753</v>
      </c>
      <c r="K221" s="103">
        <f t="shared" si="284"/>
        <v>0.2597766062698591</v>
      </c>
      <c r="L221" s="103">
        <f t="shared" si="285"/>
        <v>1.3517998631132127</v>
      </c>
      <c r="M221" s="103">
        <f t="shared" si="286"/>
        <v>0.73411608831707675</v>
      </c>
      <c r="N221" s="102">
        <f t="shared" si="287"/>
        <v>0.14951232055128519</v>
      </c>
      <c r="O221" s="176" t="str">
        <f t="shared" si="288"/>
        <v/>
      </c>
      <c r="P221" s="176"/>
      <c r="Q221" s="176" t="str">
        <f t="shared" si="289"/>
        <v/>
      </c>
    </row>
    <row r="222" spans="1:17" ht="15" hidden="1" x14ac:dyDescent="0.25">
      <c r="A222" s="204"/>
      <c r="B222" s="205" t="s">
        <v>327</v>
      </c>
      <c r="C222" s="205" t="s">
        <v>328</v>
      </c>
      <c r="D222" s="206" t="s">
        <v>329</v>
      </c>
      <c r="E222" s="106"/>
      <c r="F222" s="105"/>
      <c r="G222" s="105"/>
      <c r="H222" s="104"/>
      <c r="I222" s="103"/>
      <c r="J222" s="103" t="e">
        <f t="shared" si="283"/>
        <v>#VALUE!</v>
      </c>
      <c r="K222" s="103"/>
      <c r="L222" s="103"/>
      <c r="M222" s="103"/>
      <c r="N222" s="102"/>
      <c r="O222" s="176" t="str">
        <f t="shared" si="288"/>
        <v/>
      </c>
      <c r="P222" s="176"/>
      <c r="Q222" s="176" t="e">
        <f t="shared" si="289"/>
        <v>#DIV/0!</v>
      </c>
    </row>
    <row r="223" spans="1:17" ht="60" hidden="1" customHeight="1" x14ac:dyDescent="0.25">
      <c r="A223" s="204" t="s">
        <v>330</v>
      </c>
      <c r="B223" s="205">
        <v>47</v>
      </c>
      <c r="C223" s="205"/>
      <c r="D223" s="206">
        <f t="shared" ref="D223:D224" si="290">SUM($B$4-B223)</f>
        <v>0</v>
      </c>
      <c r="E223" s="106">
        <f t="shared" ref="E223:E286" si="291">SUM($B$5-C223)</f>
        <v>45</v>
      </c>
      <c r="F223" s="105">
        <f t="shared" ref="F223:F286" si="292">IF(ISERROR(B223/$B$4),"",(B223/$B$4))</f>
        <v>1</v>
      </c>
      <c r="G223" s="105">
        <f t="shared" ref="G223:G286" si="293">IF(ISERROR(C223/$B$5),"",(C223/$B$5))</f>
        <v>0</v>
      </c>
      <c r="H223" s="104">
        <f t="shared" ref="H223:H286" si="294">IF(ISERROR(F223-G223),"",(F223-G223))</f>
        <v>1</v>
      </c>
      <c r="I223" s="103" t="str">
        <f t="shared" ref="I223:I286" si="295">IF(ISERROR((B223*E223)/(C223*D223)),"",(B223*E223/(C223*D223)))</f>
        <v/>
      </c>
      <c r="J223" s="103" t="e">
        <f t="shared" si="283"/>
        <v>#DIV/0!</v>
      </c>
      <c r="K223" s="103" t="str">
        <f t="shared" ref="K223:K286" si="296">IF(ISERROR(EXP(LN(I223)-1.96 *J223)),"",(EXP(LN(I223)-1.96*J223)))</f>
        <v/>
      </c>
      <c r="L223" s="103" t="str">
        <f t="shared" ref="L223:L286" si="297">IF(ISERROR(EXP(LN(I223)+1.96 *J223)),"",EXP(LN(I223)+1.96*J223))</f>
        <v/>
      </c>
      <c r="M223" s="103" t="str">
        <f t="shared" ref="M223:M286" si="298">IF(ISERROR(($B$7*B223/(B223+D223)/(($B$7*B223/(B223+D223)+(1-$B$7)*C223/(C223+E223))))/($B$7*D223/(B223+D223)/(($B$7*D223/(B223+D223)+(1-$B$7)*E223/(C223+E223))))),"",($B$7*B223/(B223+D223)/(($B$7*B223/(B223+D223)+(1-$B$7)*C223/(C223+E223))))/($B$7*D223/(B223+D223)/(($B$7*D223/(B223+D223)+(1-$B$7)*E223/(C223+E223)))))</f>
        <v/>
      </c>
      <c r="N223" s="102">
        <f t="shared" ref="N223:N286" si="299">MIN(_xlfn.HYPGEOM.DIST(C223,B223+C223,C223+E223,B223+D223+C223+E223,TRUE),_xlfn.HYPGEOM.DIST(B223,B223+C223,B223+D223,B223+D223+C223+E223,TRUE))</f>
        <v>2.4872211506298479E-27</v>
      </c>
      <c r="O223" s="176" t="str">
        <f t="shared" si="288"/>
        <v>Doers are more likely to give this response than Non-doers.</v>
      </c>
      <c r="P223" s="176"/>
      <c r="Q223" s="176" t="str">
        <f t="shared" si="289"/>
        <v/>
      </c>
    </row>
    <row r="224" spans="1:17" ht="62.25" hidden="1" customHeight="1" x14ac:dyDescent="0.25">
      <c r="A224" s="204" t="s">
        <v>331</v>
      </c>
      <c r="B224" s="205">
        <v>47</v>
      </c>
      <c r="C224" s="205"/>
      <c r="D224" s="206">
        <f t="shared" si="290"/>
        <v>0</v>
      </c>
      <c r="E224" s="106">
        <f t="shared" si="291"/>
        <v>45</v>
      </c>
      <c r="F224" s="105">
        <f t="shared" si="292"/>
        <v>1</v>
      </c>
      <c r="G224" s="105">
        <f t="shared" si="293"/>
        <v>0</v>
      </c>
      <c r="H224" s="104">
        <f t="shared" si="294"/>
        <v>1</v>
      </c>
      <c r="I224" s="103" t="str">
        <f t="shared" si="295"/>
        <v/>
      </c>
      <c r="J224" s="103" t="e">
        <f t="shared" si="283"/>
        <v>#DIV/0!</v>
      </c>
      <c r="K224" s="103" t="str">
        <f t="shared" si="296"/>
        <v/>
      </c>
      <c r="L224" s="103" t="str">
        <f t="shared" si="297"/>
        <v/>
      </c>
      <c r="M224" s="103" t="str">
        <f t="shared" si="298"/>
        <v/>
      </c>
      <c r="N224" s="102">
        <f t="shared" si="299"/>
        <v>2.4872211506298479E-27</v>
      </c>
      <c r="O224" s="176" t="str">
        <f t="shared" si="288"/>
        <v>Doers are more likely to give this response than Non-doers.</v>
      </c>
      <c r="P224" s="176"/>
      <c r="Q224" s="176" t="str">
        <f t="shared" si="289"/>
        <v/>
      </c>
    </row>
    <row r="225" spans="1:17" ht="62.25" hidden="1" customHeight="1" x14ac:dyDescent="0.25">
      <c r="A225" s="204" t="s">
        <v>332</v>
      </c>
      <c r="B225" s="205">
        <v>41</v>
      </c>
      <c r="C225" s="205">
        <v>5</v>
      </c>
      <c r="D225" s="206">
        <v>1</v>
      </c>
      <c r="E225" s="106">
        <f t="shared" si="291"/>
        <v>40</v>
      </c>
      <c r="F225" s="105">
        <f t="shared" si="292"/>
        <v>0.87234042553191493</v>
      </c>
      <c r="G225" s="105">
        <f t="shared" si="293"/>
        <v>0.1111111111111111</v>
      </c>
      <c r="H225" s="104">
        <f t="shared" si="294"/>
        <v>0.76122931442080377</v>
      </c>
      <c r="I225" s="103">
        <f t="shared" si="295"/>
        <v>328</v>
      </c>
      <c r="J225" s="103">
        <f t="shared" si="283"/>
        <v>1.1177612642699866</v>
      </c>
      <c r="K225" s="103">
        <f t="shared" si="296"/>
        <v>36.678895326054395</v>
      </c>
      <c r="L225" s="103">
        <f t="shared" si="297"/>
        <v>2933.1308656828369</v>
      </c>
      <c r="M225" s="103">
        <f t="shared" si="298"/>
        <v>47.021809507582219</v>
      </c>
      <c r="N225" s="102">
        <f t="shared" si="299"/>
        <v>4.494403330191724E-18</v>
      </c>
      <c r="O225" s="176" t="str">
        <f t="shared" si="288"/>
        <v>Doers are 47 more likely to give this response than Non-Doers.</v>
      </c>
      <c r="P225" s="176"/>
      <c r="Q225" s="176" t="str">
        <f t="shared" si="289"/>
        <v/>
      </c>
    </row>
    <row r="226" spans="1:17" ht="15" x14ac:dyDescent="0.25">
      <c r="A226" s="109"/>
      <c r="B226" s="108"/>
      <c r="C226" s="108"/>
      <c r="D226" s="116"/>
      <c r="E226" s="106"/>
      <c r="F226" s="105"/>
      <c r="G226" s="105"/>
      <c r="H226" s="104"/>
      <c r="I226" s="103"/>
      <c r="J226" s="103" t="e">
        <f t="shared" si="283"/>
        <v>#DIV/0!</v>
      </c>
      <c r="K226" s="103"/>
      <c r="L226" s="103"/>
      <c r="M226" s="103"/>
      <c r="N226" s="102"/>
      <c r="O226" s="176"/>
      <c r="P226" s="176"/>
      <c r="Q226" s="176"/>
    </row>
    <row r="227" spans="1:17" ht="60" x14ac:dyDescent="0.25">
      <c r="A227" s="207" t="s">
        <v>333</v>
      </c>
      <c r="B227" s="108"/>
      <c r="C227" s="108"/>
      <c r="D227" s="116"/>
      <c r="E227" s="106"/>
      <c r="F227" s="105"/>
      <c r="G227" s="105"/>
      <c r="H227" s="104"/>
      <c r="I227" s="103"/>
      <c r="J227" s="103" t="e">
        <f t="shared" si="283"/>
        <v>#DIV/0!</v>
      </c>
      <c r="K227" s="103"/>
      <c r="L227" s="103"/>
      <c r="M227" s="103"/>
      <c r="N227" s="102"/>
      <c r="O227" s="176"/>
      <c r="P227" s="176"/>
      <c r="Q227" s="176"/>
    </row>
    <row r="228" spans="1:17" ht="15" x14ac:dyDescent="0.25">
      <c r="A228" s="208" t="s">
        <v>49</v>
      </c>
      <c r="B228" s="108">
        <v>12</v>
      </c>
      <c r="C228" s="108">
        <v>15</v>
      </c>
      <c r="D228" s="116">
        <f t="shared" ref="D228:D282" si="300">SUM($B$4-B228)</f>
        <v>35</v>
      </c>
      <c r="E228" s="106">
        <f t="shared" si="291"/>
        <v>30</v>
      </c>
      <c r="F228" s="105">
        <f t="shared" si="292"/>
        <v>0.25531914893617019</v>
      </c>
      <c r="G228" s="105">
        <f t="shared" si="293"/>
        <v>0.33333333333333331</v>
      </c>
      <c r="H228" s="104">
        <f t="shared" si="294"/>
        <v>-7.8014184397163122E-2</v>
      </c>
      <c r="I228" s="103">
        <f t="shared" si="295"/>
        <v>0.68571428571428572</v>
      </c>
      <c r="J228" s="103">
        <f t="shared" si="283"/>
        <v>0.46033114374845624</v>
      </c>
      <c r="K228" s="103">
        <f t="shared" si="296"/>
        <v>0.27816431662999325</v>
      </c>
      <c r="L228" s="103">
        <f t="shared" si="297"/>
        <v>1.6903824592933177</v>
      </c>
      <c r="M228" s="103">
        <f t="shared" si="298"/>
        <v>0.79488955384460203</v>
      </c>
      <c r="N228" s="102">
        <f t="shared" si="299"/>
        <v>0.27686394020651361</v>
      </c>
      <c r="O228" s="176" t="str">
        <f t="shared" si="288"/>
        <v/>
      </c>
      <c r="P228" s="176"/>
      <c r="Q228" s="176" t="str">
        <f t="shared" si="289"/>
        <v/>
      </c>
    </row>
    <row r="229" spans="1:17" ht="58.5" customHeight="1" x14ac:dyDescent="0.25">
      <c r="A229" s="208" t="s">
        <v>53</v>
      </c>
      <c r="B229" s="108">
        <v>34</v>
      </c>
      <c r="C229" s="108">
        <v>23</v>
      </c>
      <c r="D229" s="116">
        <f t="shared" si="300"/>
        <v>13</v>
      </c>
      <c r="E229" s="106">
        <f t="shared" si="291"/>
        <v>22</v>
      </c>
      <c r="F229" s="105">
        <f t="shared" si="292"/>
        <v>0.72340425531914898</v>
      </c>
      <c r="G229" s="105">
        <f t="shared" si="293"/>
        <v>0.51111111111111107</v>
      </c>
      <c r="H229" s="104">
        <f t="shared" si="294"/>
        <v>0.21229314420803791</v>
      </c>
      <c r="I229" s="103">
        <f t="shared" si="295"/>
        <v>2.5016722408026757</v>
      </c>
      <c r="J229" s="103">
        <f t="shared" si="283"/>
        <v>0.44189099102954105</v>
      </c>
      <c r="K229" s="103">
        <f t="shared" si="296"/>
        <v>1.0521682785961328</v>
      </c>
      <c r="L229" s="103">
        <f t="shared" si="297"/>
        <v>5.9480637534073661</v>
      </c>
      <c r="M229" s="103">
        <f t="shared" si="298"/>
        <v>1.757061978564006</v>
      </c>
      <c r="N229" s="102">
        <f t="shared" si="299"/>
        <v>2.9637856318750509E-2</v>
      </c>
      <c r="O229" s="176" t="str">
        <f t="shared" si="288"/>
        <v>Doers are 1.8 more likely to give this response than Non-Doers.</v>
      </c>
      <c r="P229" s="176"/>
      <c r="Q229" s="176" t="str">
        <f t="shared" si="289"/>
        <v/>
      </c>
    </row>
    <row r="230" spans="1:17" ht="59.25" customHeight="1" x14ac:dyDescent="0.25">
      <c r="A230" s="208" t="s">
        <v>334</v>
      </c>
      <c r="B230" s="108">
        <v>1</v>
      </c>
      <c r="C230" s="108">
        <v>7</v>
      </c>
      <c r="D230" s="106">
        <f t="shared" si="300"/>
        <v>46</v>
      </c>
      <c r="E230" s="106">
        <f t="shared" si="291"/>
        <v>38</v>
      </c>
      <c r="F230" s="105">
        <f t="shared" si="292"/>
        <v>2.1276595744680851E-2</v>
      </c>
      <c r="G230" s="105">
        <f t="shared" si="293"/>
        <v>0.15555555555555556</v>
      </c>
      <c r="H230" s="104">
        <f t="shared" si="294"/>
        <v>-0.1342789598108747</v>
      </c>
      <c r="I230" s="103">
        <f t="shared" si="295"/>
        <v>0.11801242236024845</v>
      </c>
      <c r="J230" s="103">
        <f t="shared" si="283"/>
        <v>1.0912891746762678</v>
      </c>
      <c r="K230" s="103">
        <f t="shared" si="296"/>
        <v>1.3899642366802431E-2</v>
      </c>
      <c r="L230" s="103">
        <f t="shared" si="297"/>
        <v>1.0019633213438948</v>
      </c>
      <c r="M230" s="103">
        <f t="shared" si="298"/>
        <v>0.19456808103287457</v>
      </c>
      <c r="N230" s="102">
        <f t="shared" si="299"/>
        <v>2.5229619162659228E-2</v>
      </c>
      <c r="O230" s="176" t="str">
        <f t="shared" si="288"/>
        <v/>
      </c>
      <c r="P230" s="176"/>
      <c r="Q230" s="176" t="str">
        <f t="shared" si="289"/>
        <v>Non-doers are 5.1 more likely to give this response than Doers.</v>
      </c>
    </row>
    <row r="231" spans="1:17" ht="15" hidden="1" x14ac:dyDescent="0.25">
      <c r="A231" s="208"/>
      <c r="B231" s="108"/>
      <c r="C231" s="108"/>
      <c r="D231" s="116">
        <f t="shared" si="300"/>
        <v>47</v>
      </c>
      <c r="E231" s="106">
        <f t="shared" si="291"/>
        <v>45</v>
      </c>
      <c r="F231" s="105">
        <f t="shared" si="292"/>
        <v>0</v>
      </c>
      <c r="G231" s="105">
        <f t="shared" si="293"/>
        <v>0</v>
      </c>
      <c r="H231" s="104">
        <f t="shared" si="294"/>
        <v>0</v>
      </c>
      <c r="I231" s="103" t="str">
        <f t="shared" si="295"/>
        <v/>
      </c>
      <c r="J231" s="103" t="e">
        <f t="shared" si="283"/>
        <v>#DIV/0!</v>
      </c>
      <c r="K231" s="103" t="str">
        <f t="shared" si="296"/>
        <v/>
      </c>
      <c r="L231" s="103" t="str">
        <f t="shared" si="297"/>
        <v/>
      </c>
      <c r="M231" s="103" t="str">
        <f t="shared" si="298"/>
        <v/>
      </c>
      <c r="N231" s="102">
        <f t="shared" si="299"/>
        <v>1</v>
      </c>
      <c r="O231" s="176" t="str">
        <f t="shared" si="288"/>
        <v/>
      </c>
      <c r="P231" s="176"/>
      <c r="Q231" s="176" t="str">
        <f t="shared" si="289"/>
        <v/>
      </c>
    </row>
    <row r="232" spans="1:17" ht="15" hidden="1" x14ac:dyDescent="0.25">
      <c r="A232" s="109"/>
      <c r="B232" s="108"/>
      <c r="C232" s="108"/>
      <c r="D232" s="116">
        <f t="shared" si="300"/>
        <v>47</v>
      </c>
      <c r="E232" s="106">
        <f t="shared" si="291"/>
        <v>45</v>
      </c>
      <c r="F232" s="105">
        <f t="shared" si="292"/>
        <v>0</v>
      </c>
      <c r="G232" s="105">
        <f t="shared" si="293"/>
        <v>0</v>
      </c>
      <c r="H232" s="104">
        <f t="shared" si="294"/>
        <v>0</v>
      </c>
      <c r="I232" s="103" t="str">
        <f t="shared" si="295"/>
        <v/>
      </c>
      <c r="J232" s="103" t="e">
        <f t="shared" si="283"/>
        <v>#DIV/0!</v>
      </c>
      <c r="K232" s="103" t="str">
        <f t="shared" si="296"/>
        <v/>
      </c>
      <c r="L232" s="103" t="str">
        <f t="shared" si="297"/>
        <v/>
      </c>
      <c r="M232" s="103" t="str">
        <f t="shared" si="298"/>
        <v/>
      </c>
      <c r="N232" s="102">
        <f t="shared" si="299"/>
        <v>1</v>
      </c>
      <c r="O232" s="176" t="str">
        <f t="shared" si="288"/>
        <v/>
      </c>
      <c r="P232" s="176"/>
      <c r="Q232" s="176" t="str">
        <f t="shared" si="289"/>
        <v/>
      </c>
    </row>
    <row r="233" spans="1:17" ht="15" hidden="1" x14ac:dyDescent="0.25">
      <c r="A233" s="109"/>
      <c r="B233" s="108"/>
      <c r="C233" s="108"/>
      <c r="D233" s="116">
        <f t="shared" si="300"/>
        <v>47</v>
      </c>
      <c r="E233" s="106">
        <f t="shared" si="291"/>
        <v>45</v>
      </c>
      <c r="F233" s="105">
        <f t="shared" si="292"/>
        <v>0</v>
      </c>
      <c r="G233" s="105">
        <f t="shared" si="293"/>
        <v>0</v>
      </c>
      <c r="H233" s="104">
        <f t="shared" si="294"/>
        <v>0</v>
      </c>
      <c r="I233" s="103" t="str">
        <f t="shared" si="295"/>
        <v/>
      </c>
      <c r="J233" s="103" t="e">
        <f t="shared" si="283"/>
        <v>#DIV/0!</v>
      </c>
      <c r="K233" s="103" t="str">
        <f t="shared" si="296"/>
        <v/>
      </c>
      <c r="L233" s="103" t="str">
        <f t="shared" si="297"/>
        <v/>
      </c>
      <c r="M233" s="103" t="str">
        <f t="shared" si="298"/>
        <v/>
      </c>
      <c r="N233" s="102">
        <f t="shared" si="299"/>
        <v>1</v>
      </c>
      <c r="O233" s="176" t="str">
        <f t="shared" si="288"/>
        <v/>
      </c>
      <c r="P233" s="176"/>
      <c r="Q233" s="176" t="str">
        <f t="shared" si="289"/>
        <v/>
      </c>
    </row>
    <row r="234" spans="1:17" ht="15" hidden="1" x14ac:dyDescent="0.25">
      <c r="A234" s="109"/>
      <c r="B234" s="108"/>
      <c r="C234" s="108"/>
      <c r="D234" s="116">
        <f t="shared" si="300"/>
        <v>47</v>
      </c>
      <c r="E234" s="106">
        <f t="shared" si="291"/>
        <v>45</v>
      </c>
      <c r="F234" s="105">
        <f t="shared" si="292"/>
        <v>0</v>
      </c>
      <c r="G234" s="105">
        <f t="shared" si="293"/>
        <v>0</v>
      </c>
      <c r="H234" s="104">
        <f t="shared" si="294"/>
        <v>0</v>
      </c>
      <c r="I234" s="103" t="str">
        <f t="shared" si="295"/>
        <v/>
      </c>
      <c r="J234" s="103" t="e">
        <f t="shared" si="283"/>
        <v>#DIV/0!</v>
      </c>
      <c r="K234" s="103" t="str">
        <f t="shared" si="296"/>
        <v/>
      </c>
      <c r="L234" s="103" t="str">
        <f t="shared" si="297"/>
        <v/>
      </c>
      <c r="M234" s="103" t="str">
        <f t="shared" si="298"/>
        <v/>
      </c>
      <c r="N234" s="102">
        <f t="shared" si="299"/>
        <v>1</v>
      </c>
      <c r="O234" s="176" t="str">
        <f t="shared" si="288"/>
        <v/>
      </c>
      <c r="P234" s="176"/>
      <c r="Q234" s="176" t="str">
        <f t="shared" si="289"/>
        <v/>
      </c>
    </row>
    <row r="235" spans="1:17" ht="15" hidden="1" x14ac:dyDescent="0.25">
      <c r="A235" s="109"/>
      <c r="B235" s="108"/>
      <c r="C235" s="108"/>
      <c r="D235" s="116">
        <f t="shared" si="300"/>
        <v>47</v>
      </c>
      <c r="E235" s="106">
        <f t="shared" si="291"/>
        <v>45</v>
      </c>
      <c r="F235" s="105">
        <f t="shared" si="292"/>
        <v>0</v>
      </c>
      <c r="G235" s="105">
        <f t="shared" si="293"/>
        <v>0</v>
      </c>
      <c r="H235" s="104">
        <f t="shared" si="294"/>
        <v>0</v>
      </c>
      <c r="I235" s="103" t="str">
        <f t="shared" si="295"/>
        <v/>
      </c>
      <c r="J235" s="103" t="e">
        <f t="shared" si="283"/>
        <v>#DIV/0!</v>
      </c>
      <c r="K235" s="103" t="str">
        <f t="shared" si="296"/>
        <v/>
      </c>
      <c r="L235" s="103" t="str">
        <f t="shared" si="297"/>
        <v/>
      </c>
      <c r="M235" s="103" t="str">
        <f t="shared" si="298"/>
        <v/>
      </c>
      <c r="N235" s="102">
        <f t="shared" si="299"/>
        <v>1</v>
      </c>
      <c r="O235" s="176" t="str">
        <f t="shared" si="288"/>
        <v/>
      </c>
      <c r="P235" s="176"/>
      <c r="Q235" s="176" t="str">
        <f t="shared" si="289"/>
        <v/>
      </c>
    </row>
    <row r="236" spans="1:17" ht="15" hidden="1" x14ac:dyDescent="0.25">
      <c r="A236" s="109"/>
      <c r="B236" s="108"/>
      <c r="C236" s="108"/>
      <c r="D236" s="116">
        <f t="shared" si="300"/>
        <v>47</v>
      </c>
      <c r="E236" s="106">
        <f t="shared" si="291"/>
        <v>45</v>
      </c>
      <c r="F236" s="105">
        <f t="shared" si="292"/>
        <v>0</v>
      </c>
      <c r="G236" s="105">
        <f t="shared" si="293"/>
        <v>0</v>
      </c>
      <c r="H236" s="104">
        <f t="shared" si="294"/>
        <v>0</v>
      </c>
      <c r="I236" s="103" t="str">
        <f t="shared" si="295"/>
        <v/>
      </c>
      <c r="J236" s="103" t="e">
        <f t="shared" si="283"/>
        <v>#DIV/0!</v>
      </c>
      <c r="K236" s="103" t="str">
        <f t="shared" si="296"/>
        <v/>
      </c>
      <c r="L236" s="103" t="str">
        <f t="shared" si="297"/>
        <v/>
      </c>
      <c r="M236" s="103" t="str">
        <f t="shared" si="298"/>
        <v/>
      </c>
      <c r="N236" s="102">
        <f t="shared" si="299"/>
        <v>1</v>
      </c>
      <c r="O236" s="176" t="str">
        <f t="shared" si="288"/>
        <v/>
      </c>
      <c r="P236" s="176"/>
      <c r="Q236" s="176" t="str">
        <f t="shared" si="289"/>
        <v/>
      </c>
    </row>
    <row r="237" spans="1:17" ht="15" hidden="1" x14ac:dyDescent="0.25">
      <c r="A237" s="109"/>
      <c r="B237" s="108"/>
      <c r="C237" s="108"/>
      <c r="D237" s="116">
        <f t="shared" si="300"/>
        <v>47</v>
      </c>
      <c r="E237" s="106">
        <f t="shared" si="291"/>
        <v>45</v>
      </c>
      <c r="F237" s="105">
        <f t="shared" si="292"/>
        <v>0</v>
      </c>
      <c r="G237" s="105">
        <f t="shared" si="293"/>
        <v>0</v>
      </c>
      <c r="H237" s="104">
        <f t="shared" si="294"/>
        <v>0</v>
      </c>
      <c r="I237" s="103" t="str">
        <f t="shared" si="295"/>
        <v/>
      </c>
      <c r="J237" s="103" t="e">
        <f t="shared" si="283"/>
        <v>#DIV/0!</v>
      </c>
      <c r="K237" s="103" t="str">
        <f t="shared" si="296"/>
        <v/>
      </c>
      <c r="L237" s="103" t="str">
        <f t="shared" si="297"/>
        <v/>
      </c>
      <c r="M237" s="103" t="str">
        <f t="shared" si="298"/>
        <v/>
      </c>
      <c r="N237" s="102">
        <f t="shared" si="299"/>
        <v>1</v>
      </c>
      <c r="O237" s="176" t="str">
        <f t="shared" si="288"/>
        <v/>
      </c>
      <c r="P237" s="176"/>
      <c r="Q237" s="176" t="str">
        <f t="shared" si="289"/>
        <v/>
      </c>
    </row>
    <row r="238" spans="1:17" ht="15" hidden="1" x14ac:dyDescent="0.25">
      <c r="A238" s="109"/>
      <c r="B238" s="108"/>
      <c r="C238" s="108"/>
      <c r="D238" s="116">
        <f t="shared" si="300"/>
        <v>47</v>
      </c>
      <c r="E238" s="106">
        <f t="shared" si="291"/>
        <v>45</v>
      </c>
      <c r="F238" s="105">
        <f t="shared" si="292"/>
        <v>0</v>
      </c>
      <c r="G238" s="105">
        <f t="shared" si="293"/>
        <v>0</v>
      </c>
      <c r="H238" s="104">
        <f t="shared" si="294"/>
        <v>0</v>
      </c>
      <c r="I238" s="103" t="str">
        <f t="shared" si="295"/>
        <v/>
      </c>
      <c r="J238" s="103" t="e">
        <f t="shared" si="283"/>
        <v>#DIV/0!</v>
      </c>
      <c r="K238" s="103" t="str">
        <f t="shared" si="296"/>
        <v/>
      </c>
      <c r="L238" s="103" t="str">
        <f t="shared" si="297"/>
        <v/>
      </c>
      <c r="M238" s="103" t="str">
        <f t="shared" si="298"/>
        <v/>
      </c>
      <c r="N238" s="102">
        <f t="shared" si="299"/>
        <v>1</v>
      </c>
      <c r="O238" s="176" t="str">
        <f t="shared" si="288"/>
        <v/>
      </c>
      <c r="P238" s="176"/>
      <c r="Q238" s="176" t="str">
        <f t="shared" si="289"/>
        <v/>
      </c>
    </row>
    <row r="239" spans="1:17" ht="15" hidden="1" x14ac:dyDescent="0.25">
      <c r="A239" s="109"/>
      <c r="B239" s="108"/>
      <c r="C239" s="108"/>
      <c r="D239" s="116">
        <f t="shared" si="300"/>
        <v>47</v>
      </c>
      <c r="E239" s="106">
        <f t="shared" si="291"/>
        <v>45</v>
      </c>
      <c r="F239" s="105">
        <f t="shared" si="292"/>
        <v>0</v>
      </c>
      <c r="G239" s="105">
        <f t="shared" si="293"/>
        <v>0</v>
      </c>
      <c r="H239" s="104">
        <f t="shared" si="294"/>
        <v>0</v>
      </c>
      <c r="I239" s="103" t="str">
        <f t="shared" si="295"/>
        <v/>
      </c>
      <c r="J239" s="103" t="e">
        <f t="shared" si="283"/>
        <v>#DIV/0!</v>
      </c>
      <c r="K239" s="103" t="str">
        <f t="shared" si="296"/>
        <v/>
      </c>
      <c r="L239" s="103" t="str">
        <f t="shared" si="297"/>
        <v/>
      </c>
      <c r="M239" s="103" t="str">
        <f t="shared" si="298"/>
        <v/>
      </c>
      <c r="N239" s="102">
        <f t="shared" si="299"/>
        <v>1</v>
      </c>
      <c r="O239" s="176" t="str">
        <f t="shared" si="288"/>
        <v/>
      </c>
      <c r="P239" s="176"/>
      <c r="Q239" s="176" t="str">
        <f t="shared" si="289"/>
        <v/>
      </c>
    </row>
    <row r="240" spans="1:17" ht="15" hidden="1" x14ac:dyDescent="0.25">
      <c r="A240" s="109"/>
      <c r="B240" s="108"/>
      <c r="C240" s="108"/>
      <c r="D240" s="116">
        <f t="shared" si="300"/>
        <v>47</v>
      </c>
      <c r="E240" s="106">
        <f t="shared" si="291"/>
        <v>45</v>
      </c>
      <c r="F240" s="105">
        <f t="shared" si="292"/>
        <v>0</v>
      </c>
      <c r="G240" s="105">
        <f t="shared" si="293"/>
        <v>0</v>
      </c>
      <c r="H240" s="104">
        <f t="shared" si="294"/>
        <v>0</v>
      </c>
      <c r="I240" s="103" t="str">
        <f t="shared" si="295"/>
        <v/>
      </c>
      <c r="J240" s="103" t="e">
        <f t="shared" si="283"/>
        <v>#DIV/0!</v>
      </c>
      <c r="K240" s="103" t="str">
        <f t="shared" si="296"/>
        <v/>
      </c>
      <c r="L240" s="103" t="str">
        <f t="shared" si="297"/>
        <v/>
      </c>
      <c r="M240" s="103" t="str">
        <f t="shared" si="298"/>
        <v/>
      </c>
      <c r="N240" s="102">
        <f t="shared" si="299"/>
        <v>1</v>
      </c>
      <c r="O240" s="176" t="str">
        <f t="shared" si="288"/>
        <v/>
      </c>
      <c r="P240" s="176"/>
      <c r="Q240" s="176" t="str">
        <f t="shared" si="289"/>
        <v/>
      </c>
    </row>
    <row r="241" spans="1:17" ht="15" hidden="1" x14ac:dyDescent="0.25">
      <c r="A241" s="109"/>
      <c r="B241" s="108"/>
      <c r="C241" s="108"/>
      <c r="D241" s="116">
        <f t="shared" si="300"/>
        <v>47</v>
      </c>
      <c r="E241" s="106">
        <f t="shared" si="291"/>
        <v>45</v>
      </c>
      <c r="F241" s="105">
        <f t="shared" si="292"/>
        <v>0</v>
      </c>
      <c r="G241" s="105">
        <f t="shared" si="293"/>
        <v>0</v>
      </c>
      <c r="H241" s="104">
        <f t="shared" si="294"/>
        <v>0</v>
      </c>
      <c r="I241" s="103" t="str">
        <f t="shared" si="295"/>
        <v/>
      </c>
      <c r="J241" s="103" t="e">
        <f t="shared" si="283"/>
        <v>#DIV/0!</v>
      </c>
      <c r="K241" s="103" t="str">
        <f t="shared" si="296"/>
        <v/>
      </c>
      <c r="L241" s="103" t="str">
        <f t="shared" si="297"/>
        <v/>
      </c>
      <c r="M241" s="103" t="str">
        <f t="shared" si="298"/>
        <v/>
      </c>
      <c r="N241" s="102">
        <f t="shared" si="299"/>
        <v>1</v>
      </c>
      <c r="O241" s="176" t="str">
        <f t="shared" si="288"/>
        <v/>
      </c>
      <c r="P241" s="176"/>
      <c r="Q241" s="176" t="str">
        <f t="shared" si="289"/>
        <v/>
      </c>
    </row>
    <row r="242" spans="1:17" ht="15" hidden="1" x14ac:dyDescent="0.25">
      <c r="A242" s="109"/>
      <c r="B242" s="108"/>
      <c r="C242" s="108"/>
      <c r="D242" s="116">
        <f t="shared" si="300"/>
        <v>47</v>
      </c>
      <c r="E242" s="106">
        <f t="shared" si="291"/>
        <v>45</v>
      </c>
      <c r="F242" s="105">
        <f t="shared" si="292"/>
        <v>0</v>
      </c>
      <c r="G242" s="105">
        <f t="shared" si="293"/>
        <v>0</v>
      </c>
      <c r="H242" s="104">
        <f t="shared" si="294"/>
        <v>0</v>
      </c>
      <c r="I242" s="103" t="str">
        <f t="shared" si="295"/>
        <v/>
      </c>
      <c r="J242" s="103" t="e">
        <f t="shared" si="283"/>
        <v>#DIV/0!</v>
      </c>
      <c r="K242" s="103" t="str">
        <f t="shared" si="296"/>
        <v/>
      </c>
      <c r="L242" s="103" t="str">
        <f t="shared" si="297"/>
        <v/>
      </c>
      <c r="M242" s="103" t="str">
        <f t="shared" si="298"/>
        <v/>
      </c>
      <c r="N242" s="102">
        <f t="shared" si="299"/>
        <v>1</v>
      </c>
      <c r="O242" s="176" t="str">
        <f t="shared" si="288"/>
        <v/>
      </c>
      <c r="P242" s="176"/>
      <c r="Q242" s="176" t="str">
        <f t="shared" si="289"/>
        <v/>
      </c>
    </row>
    <row r="243" spans="1:17" ht="15" hidden="1" x14ac:dyDescent="0.25">
      <c r="A243" s="109"/>
      <c r="B243" s="108"/>
      <c r="C243" s="108"/>
      <c r="D243" s="116">
        <f t="shared" si="300"/>
        <v>47</v>
      </c>
      <c r="E243" s="106">
        <f t="shared" si="291"/>
        <v>45</v>
      </c>
      <c r="F243" s="105">
        <f t="shared" si="292"/>
        <v>0</v>
      </c>
      <c r="G243" s="105">
        <f t="shared" si="293"/>
        <v>0</v>
      </c>
      <c r="H243" s="104">
        <f t="shared" si="294"/>
        <v>0</v>
      </c>
      <c r="I243" s="103" t="str">
        <f t="shared" si="295"/>
        <v/>
      </c>
      <c r="J243" s="103" t="e">
        <f t="shared" si="283"/>
        <v>#DIV/0!</v>
      </c>
      <c r="K243" s="103" t="str">
        <f t="shared" si="296"/>
        <v/>
      </c>
      <c r="L243" s="103" t="str">
        <f t="shared" si="297"/>
        <v/>
      </c>
      <c r="M243" s="103" t="str">
        <f t="shared" si="298"/>
        <v/>
      </c>
      <c r="N243" s="102">
        <f t="shared" si="299"/>
        <v>1</v>
      </c>
      <c r="O243" s="176" t="str">
        <f t="shared" si="288"/>
        <v/>
      </c>
      <c r="P243" s="176"/>
      <c r="Q243" s="176" t="str">
        <f t="shared" si="289"/>
        <v/>
      </c>
    </row>
    <row r="244" spans="1:17" ht="15" hidden="1" x14ac:dyDescent="0.25">
      <c r="A244" s="109"/>
      <c r="B244" s="108"/>
      <c r="C244" s="108"/>
      <c r="D244" s="116">
        <f t="shared" si="300"/>
        <v>47</v>
      </c>
      <c r="E244" s="106">
        <f t="shared" si="291"/>
        <v>45</v>
      </c>
      <c r="F244" s="105">
        <f t="shared" si="292"/>
        <v>0</v>
      </c>
      <c r="G244" s="105">
        <f t="shared" si="293"/>
        <v>0</v>
      </c>
      <c r="H244" s="104">
        <f t="shared" si="294"/>
        <v>0</v>
      </c>
      <c r="I244" s="103" t="str">
        <f t="shared" si="295"/>
        <v/>
      </c>
      <c r="J244" s="103" t="e">
        <f t="shared" si="283"/>
        <v>#DIV/0!</v>
      </c>
      <c r="K244" s="103" t="str">
        <f t="shared" si="296"/>
        <v/>
      </c>
      <c r="L244" s="103" t="str">
        <f t="shared" si="297"/>
        <v/>
      </c>
      <c r="M244" s="103" t="str">
        <f t="shared" si="298"/>
        <v/>
      </c>
      <c r="N244" s="102">
        <f t="shared" si="299"/>
        <v>1</v>
      </c>
      <c r="O244" s="176" t="str">
        <f t="shared" si="288"/>
        <v/>
      </c>
      <c r="P244" s="176"/>
      <c r="Q244" s="176" t="str">
        <f t="shared" si="289"/>
        <v/>
      </c>
    </row>
    <row r="245" spans="1:17" ht="15" hidden="1" x14ac:dyDescent="0.25">
      <c r="A245" s="109"/>
      <c r="B245" s="108"/>
      <c r="C245" s="108"/>
      <c r="D245" s="116">
        <f t="shared" si="300"/>
        <v>47</v>
      </c>
      <c r="E245" s="106">
        <f t="shared" si="291"/>
        <v>45</v>
      </c>
      <c r="F245" s="105">
        <f t="shared" si="292"/>
        <v>0</v>
      </c>
      <c r="G245" s="105">
        <f t="shared" si="293"/>
        <v>0</v>
      </c>
      <c r="H245" s="104">
        <f t="shared" si="294"/>
        <v>0</v>
      </c>
      <c r="I245" s="103" t="str">
        <f t="shared" si="295"/>
        <v/>
      </c>
      <c r="J245" s="103" t="e">
        <f t="shared" si="283"/>
        <v>#DIV/0!</v>
      </c>
      <c r="K245" s="103" t="str">
        <f t="shared" si="296"/>
        <v/>
      </c>
      <c r="L245" s="103" t="str">
        <f t="shared" si="297"/>
        <v/>
      </c>
      <c r="M245" s="103" t="str">
        <f t="shared" si="298"/>
        <v/>
      </c>
      <c r="N245" s="102">
        <f t="shared" si="299"/>
        <v>1</v>
      </c>
      <c r="O245" s="176" t="str">
        <f t="shared" si="288"/>
        <v/>
      </c>
      <c r="P245" s="176"/>
      <c r="Q245" s="176" t="str">
        <f t="shared" si="289"/>
        <v/>
      </c>
    </row>
    <row r="246" spans="1:17" ht="15" hidden="1" x14ac:dyDescent="0.25">
      <c r="A246" s="109"/>
      <c r="B246" s="108"/>
      <c r="C246" s="108"/>
      <c r="D246" s="116">
        <f t="shared" si="300"/>
        <v>47</v>
      </c>
      <c r="E246" s="106">
        <f t="shared" si="291"/>
        <v>45</v>
      </c>
      <c r="F246" s="105">
        <f t="shared" si="292"/>
        <v>0</v>
      </c>
      <c r="G246" s="105">
        <f t="shared" si="293"/>
        <v>0</v>
      </c>
      <c r="H246" s="104">
        <f t="shared" si="294"/>
        <v>0</v>
      </c>
      <c r="I246" s="103" t="str">
        <f t="shared" si="295"/>
        <v/>
      </c>
      <c r="J246" s="103" t="e">
        <f t="shared" si="283"/>
        <v>#DIV/0!</v>
      </c>
      <c r="K246" s="103" t="str">
        <f t="shared" si="296"/>
        <v/>
      </c>
      <c r="L246" s="103" t="str">
        <f t="shared" si="297"/>
        <v/>
      </c>
      <c r="M246" s="103" t="str">
        <f t="shared" si="298"/>
        <v/>
      </c>
      <c r="N246" s="102">
        <f t="shared" si="299"/>
        <v>1</v>
      </c>
      <c r="O246" s="176" t="str">
        <f t="shared" si="288"/>
        <v/>
      </c>
      <c r="P246" s="176"/>
      <c r="Q246" s="176" t="str">
        <f t="shared" si="289"/>
        <v/>
      </c>
    </row>
    <row r="247" spans="1:17" ht="15" hidden="1" x14ac:dyDescent="0.25">
      <c r="A247" s="109"/>
      <c r="B247" s="108"/>
      <c r="C247" s="108"/>
      <c r="D247" s="116">
        <f t="shared" si="300"/>
        <v>47</v>
      </c>
      <c r="E247" s="106">
        <f t="shared" si="291"/>
        <v>45</v>
      </c>
      <c r="F247" s="105">
        <f t="shared" si="292"/>
        <v>0</v>
      </c>
      <c r="G247" s="105">
        <f t="shared" si="293"/>
        <v>0</v>
      </c>
      <c r="H247" s="104">
        <f t="shared" si="294"/>
        <v>0</v>
      </c>
      <c r="I247" s="103" t="str">
        <f t="shared" si="295"/>
        <v/>
      </c>
      <c r="J247" s="103" t="e">
        <f t="shared" si="283"/>
        <v>#DIV/0!</v>
      </c>
      <c r="K247" s="103" t="str">
        <f t="shared" si="296"/>
        <v/>
      </c>
      <c r="L247" s="103" t="str">
        <f t="shared" si="297"/>
        <v/>
      </c>
      <c r="M247" s="103" t="str">
        <f t="shared" si="298"/>
        <v/>
      </c>
      <c r="N247" s="102">
        <f t="shared" si="299"/>
        <v>1</v>
      </c>
      <c r="O247" s="176" t="str">
        <f t="shared" si="288"/>
        <v/>
      </c>
      <c r="P247" s="176"/>
      <c r="Q247" s="176" t="str">
        <f t="shared" si="289"/>
        <v/>
      </c>
    </row>
    <row r="248" spans="1:17" ht="15" hidden="1" x14ac:dyDescent="0.25">
      <c r="A248" s="109"/>
      <c r="B248" s="108"/>
      <c r="C248" s="108"/>
      <c r="D248" s="116">
        <f t="shared" si="300"/>
        <v>47</v>
      </c>
      <c r="E248" s="106">
        <f t="shared" si="291"/>
        <v>45</v>
      </c>
      <c r="F248" s="105">
        <f t="shared" si="292"/>
        <v>0</v>
      </c>
      <c r="G248" s="105">
        <f t="shared" si="293"/>
        <v>0</v>
      </c>
      <c r="H248" s="104">
        <f t="shared" si="294"/>
        <v>0</v>
      </c>
      <c r="I248" s="103" t="str">
        <f t="shared" si="295"/>
        <v/>
      </c>
      <c r="J248" s="103" t="e">
        <f t="shared" si="283"/>
        <v>#DIV/0!</v>
      </c>
      <c r="K248" s="103" t="str">
        <f t="shared" si="296"/>
        <v/>
      </c>
      <c r="L248" s="103" t="str">
        <f t="shared" si="297"/>
        <v/>
      </c>
      <c r="M248" s="103" t="str">
        <f t="shared" si="298"/>
        <v/>
      </c>
      <c r="N248" s="102">
        <f t="shared" si="299"/>
        <v>1</v>
      </c>
      <c r="O248" s="176" t="str">
        <f t="shared" si="288"/>
        <v/>
      </c>
      <c r="P248" s="176"/>
      <c r="Q248" s="176" t="str">
        <f t="shared" si="289"/>
        <v/>
      </c>
    </row>
    <row r="249" spans="1:17" ht="15" hidden="1" x14ac:dyDescent="0.25">
      <c r="A249" s="109"/>
      <c r="B249" s="108"/>
      <c r="C249" s="108"/>
      <c r="D249" s="116">
        <f t="shared" si="300"/>
        <v>47</v>
      </c>
      <c r="E249" s="106">
        <f t="shared" si="291"/>
        <v>45</v>
      </c>
      <c r="F249" s="105">
        <f t="shared" si="292"/>
        <v>0</v>
      </c>
      <c r="G249" s="105">
        <f t="shared" si="293"/>
        <v>0</v>
      </c>
      <c r="H249" s="104">
        <f t="shared" si="294"/>
        <v>0</v>
      </c>
      <c r="I249" s="103" t="str">
        <f t="shared" si="295"/>
        <v/>
      </c>
      <c r="J249" s="103" t="e">
        <f t="shared" si="283"/>
        <v>#DIV/0!</v>
      </c>
      <c r="K249" s="103" t="str">
        <f t="shared" si="296"/>
        <v/>
      </c>
      <c r="L249" s="103" t="str">
        <f t="shared" si="297"/>
        <v/>
      </c>
      <c r="M249" s="103" t="str">
        <f t="shared" si="298"/>
        <v/>
      </c>
      <c r="N249" s="102">
        <f t="shared" si="299"/>
        <v>1</v>
      </c>
      <c r="O249" s="176" t="str">
        <f t="shared" si="288"/>
        <v/>
      </c>
      <c r="P249" s="176"/>
      <c r="Q249" s="176" t="str">
        <f t="shared" si="289"/>
        <v/>
      </c>
    </row>
    <row r="250" spans="1:17" ht="15" hidden="1" x14ac:dyDescent="0.25">
      <c r="A250" s="109"/>
      <c r="B250" s="108"/>
      <c r="C250" s="108"/>
      <c r="D250" s="116">
        <f t="shared" si="300"/>
        <v>47</v>
      </c>
      <c r="E250" s="106">
        <f t="shared" si="291"/>
        <v>45</v>
      </c>
      <c r="F250" s="105">
        <f t="shared" si="292"/>
        <v>0</v>
      </c>
      <c r="G250" s="105">
        <f t="shared" si="293"/>
        <v>0</v>
      </c>
      <c r="H250" s="104">
        <f t="shared" si="294"/>
        <v>0</v>
      </c>
      <c r="I250" s="103" t="str">
        <f t="shared" si="295"/>
        <v/>
      </c>
      <c r="J250" s="103" t="e">
        <f t="shared" si="283"/>
        <v>#DIV/0!</v>
      </c>
      <c r="K250" s="103" t="str">
        <f t="shared" si="296"/>
        <v/>
      </c>
      <c r="L250" s="103" t="str">
        <f t="shared" si="297"/>
        <v/>
      </c>
      <c r="M250" s="103" t="str">
        <f t="shared" si="298"/>
        <v/>
      </c>
      <c r="N250" s="102">
        <f t="shared" si="299"/>
        <v>1</v>
      </c>
      <c r="O250" s="176" t="str">
        <f t="shared" si="288"/>
        <v/>
      </c>
      <c r="P250" s="176"/>
      <c r="Q250" s="176" t="str">
        <f t="shared" si="289"/>
        <v/>
      </c>
    </row>
    <row r="251" spans="1:17" ht="15" hidden="1" x14ac:dyDescent="0.25">
      <c r="A251" s="109"/>
      <c r="B251" s="108"/>
      <c r="C251" s="108"/>
      <c r="D251" s="116">
        <f t="shared" si="300"/>
        <v>47</v>
      </c>
      <c r="E251" s="106">
        <f t="shared" si="291"/>
        <v>45</v>
      </c>
      <c r="F251" s="105">
        <f t="shared" si="292"/>
        <v>0</v>
      </c>
      <c r="G251" s="105">
        <f t="shared" si="293"/>
        <v>0</v>
      </c>
      <c r="H251" s="104">
        <f t="shared" si="294"/>
        <v>0</v>
      </c>
      <c r="I251" s="103" t="str">
        <f t="shared" si="295"/>
        <v/>
      </c>
      <c r="J251" s="103" t="e">
        <f t="shared" si="283"/>
        <v>#DIV/0!</v>
      </c>
      <c r="K251" s="103" t="str">
        <f t="shared" si="296"/>
        <v/>
      </c>
      <c r="L251" s="103" t="str">
        <f t="shared" si="297"/>
        <v/>
      </c>
      <c r="M251" s="103" t="str">
        <f t="shared" si="298"/>
        <v/>
      </c>
      <c r="N251" s="102">
        <f t="shared" si="299"/>
        <v>1</v>
      </c>
      <c r="O251" s="176" t="str">
        <f t="shared" si="288"/>
        <v/>
      </c>
      <c r="P251" s="176"/>
      <c r="Q251" s="176" t="str">
        <f t="shared" si="289"/>
        <v/>
      </c>
    </row>
    <row r="252" spans="1:17" ht="15" hidden="1" x14ac:dyDescent="0.25">
      <c r="A252" s="109"/>
      <c r="B252" s="108"/>
      <c r="C252" s="108"/>
      <c r="D252" s="116">
        <f t="shared" si="300"/>
        <v>47</v>
      </c>
      <c r="E252" s="106">
        <f t="shared" si="291"/>
        <v>45</v>
      </c>
      <c r="F252" s="105">
        <f t="shared" si="292"/>
        <v>0</v>
      </c>
      <c r="G252" s="105">
        <f t="shared" si="293"/>
        <v>0</v>
      </c>
      <c r="H252" s="104">
        <f t="shared" si="294"/>
        <v>0</v>
      </c>
      <c r="I252" s="103" t="str">
        <f t="shared" si="295"/>
        <v/>
      </c>
      <c r="J252" s="103" t="e">
        <f t="shared" si="283"/>
        <v>#DIV/0!</v>
      </c>
      <c r="K252" s="103" t="str">
        <f t="shared" si="296"/>
        <v/>
      </c>
      <c r="L252" s="103" t="str">
        <f t="shared" si="297"/>
        <v/>
      </c>
      <c r="M252" s="103" t="str">
        <f t="shared" si="298"/>
        <v/>
      </c>
      <c r="N252" s="102">
        <f t="shared" si="299"/>
        <v>1</v>
      </c>
      <c r="O252" s="176" t="str">
        <f t="shared" si="288"/>
        <v/>
      </c>
      <c r="P252" s="176"/>
      <c r="Q252" s="176" t="str">
        <f t="shared" si="289"/>
        <v/>
      </c>
    </row>
    <row r="253" spans="1:17" ht="15" hidden="1" x14ac:dyDescent="0.25">
      <c r="A253" s="109"/>
      <c r="B253" s="108"/>
      <c r="C253" s="108"/>
      <c r="D253" s="116">
        <f t="shared" si="300"/>
        <v>47</v>
      </c>
      <c r="E253" s="106">
        <f t="shared" si="291"/>
        <v>45</v>
      </c>
      <c r="F253" s="105">
        <f t="shared" si="292"/>
        <v>0</v>
      </c>
      <c r="G253" s="105">
        <f t="shared" si="293"/>
        <v>0</v>
      </c>
      <c r="H253" s="104">
        <f t="shared" si="294"/>
        <v>0</v>
      </c>
      <c r="I253" s="103" t="str">
        <f t="shared" si="295"/>
        <v/>
      </c>
      <c r="J253" s="103" t="e">
        <f t="shared" si="283"/>
        <v>#DIV/0!</v>
      </c>
      <c r="K253" s="103" t="str">
        <f t="shared" si="296"/>
        <v/>
      </c>
      <c r="L253" s="103" t="str">
        <f t="shared" si="297"/>
        <v/>
      </c>
      <c r="M253" s="103" t="str">
        <f t="shared" si="298"/>
        <v/>
      </c>
      <c r="N253" s="102">
        <f t="shared" si="299"/>
        <v>1</v>
      </c>
      <c r="O253" s="176" t="str">
        <f t="shared" si="288"/>
        <v/>
      </c>
      <c r="P253" s="176"/>
      <c r="Q253" s="176" t="str">
        <f t="shared" si="289"/>
        <v/>
      </c>
    </row>
    <row r="254" spans="1:17" ht="15" hidden="1" x14ac:dyDescent="0.25">
      <c r="A254" s="109"/>
      <c r="B254" s="108"/>
      <c r="C254" s="108"/>
      <c r="D254" s="116">
        <f t="shared" si="300"/>
        <v>47</v>
      </c>
      <c r="E254" s="106">
        <f t="shared" si="291"/>
        <v>45</v>
      </c>
      <c r="F254" s="105">
        <f t="shared" si="292"/>
        <v>0</v>
      </c>
      <c r="G254" s="105">
        <f t="shared" si="293"/>
        <v>0</v>
      </c>
      <c r="H254" s="104">
        <f t="shared" si="294"/>
        <v>0</v>
      </c>
      <c r="I254" s="103" t="str">
        <f t="shared" si="295"/>
        <v/>
      </c>
      <c r="J254" s="103" t="e">
        <f t="shared" si="283"/>
        <v>#DIV/0!</v>
      </c>
      <c r="K254" s="103" t="str">
        <f t="shared" si="296"/>
        <v/>
      </c>
      <c r="L254" s="103" t="str">
        <f t="shared" si="297"/>
        <v/>
      </c>
      <c r="M254" s="103" t="str">
        <f t="shared" si="298"/>
        <v/>
      </c>
      <c r="N254" s="102">
        <f t="shared" si="299"/>
        <v>1</v>
      </c>
      <c r="O254" s="176" t="str">
        <f t="shared" si="288"/>
        <v/>
      </c>
      <c r="P254" s="176"/>
      <c r="Q254" s="176" t="str">
        <f t="shared" si="289"/>
        <v/>
      </c>
    </row>
    <row r="255" spans="1:17" ht="15" hidden="1" x14ac:dyDescent="0.25">
      <c r="A255" s="109"/>
      <c r="B255" s="108"/>
      <c r="C255" s="108"/>
      <c r="D255" s="116">
        <f t="shared" si="300"/>
        <v>47</v>
      </c>
      <c r="E255" s="106">
        <f t="shared" si="291"/>
        <v>45</v>
      </c>
      <c r="F255" s="105">
        <f t="shared" si="292"/>
        <v>0</v>
      </c>
      <c r="G255" s="105">
        <f t="shared" si="293"/>
        <v>0</v>
      </c>
      <c r="H255" s="104">
        <f t="shared" si="294"/>
        <v>0</v>
      </c>
      <c r="I255" s="103" t="str">
        <f t="shared" si="295"/>
        <v/>
      </c>
      <c r="J255" s="103" t="e">
        <f t="shared" si="283"/>
        <v>#DIV/0!</v>
      </c>
      <c r="K255" s="103" t="str">
        <f t="shared" si="296"/>
        <v/>
      </c>
      <c r="L255" s="103" t="str">
        <f t="shared" si="297"/>
        <v/>
      </c>
      <c r="M255" s="103" t="str">
        <f t="shared" si="298"/>
        <v/>
      </c>
      <c r="N255" s="102">
        <f t="shared" si="299"/>
        <v>1</v>
      </c>
      <c r="O255" s="176" t="str">
        <f t="shared" si="288"/>
        <v/>
      </c>
      <c r="P255" s="176"/>
      <c r="Q255" s="176" t="str">
        <f t="shared" si="289"/>
        <v/>
      </c>
    </row>
    <row r="256" spans="1:17" ht="15" hidden="1" x14ac:dyDescent="0.25">
      <c r="A256" s="109"/>
      <c r="B256" s="108"/>
      <c r="C256" s="108"/>
      <c r="D256" s="116">
        <f t="shared" si="300"/>
        <v>47</v>
      </c>
      <c r="E256" s="106">
        <f t="shared" si="291"/>
        <v>45</v>
      </c>
      <c r="F256" s="105">
        <f t="shared" si="292"/>
        <v>0</v>
      </c>
      <c r="G256" s="105">
        <f t="shared" si="293"/>
        <v>0</v>
      </c>
      <c r="H256" s="104">
        <f t="shared" si="294"/>
        <v>0</v>
      </c>
      <c r="I256" s="103" t="str">
        <f t="shared" si="295"/>
        <v/>
      </c>
      <c r="J256" s="103" t="e">
        <f t="shared" si="283"/>
        <v>#DIV/0!</v>
      </c>
      <c r="K256" s="103" t="str">
        <f t="shared" si="296"/>
        <v/>
      </c>
      <c r="L256" s="103" t="str">
        <f t="shared" si="297"/>
        <v/>
      </c>
      <c r="M256" s="103" t="str">
        <f t="shared" si="298"/>
        <v/>
      </c>
      <c r="N256" s="102">
        <f t="shared" si="299"/>
        <v>1</v>
      </c>
      <c r="O256" s="176" t="str">
        <f t="shared" si="288"/>
        <v/>
      </c>
      <c r="P256" s="176"/>
      <c r="Q256" s="176" t="str">
        <f t="shared" si="289"/>
        <v/>
      </c>
    </row>
    <row r="257" spans="1:17" ht="15" hidden="1" x14ac:dyDescent="0.25">
      <c r="A257" s="109"/>
      <c r="B257" s="108"/>
      <c r="C257" s="108"/>
      <c r="D257" s="116">
        <f t="shared" si="300"/>
        <v>47</v>
      </c>
      <c r="E257" s="106">
        <f t="shared" si="291"/>
        <v>45</v>
      </c>
      <c r="F257" s="105">
        <f t="shared" si="292"/>
        <v>0</v>
      </c>
      <c r="G257" s="105">
        <f t="shared" si="293"/>
        <v>0</v>
      </c>
      <c r="H257" s="104">
        <f t="shared" si="294"/>
        <v>0</v>
      </c>
      <c r="I257" s="103" t="str">
        <f t="shared" si="295"/>
        <v/>
      </c>
      <c r="J257" s="103" t="e">
        <f t="shared" si="283"/>
        <v>#DIV/0!</v>
      </c>
      <c r="K257" s="103" t="str">
        <f t="shared" si="296"/>
        <v/>
      </c>
      <c r="L257" s="103" t="str">
        <f t="shared" si="297"/>
        <v/>
      </c>
      <c r="M257" s="103" t="str">
        <f t="shared" si="298"/>
        <v/>
      </c>
      <c r="N257" s="102">
        <f t="shared" si="299"/>
        <v>1</v>
      </c>
      <c r="O257" s="176" t="str">
        <f t="shared" si="288"/>
        <v/>
      </c>
      <c r="P257" s="176"/>
      <c r="Q257" s="176" t="str">
        <f t="shared" si="289"/>
        <v/>
      </c>
    </row>
    <row r="258" spans="1:17" ht="15" hidden="1" x14ac:dyDescent="0.25">
      <c r="A258" s="109"/>
      <c r="B258" s="108"/>
      <c r="C258" s="108"/>
      <c r="D258" s="116">
        <f t="shared" si="300"/>
        <v>47</v>
      </c>
      <c r="E258" s="106">
        <f t="shared" si="291"/>
        <v>45</v>
      </c>
      <c r="F258" s="105">
        <f t="shared" si="292"/>
        <v>0</v>
      </c>
      <c r="G258" s="105">
        <f t="shared" si="293"/>
        <v>0</v>
      </c>
      <c r="H258" s="104">
        <f t="shared" si="294"/>
        <v>0</v>
      </c>
      <c r="I258" s="103" t="str">
        <f t="shared" si="295"/>
        <v/>
      </c>
      <c r="J258" s="103" t="e">
        <f t="shared" si="283"/>
        <v>#DIV/0!</v>
      </c>
      <c r="K258" s="103" t="str">
        <f t="shared" si="296"/>
        <v/>
      </c>
      <c r="L258" s="103" t="str">
        <f t="shared" si="297"/>
        <v/>
      </c>
      <c r="M258" s="103" t="str">
        <f t="shared" si="298"/>
        <v/>
      </c>
      <c r="N258" s="102">
        <f t="shared" si="299"/>
        <v>1</v>
      </c>
      <c r="O258" s="176" t="str">
        <f t="shared" si="288"/>
        <v/>
      </c>
      <c r="P258" s="176"/>
      <c r="Q258" s="176" t="str">
        <f t="shared" si="289"/>
        <v/>
      </c>
    </row>
    <row r="259" spans="1:17" ht="15" hidden="1" x14ac:dyDescent="0.25">
      <c r="A259" s="109"/>
      <c r="B259" s="108"/>
      <c r="C259" s="108"/>
      <c r="D259" s="116">
        <f t="shared" si="300"/>
        <v>47</v>
      </c>
      <c r="E259" s="106">
        <f t="shared" si="291"/>
        <v>45</v>
      </c>
      <c r="F259" s="105">
        <f t="shared" si="292"/>
        <v>0</v>
      </c>
      <c r="G259" s="105">
        <f t="shared" si="293"/>
        <v>0</v>
      </c>
      <c r="H259" s="104">
        <f t="shared" si="294"/>
        <v>0</v>
      </c>
      <c r="I259" s="103" t="str">
        <f t="shared" si="295"/>
        <v/>
      </c>
      <c r="J259" s="103" t="e">
        <f t="shared" si="283"/>
        <v>#DIV/0!</v>
      </c>
      <c r="K259" s="103" t="str">
        <f t="shared" si="296"/>
        <v/>
      </c>
      <c r="L259" s="103" t="str">
        <f t="shared" si="297"/>
        <v/>
      </c>
      <c r="M259" s="103" t="str">
        <f t="shared" si="298"/>
        <v/>
      </c>
      <c r="N259" s="102">
        <f t="shared" si="299"/>
        <v>1</v>
      </c>
      <c r="O259" s="176" t="str">
        <f t="shared" si="288"/>
        <v/>
      </c>
      <c r="P259" s="176"/>
      <c r="Q259" s="176" t="str">
        <f t="shared" si="289"/>
        <v/>
      </c>
    </row>
    <row r="260" spans="1:17" ht="15" hidden="1" x14ac:dyDescent="0.25">
      <c r="A260" s="109"/>
      <c r="B260" s="108"/>
      <c r="C260" s="108"/>
      <c r="D260" s="116">
        <f t="shared" si="300"/>
        <v>47</v>
      </c>
      <c r="E260" s="106">
        <f t="shared" si="291"/>
        <v>45</v>
      </c>
      <c r="F260" s="105">
        <f t="shared" si="292"/>
        <v>0</v>
      </c>
      <c r="G260" s="105">
        <f t="shared" si="293"/>
        <v>0</v>
      </c>
      <c r="H260" s="104">
        <f t="shared" si="294"/>
        <v>0</v>
      </c>
      <c r="I260" s="103" t="str">
        <f t="shared" si="295"/>
        <v/>
      </c>
      <c r="J260" s="103" t="e">
        <f t="shared" si="283"/>
        <v>#DIV/0!</v>
      </c>
      <c r="K260" s="103" t="str">
        <f t="shared" si="296"/>
        <v/>
      </c>
      <c r="L260" s="103" t="str">
        <f t="shared" si="297"/>
        <v/>
      </c>
      <c r="M260" s="103" t="str">
        <f t="shared" si="298"/>
        <v/>
      </c>
      <c r="N260" s="102">
        <f t="shared" si="299"/>
        <v>1</v>
      </c>
      <c r="O260" s="176" t="str">
        <f t="shared" si="288"/>
        <v/>
      </c>
      <c r="P260" s="176"/>
      <c r="Q260" s="176" t="str">
        <f t="shared" si="289"/>
        <v/>
      </c>
    </row>
    <row r="261" spans="1:17" ht="15" hidden="1" x14ac:dyDescent="0.25">
      <c r="A261" s="109"/>
      <c r="B261" s="108"/>
      <c r="C261" s="108"/>
      <c r="D261" s="116">
        <f t="shared" si="300"/>
        <v>47</v>
      </c>
      <c r="E261" s="106">
        <f t="shared" si="291"/>
        <v>45</v>
      </c>
      <c r="F261" s="105">
        <f t="shared" si="292"/>
        <v>0</v>
      </c>
      <c r="G261" s="105">
        <f t="shared" si="293"/>
        <v>0</v>
      </c>
      <c r="H261" s="104">
        <f t="shared" si="294"/>
        <v>0</v>
      </c>
      <c r="I261" s="103" t="str">
        <f t="shared" si="295"/>
        <v/>
      </c>
      <c r="J261" s="103" t="e">
        <f t="shared" si="283"/>
        <v>#DIV/0!</v>
      </c>
      <c r="K261" s="103" t="str">
        <f t="shared" si="296"/>
        <v/>
      </c>
      <c r="L261" s="103" t="str">
        <f t="shared" si="297"/>
        <v/>
      </c>
      <c r="M261" s="103" t="str">
        <f t="shared" si="298"/>
        <v/>
      </c>
      <c r="N261" s="102">
        <f t="shared" si="299"/>
        <v>1</v>
      </c>
      <c r="O261" s="176" t="str">
        <f t="shared" si="288"/>
        <v/>
      </c>
      <c r="P261" s="176"/>
      <c r="Q261" s="176" t="str">
        <f t="shared" si="289"/>
        <v/>
      </c>
    </row>
    <row r="262" spans="1:17" ht="15" hidden="1" x14ac:dyDescent="0.25">
      <c r="A262" s="109"/>
      <c r="B262" s="108"/>
      <c r="C262" s="108"/>
      <c r="D262" s="116">
        <f t="shared" si="300"/>
        <v>47</v>
      </c>
      <c r="E262" s="106">
        <f t="shared" si="291"/>
        <v>45</v>
      </c>
      <c r="F262" s="105">
        <f t="shared" si="292"/>
        <v>0</v>
      </c>
      <c r="G262" s="105">
        <f t="shared" si="293"/>
        <v>0</v>
      </c>
      <c r="H262" s="104">
        <f t="shared" si="294"/>
        <v>0</v>
      </c>
      <c r="I262" s="103" t="str">
        <f t="shared" si="295"/>
        <v/>
      </c>
      <c r="J262" s="103" t="e">
        <f t="shared" si="283"/>
        <v>#DIV/0!</v>
      </c>
      <c r="K262" s="103" t="str">
        <f t="shared" si="296"/>
        <v/>
      </c>
      <c r="L262" s="103" t="str">
        <f t="shared" si="297"/>
        <v/>
      </c>
      <c r="M262" s="103" t="str">
        <f t="shared" si="298"/>
        <v/>
      </c>
      <c r="N262" s="102">
        <f t="shared" si="299"/>
        <v>1</v>
      </c>
      <c r="O262" s="176" t="str">
        <f t="shared" si="288"/>
        <v/>
      </c>
      <c r="P262" s="176"/>
      <c r="Q262" s="176" t="str">
        <f t="shared" si="289"/>
        <v/>
      </c>
    </row>
    <row r="263" spans="1:17" ht="15" hidden="1" x14ac:dyDescent="0.25">
      <c r="A263" s="109"/>
      <c r="B263" s="108"/>
      <c r="C263" s="108"/>
      <c r="D263" s="116">
        <f t="shared" si="300"/>
        <v>47</v>
      </c>
      <c r="E263" s="106">
        <f t="shared" si="291"/>
        <v>45</v>
      </c>
      <c r="F263" s="105">
        <f t="shared" si="292"/>
        <v>0</v>
      </c>
      <c r="G263" s="105">
        <f t="shared" si="293"/>
        <v>0</v>
      </c>
      <c r="H263" s="104">
        <f t="shared" si="294"/>
        <v>0</v>
      </c>
      <c r="I263" s="103" t="str">
        <f t="shared" si="295"/>
        <v/>
      </c>
      <c r="J263" s="103" t="e">
        <f t="shared" si="283"/>
        <v>#DIV/0!</v>
      </c>
      <c r="K263" s="103" t="str">
        <f t="shared" si="296"/>
        <v/>
      </c>
      <c r="L263" s="103" t="str">
        <f t="shared" si="297"/>
        <v/>
      </c>
      <c r="M263" s="103" t="str">
        <f t="shared" si="298"/>
        <v/>
      </c>
      <c r="N263" s="102">
        <f t="shared" si="299"/>
        <v>1</v>
      </c>
      <c r="O263" s="176" t="str">
        <f t="shared" si="288"/>
        <v/>
      </c>
      <c r="P263" s="176"/>
      <c r="Q263" s="176" t="str">
        <f t="shared" si="289"/>
        <v/>
      </c>
    </row>
    <row r="264" spans="1:17" ht="15" hidden="1" x14ac:dyDescent="0.25">
      <c r="A264" s="109"/>
      <c r="B264" s="108"/>
      <c r="C264" s="108"/>
      <c r="D264" s="116">
        <f t="shared" si="300"/>
        <v>47</v>
      </c>
      <c r="E264" s="106">
        <f t="shared" si="291"/>
        <v>45</v>
      </c>
      <c r="F264" s="105">
        <f t="shared" si="292"/>
        <v>0</v>
      </c>
      <c r="G264" s="105">
        <f t="shared" si="293"/>
        <v>0</v>
      </c>
      <c r="H264" s="104">
        <f t="shared" si="294"/>
        <v>0</v>
      </c>
      <c r="I264" s="103" t="str">
        <f t="shared" si="295"/>
        <v/>
      </c>
      <c r="J264" s="103" t="e">
        <f t="shared" si="283"/>
        <v>#DIV/0!</v>
      </c>
      <c r="K264" s="103" t="str">
        <f t="shared" si="296"/>
        <v/>
      </c>
      <c r="L264" s="103" t="str">
        <f t="shared" si="297"/>
        <v/>
      </c>
      <c r="M264" s="103" t="str">
        <f t="shared" si="298"/>
        <v/>
      </c>
      <c r="N264" s="102">
        <f t="shared" si="299"/>
        <v>1</v>
      </c>
      <c r="O264" s="176" t="str">
        <f t="shared" si="288"/>
        <v/>
      </c>
      <c r="P264" s="176"/>
      <c r="Q264" s="176" t="str">
        <f t="shared" si="289"/>
        <v/>
      </c>
    </row>
    <row r="265" spans="1:17" ht="15" hidden="1" x14ac:dyDescent="0.25">
      <c r="A265" s="109"/>
      <c r="B265" s="108"/>
      <c r="C265" s="108"/>
      <c r="D265" s="116">
        <f t="shared" si="300"/>
        <v>47</v>
      </c>
      <c r="E265" s="106">
        <f t="shared" si="291"/>
        <v>45</v>
      </c>
      <c r="F265" s="105">
        <f t="shared" si="292"/>
        <v>0</v>
      </c>
      <c r="G265" s="105">
        <f t="shared" si="293"/>
        <v>0</v>
      </c>
      <c r="H265" s="104">
        <f t="shared" si="294"/>
        <v>0</v>
      </c>
      <c r="I265" s="103" t="str">
        <f t="shared" si="295"/>
        <v/>
      </c>
      <c r="J265" s="103" t="e">
        <f t="shared" si="283"/>
        <v>#DIV/0!</v>
      </c>
      <c r="K265" s="103" t="str">
        <f t="shared" si="296"/>
        <v/>
      </c>
      <c r="L265" s="103" t="str">
        <f t="shared" si="297"/>
        <v/>
      </c>
      <c r="M265" s="103" t="str">
        <f t="shared" si="298"/>
        <v/>
      </c>
      <c r="N265" s="102">
        <f t="shared" si="299"/>
        <v>1</v>
      </c>
      <c r="O265" s="176" t="str">
        <f t="shared" si="288"/>
        <v/>
      </c>
      <c r="P265" s="176"/>
      <c r="Q265" s="176" t="str">
        <f t="shared" si="289"/>
        <v/>
      </c>
    </row>
    <row r="266" spans="1:17" ht="15" hidden="1" x14ac:dyDescent="0.25">
      <c r="A266" s="109"/>
      <c r="B266" s="108"/>
      <c r="C266" s="108"/>
      <c r="D266" s="116">
        <f t="shared" si="300"/>
        <v>47</v>
      </c>
      <c r="E266" s="106">
        <f t="shared" si="291"/>
        <v>45</v>
      </c>
      <c r="F266" s="105">
        <f t="shared" si="292"/>
        <v>0</v>
      </c>
      <c r="G266" s="105">
        <f t="shared" si="293"/>
        <v>0</v>
      </c>
      <c r="H266" s="104">
        <f t="shared" si="294"/>
        <v>0</v>
      </c>
      <c r="I266" s="103" t="str">
        <f t="shared" si="295"/>
        <v/>
      </c>
      <c r="J266" s="103" t="e">
        <f t="shared" si="283"/>
        <v>#DIV/0!</v>
      </c>
      <c r="K266" s="103" t="str">
        <f t="shared" si="296"/>
        <v/>
      </c>
      <c r="L266" s="103" t="str">
        <f t="shared" si="297"/>
        <v/>
      </c>
      <c r="M266" s="103" t="str">
        <f t="shared" si="298"/>
        <v/>
      </c>
      <c r="N266" s="102">
        <f t="shared" si="299"/>
        <v>1</v>
      </c>
      <c r="O266" s="176" t="str">
        <f t="shared" si="288"/>
        <v/>
      </c>
      <c r="P266" s="176"/>
      <c r="Q266" s="176" t="str">
        <f t="shared" si="289"/>
        <v/>
      </c>
    </row>
    <row r="267" spans="1:17" ht="15" hidden="1" x14ac:dyDescent="0.25">
      <c r="A267" s="109"/>
      <c r="B267" s="108"/>
      <c r="C267" s="108"/>
      <c r="D267" s="116">
        <f t="shared" si="300"/>
        <v>47</v>
      </c>
      <c r="E267" s="106">
        <f t="shared" si="291"/>
        <v>45</v>
      </c>
      <c r="F267" s="105">
        <f t="shared" si="292"/>
        <v>0</v>
      </c>
      <c r="G267" s="105">
        <f t="shared" si="293"/>
        <v>0</v>
      </c>
      <c r="H267" s="104">
        <f t="shared" si="294"/>
        <v>0</v>
      </c>
      <c r="I267" s="103" t="str">
        <f t="shared" si="295"/>
        <v/>
      </c>
      <c r="J267" s="103" t="e">
        <f t="shared" si="283"/>
        <v>#DIV/0!</v>
      </c>
      <c r="K267" s="103" t="str">
        <f t="shared" si="296"/>
        <v/>
      </c>
      <c r="L267" s="103" t="str">
        <f t="shared" si="297"/>
        <v/>
      </c>
      <c r="M267" s="103" t="str">
        <f t="shared" si="298"/>
        <v/>
      </c>
      <c r="N267" s="102">
        <f t="shared" si="299"/>
        <v>1</v>
      </c>
      <c r="O267" s="176" t="str">
        <f t="shared" si="288"/>
        <v/>
      </c>
      <c r="P267" s="176"/>
      <c r="Q267" s="176" t="str">
        <f t="shared" si="289"/>
        <v/>
      </c>
    </row>
    <row r="268" spans="1:17" ht="15" hidden="1" x14ac:dyDescent="0.25">
      <c r="A268" s="109"/>
      <c r="B268" s="108"/>
      <c r="C268" s="108"/>
      <c r="D268" s="116">
        <f t="shared" si="300"/>
        <v>47</v>
      </c>
      <c r="E268" s="106">
        <f t="shared" si="291"/>
        <v>45</v>
      </c>
      <c r="F268" s="105">
        <f t="shared" si="292"/>
        <v>0</v>
      </c>
      <c r="G268" s="105">
        <f t="shared" si="293"/>
        <v>0</v>
      </c>
      <c r="H268" s="104">
        <f t="shared" si="294"/>
        <v>0</v>
      </c>
      <c r="I268" s="103" t="str">
        <f t="shared" si="295"/>
        <v/>
      </c>
      <c r="J268" s="103" t="e">
        <f t="shared" si="283"/>
        <v>#DIV/0!</v>
      </c>
      <c r="K268" s="103" t="str">
        <f t="shared" si="296"/>
        <v/>
      </c>
      <c r="L268" s="103" t="str">
        <f t="shared" si="297"/>
        <v/>
      </c>
      <c r="M268" s="103" t="str">
        <f t="shared" si="298"/>
        <v/>
      </c>
      <c r="N268" s="102">
        <f t="shared" si="299"/>
        <v>1</v>
      </c>
      <c r="O268" s="176" t="str">
        <f t="shared" si="288"/>
        <v/>
      </c>
      <c r="P268" s="176"/>
      <c r="Q268" s="176" t="str">
        <f t="shared" si="289"/>
        <v/>
      </c>
    </row>
    <row r="269" spans="1:17" ht="15" hidden="1" x14ac:dyDescent="0.25">
      <c r="A269" s="109"/>
      <c r="B269" s="108"/>
      <c r="C269" s="108"/>
      <c r="D269" s="116">
        <f t="shared" si="300"/>
        <v>47</v>
      </c>
      <c r="E269" s="106">
        <f t="shared" si="291"/>
        <v>45</v>
      </c>
      <c r="F269" s="105">
        <f t="shared" si="292"/>
        <v>0</v>
      </c>
      <c r="G269" s="105">
        <f t="shared" si="293"/>
        <v>0</v>
      </c>
      <c r="H269" s="104">
        <f t="shared" si="294"/>
        <v>0</v>
      </c>
      <c r="I269" s="103" t="str">
        <f t="shared" si="295"/>
        <v/>
      </c>
      <c r="J269" s="103" t="e">
        <f t="shared" si="283"/>
        <v>#DIV/0!</v>
      </c>
      <c r="K269" s="103" t="str">
        <f t="shared" si="296"/>
        <v/>
      </c>
      <c r="L269" s="103" t="str">
        <f t="shared" si="297"/>
        <v/>
      </c>
      <c r="M269" s="103" t="str">
        <f t="shared" si="298"/>
        <v/>
      </c>
      <c r="N269" s="102">
        <f t="shared" si="299"/>
        <v>1</v>
      </c>
      <c r="O269" s="176" t="str">
        <f t="shared" si="288"/>
        <v/>
      </c>
      <c r="P269" s="176"/>
      <c r="Q269" s="176" t="str">
        <f t="shared" si="289"/>
        <v/>
      </c>
    </row>
    <row r="270" spans="1:17" ht="15" hidden="1" x14ac:dyDescent="0.25">
      <c r="A270" s="109"/>
      <c r="B270" s="108"/>
      <c r="C270" s="108"/>
      <c r="D270" s="116">
        <f t="shared" si="300"/>
        <v>47</v>
      </c>
      <c r="E270" s="106">
        <f t="shared" si="291"/>
        <v>45</v>
      </c>
      <c r="F270" s="105">
        <f t="shared" si="292"/>
        <v>0</v>
      </c>
      <c r="G270" s="105">
        <f t="shared" si="293"/>
        <v>0</v>
      </c>
      <c r="H270" s="104">
        <f t="shared" si="294"/>
        <v>0</v>
      </c>
      <c r="I270" s="103" t="str">
        <f t="shared" si="295"/>
        <v/>
      </c>
      <c r="J270" s="103" t="e">
        <f t="shared" si="283"/>
        <v>#DIV/0!</v>
      </c>
      <c r="K270" s="103" t="str">
        <f t="shared" si="296"/>
        <v/>
      </c>
      <c r="L270" s="103" t="str">
        <f t="shared" si="297"/>
        <v/>
      </c>
      <c r="M270" s="103" t="str">
        <f t="shared" si="298"/>
        <v/>
      </c>
      <c r="N270" s="102">
        <f t="shared" si="299"/>
        <v>1</v>
      </c>
      <c r="O270" s="176" t="str">
        <f t="shared" si="288"/>
        <v/>
      </c>
      <c r="P270" s="176"/>
      <c r="Q270" s="176" t="str">
        <f t="shared" si="289"/>
        <v/>
      </c>
    </row>
    <row r="271" spans="1:17" ht="15" hidden="1" x14ac:dyDescent="0.25">
      <c r="A271" s="109"/>
      <c r="B271" s="108"/>
      <c r="C271" s="108"/>
      <c r="D271" s="116">
        <f t="shared" si="300"/>
        <v>47</v>
      </c>
      <c r="E271" s="106">
        <f t="shared" si="291"/>
        <v>45</v>
      </c>
      <c r="F271" s="105">
        <f t="shared" si="292"/>
        <v>0</v>
      </c>
      <c r="G271" s="105">
        <f t="shared" si="293"/>
        <v>0</v>
      </c>
      <c r="H271" s="104">
        <f t="shared" si="294"/>
        <v>0</v>
      </c>
      <c r="I271" s="103" t="str">
        <f t="shared" si="295"/>
        <v/>
      </c>
      <c r="J271" s="103" t="e">
        <f t="shared" si="283"/>
        <v>#DIV/0!</v>
      </c>
      <c r="K271" s="103" t="str">
        <f t="shared" si="296"/>
        <v/>
      </c>
      <c r="L271" s="103" t="str">
        <f t="shared" si="297"/>
        <v/>
      </c>
      <c r="M271" s="103" t="str">
        <f t="shared" si="298"/>
        <v/>
      </c>
      <c r="N271" s="102">
        <f t="shared" si="299"/>
        <v>1</v>
      </c>
      <c r="O271" s="176" t="str">
        <f t="shared" si="288"/>
        <v/>
      </c>
      <c r="P271" s="176"/>
      <c r="Q271" s="176" t="str">
        <f t="shared" si="289"/>
        <v/>
      </c>
    </row>
    <row r="272" spans="1:17" ht="15" hidden="1" x14ac:dyDescent="0.25">
      <c r="A272" s="109"/>
      <c r="B272" s="108"/>
      <c r="C272" s="108"/>
      <c r="D272" s="116">
        <f t="shared" si="300"/>
        <v>47</v>
      </c>
      <c r="E272" s="106">
        <f t="shared" si="291"/>
        <v>45</v>
      </c>
      <c r="F272" s="105">
        <f t="shared" si="292"/>
        <v>0</v>
      </c>
      <c r="G272" s="105">
        <f t="shared" si="293"/>
        <v>0</v>
      </c>
      <c r="H272" s="104">
        <f t="shared" si="294"/>
        <v>0</v>
      </c>
      <c r="I272" s="103" t="str">
        <f t="shared" si="295"/>
        <v/>
      </c>
      <c r="J272" s="103" t="e">
        <f t="shared" si="283"/>
        <v>#DIV/0!</v>
      </c>
      <c r="K272" s="103" t="str">
        <f t="shared" si="296"/>
        <v/>
      </c>
      <c r="L272" s="103" t="str">
        <f t="shared" si="297"/>
        <v/>
      </c>
      <c r="M272" s="103" t="str">
        <f t="shared" si="298"/>
        <v/>
      </c>
      <c r="N272" s="102">
        <f t="shared" si="299"/>
        <v>1</v>
      </c>
      <c r="O272" s="176" t="str">
        <f t="shared" si="288"/>
        <v/>
      </c>
      <c r="P272" s="176"/>
      <c r="Q272" s="176" t="str">
        <f t="shared" si="289"/>
        <v/>
      </c>
    </row>
    <row r="273" spans="1:17" ht="15" hidden="1" x14ac:dyDescent="0.25">
      <c r="A273" s="109"/>
      <c r="B273" s="108"/>
      <c r="C273" s="108"/>
      <c r="D273" s="116">
        <f t="shared" si="300"/>
        <v>47</v>
      </c>
      <c r="E273" s="106">
        <f t="shared" si="291"/>
        <v>45</v>
      </c>
      <c r="F273" s="105">
        <f t="shared" si="292"/>
        <v>0</v>
      </c>
      <c r="G273" s="105">
        <f t="shared" si="293"/>
        <v>0</v>
      </c>
      <c r="H273" s="104">
        <f t="shared" si="294"/>
        <v>0</v>
      </c>
      <c r="I273" s="103" t="str">
        <f t="shared" si="295"/>
        <v/>
      </c>
      <c r="J273" s="103" t="e">
        <f t="shared" si="283"/>
        <v>#DIV/0!</v>
      </c>
      <c r="K273" s="103" t="str">
        <f t="shared" si="296"/>
        <v/>
      </c>
      <c r="L273" s="103" t="str">
        <f t="shared" si="297"/>
        <v/>
      </c>
      <c r="M273" s="103" t="str">
        <f t="shared" si="298"/>
        <v/>
      </c>
      <c r="N273" s="102">
        <f t="shared" si="299"/>
        <v>1</v>
      </c>
      <c r="O273" s="176" t="str">
        <f t="shared" si="288"/>
        <v/>
      </c>
      <c r="P273" s="176"/>
      <c r="Q273" s="176" t="str">
        <f t="shared" si="289"/>
        <v/>
      </c>
    </row>
    <row r="274" spans="1:17" ht="15" hidden="1" x14ac:dyDescent="0.25">
      <c r="A274" s="109"/>
      <c r="B274" s="108"/>
      <c r="C274" s="108"/>
      <c r="D274" s="116">
        <f t="shared" si="300"/>
        <v>47</v>
      </c>
      <c r="E274" s="106">
        <f t="shared" si="291"/>
        <v>45</v>
      </c>
      <c r="F274" s="105">
        <f t="shared" si="292"/>
        <v>0</v>
      </c>
      <c r="G274" s="105">
        <f t="shared" si="293"/>
        <v>0</v>
      </c>
      <c r="H274" s="104">
        <f t="shared" si="294"/>
        <v>0</v>
      </c>
      <c r="I274" s="103" t="str">
        <f t="shared" si="295"/>
        <v/>
      </c>
      <c r="J274" s="103" t="e">
        <f t="shared" si="283"/>
        <v>#DIV/0!</v>
      </c>
      <c r="K274" s="103" t="str">
        <f t="shared" si="296"/>
        <v/>
      </c>
      <c r="L274" s="103" t="str">
        <f t="shared" si="297"/>
        <v/>
      </c>
      <c r="M274" s="103" t="str">
        <f t="shared" si="298"/>
        <v/>
      </c>
      <c r="N274" s="102">
        <f t="shared" si="299"/>
        <v>1</v>
      </c>
      <c r="O274" s="176" t="str">
        <f t="shared" si="288"/>
        <v/>
      </c>
      <c r="P274" s="176"/>
      <c r="Q274" s="176" t="str">
        <f t="shared" si="289"/>
        <v/>
      </c>
    </row>
    <row r="275" spans="1:17" ht="15" hidden="1" x14ac:dyDescent="0.25">
      <c r="A275" s="109"/>
      <c r="B275" s="108"/>
      <c r="C275" s="108"/>
      <c r="D275" s="116">
        <f t="shared" si="300"/>
        <v>47</v>
      </c>
      <c r="E275" s="106">
        <f t="shared" si="291"/>
        <v>45</v>
      </c>
      <c r="F275" s="105">
        <f t="shared" si="292"/>
        <v>0</v>
      </c>
      <c r="G275" s="105">
        <f t="shared" si="293"/>
        <v>0</v>
      </c>
      <c r="H275" s="104">
        <f t="shared" si="294"/>
        <v>0</v>
      </c>
      <c r="I275" s="103" t="str">
        <f t="shared" si="295"/>
        <v/>
      </c>
      <c r="J275" s="103" t="e">
        <f t="shared" si="283"/>
        <v>#DIV/0!</v>
      </c>
      <c r="K275" s="103" t="str">
        <f t="shared" si="296"/>
        <v/>
      </c>
      <c r="L275" s="103" t="str">
        <f t="shared" si="297"/>
        <v/>
      </c>
      <c r="M275" s="103" t="str">
        <f t="shared" si="298"/>
        <v/>
      </c>
      <c r="N275" s="102">
        <f t="shared" si="299"/>
        <v>1</v>
      </c>
      <c r="O275" s="176" t="str">
        <f t="shared" si="288"/>
        <v/>
      </c>
      <c r="P275" s="176"/>
      <c r="Q275" s="176" t="str">
        <f t="shared" si="289"/>
        <v/>
      </c>
    </row>
    <row r="276" spans="1:17" ht="15" hidden="1" x14ac:dyDescent="0.25">
      <c r="A276" s="109"/>
      <c r="B276" s="108"/>
      <c r="C276" s="108"/>
      <c r="D276" s="116">
        <f t="shared" si="300"/>
        <v>47</v>
      </c>
      <c r="E276" s="106">
        <f t="shared" si="291"/>
        <v>45</v>
      </c>
      <c r="F276" s="105">
        <f t="shared" si="292"/>
        <v>0</v>
      </c>
      <c r="G276" s="105">
        <f t="shared" si="293"/>
        <v>0</v>
      </c>
      <c r="H276" s="104">
        <f t="shared" si="294"/>
        <v>0</v>
      </c>
      <c r="I276" s="103" t="str">
        <f t="shared" si="295"/>
        <v/>
      </c>
      <c r="J276" s="103" t="e">
        <f t="shared" si="283"/>
        <v>#DIV/0!</v>
      </c>
      <c r="K276" s="103" t="str">
        <f t="shared" si="296"/>
        <v/>
      </c>
      <c r="L276" s="103" t="str">
        <f t="shared" si="297"/>
        <v/>
      </c>
      <c r="M276" s="103" t="str">
        <f t="shared" si="298"/>
        <v/>
      </c>
      <c r="N276" s="102">
        <f t="shared" si="299"/>
        <v>1</v>
      </c>
      <c r="O276" s="176" t="str">
        <f t="shared" si="288"/>
        <v/>
      </c>
      <c r="P276" s="176"/>
      <c r="Q276" s="176" t="str">
        <f t="shared" si="289"/>
        <v/>
      </c>
    </row>
    <row r="277" spans="1:17" ht="15" hidden="1" x14ac:dyDescent="0.25">
      <c r="A277" s="109"/>
      <c r="B277" s="108"/>
      <c r="C277" s="108"/>
      <c r="D277" s="116">
        <f t="shared" si="300"/>
        <v>47</v>
      </c>
      <c r="E277" s="106">
        <f t="shared" si="291"/>
        <v>45</v>
      </c>
      <c r="F277" s="105">
        <f t="shared" si="292"/>
        <v>0</v>
      </c>
      <c r="G277" s="105">
        <f t="shared" si="293"/>
        <v>0</v>
      </c>
      <c r="H277" s="104">
        <f t="shared" si="294"/>
        <v>0</v>
      </c>
      <c r="I277" s="103" t="str">
        <f t="shared" si="295"/>
        <v/>
      </c>
      <c r="J277" s="103" t="e">
        <f t="shared" si="283"/>
        <v>#DIV/0!</v>
      </c>
      <c r="K277" s="103" t="str">
        <f t="shared" si="296"/>
        <v/>
      </c>
      <c r="L277" s="103" t="str">
        <f t="shared" si="297"/>
        <v/>
      </c>
      <c r="M277" s="103" t="str">
        <f t="shared" si="298"/>
        <v/>
      </c>
      <c r="N277" s="102">
        <f t="shared" si="299"/>
        <v>1</v>
      </c>
      <c r="O277" s="176" t="str">
        <f t="shared" si="288"/>
        <v/>
      </c>
      <c r="P277" s="176"/>
      <c r="Q277" s="176" t="str">
        <f t="shared" si="289"/>
        <v/>
      </c>
    </row>
    <row r="278" spans="1:17" ht="15" hidden="1" x14ac:dyDescent="0.25">
      <c r="A278" s="109"/>
      <c r="B278" s="108"/>
      <c r="C278" s="108"/>
      <c r="D278" s="116">
        <f t="shared" si="300"/>
        <v>47</v>
      </c>
      <c r="E278" s="106">
        <f t="shared" si="291"/>
        <v>45</v>
      </c>
      <c r="F278" s="105">
        <f t="shared" si="292"/>
        <v>0</v>
      </c>
      <c r="G278" s="105">
        <f t="shared" si="293"/>
        <v>0</v>
      </c>
      <c r="H278" s="104">
        <f t="shared" si="294"/>
        <v>0</v>
      </c>
      <c r="I278" s="103" t="str">
        <f t="shared" si="295"/>
        <v/>
      </c>
      <c r="J278" s="103" t="e">
        <f t="shared" si="283"/>
        <v>#DIV/0!</v>
      </c>
      <c r="K278" s="103" t="str">
        <f t="shared" si="296"/>
        <v/>
      </c>
      <c r="L278" s="103" t="str">
        <f t="shared" si="297"/>
        <v/>
      </c>
      <c r="M278" s="103" t="str">
        <f t="shared" si="298"/>
        <v/>
      </c>
      <c r="N278" s="102">
        <f t="shared" si="299"/>
        <v>1</v>
      </c>
      <c r="O278" s="176" t="str">
        <f t="shared" si="288"/>
        <v/>
      </c>
      <c r="P278" s="176"/>
      <c r="Q278" s="176" t="str">
        <f t="shared" si="289"/>
        <v/>
      </c>
    </row>
    <row r="279" spans="1:17" ht="15" hidden="1" x14ac:dyDescent="0.25">
      <c r="A279" s="109"/>
      <c r="B279" s="108"/>
      <c r="C279" s="108"/>
      <c r="D279" s="116">
        <f t="shared" si="300"/>
        <v>47</v>
      </c>
      <c r="E279" s="106">
        <f t="shared" si="291"/>
        <v>45</v>
      </c>
      <c r="F279" s="105">
        <f t="shared" si="292"/>
        <v>0</v>
      </c>
      <c r="G279" s="105">
        <f t="shared" si="293"/>
        <v>0</v>
      </c>
      <c r="H279" s="104">
        <f t="shared" si="294"/>
        <v>0</v>
      </c>
      <c r="I279" s="103" t="str">
        <f t="shared" si="295"/>
        <v/>
      </c>
      <c r="J279" s="103" t="e">
        <f t="shared" si="283"/>
        <v>#DIV/0!</v>
      </c>
      <c r="K279" s="103" t="str">
        <f t="shared" si="296"/>
        <v/>
      </c>
      <c r="L279" s="103" t="str">
        <f t="shared" si="297"/>
        <v/>
      </c>
      <c r="M279" s="103" t="str">
        <f t="shared" si="298"/>
        <v/>
      </c>
      <c r="N279" s="102">
        <f t="shared" si="299"/>
        <v>1</v>
      </c>
      <c r="O279" s="176" t="str">
        <f t="shared" si="288"/>
        <v/>
      </c>
      <c r="P279" s="176"/>
      <c r="Q279" s="176" t="str">
        <f t="shared" si="289"/>
        <v/>
      </c>
    </row>
    <row r="280" spans="1:17" ht="15" hidden="1" x14ac:dyDescent="0.25">
      <c r="A280" s="109"/>
      <c r="B280" s="108"/>
      <c r="C280" s="108"/>
      <c r="D280" s="116">
        <f t="shared" si="300"/>
        <v>47</v>
      </c>
      <c r="E280" s="106">
        <f t="shared" si="291"/>
        <v>45</v>
      </c>
      <c r="F280" s="105">
        <f t="shared" si="292"/>
        <v>0</v>
      </c>
      <c r="G280" s="105">
        <f t="shared" si="293"/>
        <v>0</v>
      </c>
      <c r="H280" s="104">
        <f t="shared" si="294"/>
        <v>0</v>
      </c>
      <c r="I280" s="103" t="str">
        <f t="shared" si="295"/>
        <v/>
      </c>
      <c r="J280" s="103" t="e">
        <f t="shared" si="283"/>
        <v>#DIV/0!</v>
      </c>
      <c r="K280" s="103" t="str">
        <f t="shared" si="296"/>
        <v/>
      </c>
      <c r="L280" s="103" t="str">
        <f t="shared" si="297"/>
        <v/>
      </c>
      <c r="M280" s="103" t="str">
        <f t="shared" si="298"/>
        <v/>
      </c>
      <c r="N280" s="102">
        <f t="shared" si="299"/>
        <v>1</v>
      </c>
      <c r="O280" s="176" t="str">
        <f t="shared" si="288"/>
        <v/>
      </c>
      <c r="P280" s="176"/>
      <c r="Q280" s="176" t="str">
        <f t="shared" si="289"/>
        <v/>
      </c>
    </row>
    <row r="281" spans="1:17" ht="15" hidden="1" x14ac:dyDescent="0.25">
      <c r="A281" s="109"/>
      <c r="B281" s="108"/>
      <c r="C281" s="108"/>
      <c r="D281" s="116">
        <f t="shared" si="300"/>
        <v>47</v>
      </c>
      <c r="E281" s="106">
        <f t="shared" si="291"/>
        <v>45</v>
      </c>
      <c r="F281" s="105">
        <f t="shared" si="292"/>
        <v>0</v>
      </c>
      <c r="G281" s="105">
        <f t="shared" si="293"/>
        <v>0</v>
      </c>
      <c r="H281" s="104">
        <f t="shared" si="294"/>
        <v>0</v>
      </c>
      <c r="I281" s="103" t="str">
        <f t="shared" si="295"/>
        <v/>
      </c>
      <c r="J281" s="103" t="e">
        <f t="shared" si="283"/>
        <v>#DIV/0!</v>
      </c>
      <c r="K281" s="103" t="str">
        <f t="shared" si="296"/>
        <v/>
      </c>
      <c r="L281" s="103" t="str">
        <f t="shared" si="297"/>
        <v/>
      </c>
      <c r="M281" s="103" t="str">
        <f t="shared" si="298"/>
        <v/>
      </c>
      <c r="N281" s="102">
        <f t="shared" si="299"/>
        <v>1</v>
      </c>
      <c r="O281" s="176" t="str">
        <f t="shared" si="288"/>
        <v/>
      </c>
      <c r="P281" s="176"/>
      <c r="Q281" s="176" t="str">
        <f t="shared" si="289"/>
        <v/>
      </c>
    </row>
    <row r="282" spans="1:17" ht="15" hidden="1" x14ac:dyDescent="0.25">
      <c r="A282" s="109"/>
      <c r="B282" s="108"/>
      <c r="C282" s="108"/>
      <c r="D282" s="116">
        <f t="shared" si="300"/>
        <v>47</v>
      </c>
      <c r="E282" s="106">
        <f t="shared" si="291"/>
        <v>45</v>
      </c>
      <c r="F282" s="105">
        <f t="shared" si="292"/>
        <v>0</v>
      </c>
      <c r="G282" s="105">
        <f t="shared" si="293"/>
        <v>0</v>
      </c>
      <c r="H282" s="104">
        <f t="shared" si="294"/>
        <v>0</v>
      </c>
      <c r="I282" s="103" t="str">
        <f t="shared" si="295"/>
        <v/>
      </c>
      <c r="J282" s="103" t="e">
        <f t="shared" si="283"/>
        <v>#DIV/0!</v>
      </c>
      <c r="K282" s="103" t="str">
        <f t="shared" si="296"/>
        <v/>
      </c>
      <c r="L282" s="103" t="str">
        <f t="shared" si="297"/>
        <v/>
      </c>
      <c r="M282" s="103" t="str">
        <f t="shared" si="298"/>
        <v/>
      </c>
      <c r="N282" s="102">
        <f t="shared" si="299"/>
        <v>1</v>
      </c>
      <c r="O282" s="176" t="str">
        <f t="shared" si="288"/>
        <v/>
      </c>
      <c r="P282" s="176"/>
      <c r="Q282" s="176" t="str">
        <f t="shared" si="289"/>
        <v/>
      </c>
    </row>
    <row r="283" spans="1:17" ht="15" hidden="1" x14ac:dyDescent="0.25">
      <c r="A283" s="109"/>
      <c r="B283" s="108"/>
      <c r="C283" s="108"/>
      <c r="D283" s="116">
        <f t="shared" ref="D283:D346" si="301">SUM($B$4-B283)</f>
        <v>47</v>
      </c>
      <c r="E283" s="106">
        <f t="shared" si="291"/>
        <v>45</v>
      </c>
      <c r="F283" s="105">
        <f t="shared" si="292"/>
        <v>0</v>
      </c>
      <c r="G283" s="105">
        <f t="shared" si="293"/>
        <v>0</v>
      </c>
      <c r="H283" s="104">
        <f t="shared" si="294"/>
        <v>0</v>
      </c>
      <c r="I283" s="103" t="str">
        <f t="shared" si="295"/>
        <v/>
      </c>
      <c r="J283" s="103" t="e">
        <f t="shared" si="283"/>
        <v>#DIV/0!</v>
      </c>
      <c r="K283" s="103" t="str">
        <f t="shared" si="296"/>
        <v/>
      </c>
      <c r="L283" s="103" t="str">
        <f t="shared" si="297"/>
        <v/>
      </c>
      <c r="M283" s="103" t="str">
        <f t="shared" si="298"/>
        <v/>
      </c>
      <c r="N283" s="102">
        <f t="shared" si="299"/>
        <v>1</v>
      </c>
      <c r="O283" s="176" t="str">
        <f t="shared" si="288"/>
        <v/>
      </c>
      <c r="P283" s="176"/>
      <c r="Q283" s="176" t="str">
        <f t="shared" si="289"/>
        <v/>
      </c>
    </row>
    <row r="284" spans="1:17" ht="15" hidden="1" x14ac:dyDescent="0.25">
      <c r="A284" s="109"/>
      <c r="B284" s="108"/>
      <c r="C284" s="108"/>
      <c r="D284" s="116">
        <f t="shared" si="301"/>
        <v>47</v>
      </c>
      <c r="E284" s="106">
        <f t="shared" si="291"/>
        <v>45</v>
      </c>
      <c r="F284" s="105">
        <f t="shared" si="292"/>
        <v>0</v>
      </c>
      <c r="G284" s="105">
        <f t="shared" si="293"/>
        <v>0</v>
      </c>
      <c r="H284" s="104">
        <f t="shared" si="294"/>
        <v>0</v>
      </c>
      <c r="I284" s="103" t="str">
        <f t="shared" si="295"/>
        <v/>
      </c>
      <c r="J284" s="103" t="e">
        <f t="shared" ref="J284:J347" si="302">POWER(1/B284+1/C284+1/D284+1/E284,1/2)</f>
        <v>#DIV/0!</v>
      </c>
      <c r="K284" s="103" t="str">
        <f t="shared" si="296"/>
        <v/>
      </c>
      <c r="L284" s="103" t="str">
        <f t="shared" si="297"/>
        <v/>
      </c>
      <c r="M284" s="103" t="str">
        <f t="shared" si="298"/>
        <v/>
      </c>
      <c r="N284" s="102">
        <f t="shared" si="299"/>
        <v>1</v>
      </c>
      <c r="O284" s="176" t="str">
        <f t="shared" ref="O284:O347" si="303">IF(AND(N284&lt;$B$6,M284&gt;1,AND(B284&gt;0,B284&lt;$B$4)),"Doers are " &amp; ROUND(M284,1)&amp;" more likely to give this response than Non-Doers.",IF(AND(N284&lt;$B$6,M284&gt;1,B284=$B$4),"Doers are more likely to give this response than Non-doers.",""))</f>
        <v/>
      </c>
      <c r="P284" s="176"/>
      <c r="Q284" s="176" t="str">
        <f t="shared" ref="Q284:Q347" si="304">IF(AND(N284&lt;$B$6,M284&lt;1,AND(C284&gt;0,B284&gt;0)),"Non-doers are " &amp; ROUND(1/M284,1)&amp;" more likely to give this response than Doers.",IF(AND(N284&lt;$B$6,M284=0,B284=0),"Non-doers are more likely to give this response than Doers.",""))</f>
        <v/>
      </c>
    </row>
    <row r="285" spans="1:17" ht="15" hidden="1" x14ac:dyDescent="0.25">
      <c r="A285" s="109"/>
      <c r="B285" s="108"/>
      <c r="C285" s="108"/>
      <c r="D285" s="116">
        <f t="shared" si="301"/>
        <v>47</v>
      </c>
      <c r="E285" s="106">
        <f t="shared" si="291"/>
        <v>45</v>
      </c>
      <c r="F285" s="105">
        <f t="shared" si="292"/>
        <v>0</v>
      </c>
      <c r="G285" s="105">
        <f t="shared" si="293"/>
        <v>0</v>
      </c>
      <c r="H285" s="104">
        <f t="shared" si="294"/>
        <v>0</v>
      </c>
      <c r="I285" s="103" t="str">
        <f t="shared" si="295"/>
        <v/>
      </c>
      <c r="J285" s="103" t="e">
        <f t="shared" si="302"/>
        <v>#DIV/0!</v>
      </c>
      <c r="K285" s="103" t="str">
        <f t="shared" si="296"/>
        <v/>
      </c>
      <c r="L285" s="103" t="str">
        <f t="shared" si="297"/>
        <v/>
      </c>
      <c r="M285" s="103" t="str">
        <f t="shared" si="298"/>
        <v/>
      </c>
      <c r="N285" s="102">
        <f t="shared" si="299"/>
        <v>1</v>
      </c>
      <c r="O285" s="176" t="str">
        <f t="shared" si="303"/>
        <v/>
      </c>
      <c r="P285" s="176"/>
      <c r="Q285" s="176" t="str">
        <f t="shared" si="304"/>
        <v/>
      </c>
    </row>
    <row r="286" spans="1:17" ht="15" hidden="1" x14ac:dyDescent="0.25">
      <c r="A286" s="109"/>
      <c r="B286" s="108"/>
      <c r="C286" s="108"/>
      <c r="D286" s="116">
        <f t="shared" si="301"/>
        <v>47</v>
      </c>
      <c r="E286" s="106">
        <f t="shared" si="291"/>
        <v>45</v>
      </c>
      <c r="F286" s="105">
        <f t="shared" si="292"/>
        <v>0</v>
      </c>
      <c r="G286" s="105">
        <f t="shared" si="293"/>
        <v>0</v>
      </c>
      <c r="H286" s="104">
        <f t="shared" si="294"/>
        <v>0</v>
      </c>
      <c r="I286" s="103" t="str">
        <f t="shared" si="295"/>
        <v/>
      </c>
      <c r="J286" s="103" t="e">
        <f t="shared" si="302"/>
        <v>#DIV/0!</v>
      </c>
      <c r="K286" s="103" t="str">
        <f t="shared" si="296"/>
        <v/>
      </c>
      <c r="L286" s="103" t="str">
        <f t="shared" si="297"/>
        <v/>
      </c>
      <c r="M286" s="103" t="str">
        <f t="shared" si="298"/>
        <v/>
      </c>
      <c r="N286" s="102">
        <f t="shared" si="299"/>
        <v>1</v>
      </c>
      <c r="O286" s="176" t="str">
        <f t="shared" si="303"/>
        <v/>
      </c>
      <c r="P286" s="176"/>
      <c r="Q286" s="176" t="str">
        <f t="shared" si="304"/>
        <v/>
      </c>
    </row>
    <row r="287" spans="1:17" ht="15" hidden="1" x14ac:dyDescent="0.25">
      <c r="A287" s="109"/>
      <c r="B287" s="108"/>
      <c r="C287" s="108"/>
      <c r="D287" s="116">
        <f t="shared" si="301"/>
        <v>47</v>
      </c>
      <c r="E287" s="106">
        <f t="shared" ref="E287:E350" si="305">SUM($B$5-C287)</f>
        <v>45</v>
      </c>
      <c r="F287" s="105">
        <f t="shared" ref="F287:F350" si="306">IF(ISERROR(B287/$B$4),"",(B287/$B$4))</f>
        <v>0</v>
      </c>
      <c r="G287" s="105">
        <f t="shared" ref="G287:G350" si="307">IF(ISERROR(C287/$B$5),"",(C287/$B$5))</f>
        <v>0</v>
      </c>
      <c r="H287" s="104">
        <f t="shared" ref="H287:H350" si="308">IF(ISERROR(F287-G287),"",(F287-G287))</f>
        <v>0</v>
      </c>
      <c r="I287" s="103" t="str">
        <f t="shared" ref="I287:I350" si="309">IF(ISERROR((B287*E287)/(C287*D287)),"",(B287*E287/(C287*D287)))</f>
        <v/>
      </c>
      <c r="J287" s="103" t="e">
        <f t="shared" si="302"/>
        <v>#DIV/0!</v>
      </c>
      <c r="K287" s="103" t="str">
        <f t="shared" ref="K287:K350" si="310">IF(ISERROR(EXP(LN(I287)-1.96 *J287)),"",(EXP(LN(I287)-1.96*J287)))</f>
        <v/>
      </c>
      <c r="L287" s="103" t="str">
        <f t="shared" ref="L287:L350" si="311">IF(ISERROR(EXP(LN(I287)+1.96 *J287)),"",EXP(LN(I287)+1.96*J287))</f>
        <v/>
      </c>
      <c r="M287" s="103" t="str">
        <f t="shared" ref="M287:M350" si="312">IF(ISERROR(($B$7*B287/(B287+D287)/(($B$7*B287/(B287+D287)+(1-$B$7)*C287/(C287+E287))))/($B$7*D287/(B287+D287)/(($B$7*D287/(B287+D287)+(1-$B$7)*E287/(C287+E287))))),"",($B$7*B287/(B287+D287)/(($B$7*B287/(B287+D287)+(1-$B$7)*C287/(C287+E287))))/($B$7*D287/(B287+D287)/(($B$7*D287/(B287+D287)+(1-$B$7)*E287/(C287+E287)))))</f>
        <v/>
      </c>
      <c r="N287" s="102">
        <f t="shared" ref="N287:N350" si="313">MIN(_xlfn.HYPGEOM.DIST(C287,B287+C287,C287+E287,B287+D287+C287+E287,TRUE),_xlfn.HYPGEOM.DIST(B287,B287+C287,B287+D287,B287+D287+C287+E287,TRUE))</f>
        <v>1</v>
      </c>
      <c r="O287" s="176" t="str">
        <f t="shared" si="303"/>
        <v/>
      </c>
      <c r="P287" s="176"/>
      <c r="Q287" s="176" t="str">
        <f t="shared" si="304"/>
        <v/>
      </c>
    </row>
    <row r="288" spans="1:17" ht="15" hidden="1" x14ac:dyDescent="0.25">
      <c r="A288" s="109"/>
      <c r="B288" s="108"/>
      <c r="C288" s="108"/>
      <c r="D288" s="116">
        <f t="shared" si="301"/>
        <v>47</v>
      </c>
      <c r="E288" s="106">
        <f t="shared" si="305"/>
        <v>45</v>
      </c>
      <c r="F288" s="105">
        <f t="shared" si="306"/>
        <v>0</v>
      </c>
      <c r="G288" s="105">
        <f t="shared" si="307"/>
        <v>0</v>
      </c>
      <c r="H288" s="104">
        <f t="shared" si="308"/>
        <v>0</v>
      </c>
      <c r="I288" s="103" t="str">
        <f t="shared" si="309"/>
        <v/>
      </c>
      <c r="J288" s="103" t="e">
        <f t="shared" si="302"/>
        <v>#DIV/0!</v>
      </c>
      <c r="K288" s="103" t="str">
        <f t="shared" si="310"/>
        <v/>
      </c>
      <c r="L288" s="103" t="str">
        <f t="shared" si="311"/>
        <v/>
      </c>
      <c r="M288" s="103" t="str">
        <f t="shared" si="312"/>
        <v/>
      </c>
      <c r="N288" s="102">
        <f t="shared" si="313"/>
        <v>1</v>
      </c>
      <c r="O288" s="176" t="str">
        <f t="shared" si="303"/>
        <v/>
      </c>
      <c r="P288" s="176"/>
      <c r="Q288" s="176" t="str">
        <f t="shared" si="304"/>
        <v/>
      </c>
    </row>
    <row r="289" spans="1:17" ht="15" hidden="1" x14ac:dyDescent="0.25">
      <c r="A289" s="109"/>
      <c r="B289" s="108"/>
      <c r="C289" s="108"/>
      <c r="D289" s="116">
        <f t="shared" si="301"/>
        <v>47</v>
      </c>
      <c r="E289" s="106">
        <f t="shared" si="305"/>
        <v>45</v>
      </c>
      <c r="F289" s="105">
        <f t="shared" si="306"/>
        <v>0</v>
      </c>
      <c r="G289" s="105">
        <f t="shared" si="307"/>
        <v>0</v>
      </c>
      <c r="H289" s="104">
        <f t="shared" si="308"/>
        <v>0</v>
      </c>
      <c r="I289" s="103" t="str">
        <f t="shared" si="309"/>
        <v/>
      </c>
      <c r="J289" s="103" t="e">
        <f t="shared" si="302"/>
        <v>#DIV/0!</v>
      </c>
      <c r="K289" s="103" t="str">
        <f t="shared" si="310"/>
        <v/>
      </c>
      <c r="L289" s="103" t="str">
        <f t="shared" si="311"/>
        <v/>
      </c>
      <c r="M289" s="103" t="str">
        <f t="shared" si="312"/>
        <v/>
      </c>
      <c r="N289" s="102">
        <f t="shared" si="313"/>
        <v>1</v>
      </c>
      <c r="O289" s="176" t="str">
        <f t="shared" si="303"/>
        <v/>
      </c>
      <c r="P289" s="176"/>
      <c r="Q289" s="176" t="str">
        <f t="shared" si="304"/>
        <v/>
      </c>
    </row>
    <row r="290" spans="1:17" ht="15" hidden="1" x14ac:dyDescent="0.25">
      <c r="A290" s="109"/>
      <c r="B290" s="108"/>
      <c r="C290" s="108"/>
      <c r="D290" s="116">
        <f t="shared" si="301"/>
        <v>47</v>
      </c>
      <c r="E290" s="106">
        <f t="shared" si="305"/>
        <v>45</v>
      </c>
      <c r="F290" s="105">
        <f t="shared" si="306"/>
        <v>0</v>
      </c>
      <c r="G290" s="105">
        <f t="shared" si="307"/>
        <v>0</v>
      </c>
      <c r="H290" s="104">
        <f t="shared" si="308"/>
        <v>0</v>
      </c>
      <c r="I290" s="103" t="str">
        <f t="shared" si="309"/>
        <v/>
      </c>
      <c r="J290" s="103" t="e">
        <f t="shared" si="302"/>
        <v>#DIV/0!</v>
      </c>
      <c r="K290" s="103" t="str">
        <f t="shared" si="310"/>
        <v/>
      </c>
      <c r="L290" s="103" t="str">
        <f t="shared" si="311"/>
        <v/>
      </c>
      <c r="M290" s="103" t="str">
        <f t="shared" si="312"/>
        <v/>
      </c>
      <c r="N290" s="102">
        <f t="shared" si="313"/>
        <v>1</v>
      </c>
      <c r="O290" s="176" t="str">
        <f t="shared" si="303"/>
        <v/>
      </c>
      <c r="P290" s="176"/>
      <c r="Q290" s="176" t="str">
        <f t="shared" si="304"/>
        <v/>
      </c>
    </row>
    <row r="291" spans="1:17" ht="15" hidden="1" x14ac:dyDescent="0.25">
      <c r="A291" s="109"/>
      <c r="B291" s="108"/>
      <c r="C291" s="108"/>
      <c r="D291" s="116">
        <f t="shared" si="301"/>
        <v>47</v>
      </c>
      <c r="E291" s="106">
        <f t="shared" si="305"/>
        <v>45</v>
      </c>
      <c r="F291" s="105">
        <f t="shared" si="306"/>
        <v>0</v>
      </c>
      <c r="G291" s="105">
        <f t="shared" si="307"/>
        <v>0</v>
      </c>
      <c r="H291" s="104">
        <f t="shared" si="308"/>
        <v>0</v>
      </c>
      <c r="I291" s="103" t="str">
        <f t="shared" si="309"/>
        <v/>
      </c>
      <c r="J291" s="103" t="e">
        <f t="shared" si="302"/>
        <v>#DIV/0!</v>
      </c>
      <c r="K291" s="103" t="str">
        <f t="shared" si="310"/>
        <v/>
      </c>
      <c r="L291" s="103" t="str">
        <f t="shared" si="311"/>
        <v/>
      </c>
      <c r="M291" s="103" t="str">
        <f t="shared" si="312"/>
        <v/>
      </c>
      <c r="N291" s="102">
        <f t="shared" si="313"/>
        <v>1</v>
      </c>
      <c r="O291" s="176" t="str">
        <f t="shared" si="303"/>
        <v/>
      </c>
      <c r="P291" s="176"/>
      <c r="Q291" s="176" t="str">
        <f t="shared" si="304"/>
        <v/>
      </c>
    </row>
    <row r="292" spans="1:17" ht="15" hidden="1" x14ac:dyDescent="0.25">
      <c r="A292" s="109"/>
      <c r="B292" s="108"/>
      <c r="C292" s="108"/>
      <c r="D292" s="116">
        <f t="shared" si="301"/>
        <v>47</v>
      </c>
      <c r="E292" s="106">
        <f t="shared" si="305"/>
        <v>45</v>
      </c>
      <c r="F292" s="105">
        <f t="shared" si="306"/>
        <v>0</v>
      </c>
      <c r="G292" s="105">
        <f t="shared" si="307"/>
        <v>0</v>
      </c>
      <c r="H292" s="104">
        <f t="shared" si="308"/>
        <v>0</v>
      </c>
      <c r="I292" s="103" t="str">
        <f t="shared" si="309"/>
        <v/>
      </c>
      <c r="J292" s="103" t="e">
        <f t="shared" si="302"/>
        <v>#DIV/0!</v>
      </c>
      <c r="K292" s="103" t="str">
        <f t="shared" si="310"/>
        <v/>
      </c>
      <c r="L292" s="103" t="str">
        <f t="shared" si="311"/>
        <v/>
      </c>
      <c r="M292" s="103" t="str">
        <f t="shared" si="312"/>
        <v/>
      </c>
      <c r="N292" s="102">
        <f t="shared" si="313"/>
        <v>1</v>
      </c>
      <c r="O292" s="176" t="str">
        <f t="shared" si="303"/>
        <v/>
      </c>
      <c r="P292" s="176"/>
      <c r="Q292" s="176" t="str">
        <f t="shared" si="304"/>
        <v/>
      </c>
    </row>
    <row r="293" spans="1:17" ht="15" hidden="1" x14ac:dyDescent="0.25">
      <c r="A293" s="109"/>
      <c r="B293" s="108"/>
      <c r="C293" s="108"/>
      <c r="D293" s="116">
        <f t="shared" si="301"/>
        <v>47</v>
      </c>
      <c r="E293" s="106">
        <f t="shared" si="305"/>
        <v>45</v>
      </c>
      <c r="F293" s="105">
        <f t="shared" si="306"/>
        <v>0</v>
      </c>
      <c r="G293" s="105">
        <f t="shared" si="307"/>
        <v>0</v>
      </c>
      <c r="H293" s="104">
        <f t="shared" si="308"/>
        <v>0</v>
      </c>
      <c r="I293" s="103" t="str">
        <f t="shared" si="309"/>
        <v/>
      </c>
      <c r="J293" s="103" t="e">
        <f t="shared" si="302"/>
        <v>#DIV/0!</v>
      </c>
      <c r="K293" s="103" t="str">
        <f t="shared" si="310"/>
        <v/>
      </c>
      <c r="L293" s="103" t="str">
        <f t="shared" si="311"/>
        <v/>
      </c>
      <c r="M293" s="103" t="str">
        <f t="shared" si="312"/>
        <v/>
      </c>
      <c r="N293" s="102">
        <f t="shared" si="313"/>
        <v>1</v>
      </c>
      <c r="O293" s="176" t="str">
        <f t="shared" si="303"/>
        <v/>
      </c>
      <c r="P293" s="176"/>
      <c r="Q293" s="176" t="str">
        <f t="shared" si="304"/>
        <v/>
      </c>
    </row>
    <row r="294" spans="1:17" ht="15" hidden="1" x14ac:dyDescent="0.25">
      <c r="A294" s="109"/>
      <c r="B294" s="108"/>
      <c r="C294" s="108"/>
      <c r="D294" s="116">
        <f t="shared" si="301"/>
        <v>47</v>
      </c>
      <c r="E294" s="106">
        <f t="shared" si="305"/>
        <v>45</v>
      </c>
      <c r="F294" s="105">
        <f t="shared" si="306"/>
        <v>0</v>
      </c>
      <c r="G294" s="105">
        <f t="shared" si="307"/>
        <v>0</v>
      </c>
      <c r="H294" s="104">
        <f t="shared" si="308"/>
        <v>0</v>
      </c>
      <c r="I294" s="103" t="str">
        <f t="shared" si="309"/>
        <v/>
      </c>
      <c r="J294" s="103" t="e">
        <f t="shared" si="302"/>
        <v>#DIV/0!</v>
      </c>
      <c r="K294" s="103" t="str">
        <f t="shared" si="310"/>
        <v/>
      </c>
      <c r="L294" s="103" t="str">
        <f t="shared" si="311"/>
        <v/>
      </c>
      <c r="M294" s="103" t="str">
        <f t="shared" si="312"/>
        <v/>
      </c>
      <c r="N294" s="102">
        <f t="shared" si="313"/>
        <v>1</v>
      </c>
      <c r="O294" s="176" t="str">
        <f t="shared" si="303"/>
        <v/>
      </c>
      <c r="P294" s="176"/>
      <c r="Q294" s="176" t="str">
        <f t="shared" si="304"/>
        <v/>
      </c>
    </row>
    <row r="295" spans="1:17" ht="15" hidden="1" x14ac:dyDescent="0.25">
      <c r="A295" s="109"/>
      <c r="B295" s="108"/>
      <c r="C295" s="108"/>
      <c r="D295" s="116">
        <f t="shared" si="301"/>
        <v>47</v>
      </c>
      <c r="E295" s="106">
        <f t="shared" si="305"/>
        <v>45</v>
      </c>
      <c r="F295" s="105">
        <f t="shared" si="306"/>
        <v>0</v>
      </c>
      <c r="G295" s="105">
        <f t="shared" si="307"/>
        <v>0</v>
      </c>
      <c r="H295" s="104">
        <f t="shared" si="308"/>
        <v>0</v>
      </c>
      <c r="I295" s="103" t="str">
        <f t="shared" si="309"/>
        <v/>
      </c>
      <c r="J295" s="103" t="e">
        <f t="shared" si="302"/>
        <v>#DIV/0!</v>
      </c>
      <c r="K295" s="103" t="str">
        <f t="shared" si="310"/>
        <v/>
      </c>
      <c r="L295" s="103" t="str">
        <f t="shared" si="311"/>
        <v/>
      </c>
      <c r="M295" s="103" t="str">
        <f t="shared" si="312"/>
        <v/>
      </c>
      <c r="N295" s="102">
        <f t="shared" si="313"/>
        <v>1</v>
      </c>
      <c r="O295" s="176" t="str">
        <f t="shared" si="303"/>
        <v/>
      </c>
      <c r="P295" s="176"/>
      <c r="Q295" s="176" t="str">
        <f t="shared" si="304"/>
        <v/>
      </c>
    </row>
    <row r="296" spans="1:17" ht="15" hidden="1" x14ac:dyDescent="0.25">
      <c r="A296" s="109"/>
      <c r="B296" s="108"/>
      <c r="C296" s="108"/>
      <c r="D296" s="116">
        <f t="shared" si="301"/>
        <v>47</v>
      </c>
      <c r="E296" s="106">
        <f t="shared" si="305"/>
        <v>45</v>
      </c>
      <c r="F296" s="105">
        <f t="shared" si="306"/>
        <v>0</v>
      </c>
      <c r="G296" s="105">
        <f t="shared" si="307"/>
        <v>0</v>
      </c>
      <c r="H296" s="104">
        <f t="shared" si="308"/>
        <v>0</v>
      </c>
      <c r="I296" s="103" t="str">
        <f t="shared" si="309"/>
        <v/>
      </c>
      <c r="J296" s="103" t="e">
        <f t="shared" si="302"/>
        <v>#DIV/0!</v>
      </c>
      <c r="K296" s="103" t="str">
        <f t="shared" si="310"/>
        <v/>
      </c>
      <c r="L296" s="103" t="str">
        <f t="shared" si="311"/>
        <v/>
      </c>
      <c r="M296" s="103" t="str">
        <f t="shared" si="312"/>
        <v/>
      </c>
      <c r="N296" s="102">
        <f t="shared" si="313"/>
        <v>1</v>
      </c>
      <c r="O296" s="176" t="str">
        <f t="shared" si="303"/>
        <v/>
      </c>
      <c r="P296" s="176"/>
      <c r="Q296" s="176" t="str">
        <f t="shared" si="304"/>
        <v/>
      </c>
    </row>
    <row r="297" spans="1:17" ht="15" hidden="1" x14ac:dyDescent="0.25">
      <c r="A297" s="109"/>
      <c r="B297" s="108"/>
      <c r="C297" s="108"/>
      <c r="D297" s="116">
        <f t="shared" si="301"/>
        <v>47</v>
      </c>
      <c r="E297" s="106">
        <f t="shared" si="305"/>
        <v>45</v>
      </c>
      <c r="F297" s="105">
        <f t="shared" si="306"/>
        <v>0</v>
      </c>
      <c r="G297" s="105">
        <f t="shared" si="307"/>
        <v>0</v>
      </c>
      <c r="H297" s="104">
        <f t="shared" si="308"/>
        <v>0</v>
      </c>
      <c r="I297" s="103" t="str">
        <f t="shared" si="309"/>
        <v/>
      </c>
      <c r="J297" s="103" t="e">
        <f t="shared" si="302"/>
        <v>#DIV/0!</v>
      </c>
      <c r="K297" s="103" t="str">
        <f t="shared" si="310"/>
        <v/>
      </c>
      <c r="L297" s="103" t="str">
        <f t="shared" si="311"/>
        <v/>
      </c>
      <c r="M297" s="103" t="str">
        <f t="shared" si="312"/>
        <v/>
      </c>
      <c r="N297" s="102">
        <f t="shared" si="313"/>
        <v>1</v>
      </c>
      <c r="O297" s="176" t="str">
        <f t="shared" si="303"/>
        <v/>
      </c>
      <c r="P297" s="176"/>
      <c r="Q297" s="176" t="str">
        <f t="shared" si="304"/>
        <v/>
      </c>
    </row>
    <row r="298" spans="1:17" ht="15" hidden="1" x14ac:dyDescent="0.25">
      <c r="A298" s="109"/>
      <c r="B298" s="108"/>
      <c r="C298" s="108"/>
      <c r="D298" s="116">
        <f t="shared" si="301"/>
        <v>47</v>
      </c>
      <c r="E298" s="106">
        <f t="shared" si="305"/>
        <v>45</v>
      </c>
      <c r="F298" s="105">
        <f t="shared" si="306"/>
        <v>0</v>
      </c>
      <c r="G298" s="105">
        <f t="shared" si="307"/>
        <v>0</v>
      </c>
      <c r="H298" s="104">
        <f t="shared" si="308"/>
        <v>0</v>
      </c>
      <c r="I298" s="103" t="str">
        <f t="shared" si="309"/>
        <v/>
      </c>
      <c r="J298" s="103" t="e">
        <f t="shared" si="302"/>
        <v>#DIV/0!</v>
      </c>
      <c r="K298" s="103" t="str">
        <f t="shared" si="310"/>
        <v/>
      </c>
      <c r="L298" s="103" t="str">
        <f t="shared" si="311"/>
        <v/>
      </c>
      <c r="M298" s="103" t="str">
        <f t="shared" si="312"/>
        <v/>
      </c>
      <c r="N298" s="102">
        <f t="shared" si="313"/>
        <v>1</v>
      </c>
      <c r="O298" s="176" t="str">
        <f t="shared" si="303"/>
        <v/>
      </c>
      <c r="P298" s="176"/>
      <c r="Q298" s="176" t="str">
        <f t="shared" si="304"/>
        <v/>
      </c>
    </row>
    <row r="299" spans="1:17" ht="15" hidden="1" x14ac:dyDescent="0.25">
      <c r="A299" s="109"/>
      <c r="B299" s="108"/>
      <c r="C299" s="108"/>
      <c r="D299" s="116">
        <f t="shared" si="301"/>
        <v>47</v>
      </c>
      <c r="E299" s="106">
        <f t="shared" si="305"/>
        <v>45</v>
      </c>
      <c r="F299" s="105">
        <f t="shared" si="306"/>
        <v>0</v>
      </c>
      <c r="G299" s="105">
        <f t="shared" si="307"/>
        <v>0</v>
      </c>
      <c r="H299" s="104">
        <f t="shared" si="308"/>
        <v>0</v>
      </c>
      <c r="I299" s="103" t="str">
        <f t="shared" si="309"/>
        <v/>
      </c>
      <c r="J299" s="103" t="e">
        <f t="shared" si="302"/>
        <v>#DIV/0!</v>
      </c>
      <c r="K299" s="103" t="str">
        <f t="shared" si="310"/>
        <v/>
      </c>
      <c r="L299" s="103" t="str">
        <f t="shared" si="311"/>
        <v/>
      </c>
      <c r="M299" s="103" t="str">
        <f t="shared" si="312"/>
        <v/>
      </c>
      <c r="N299" s="102">
        <f t="shared" si="313"/>
        <v>1</v>
      </c>
      <c r="O299" s="176" t="str">
        <f t="shared" si="303"/>
        <v/>
      </c>
      <c r="P299" s="176"/>
      <c r="Q299" s="176" t="str">
        <f t="shared" si="304"/>
        <v/>
      </c>
    </row>
    <row r="300" spans="1:17" ht="15" hidden="1" x14ac:dyDescent="0.25">
      <c r="A300" s="109"/>
      <c r="B300" s="108"/>
      <c r="C300" s="108"/>
      <c r="D300" s="116">
        <f t="shared" si="301"/>
        <v>47</v>
      </c>
      <c r="E300" s="106">
        <f t="shared" si="305"/>
        <v>45</v>
      </c>
      <c r="F300" s="105">
        <f t="shared" si="306"/>
        <v>0</v>
      </c>
      <c r="G300" s="105">
        <f t="shared" si="307"/>
        <v>0</v>
      </c>
      <c r="H300" s="104">
        <f t="shared" si="308"/>
        <v>0</v>
      </c>
      <c r="I300" s="103" t="str">
        <f t="shared" si="309"/>
        <v/>
      </c>
      <c r="J300" s="103" t="e">
        <f t="shared" si="302"/>
        <v>#DIV/0!</v>
      </c>
      <c r="K300" s="103" t="str">
        <f t="shared" si="310"/>
        <v/>
      </c>
      <c r="L300" s="103" t="str">
        <f t="shared" si="311"/>
        <v/>
      </c>
      <c r="M300" s="103" t="str">
        <f t="shared" si="312"/>
        <v/>
      </c>
      <c r="N300" s="102">
        <f t="shared" si="313"/>
        <v>1</v>
      </c>
      <c r="O300" s="176" t="str">
        <f t="shared" si="303"/>
        <v/>
      </c>
      <c r="P300" s="176"/>
      <c r="Q300" s="176" t="str">
        <f t="shared" si="304"/>
        <v/>
      </c>
    </row>
    <row r="301" spans="1:17" ht="15" hidden="1" x14ac:dyDescent="0.25">
      <c r="A301" s="109"/>
      <c r="B301" s="108"/>
      <c r="C301" s="108"/>
      <c r="D301" s="116">
        <f t="shared" si="301"/>
        <v>47</v>
      </c>
      <c r="E301" s="106">
        <f t="shared" si="305"/>
        <v>45</v>
      </c>
      <c r="F301" s="105">
        <f t="shared" si="306"/>
        <v>0</v>
      </c>
      <c r="G301" s="105">
        <f t="shared" si="307"/>
        <v>0</v>
      </c>
      <c r="H301" s="104">
        <f t="shared" si="308"/>
        <v>0</v>
      </c>
      <c r="I301" s="103" t="str">
        <f t="shared" si="309"/>
        <v/>
      </c>
      <c r="J301" s="103" t="e">
        <f t="shared" si="302"/>
        <v>#DIV/0!</v>
      </c>
      <c r="K301" s="103" t="str">
        <f t="shared" si="310"/>
        <v/>
      </c>
      <c r="L301" s="103" t="str">
        <f t="shared" si="311"/>
        <v/>
      </c>
      <c r="M301" s="103" t="str">
        <f t="shared" si="312"/>
        <v/>
      </c>
      <c r="N301" s="102">
        <f t="shared" si="313"/>
        <v>1</v>
      </c>
      <c r="O301" s="176" t="str">
        <f t="shared" si="303"/>
        <v/>
      </c>
      <c r="P301" s="176"/>
      <c r="Q301" s="176" t="str">
        <f t="shared" si="304"/>
        <v/>
      </c>
    </row>
    <row r="302" spans="1:17" ht="15" hidden="1" x14ac:dyDescent="0.25">
      <c r="A302" s="109"/>
      <c r="B302" s="108"/>
      <c r="C302" s="108"/>
      <c r="D302" s="116">
        <f t="shared" si="301"/>
        <v>47</v>
      </c>
      <c r="E302" s="106">
        <f t="shared" si="305"/>
        <v>45</v>
      </c>
      <c r="F302" s="105">
        <f t="shared" si="306"/>
        <v>0</v>
      </c>
      <c r="G302" s="105">
        <f t="shared" si="307"/>
        <v>0</v>
      </c>
      <c r="H302" s="104">
        <f t="shared" si="308"/>
        <v>0</v>
      </c>
      <c r="I302" s="103" t="str">
        <f t="shared" si="309"/>
        <v/>
      </c>
      <c r="J302" s="103" t="e">
        <f t="shared" si="302"/>
        <v>#DIV/0!</v>
      </c>
      <c r="K302" s="103" t="str">
        <f t="shared" si="310"/>
        <v/>
      </c>
      <c r="L302" s="103" t="str">
        <f t="shared" si="311"/>
        <v/>
      </c>
      <c r="M302" s="103" t="str">
        <f t="shared" si="312"/>
        <v/>
      </c>
      <c r="N302" s="102">
        <f t="shared" si="313"/>
        <v>1</v>
      </c>
      <c r="O302" s="176" t="str">
        <f t="shared" si="303"/>
        <v/>
      </c>
      <c r="P302" s="176"/>
      <c r="Q302" s="176" t="str">
        <f t="shared" si="304"/>
        <v/>
      </c>
    </row>
    <row r="303" spans="1:17" ht="15" hidden="1" x14ac:dyDescent="0.25">
      <c r="A303" s="109"/>
      <c r="B303" s="108"/>
      <c r="C303" s="108"/>
      <c r="D303" s="116">
        <f t="shared" si="301"/>
        <v>47</v>
      </c>
      <c r="E303" s="106">
        <f t="shared" si="305"/>
        <v>45</v>
      </c>
      <c r="F303" s="105">
        <f t="shared" si="306"/>
        <v>0</v>
      </c>
      <c r="G303" s="105">
        <f t="shared" si="307"/>
        <v>0</v>
      </c>
      <c r="H303" s="104">
        <f t="shared" si="308"/>
        <v>0</v>
      </c>
      <c r="I303" s="103" t="str">
        <f t="shared" si="309"/>
        <v/>
      </c>
      <c r="J303" s="103" t="e">
        <f t="shared" si="302"/>
        <v>#DIV/0!</v>
      </c>
      <c r="K303" s="103" t="str">
        <f t="shared" si="310"/>
        <v/>
      </c>
      <c r="L303" s="103" t="str">
        <f t="shared" si="311"/>
        <v/>
      </c>
      <c r="M303" s="103" t="str">
        <f t="shared" si="312"/>
        <v/>
      </c>
      <c r="N303" s="102">
        <f t="shared" si="313"/>
        <v>1</v>
      </c>
      <c r="O303" s="176" t="str">
        <f t="shared" si="303"/>
        <v/>
      </c>
      <c r="P303" s="176"/>
      <c r="Q303" s="176" t="str">
        <f t="shared" si="304"/>
        <v/>
      </c>
    </row>
    <row r="304" spans="1:17" ht="15" hidden="1" x14ac:dyDescent="0.25">
      <c r="A304" s="109"/>
      <c r="B304" s="108"/>
      <c r="C304" s="108"/>
      <c r="D304" s="116">
        <f t="shared" si="301"/>
        <v>47</v>
      </c>
      <c r="E304" s="106">
        <f t="shared" si="305"/>
        <v>45</v>
      </c>
      <c r="F304" s="105">
        <f t="shared" si="306"/>
        <v>0</v>
      </c>
      <c r="G304" s="105">
        <f t="shared" si="307"/>
        <v>0</v>
      </c>
      <c r="H304" s="104">
        <f t="shared" si="308"/>
        <v>0</v>
      </c>
      <c r="I304" s="103" t="str">
        <f t="shared" si="309"/>
        <v/>
      </c>
      <c r="J304" s="103" t="e">
        <f t="shared" si="302"/>
        <v>#DIV/0!</v>
      </c>
      <c r="K304" s="103" t="str">
        <f t="shared" si="310"/>
        <v/>
      </c>
      <c r="L304" s="103" t="str">
        <f t="shared" si="311"/>
        <v/>
      </c>
      <c r="M304" s="103" t="str">
        <f t="shared" si="312"/>
        <v/>
      </c>
      <c r="N304" s="102">
        <f t="shared" si="313"/>
        <v>1</v>
      </c>
      <c r="O304" s="176" t="str">
        <f t="shared" si="303"/>
        <v/>
      </c>
      <c r="P304" s="176"/>
      <c r="Q304" s="176" t="str">
        <f t="shared" si="304"/>
        <v/>
      </c>
    </row>
    <row r="305" spans="1:17" ht="15" hidden="1" x14ac:dyDescent="0.25">
      <c r="A305" s="109"/>
      <c r="B305" s="108"/>
      <c r="C305" s="108"/>
      <c r="D305" s="116">
        <f t="shared" si="301"/>
        <v>47</v>
      </c>
      <c r="E305" s="106">
        <f t="shared" si="305"/>
        <v>45</v>
      </c>
      <c r="F305" s="105">
        <f t="shared" si="306"/>
        <v>0</v>
      </c>
      <c r="G305" s="105">
        <f t="shared" si="307"/>
        <v>0</v>
      </c>
      <c r="H305" s="104">
        <f t="shared" si="308"/>
        <v>0</v>
      </c>
      <c r="I305" s="103" t="str">
        <f t="shared" si="309"/>
        <v/>
      </c>
      <c r="J305" s="103" t="e">
        <f t="shared" si="302"/>
        <v>#DIV/0!</v>
      </c>
      <c r="K305" s="103" t="str">
        <f t="shared" si="310"/>
        <v/>
      </c>
      <c r="L305" s="103" t="str">
        <f t="shared" si="311"/>
        <v/>
      </c>
      <c r="M305" s="103" t="str">
        <f t="shared" si="312"/>
        <v/>
      </c>
      <c r="N305" s="102">
        <f t="shared" si="313"/>
        <v>1</v>
      </c>
      <c r="O305" s="176" t="str">
        <f t="shared" si="303"/>
        <v/>
      </c>
      <c r="P305" s="176"/>
      <c r="Q305" s="176" t="str">
        <f t="shared" si="304"/>
        <v/>
      </c>
    </row>
    <row r="306" spans="1:17" ht="15" hidden="1" x14ac:dyDescent="0.25">
      <c r="A306" s="109"/>
      <c r="B306" s="108"/>
      <c r="C306" s="108"/>
      <c r="D306" s="116">
        <f t="shared" si="301"/>
        <v>47</v>
      </c>
      <c r="E306" s="106">
        <f t="shared" si="305"/>
        <v>45</v>
      </c>
      <c r="F306" s="105">
        <f t="shared" si="306"/>
        <v>0</v>
      </c>
      <c r="G306" s="105">
        <f t="shared" si="307"/>
        <v>0</v>
      </c>
      <c r="H306" s="104">
        <f t="shared" si="308"/>
        <v>0</v>
      </c>
      <c r="I306" s="103" t="str">
        <f t="shared" si="309"/>
        <v/>
      </c>
      <c r="J306" s="103" t="e">
        <f t="shared" si="302"/>
        <v>#DIV/0!</v>
      </c>
      <c r="K306" s="103" t="str">
        <f t="shared" si="310"/>
        <v/>
      </c>
      <c r="L306" s="103" t="str">
        <f t="shared" si="311"/>
        <v/>
      </c>
      <c r="M306" s="103" t="str">
        <f t="shared" si="312"/>
        <v/>
      </c>
      <c r="N306" s="102">
        <f t="shared" si="313"/>
        <v>1</v>
      </c>
      <c r="O306" s="176" t="str">
        <f t="shared" si="303"/>
        <v/>
      </c>
      <c r="P306" s="176"/>
      <c r="Q306" s="176" t="str">
        <f t="shared" si="304"/>
        <v/>
      </c>
    </row>
    <row r="307" spans="1:17" ht="15" hidden="1" x14ac:dyDescent="0.25">
      <c r="A307" s="109"/>
      <c r="B307" s="108"/>
      <c r="C307" s="108"/>
      <c r="D307" s="116">
        <f t="shared" si="301"/>
        <v>47</v>
      </c>
      <c r="E307" s="106">
        <f t="shared" si="305"/>
        <v>45</v>
      </c>
      <c r="F307" s="105">
        <f t="shared" si="306"/>
        <v>0</v>
      </c>
      <c r="G307" s="105">
        <f t="shared" si="307"/>
        <v>0</v>
      </c>
      <c r="H307" s="104">
        <f t="shared" si="308"/>
        <v>0</v>
      </c>
      <c r="I307" s="103" t="str">
        <f t="shared" si="309"/>
        <v/>
      </c>
      <c r="J307" s="103" t="e">
        <f t="shared" si="302"/>
        <v>#DIV/0!</v>
      </c>
      <c r="K307" s="103" t="str">
        <f t="shared" si="310"/>
        <v/>
      </c>
      <c r="L307" s="103" t="str">
        <f t="shared" si="311"/>
        <v/>
      </c>
      <c r="M307" s="103" t="str">
        <f t="shared" si="312"/>
        <v/>
      </c>
      <c r="N307" s="102">
        <f t="shared" si="313"/>
        <v>1</v>
      </c>
      <c r="O307" s="176" t="str">
        <f t="shared" si="303"/>
        <v/>
      </c>
      <c r="P307" s="176"/>
      <c r="Q307" s="176" t="str">
        <f t="shared" si="304"/>
        <v/>
      </c>
    </row>
    <row r="308" spans="1:17" ht="15" hidden="1" x14ac:dyDescent="0.25">
      <c r="A308" s="109"/>
      <c r="B308" s="108"/>
      <c r="C308" s="108"/>
      <c r="D308" s="116">
        <f t="shared" si="301"/>
        <v>47</v>
      </c>
      <c r="E308" s="106">
        <f t="shared" si="305"/>
        <v>45</v>
      </c>
      <c r="F308" s="105">
        <f t="shared" si="306"/>
        <v>0</v>
      </c>
      <c r="G308" s="105">
        <f t="shared" si="307"/>
        <v>0</v>
      </c>
      <c r="H308" s="104">
        <f t="shared" si="308"/>
        <v>0</v>
      </c>
      <c r="I308" s="103" t="str">
        <f t="shared" si="309"/>
        <v/>
      </c>
      <c r="J308" s="103" t="e">
        <f t="shared" si="302"/>
        <v>#DIV/0!</v>
      </c>
      <c r="K308" s="103" t="str">
        <f t="shared" si="310"/>
        <v/>
      </c>
      <c r="L308" s="103" t="str">
        <f t="shared" si="311"/>
        <v/>
      </c>
      <c r="M308" s="103" t="str">
        <f t="shared" si="312"/>
        <v/>
      </c>
      <c r="N308" s="102">
        <f t="shared" si="313"/>
        <v>1</v>
      </c>
      <c r="O308" s="176" t="str">
        <f t="shared" si="303"/>
        <v/>
      </c>
      <c r="P308" s="176"/>
      <c r="Q308" s="176" t="str">
        <f t="shared" si="304"/>
        <v/>
      </c>
    </row>
    <row r="309" spans="1:17" ht="15" hidden="1" x14ac:dyDescent="0.25">
      <c r="A309" s="109"/>
      <c r="B309" s="108"/>
      <c r="C309" s="108"/>
      <c r="D309" s="116">
        <f t="shared" si="301"/>
        <v>47</v>
      </c>
      <c r="E309" s="106">
        <f t="shared" si="305"/>
        <v>45</v>
      </c>
      <c r="F309" s="105">
        <f t="shared" si="306"/>
        <v>0</v>
      </c>
      <c r="G309" s="105">
        <f t="shared" si="307"/>
        <v>0</v>
      </c>
      <c r="H309" s="104">
        <f t="shared" si="308"/>
        <v>0</v>
      </c>
      <c r="I309" s="103" t="str">
        <f t="shared" si="309"/>
        <v/>
      </c>
      <c r="J309" s="103" t="e">
        <f t="shared" si="302"/>
        <v>#DIV/0!</v>
      </c>
      <c r="K309" s="103" t="str">
        <f t="shared" si="310"/>
        <v/>
      </c>
      <c r="L309" s="103" t="str">
        <f t="shared" si="311"/>
        <v/>
      </c>
      <c r="M309" s="103" t="str">
        <f t="shared" si="312"/>
        <v/>
      </c>
      <c r="N309" s="102">
        <f t="shared" si="313"/>
        <v>1</v>
      </c>
      <c r="O309" s="176" t="str">
        <f t="shared" si="303"/>
        <v/>
      </c>
      <c r="P309" s="176"/>
      <c r="Q309" s="176" t="str">
        <f t="shared" si="304"/>
        <v/>
      </c>
    </row>
    <row r="310" spans="1:17" ht="15" hidden="1" x14ac:dyDescent="0.25">
      <c r="A310" s="109"/>
      <c r="B310" s="108"/>
      <c r="C310" s="108"/>
      <c r="D310" s="116">
        <f t="shared" si="301"/>
        <v>47</v>
      </c>
      <c r="E310" s="106">
        <f t="shared" si="305"/>
        <v>45</v>
      </c>
      <c r="F310" s="105">
        <f t="shared" si="306"/>
        <v>0</v>
      </c>
      <c r="G310" s="105">
        <f t="shared" si="307"/>
        <v>0</v>
      </c>
      <c r="H310" s="104">
        <f t="shared" si="308"/>
        <v>0</v>
      </c>
      <c r="I310" s="103" t="str">
        <f t="shared" si="309"/>
        <v/>
      </c>
      <c r="J310" s="103" t="e">
        <f t="shared" si="302"/>
        <v>#DIV/0!</v>
      </c>
      <c r="K310" s="103" t="str">
        <f t="shared" si="310"/>
        <v/>
      </c>
      <c r="L310" s="103" t="str">
        <f t="shared" si="311"/>
        <v/>
      </c>
      <c r="M310" s="103" t="str">
        <f t="shared" si="312"/>
        <v/>
      </c>
      <c r="N310" s="102">
        <f t="shared" si="313"/>
        <v>1</v>
      </c>
      <c r="O310" s="176" t="str">
        <f t="shared" si="303"/>
        <v/>
      </c>
      <c r="P310" s="176"/>
      <c r="Q310" s="176" t="str">
        <f t="shared" si="304"/>
        <v/>
      </c>
    </row>
    <row r="311" spans="1:17" ht="15" hidden="1" x14ac:dyDescent="0.25">
      <c r="A311" s="109"/>
      <c r="B311" s="108"/>
      <c r="C311" s="108"/>
      <c r="D311" s="116">
        <f t="shared" si="301"/>
        <v>47</v>
      </c>
      <c r="E311" s="106">
        <f t="shared" si="305"/>
        <v>45</v>
      </c>
      <c r="F311" s="105">
        <f t="shared" si="306"/>
        <v>0</v>
      </c>
      <c r="G311" s="105">
        <f t="shared" si="307"/>
        <v>0</v>
      </c>
      <c r="H311" s="104">
        <f t="shared" si="308"/>
        <v>0</v>
      </c>
      <c r="I311" s="103" t="str">
        <f t="shared" si="309"/>
        <v/>
      </c>
      <c r="J311" s="103" t="e">
        <f t="shared" si="302"/>
        <v>#DIV/0!</v>
      </c>
      <c r="K311" s="103" t="str">
        <f t="shared" si="310"/>
        <v/>
      </c>
      <c r="L311" s="103" t="str">
        <f t="shared" si="311"/>
        <v/>
      </c>
      <c r="M311" s="103" t="str">
        <f t="shared" si="312"/>
        <v/>
      </c>
      <c r="N311" s="102">
        <f t="shared" si="313"/>
        <v>1</v>
      </c>
      <c r="O311" s="176" t="str">
        <f t="shared" si="303"/>
        <v/>
      </c>
      <c r="P311" s="176"/>
      <c r="Q311" s="176" t="str">
        <f t="shared" si="304"/>
        <v/>
      </c>
    </row>
    <row r="312" spans="1:17" ht="15" hidden="1" x14ac:dyDescent="0.25">
      <c r="A312" s="109"/>
      <c r="B312" s="108"/>
      <c r="C312" s="108"/>
      <c r="D312" s="116">
        <f t="shared" si="301"/>
        <v>47</v>
      </c>
      <c r="E312" s="106">
        <f t="shared" si="305"/>
        <v>45</v>
      </c>
      <c r="F312" s="105">
        <f t="shared" si="306"/>
        <v>0</v>
      </c>
      <c r="G312" s="105">
        <f t="shared" si="307"/>
        <v>0</v>
      </c>
      <c r="H312" s="104">
        <f t="shared" si="308"/>
        <v>0</v>
      </c>
      <c r="I312" s="103" t="str">
        <f t="shared" si="309"/>
        <v/>
      </c>
      <c r="J312" s="103" t="e">
        <f t="shared" si="302"/>
        <v>#DIV/0!</v>
      </c>
      <c r="K312" s="103" t="str">
        <f t="shared" si="310"/>
        <v/>
      </c>
      <c r="L312" s="103" t="str">
        <f t="shared" si="311"/>
        <v/>
      </c>
      <c r="M312" s="103" t="str">
        <f t="shared" si="312"/>
        <v/>
      </c>
      <c r="N312" s="102">
        <f t="shared" si="313"/>
        <v>1</v>
      </c>
      <c r="O312" s="176" t="str">
        <f t="shared" si="303"/>
        <v/>
      </c>
      <c r="P312" s="176"/>
      <c r="Q312" s="176" t="str">
        <f t="shared" si="304"/>
        <v/>
      </c>
    </row>
    <row r="313" spans="1:17" ht="15" hidden="1" x14ac:dyDescent="0.25">
      <c r="A313" s="109"/>
      <c r="B313" s="108"/>
      <c r="C313" s="108"/>
      <c r="D313" s="116">
        <f t="shared" si="301"/>
        <v>47</v>
      </c>
      <c r="E313" s="106">
        <f t="shared" si="305"/>
        <v>45</v>
      </c>
      <c r="F313" s="105">
        <f t="shared" si="306"/>
        <v>0</v>
      </c>
      <c r="G313" s="105">
        <f t="shared" si="307"/>
        <v>0</v>
      </c>
      <c r="H313" s="104">
        <f t="shared" si="308"/>
        <v>0</v>
      </c>
      <c r="I313" s="103" t="str">
        <f t="shared" si="309"/>
        <v/>
      </c>
      <c r="J313" s="103" t="e">
        <f t="shared" si="302"/>
        <v>#DIV/0!</v>
      </c>
      <c r="K313" s="103" t="str">
        <f t="shared" si="310"/>
        <v/>
      </c>
      <c r="L313" s="103" t="str">
        <f t="shared" si="311"/>
        <v/>
      </c>
      <c r="M313" s="103" t="str">
        <f t="shared" si="312"/>
        <v/>
      </c>
      <c r="N313" s="102">
        <f t="shared" si="313"/>
        <v>1</v>
      </c>
      <c r="O313" s="176" t="str">
        <f t="shared" si="303"/>
        <v/>
      </c>
      <c r="P313" s="176"/>
      <c r="Q313" s="176" t="str">
        <f t="shared" si="304"/>
        <v/>
      </c>
    </row>
    <row r="314" spans="1:17" ht="15" hidden="1" x14ac:dyDescent="0.25">
      <c r="A314" s="109"/>
      <c r="B314" s="108"/>
      <c r="C314" s="108"/>
      <c r="D314" s="116">
        <f t="shared" si="301"/>
        <v>47</v>
      </c>
      <c r="E314" s="106">
        <f t="shared" si="305"/>
        <v>45</v>
      </c>
      <c r="F314" s="105">
        <f t="shared" si="306"/>
        <v>0</v>
      </c>
      <c r="G314" s="105">
        <f t="shared" si="307"/>
        <v>0</v>
      </c>
      <c r="H314" s="104">
        <f t="shared" si="308"/>
        <v>0</v>
      </c>
      <c r="I314" s="103" t="str">
        <f t="shared" si="309"/>
        <v/>
      </c>
      <c r="J314" s="103" t="e">
        <f t="shared" si="302"/>
        <v>#DIV/0!</v>
      </c>
      <c r="K314" s="103" t="str">
        <f t="shared" si="310"/>
        <v/>
      </c>
      <c r="L314" s="103" t="str">
        <f t="shared" si="311"/>
        <v/>
      </c>
      <c r="M314" s="103" t="str">
        <f t="shared" si="312"/>
        <v/>
      </c>
      <c r="N314" s="102">
        <f t="shared" si="313"/>
        <v>1</v>
      </c>
      <c r="O314" s="176" t="str">
        <f t="shared" si="303"/>
        <v/>
      </c>
      <c r="P314" s="176"/>
      <c r="Q314" s="176" t="str">
        <f t="shared" si="304"/>
        <v/>
      </c>
    </row>
    <row r="315" spans="1:17" ht="15" hidden="1" x14ac:dyDescent="0.25">
      <c r="A315" s="109"/>
      <c r="B315" s="108"/>
      <c r="C315" s="108"/>
      <c r="D315" s="116">
        <f t="shared" si="301"/>
        <v>47</v>
      </c>
      <c r="E315" s="106">
        <f t="shared" si="305"/>
        <v>45</v>
      </c>
      <c r="F315" s="105">
        <f t="shared" si="306"/>
        <v>0</v>
      </c>
      <c r="G315" s="105">
        <f t="shared" si="307"/>
        <v>0</v>
      </c>
      <c r="H315" s="104">
        <f t="shared" si="308"/>
        <v>0</v>
      </c>
      <c r="I315" s="103" t="str">
        <f t="shared" si="309"/>
        <v/>
      </c>
      <c r="J315" s="103" t="e">
        <f t="shared" si="302"/>
        <v>#DIV/0!</v>
      </c>
      <c r="K315" s="103" t="str">
        <f t="shared" si="310"/>
        <v/>
      </c>
      <c r="L315" s="103" t="str">
        <f t="shared" si="311"/>
        <v/>
      </c>
      <c r="M315" s="103" t="str">
        <f t="shared" si="312"/>
        <v/>
      </c>
      <c r="N315" s="102">
        <f t="shared" si="313"/>
        <v>1</v>
      </c>
      <c r="O315" s="176" t="str">
        <f t="shared" si="303"/>
        <v/>
      </c>
      <c r="P315" s="176"/>
      <c r="Q315" s="176" t="str">
        <f t="shared" si="304"/>
        <v/>
      </c>
    </row>
    <row r="316" spans="1:17" ht="15" hidden="1" x14ac:dyDescent="0.25">
      <c r="A316" s="109"/>
      <c r="B316" s="108"/>
      <c r="C316" s="108"/>
      <c r="D316" s="116">
        <f t="shared" si="301"/>
        <v>47</v>
      </c>
      <c r="E316" s="106">
        <f t="shared" si="305"/>
        <v>45</v>
      </c>
      <c r="F316" s="105">
        <f t="shared" si="306"/>
        <v>0</v>
      </c>
      <c r="G316" s="105">
        <f t="shared" si="307"/>
        <v>0</v>
      </c>
      <c r="H316" s="104">
        <f t="shared" si="308"/>
        <v>0</v>
      </c>
      <c r="I316" s="103" t="str">
        <f t="shared" si="309"/>
        <v/>
      </c>
      <c r="J316" s="103" t="e">
        <f t="shared" si="302"/>
        <v>#DIV/0!</v>
      </c>
      <c r="K316" s="103" t="str">
        <f t="shared" si="310"/>
        <v/>
      </c>
      <c r="L316" s="103" t="str">
        <f t="shared" si="311"/>
        <v/>
      </c>
      <c r="M316" s="103" t="str">
        <f t="shared" si="312"/>
        <v/>
      </c>
      <c r="N316" s="102">
        <f t="shared" si="313"/>
        <v>1</v>
      </c>
      <c r="O316" s="176" t="str">
        <f t="shared" si="303"/>
        <v/>
      </c>
      <c r="P316" s="176"/>
      <c r="Q316" s="176" t="str">
        <f t="shared" si="304"/>
        <v/>
      </c>
    </row>
    <row r="317" spans="1:17" ht="15" hidden="1" x14ac:dyDescent="0.25">
      <c r="A317" s="109"/>
      <c r="B317" s="108"/>
      <c r="C317" s="108"/>
      <c r="D317" s="116">
        <f t="shared" si="301"/>
        <v>47</v>
      </c>
      <c r="E317" s="106">
        <f t="shared" si="305"/>
        <v>45</v>
      </c>
      <c r="F317" s="105">
        <f t="shared" si="306"/>
        <v>0</v>
      </c>
      <c r="G317" s="105">
        <f t="shared" si="307"/>
        <v>0</v>
      </c>
      <c r="H317" s="104">
        <f t="shared" si="308"/>
        <v>0</v>
      </c>
      <c r="I317" s="103" t="str">
        <f t="shared" si="309"/>
        <v/>
      </c>
      <c r="J317" s="103" t="e">
        <f t="shared" si="302"/>
        <v>#DIV/0!</v>
      </c>
      <c r="K317" s="103" t="str">
        <f t="shared" si="310"/>
        <v/>
      </c>
      <c r="L317" s="103" t="str">
        <f t="shared" si="311"/>
        <v/>
      </c>
      <c r="M317" s="103" t="str">
        <f t="shared" si="312"/>
        <v/>
      </c>
      <c r="N317" s="102">
        <f t="shared" si="313"/>
        <v>1</v>
      </c>
      <c r="O317" s="176" t="str">
        <f t="shared" si="303"/>
        <v/>
      </c>
      <c r="P317" s="176"/>
      <c r="Q317" s="176" t="str">
        <f t="shared" si="304"/>
        <v/>
      </c>
    </row>
    <row r="318" spans="1:17" ht="15" hidden="1" x14ac:dyDescent="0.25">
      <c r="A318" s="109"/>
      <c r="B318" s="108"/>
      <c r="C318" s="108"/>
      <c r="D318" s="116">
        <f t="shared" si="301"/>
        <v>47</v>
      </c>
      <c r="E318" s="106">
        <f t="shared" si="305"/>
        <v>45</v>
      </c>
      <c r="F318" s="105">
        <f t="shared" si="306"/>
        <v>0</v>
      </c>
      <c r="G318" s="105">
        <f t="shared" si="307"/>
        <v>0</v>
      </c>
      <c r="H318" s="104">
        <f t="shared" si="308"/>
        <v>0</v>
      </c>
      <c r="I318" s="103" t="str">
        <f t="shared" si="309"/>
        <v/>
      </c>
      <c r="J318" s="103" t="e">
        <f t="shared" si="302"/>
        <v>#DIV/0!</v>
      </c>
      <c r="K318" s="103" t="str">
        <f t="shared" si="310"/>
        <v/>
      </c>
      <c r="L318" s="103" t="str">
        <f t="shared" si="311"/>
        <v/>
      </c>
      <c r="M318" s="103" t="str">
        <f t="shared" si="312"/>
        <v/>
      </c>
      <c r="N318" s="102">
        <f t="shared" si="313"/>
        <v>1</v>
      </c>
      <c r="O318" s="176" t="str">
        <f t="shared" si="303"/>
        <v/>
      </c>
      <c r="P318" s="176"/>
      <c r="Q318" s="176" t="str">
        <f t="shared" si="304"/>
        <v/>
      </c>
    </row>
    <row r="319" spans="1:17" ht="15" hidden="1" x14ac:dyDescent="0.25">
      <c r="A319" s="109"/>
      <c r="B319" s="108"/>
      <c r="C319" s="108"/>
      <c r="D319" s="116">
        <f t="shared" si="301"/>
        <v>47</v>
      </c>
      <c r="E319" s="106">
        <f t="shared" si="305"/>
        <v>45</v>
      </c>
      <c r="F319" s="105">
        <f t="shared" si="306"/>
        <v>0</v>
      </c>
      <c r="G319" s="105">
        <f t="shared" si="307"/>
        <v>0</v>
      </c>
      <c r="H319" s="104">
        <f t="shared" si="308"/>
        <v>0</v>
      </c>
      <c r="I319" s="103" t="str">
        <f t="shared" si="309"/>
        <v/>
      </c>
      <c r="J319" s="103" t="e">
        <f t="shared" si="302"/>
        <v>#DIV/0!</v>
      </c>
      <c r="K319" s="103" t="str">
        <f t="shared" si="310"/>
        <v/>
      </c>
      <c r="L319" s="103" t="str">
        <f t="shared" si="311"/>
        <v/>
      </c>
      <c r="M319" s="103" t="str">
        <f t="shared" si="312"/>
        <v/>
      </c>
      <c r="N319" s="102">
        <f t="shared" si="313"/>
        <v>1</v>
      </c>
      <c r="O319" s="176" t="str">
        <f t="shared" si="303"/>
        <v/>
      </c>
      <c r="P319" s="176"/>
      <c r="Q319" s="176" t="str">
        <f t="shared" si="304"/>
        <v/>
      </c>
    </row>
    <row r="320" spans="1:17" ht="15" hidden="1" x14ac:dyDescent="0.25">
      <c r="A320" s="109"/>
      <c r="B320" s="108"/>
      <c r="C320" s="108"/>
      <c r="D320" s="116">
        <f t="shared" si="301"/>
        <v>47</v>
      </c>
      <c r="E320" s="106">
        <f t="shared" si="305"/>
        <v>45</v>
      </c>
      <c r="F320" s="105">
        <f t="shared" si="306"/>
        <v>0</v>
      </c>
      <c r="G320" s="105">
        <f t="shared" si="307"/>
        <v>0</v>
      </c>
      <c r="H320" s="104">
        <f t="shared" si="308"/>
        <v>0</v>
      </c>
      <c r="I320" s="103" t="str">
        <f t="shared" si="309"/>
        <v/>
      </c>
      <c r="J320" s="103" t="e">
        <f t="shared" si="302"/>
        <v>#DIV/0!</v>
      </c>
      <c r="K320" s="103" t="str">
        <f t="shared" si="310"/>
        <v/>
      </c>
      <c r="L320" s="103" t="str">
        <f t="shared" si="311"/>
        <v/>
      </c>
      <c r="M320" s="103" t="str">
        <f t="shared" si="312"/>
        <v/>
      </c>
      <c r="N320" s="102">
        <f t="shared" si="313"/>
        <v>1</v>
      </c>
      <c r="O320" s="176" t="str">
        <f t="shared" si="303"/>
        <v/>
      </c>
      <c r="P320" s="176"/>
      <c r="Q320" s="176" t="str">
        <f t="shared" si="304"/>
        <v/>
      </c>
    </row>
    <row r="321" spans="1:17" ht="15" hidden="1" x14ac:dyDescent="0.25">
      <c r="A321" s="109"/>
      <c r="B321" s="108"/>
      <c r="C321" s="108"/>
      <c r="D321" s="116">
        <f t="shared" si="301"/>
        <v>47</v>
      </c>
      <c r="E321" s="106">
        <f t="shared" si="305"/>
        <v>45</v>
      </c>
      <c r="F321" s="105">
        <f t="shared" si="306"/>
        <v>0</v>
      </c>
      <c r="G321" s="105">
        <f t="shared" si="307"/>
        <v>0</v>
      </c>
      <c r="H321" s="104">
        <f t="shared" si="308"/>
        <v>0</v>
      </c>
      <c r="I321" s="103" t="str">
        <f t="shared" si="309"/>
        <v/>
      </c>
      <c r="J321" s="103" t="e">
        <f t="shared" si="302"/>
        <v>#DIV/0!</v>
      </c>
      <c r="K321" s="103" t="str">
        <f t="shared" si="310"/>
        <v/>
      </c>
      <c r="L321" s="103" t="str">
        <f t="shared" si="311"/>
        <v/>
      </c>
      <c r="M321" s="103" t="str">
        <f t="shared" si="312"/>
        <v/>
      </c>
      <c r="N321" s="102">
        <f t="shared" si="313"/>
        <v>1</v>
      </c>
      <c r="O321" s="176" t="str">
        <f t="shared" si="303"/>
        <v/>
      </c>
      <c r="P321" s="176"/>
      <c r="Q321" s="176" t="str">
        <f t="shared" si="304"/>
        <v/>
      </c>
    </row>
    <row r="322" spans="1:17" ht="15" hidden="1" x14ac:dyDescent="0.25">
      <c r="A322" s="109"/>
      <c r="B322" s="108"/>
      <c r="C322" s="108"/>
      <c r="D322" s="116">
        <f t="shared" si="301"/>
        <v>47</v>
      </c>
      <c r="E322" s="106">
        <f t="shared" si="305"/>
        <v>45</v>
      </c>
      <c r="F322" s="105">
        <f t="shared" si="306"/>
        <v>0</v>
      </c>
      <c r="G322" s="105">
        <f t="shared" si="307"/>
        <v>0</v>
      </c>
      <c r="H322" s="104">
        <f t="shared" si="308"/>
        <v>0</v>
      </c>
      <c r="I322" s="103" t="str">
        <f t="shared" si="309"/>
        <v/>
      </c>
      <c r="J322" s="103" t="e">
        <f t="shared" si="302"/>
        <v>#DIV/0!</v>
      </c>
      <c r="K322" s="103" t="str">
        <f t="shared" si="310"/>
        <v/>
      </c>
      <c r="L322" s="103" t="str">
        <f t="shared" si="311"/>
        <v/>
      </c>
      <c r="M322" s="103" t="str">
        <f t="shared" si="312"/>
        <v/>
      </c>
      <c r="N322" s="102">
        <f t="shared" si="313"/>
        <v>1</v>
      </c>
      <c r="O322" s="176" t="str">
        <f t="shared" si="303"/>
        <v/>
      </c>
      <c r="P322" s="176"/>
      <c r="Q322" s="176" t="str">
        <f t="shared" si="304"/>
        <v/>
      </c>
    </row>
    <row r="323" spans="1:17" ht="15" hidden="1" x14ac:dyDescent="0.25">
      <c r="A323" s="109"/>
      <c r="B323" s="108"/>
      <c r="C323" s="108"/>
      <c r="D323" s="116">
        <f t="shared" si="301"/>
        <v>47</v>
      </c>
      <c r="E323" s="106">
        <f t="shared" si="305"/>
        <v>45</v>
      </c>
      <c r="F323" s="105">
        <f t="shared" si="306"/>
        <v>0</v>
      </c>
      <c r="G323" s="105">
        <f t="shared" si="307"/>
        <v>0</v>
      </c>
      <c r="H323" s="104">
        <f t="shared" si="308"/>
        <v>0</v>
      </c>
      <c r="I323" s="103" t="str">
        <f t="shared" si="309"/>
        <v/>
      </c>
      <c r="J323" s="103" t="e">
        <f t="shared" si="302"/>
        <v>#DIV/0!</v>
      </c>
      <c r="K323" s="103" t="str">
        <f t="shared" si="310"/>
        <v/>
      </c>
      <c r="L323" s="103" t="str">
        <f t="shared" si="311"/>
        <v/>
      </c>
      <c r="M323" s="103" t="str">
        <f t="shared" si="312"/>
        <v/>
      </c>
      <c r="N323" s="102">
        <f t="shared" si="313"/>
        <v>1</v>
      </c>
      <c r="O323" s="176" t="str">
        <f t="shared" si="303"/>
        <v/>
      </c>
      <c r="P323" s="176"/>
      <c r="Q323" s="176" t="str">
        <f t="shared" si="304"/>
        <v/>
      </c>
    </row>
    <row r="324" spans="1:17" ht="15" hidden="1" x14ac:dyDescent="0.25">
      <c r="A324" s="109"/>
      <c r="B324" s="108"/>
      <c r="C324" s="108"/>
      <c r="D324" s="116">
        <f t="shared" si="301"/>
        <v>47</v>
      </c>
      <c r="E324" s="106">
        <f t="shared" si="305"/>
        <v>45</v>
      </c>
      <c r="F324" s="105">
        <f t="shared" si="306"/>
        <v>0</v>
      </c>
      <c r="G324" s="105">
        <f t="shared" si="307"/>
        <v>0</v>
      </c>
      <c r="H324" s="104">
        <f t="shared" si="308"/>
        <v>0</v>
      </c>
      <c r="I324" s="103" t="str">
        <f t="shared" si="309"/>
        <v/>
      </c>
      <c r="J324" s="103" t="e">
        <f t="shared" si="302"/>
        <v>#DIV/0!</v>
      </c>
      <c r="K324" s="103" t="str">
        <f t="shared" si="310"/>
        <v/>
      </c>
      <c r="L324" s="103" t="str">
        <f t="shared" si="311"/>
        <v/>
      </c>
      <c r="M324" s="103" t="str">
        <f t="shared" si="312"/>
        <v/>
      </c>
      <c r="N324" s="102">
        <f t="shared" si="313"/>
        <v>1</v>
      </c>
      <c r="O324" s="176" t="str">
        <f t="shared" si="303"/>
        <v/>
      </c>
      <c r="P324" s="176"/>
      <c r="Q324" s="176" t="str">
        <f t="shared" si="304"/>
        <v/>
      </c>
    </row>
    <row r="325" spans="1:17" ht="15" hidden="1" x14ac:dyDescent="0.25">
      <c r="A325" s="109"/>
      <c r="B325" s="108"/>
      <c r="C325" s="108"/>
      <c r="D325" s="116">
        <f t="shared" si="301"/>
        <v>47</v>
      </c>
      <c r="E325" s="106">
        <f t="shared" si="305"/>
        <v>45</v>
      </c>
      <c r="F325" s="105">
        <f t="shared" si="306"/>
        <v>0</v>
      </c>
      <c r="G325" s="105">
        <f t="shared" si="307"/>
        <v>0</v>
      </c>
      <c r="H325" s="104">
        <f t="shared" si="308"/>
        <v>0</v>
      </c>
      <c r="I325" s="103" t="str">
        <f t="shared" si="309"/>
        <v/>
      </c>
      <c r="J325" s="103" t="e">
        <f t="shared" si="302"/>
        <v>#DIV/0!</v>
      </c>
      <c r="K325" s="103" t="str">
        <f t="shared" si="310"/>
        <v/>
      </c>
      <c r="L325" s="103" t="str">
        <f t="shared" si="311"/>
        <v/>
      </c>
      <c r="M325" s="103" t="str">
        <f t="shared" si="312"/>
        <v/>
      </c>
      <c r="N325" s="102">
        <f t="shared" si="313"/>
        <v>1</v>
      </c>
      <c r="O325" s="176" t="str">
        <f t="shared" si="303"/>
        <v/>
      </c>
      <c r="P325" s="176"/>
      <c r="Q325" s="176" t="str">
        <f t="shared" si="304"/>
        <v/>
      </c>
    </row>
    <row r="326" spans="1:17" ht="15" hidden="1" x14ac:dyDescent="0.25">
      <c r="A326" s="109"/>
      <c r="B326" s="108"/>
      <c r="C326" s="108"/>
      <c r="D326" s="116">
        <f t="shared" si="301"/>
        <v>47</v>
      </c>
      <c r="E326" s="106">
        <f t="shared" si="305"/>
        <v>45</v>
      </c>
      <c r="F326" s="105">
        <f t="shared" si="306"/>
        <v>0</v>
      </c>
      <c r="G326" s="105">
        <f t="shared" si="307"/>
        <v>0</v>
      </c>
      <c r="H326" s="104">
        <f t="shared" si="308"/>
        <v>0</v>
      </c>
      <c r="I326" s="103" t="str">
        <f t="shared" si="309"/>
        <v/>
      </c>
      <c r="J326" s="103" t="e">
        <f t="shared" si="302"/>
        <v>#DIV/0!</v>
      </c>
      <c r="K326" s="103" t="str">
        <f t="shared" si="310"/>
        <v/>
      </c>
      <c r="L326" s="103" t="str">
        <f t="shared" si="311"/>
        <v/>
      </c>
      <c r="M326" s="103" t="str">
        <f t="shared" si="312"/>
        <v/>
      </c>
      <c r="N326" s="102">
        <f t="shared" si="313"/>
        <v>1</v>
      </c>
      <c r="O326" s="176" t="str">
        <f t="shared" si="303"/>
        <v/>
      </c>
      <c r="P326" s="176"/>
      <c r="Q326" s="176" t="str">
        <f t="shared" si="304"/>
        <v/>
      </c>
    </row>
    <row r="327" spans="1:17" ht="15" hidden="1" x14ac:dyDescent="0.25">
      <c r="A327" s="109"/>
      <c r="B327" s="108"/>
      <c r="C327" s="108"/>
      <c r="D327" s="116">
        <f t="shared" si="301"/>
        <v>47</v>
      </c>
      <c r="E327" s="106">
        <f t="shared" si="305"/>
        <v>45</v>
      </c>
      <c r="F327" s="105">
        <f t="shared" si="306"/>
        <v>0</v>
      </c>
      <c r="G327" s="105">
        <f t="shared" si="307"/>
        <v>0</v>
      </c>
      <c r="H327" s="104">
        <f t="shared" si="308"/>
        <v>0</v>
      </c>
      <c r="I327" s="103" t="str">
        <f t="shared" si="309"/>
        <v/>
      </c>
      <c r="J327" s="103" t="e">
        <f t="shared" si="302"/>
        <v>#DIV/0!</v>
      </c>
      <c r="K327" s="103" t="str">
        <f t="shared" si="310"/>
        <v/>
      </c>
      <c r="L327" s="103" t="str">
        <f t="shared" si="311"/>
        <v/>
      </c>
      <c r="M327" s="103" t="str">
        <f t="shared" si="312"/>
        <v/>
      </c>
      <c r="N327" s="102">
        <f t="shared" si="313"/>
        <v>1</v>
      </c>
      <c r="O327" s="176" t="str">
        <f t="shared" si="303"/>
        <v/>
      </c>
      <c r="P327" s="176"/>
      <c r="Q327" s="176" t="str">
        <f t="shared" si="304"/>
        <v/>
      </c>
    </row>
    <row r="328" spans="1:17" ht="15" hidden="1" x14ac:dyDescent="0.25">
      <c r="A328" s="109"/>
      <c r="B328" s="108"/>
      <c r="C328" s="108"/>
      <c r="D328" s="116">
        <f t="shared" si="301"/>
        <v>47</v>
      </c>
      <c r="E328" s="106">
        <f t="shared" si="305"/>
        <v>45</v>
      </c>
      <c r="F328" s="105">
        <f t="shared" si="306"/>
        <v>0</v>
      </c>
      <c r="G328" s="105">
        <f t="shared" si="307"/>
        <v>0</v>
      </c>
      <c r="H328" s="104">
        <f t="shared" si="308"/>
        <v>0</v>
      </c>
      <c r="I328" s="103" t="str">
        <f t="shared" si="309"/>
        <v/>
      </c>
      <c r="J328" s="103" t="e">
        <f t="shared" si="302"/>
        <v>#DIV/0!</v>
      </c>
      <c r="K328" s="103" t="str">
        <f t="shared" si="310"/>
        <v/>
      </c>
      <c r="L328" s="103" t="str">
        <f t="shared" si="311"/>
        <v/>
      </c>
      <c r="M328" s="103" t="str">
        <f t="shared" si="312"/>
        <v/>
      </c>
      <c r="N328" s="102">
        <f t="shared" si="313"/>
        <v>1</v>
      </c>
      <c r="O328" s="176" t="str">
        <f t="shared" si="303"/>
        <v/>
      </c>
      <c r="P328" s="176"/>
      <c r="Q328" s="176" t="str">
        <f t="shared" si="304"/>
        <v/>
      </c>
    </row>
    <row r="329" spans="1:17" ht="15" hidden="1" x14ac:dyDescent="0.25">
      <c r="A329" s="109"/>
      <c r="B329" s="108"/>
      <c r="C329" s="108"/>
      <c r="D329" s="116">
        <f t="shared" si="301"/>
        <v>47</v>
      </c>
      <c r="E329" s="106">
        <f t="shared" si="305"/>
        <v>45</v>
      </c>
      <c r="F329" s="105">
        <f t="shared" si="306"/>
        <v>0</v>
      </c>
      <c r="G329" s="105">
        <f t="shared" si="307"/>
        <v>0</v>
      </c>
      <c r="H329" s="104">
        <f t="shared" si="308"/>
        <v>0</v>
      </c>
      <c r="I329" s="103" t="str">
        <f t="shared" si="309"/>
        <v/>
      </c>
      <c r="J329" s="103" t="e">
        <f t="shared" si="302"/>
        <v>#DIV/0!</v>
      </c>
      <c r="K329" s="103" t="str">
        <f t="shared" si="310"/>
        <v/>
      </c>
      <c r="L329" s="103" t="str">
        <f t="shared" si="311"/>
        <v/>
      </c>
      <c r="M329" s="103" t="str">
        <f t="shared" si="312"/>
        <v/>
      </c>
      <c r="N329" s="102">
        <f t="shared" si="313"/>
        <v>1</v>
      </c>
      <c r="O329" s="176" t="str">
        <f t="shared" si="303"/>
        <v/>
      </c>
      <c r="P329" s="176"/>
      <c r="Q329" s="176" t="str">
        <f t="shared" si="304"/>
        <v/>
      </c>
    </row>
    <row r="330" spans="1:17" ht="15" hidden="1" x14ac:dyDescent="0.25">
      <c r="A330" s="109"/>
      <c r="B330" s="108"/>
      <c r="C330" s="108"/>
      <c r="D330" s="116">
        <f t="shared" si="301"/>
        <v>47</v>
      </c>
      <c r="E330" s="106">
        <f t="shared" si="305"/>
        <v>45</v>
      </c>
      <c r="F330" s="105">
        <f t="shared" si="306"/>
        <v>0</v>
      </c>
      <c r="G330" s="105">
        <f t="shared" si="307"/>
        <v>0</v>
      </c>
      <c r="H330" s="104">
        <f t="shared" si="308"/>
        <v>0</v>
      </c>
      <c r="I330" s="103" t="str">
        <f t="shared" si="309"/>
        <v/>
      </c>
      <c r="J330" s="103" t="e">
        <f t="shared" si="302"/>
        <v>#DIV/0!</v>
      </c>
      <c r="K330" s="103" t="str">
        <f t="shared" si="310"/>
        <v/>
      </c>
      <c r="L330" s="103" t="str">
        <f t="shared" si="311"/>
        <v/>
      </c>
      <c r="M330" s="103" t="str">
        <f t="shared" si="312"/>
        <v/>
      </c>
      <c r="N330" s="102">
        <f t="shared" si="313"/>
        <v>1</v>
      </c>
      <c r="O330" s="176" t="str">
        <f t="shared" si="303"/>
        <v/>
      </c>
      <c r="P330" s="176"/>
      <c r="Q330" s="176" t="str">
        <f t="shared" si="304"/>
        <v/>
      </c>
    </row>
    <row r="331" spans="1:17" ht="15" hidden="1" x14ac:dyDescent="0.25">
      <c r="A331" s="109"/>
      <c r="B331" s="108"/>
      <c r="C331" s="108"/>
      <c r="D331" s="116">
        <f t="shared" si="301"/>
        <v>47</v>
      </c>
      <c r="E331" s="106">
        <f t="shared" si="305"/>
        <v>45</v>
      </c>
      <c r="F331" s="105">
        <f t="shared" si="306"/>
        <v>0</v>
      </c>
      <c r="G331" s="105">
        <f t="shared" si="307"/>
        <v>0</v>
      </c>
      <c r="H331" s="104">
        <f t="shared" si="308"/>
        <v>0</v>
      </c>
      <c r="I331" s="103" t="str">
        <f t="shared" si="309"/>
        <v/>
      </c>
      <c r="J331" s="103" t="e">
        <f t="shared" si="302"/>
        <v>#DIV/0!</v>
      </c>
      <c r="K331" s="103" t="str">
        <f t="shared" si="310"/>
        <v/>
      </c>
      <c r="L331" s="103" t="str">
        <f t="shared" si="311"/>
        <v/>
      </c>
      <c r="M331" s="103" t="str">
        <f t="shared" si="312"/>
        <v/>
      </c>
      <c r="N331" s="102">
        <f t="shared" si="313"/>
        <v>1</v>
      </c>
      <c r="O331" s="176" t="str">
        <f t="shared" si="303"/>
        <v/>
      </c>
      <c r="P331" s="176"/>
      <c r="Q331" s="176" t="str">
        <f t="shared" si="304"/>
        <v/>
      </c>
    </row>
    <row r="332" spans="1:17" ht="15" hidden="1" x14ac:dyDescent="0.25">
      <c r="A332" s="109"/>
      <c r="B332" s="108"/>
      <c r="C332" s="108"/>
      <c r="D332" s="116">
        <f t="shared" si="301"/>
        <v>47</v>
      </c>
      <c r="E332" s="106">
        <f t="shared" si="305"/>
        <v>45</v>
      </c>
      <c r="F332" s="105">
        <f t="shared" si="306"/>
        <v>0</v>
      </c>
      <c r="G332" s="105">
        <f t="shared" si="307"/>
        <v>0</v>
      </c>
      <c r="H332" s="104">
        <f t="shared" si="308"/>
        <v>0</v>
      </c>
      <c r="I332" s="103" t="str">
        <f t="shared" si="309"/>
        <v/>
      </c>
      <c r="J332" s="103" t="e">
        <f t="shared" si="302"/>
        <v>#DIV/0!</v>
      </c>
      <c r="K332" s="103" t="str">
        <f t="shared" si="310"/>
        <v/>
      </c>
      <c r="L332" s="103" t="str">
        <f t="shared" si="311"/>
        <v/>
      </c>
      <c r="M332" s="103" t="str">
        <f t="shared" si="312"/>
        <v/>
      </c>
      <c r="N332" s="102">
        <f t="shared" si="313"/>
        <v>1</v>
      </c>
      <c r="O332" s="176" t="str">
        <f t="shared" si="303"/>
        <v/>
      </c>
      <c r="P332" s="176"/>
      <c r="Q332" s="176" t="str">
        <f t="shared" si="304"/>
        <v/>
      </c>
    </row>
    <row r="333" spans="1:17" ht="15" hidden="1" x14ac:dyDescent="0.25">
      <c r="A333" s="109"/>
      <c r="B333" s="108"/>
      <c r="C333" s="108"/>
      <c r="D333" s="116">
        <f t="shared" si="301"/>
        <v>47</v>
      </c>
      <c r="E333" s="106">
        <f t="shared" si="305"/>
        <v>45</v>
      </c>
      <c r="F333" s="105">
        <f t="shared" si="306"/>
        <v>0</v>
      </c>
      <c r="G333" s="105">
        <f t="shared" si="307"/>
        <v>0</v>
      </c>
      <c r="H333" s="104">
        <f t="shared" si="308"/>
        <v>0</v>
      </c>
      <c r="I333" s="103" t="str">
        <f t="shared" si="309"/>
        <v/>
      </c>
      <c r="J333" s="103" t="e">
        <f t="shared" si="302"/>
        <v>#DIV/0!</v>
      </c>
      <c r="K333" s="103" t="str">
        <f t="shared" si="310"/>
        <v/>
      </c>
      <c r="L333" s="103" t="str">
        <f t="shared" si="311"/>
        <v/>
      </c>
      <c r="M333" s="103" t="str">
        <f t="shared" si="312"/>
        <v/>
      </c>
      <c r="N333" s="102">
        <f t="shared" si="313"/>
        <v>1</v>
      </c>
      <c r="O333" s="176" t="str">
        <f t="shared" si="303"/>
        <v/>
      </c>
      <c r="P333" s="176"/>
      <c r="Q333" s="176" t="str">
        <f t="shared" si="304"/>
        <v/>
      </c>
    </row>
    <row r="334" spans="1:17" ht="15" hidden="1" x14ac:dyDescent="0.25">
      <c r="A334" s="109"/>
      <c r="B334" s="108"/>
      <c r="C334" s="108"/>
      <c r="D334" s="116">
        <f t="shared" si="301"/>
        <v>47</v>
      </c>
      <c r="E334" s="106">
        <f t="shared" si="305"/>
        <v>45</v>
      </c>
      <c r="F334" s="105">
        <f t="shared" si="306"/>
        <v>0</v>
      </c>
      <c r="G334" s="105">
        <f t="shared" si="307"/>
        <v>0</v>
      </c>
      <c r="H334" s="104">
        <f t="shared" si="308"/>
        <v>0</v>
      </c>
      <c r="I334" s="103" t="str">
        <f t="shared" si="309"/>
        <v/>
      </c>
      <c r="J334" s="103" t="e">
        <f t="shared" si="302"/>
        <v>#DIV/0!</v>
      </c>
      <c r="K334" s="103" t="str">
        <f t="shared" si="310"/>
        <v/>
      </c>
      <c r="L334" s="103" t="str">
        <f t="shared" si="311"/>
        <v/>
      </c>
      <c r="M334" s="103" t="str">
        <f t="shared" si="312"/>
        <v/>
      </c>
      <c r="N334" s="102">
        <f t="shared" si="313"/>
        <v>1</v>
      </c>
      <c r="O334" s="176" t="str">
        <f t="shared" si="303"/>
        <v/>
      </c>
      <c r="P334" s="176"/>
      <c r="Q334" s="176" t="str">
        <f t="shared" si="304"/>
        <v/>
      </c>
    </row>
    <row r="335" spans="1:17" ht="15" hidden="1" x14ac:dyDescent="0.25">
      <c r="A335" s="109"/>
      <c r="B335" s="108"/>
      <c r="C335" s="108"/>
      <c r="D335" s="116">
        <f t="shared" si="301"/>
        <v>47</v>
      </c>
      <c r="E335" s="106">
        <f t="shared" si="305"/>
        <v>45</v>
      </c>
      <c r="F335" s="105">
        <f t="shared" si="306"/>
        <v>0</v>
      </c>
      <c r="G335" s="105">
        <f t="shared" si="307"/>
        <v>0</v>
      </c>
      <c r="H335" s="104">
        <f t="shared" si="308"/>
        <v>0</v>
      </c>
      <c r="I335" s="103" t="str">
        <f t="shared" si="309"/>
        <v/>
      </c>
      <c r="J335" s="103" t="e">
        <f t="shared" si="302"/>
        <v>#DIV/0!</v>
      </c>
      <c r="K335" s="103" t="str">
        <f t="shared" si="310"/>
        <v/>
      </c>
      <c r="L335" s="103" t="str">
        <f t="shared" si="311"/>
        <v/>
      </c>
      <c r="M335" s="103" t="str">
        <f t="shared" si="312"/>
        <v/>
      </c>
      <c r="N335" s="102">
        <f t="shared" si="313"/>
        <v>1</v>
      </c>
      <c r="O335" s="176" t="str">
        <f t="shared" si="303"/>
        <v/>
      </c>
      <c r="P335" s="176"/>
      <c r="Q335" s="176" t="str">
        <f t="shared" si="304"/>
        <v/>
      </c>
    </row>
    <row r="336" spans="1:17" ht="15" hidden="1" x14ac:dyDescent="0.25">
      <c r="A336" s="109"/>
      <c r="B336" s="108"/>
      <c r="C336" s="108"/>
      <c r="D336" s="116">
        <f t="shared" si="301"/>
        <v>47</v>
      </c>
      <c r="E336" s="106">
        <f t="shared" si="305"/>
        <v>45</v>
      </c>
      <c r="F336" s="105">
        <f t="shared" si="306"/>
        <v>0</v>
      </c>
      <c r="G336" s="105">
        <f t="shared" si="307"/>
        <v>0</v>
      </c>
      <c r="H336" s="104">
        <f t="shared" si="308"/>
        <v>0</v>
      </c>
      <c r="I336" s="103" t="str">
        <f t="shared" si="309"/>
        <v/>
      </c>
      <c r="J336" s="103" t="e">
        <f t="shared" si="302"/>
        <v>#DIV/0!</v>
      </c>
      <c r="K336" s="103" t="str">
        <f t="shared" si="310"/>
        <v/>
      </c>
      <c r="L336" s="103" t="str">
        <f t="shared" si="311"/>
        <v/>
      </c>
      <c r="M336" s="103" t="str">
        <f t="shared" si="312"/>
        <v/>
      </c>
      <c r="N336" s="102">
        <f t="shared" si="313"/>
        <v>1</v>
      </c>
      <c r="O336" s="176" t="str">
        <f t="shared" si="303"/>
        <v/>
      </c>
      <c r="P336" s="176"/>
      <c r="Q336" s="176" t="str">
        <f t="shared" si="304"/>
        <v/>
      </c>
    </row>
    <row r="337" spans="1:17" ht="15" hidden="1" x14ac:dyDescent="0.25">
      <c r="A337" s="109"/>
      <c r="B337" s="108"/>
      <c r="C337" s="108"/>
      <c r="D337" s="116">
        <f t="shared" si="301"/>
        <v>47</v>
      </c>
      <c r="E337" s="106">
        <f t="shared" si="305"/>
        <v>45</v>
      </c>
      <c r="F337" s="105">
        <f t="shared" si="306"/>
        <v>0</v>
      </c>
      <c r="G337" s="105">
        <f t="shared" si="307"/>
        <v>0</v>
      </c>
      <c r="H337" s="104">
        <f t="shared" si="308"/>
        <v>0</v>
      </c>
      <c r="I337" s="103" t="str">
        <f t="shared" si="309"/>
        <v/>
      </c>
      <c r="J337" s="103" t="e">
        <f t="shared" si="302"/>
        <v>#DIV/0!</v>
      </c>
      <c r="K337" s="103" t="str">
        <f t="shared" si="310"/>
        <v/>
      </c>
      <c r="L337" s="103" t="str">
        <f t="shared" si="311"/>
        <v/>
      </c>
      <c r="M337" s="103" t="str">
        <f t="shared" si="312"/>
        <v/>
      </c>
      <c r="N337" s="102">
        <f t="shared" si="313"/>
        <v>1</v>
      </c>
      <c r="O337" s="176" t="str">
        <f t="shared" si="303"/>
        <v/>
      </c>
      <c r="P337" s="176"/>
      <c r="Q337" s="176" t="str">
        <f t="shared" si="304"/>
        <v/>
      </c>
    </row>
    <row r="338" spans="1:17" ht="15" hidden="1" x14ac:dyDescent="0.25">
      <c r="A338" s="109"/>
      <c r="B338" s="108"/>
      <c r="C338" s="108"/>
      <c r="D338" s="116">
        <f t="shared" si="301"/>
        <v>47</v>
      </c>
      <c r="E338" s="106">
        <f t="shared" si="305"/>
        <v>45</v>
      </c>
      <c r="F338" s="105">
        <f t="shared" si="306"/>
        <v>0</v>
      </c>
      <c r="G338" s="105">
        <f t="shared" si="307"/>
        <v>0</v>
      </c>
      <c r="H338" s="104">
        <f t="shared" si="308"/>
        <v>0</v>
      </c>
      <c r="I338" s="103" t="str">
        <f t="shared" si="309"/>
        <v/>
      </c>
      <c r="J338" s="103" t="e">
        <f t="shared" si="302"/>
        <v>#DIV/0!</v>
      </c>
      <c r="K338" s="103" t="str">
        <f t="shared" si="310"/>
        <v/>
      </c>
      <c r="L338" s="103" t="str">
        <f t="shared" si="311"/>
        <v/>
      </c>
      <c r="M338" s="103" t="str">
        <f t="shared" si="312"/>
        <v/>
      </c>
      <c r="N338" s="102">
        <f t="shared" si="313"/>
        <v>1</v>
      </c>
      <c r="O338" s="176" t="str">
        <f t="shared" si="303"/>
        <v/>
      </c>
      <c r="P338" s="176"/>
      <c r="Q338" s="176" t="str">
        <f t="shared" si="304"/>
        <v/>
      </c>
    </row>
    <row r="339" spans="1:17" ht="15" hidden="1" x14ac:dyDescent="0.25">
      <c r="A339" s="109"/>
      <c r="B339" s="108"/>
      <c r="C339" s="108"/>
      <c r="D339" s="116">
        <f t="shared" si="301"/>
        <v>47</v>
      </c>
      <c r="E339" s="106">
        <f t="shared" si="305"/>
        <v>45</v>
      </c>
      <c r="F339" s="105">
        <f t="shared" si="306"/>
        <v>0</v>
      </c>
      <c r="G339" s="105">
        <f t="shared" si="307"/>
        <v>0</v>
      </c>
      <c r="H339" s="104">
        <f t="shared" si="308"/>
        <v>0</v>
      </c>
      <c r="I339" s="103" t="str">
        <f t="shared" si="309"/>
        <v/>
      </c>
      <c r="J339" s="103" t="e">
        <f t="shared" si="302"/>
        <v>#DIV/0!</v>
      </c>
      <c r="K339" s="103" t="str">
        <f t="shared" si="310"/>
        <v/>
      </c>
      <c r="L339" s="103" t="str">
        <f t="shared" si="311"/>
        <v/>
      </c>
      <c r="M339" s="103" t="str">
        <f t="shared" si="312"/>
        <v/>
      </c>
      <c r="N339" s="102">
        <f t="shared" si="313"/>
        <v>1</v>
      </c>
      <c r="O339" s="176" t="str">
        <f t="shared" si="303"/>
        <v/>
      </c>
      <c r="P339" s="176"/>
      <c r="Q339" s="176" t="str">
        <f t="shared" si="304"/>
        <v/>
      </c>
    </row>
    <row r="340" spans="1:17" ht="15" hidden="1" x14ac:dyDescent="0.25">
      <c r="A340" s="109"/>
      <c r="B340" s="108"/>
      <c r="C340" s="108"/>
      <c r="D340" s="116">
        <f t="shared" si="301"/>
        <v>47</v>
      </c>
      <c r="E340" s="106">
        <f t="shared" si="305"/>
        <v>45</v>
      </c>
      <c r="F340" s="105">
        <f t="shared" si="306"/>
        <v>0</v>
      </c>
      <c r="G340" s="105">
        <f t="shared" si="307"/>
        <v>0</v>
      </c>
      <c r="H340" s="104">
        <f t="shared" si="308"/>
        <v>0</v>
      </c>
      <c r="I340" s="103" t="str">
        <f t="shared" si="309"/>
        <v/>
      </c>
      <c r="J340" s="103" t="e">
        <f t="shared" si="302"/>
        <v>#DIV/0!</v>
      </c>
      <c r="K340" s="103" t="str">
        <f t="shared" si="310"/>
        <v/>
      </c>
      <c r="L340" s="103" t="str">
        <f t="shared" si="311"/>
        <v/>
      </c>
      <c r="M340" s="103" t="str">
        <f t="shared" si="312"/>
        <v/>
      </c>
      <c r="N340" s="102">
        <f t="shared" si="313"/>
        <v>1</v>
      </c>
      <c r="O340" s="176" t="str">
        <f t="shared" si="303"/>
        <v/>
      </c>
      <c r="P340" s="176"/>
      <c r="Q340" s="176" t="str">
        <f t="shared" si="304"/>
        <v/>
      </c>
    </row>
    <row r="341" spans="1:17" ht="15" hidden="1" x14ac:dyDescent="0.25">
      <c r="A341" s="109"/>
      <c r="B341" s="108"/>
      <c r="C341" s="108"/>
      <c r="D341" s="116">
        <f t="shared" si="301"/>
        <v>47</v>
      </c>
      <c r="E341" s="106">
        <f t="shared" si="305"/>
        <v>45</v>
      </c>
      <c r="F341" s="105">
        <f t="shared" si="306"/>
        <v>0</v>
      </c>
      <c r="G341" s="105">
        <f t="shared" si="307"/>
        <v>0</v>
      </c>
      <c r="H341" s="104">
        <f t="shared" si="308"/>
        <v>0</v>
      </c>
      <c r="I341" s="103" t="str">
        <f t="shared" si="309"/>
        <v/>
      </c>
      <c r="J341" s="103" t="e">
        <f t="shared" si="302"/>
        <v>#DIV/0!</v>
      </c>
      <c r="K341" s="103" t="str">
        <f t="shared" si="310"/>
        <v/>
      </c>
      <c r="L341" s="103" t="str">
        <f t="shared" si="311"/>
        <v/>
      </c>
      <c r="M341" s="103" t="str">
        <f t="shared" si="312"/>
        <v/>
      </c>
      <c r="N341" s="102">
        <f t="shared" si="313"/>
        <v>1</v>
      </c>
      <c r="O341" s="176" t="str">
        <f t="shared" si="303"/>
        <v/>
      </c>
      <c r="P341" s="176"/>
      <c r="Q341" s="176" t="str">
        <f t="shared" si="304"/>
        <v/>
      </c>
    </row>
    <row r="342" spans="1:17" ht="15" hidden="1" x14ac:dyDescent="0.25">
      <c r="A342" s="109"/>
      <c r="B342" s="108"/>
      <c r="C342" s="108"/>
      <c r="D342" s="116">
        <f t="shared" si="301"/>
        <v>47</v>
      </c>
      <c r="E342" s="106">
        <f t="shared" si="305"/>
        <v>45</v>
      </c>
      <c r="F342" s="105">
        <f t="shared" si="306"/>
        <v>0</v>
      </c>
      <c r="G342" s="105">
        <f t="shared" si="307"/>
        <v>0</v>
      </c>
      <c r="H342" s="104">
        <f t="shared" si="308"/>
        <v>0</v>
      </c>
      <c r="I342" s="103" t="str">
        <f t="shared" si="309"/>
        <v/>
      </c>
      <c r="J342" s="103" t="e">
        <f t="shared" si="302"/>
        <v>#DIV/0!</v>
      </c>
      <c r="K342" s="103" t="str">
        <f t="shared" si="310"/>
        <v/>
      </c>
      <c r="L342" s="103" t="str">
        <f t="shared" si="311"/>
        <v/>
      </c>
      <c r="M342" s="103" t="str">
        <f t="shared" si="312"/>
        <v/>
      </c>
      <c r="N342" s="102">
        <f t="shared" si="313"/>
        <v>1</v>
      </c>
      <c r="O342" s="176" t="str">
        <f t="shared" si="303"/>
        <v/>
      </c>
      <c r="P342" s="176"/>
      <c r="Q342" s="176" t="str">
        <f t="shared" si="304"/>
        <v/>
      </c>
    </row>
    <row r="343" spans="1:17" ht="15" hidden="1" x14ac:dyDescent="0.25">
      <c r="A343" s="109"/>
      <c r="B343" s="108"/>
      <c r="C343" s="108"/>
      <c r="D343" s="116">
        <f t="shared" si="301"/>
        <v>47</v>
      </c>
      <c r="E343" s="106">
        <f t="shared" si="305"/>
        <v>45</v>
      </c>
      <c r="F343" s="105">
        <f t="shared" si="306"/>
        <v>0</v>
      </c>
      <c r="G343" s="105">
        <f t="shared" si="307"/>
        <v>0</v>
      </c>
      <c r="H343" s="104">
        <f t="shared" si="308"/>
        <v>0</v>
      </c>
      <c r="I343" s="103" t="str">
        <f t="shared" si="309"/>
        <v/>
      </c>
      <c r="J343" s="103" t="e">
        <f t="shared" si="302"/>
        <v>#DIV/0!</v>
      </c>
      <c r="K343" s="103" t="str">
        <f t="shared" si="310"/>
        <v/>
      </c>
      <c r="L343" s="103" t="str">
        <f t="shared" si="311"/>
        <v/>
      </c>
      <c r="M343" s="103" t="str">
        <f t="shared" si="312"/>
        <v/>
      </c>
      <c r="N343" s="102">
        <f t="shared" si="313"/>
        <v>1</v>
      </c>
      <c r="O343" s="176" t="str">
        <f t="shared" si="303"/>
        <v/>
      </c>
      <c r="P343" s="176"/>
      <c r="Q343" s="176" t="str">
        <f t="shared" si="304"/>
        <v/>
      </c>
    </row>
    <row r="344" spans="1:17" ht="15" hidden="1" x14ac:dyDescent="0.25">
      <c r="A344" s="109"/>
      <c r="B344" s="108"/>
      <c r="C344" s="108"/>
      <c r="D344" s="116">
        <f t="shared" si="301"/>
        <v>47</v>
      </c>
      <c r="E344" s="106">
        <f t="shared" si="305"/>
        <v>45</v>
      </c>
      <c r="F344" s="105">
        <f t="shared" si="306"/>
        <v>0</v>
      </c>
      <c r="G344" s="105">
        <f t="shared" si="307"/>
        <v>0</v>
      </c>
      <c r="H344" s="104">
        <f t="shared" si="308"/>
        <v>0</v>
      </c>
      <c r="I344" s="103" t="str">
        <f t="shared" si="309"/>
        <v/>
      </c>
      <c r="J344" s="103" t="e">
        <f t="shared" si="302"/>
        <v>#DIV/0!</v>
      </c>
      <c r="K344" s="103" t="str">
        <f t="shared" si="310"/>
        <v/>
      </c>
      <c r="L344" s="103" t="str">
        <f t="shared" si="311"/>
        <v/>
      </c>
      <c r="M344" s="103" t="str">
        <f t="shared" si="312"/>
        <v/>
      </c>
      <c r="N344" s="102">
        <f t="shared" si="313"/>
        <v>1</v>
      </c>
      <c r="O344" s="176" t="str">
        <f t="shared" si="303"/>
        <v/>
      </c>
      <c r="P344" s="176"/>
      <c r="Q344" s="176" t="str">
        <f t="shared" si="304"/>
        <v/>
      </c>
    </row>
    <row r="345" spans="1:17" ht="15" hidden="1" x14ac:dyDescent="0.25">
      <c r="A345" s="109"/>
      <c r="B345" s="108"/>
      <c r="C345" s="108"/>
      <c r="D345" s="116">
        <f t="shared" si="301"/>
        <v>47</v>
      </c>
      <c r="E345" s="106">
        <f t="shared" si="305"/>
        <v>45</v>
      </c>
      <c r="F345" s="105">
        <f t="shared" si="306"/>
        <v>0</v>
      </c>
      <c r="G345" s="105">
        <f t="shared" si="307"/>
        <v>0</v>
      </c>
      <c r="H345" s="104">
        <f t="shared" si="308"/>
        <v>0</v>
      </c>
      <c r="I345" s="103" t="str">
        <f t="shared" si="309"/>
        <v/>
      </c>
      <c r="J345" s="103" t="e">
        <f t="shared" si="302"/>
        <v>#DIV/0!</v>
      </c>
      <c r="K345" s="103" t="str">
        <f t="shared" si="310"/>
        <v/>
      </c>
      <c r="L345" s="103" t="str">
        <f t="shared" si="311"/>
        <v/>
      </c>
      <c r="M345" s="103" t="str">
        <f t="shared" si="312"/>
        <v/>
      </c>
      <c r="N345" s="102">
        <f t="shared" si="313"/>
        <v>1</v>
      </c>
      <c r="O345" s="176" t="str">
        <f t="shared" si="303"/>
        <v/>
      </c>
      <c r="P345" s="176"/>
      <c r="Q345" s="176" t="str">
        <f t="shared" si="304"/>
        <v/>
      </c>
    </row>
    <row r="346" spans="1:17" ht="15" hidden="1" x14ac:dyDescent="0.25">
      <c r="A346" s="109"/>
      <c r="B346" s="108"/>
      <c r="C346" s="108"/>
      <c r="D346" s="116">
        <f t="shared" si="301"/>
        <v>47</v>
      </c>
      <c r="E346" s="106">
        <f t="shared" si="305"/>
        <v>45</v>
      </c>
      <c r="F346" s="105">
        <f t="shared" si="306"/>
        <v>0</v>
      </c>
      <c r="G346" s="105">
        <f t="shared" si="307"/>
        <v>0</v>
      </c>
      <c r="H346" s="104">
        <f t="shared" si="308"/>
        <v>0</v>
      </c>
      <c r="I346" s="103" t="str">
        <f t="shared" si="309"/>
        <v/>
      </c>
      <c r="J346" s="103" t="e">
        <f t="shared" si="302"/>
        <v>#DIV/0!</v>
      </c>
      <c r="K346" s="103" t="str">
        <f t="shared" si="310"/>
        <v/>
      </c>
      <c r="L346" s="103" t="str">
        <f t="shared" si="311"/>
        <v/>
      </c>
      <c r="M346" s="103" t="str">
        <f t="shared" si="312"/>
        <v/>
      </c>
      <c r="N346" s="102">
        <f t="shared" si="313"/>
        <v>1</v>
      </c>
      <c r="O346" s="176" t="str">
        <f t="shared" si="303"/>
        <v/>
      </c>
      <c r="P346" s="176"/>
      <c r="Q346" s="176" t="str">
        <f t="shared" si="304"/>
        <v/>
      </c>
    </row>
    <row r="347" spans="1:17" ht="15" hidden="1" x14ac:dyDescent="0.25">
      <c r="A347" s="109"/>
      <c r="B347" s="108"/>
      <c r="C347" s="108"/>
      <c r="D347" s="116">
        <f t="shared" ref="D347:D368" si="314">SUM($B$4-B347)</f>
        <v>47</v>
      </c>
      <c r="E347" s="106">
        <f t="shared" si="305"/>
        <v>45</v>
      </c>
      <c r="F347" s="105">
        <f t="shared" si="306"/>
        <v>0</v>
      </c>
      <c r="G347" s="105">
        <f t="shared" si="307"/>
        <v>0</v>
      </c>
      <c r="H347" s="104">
        <f t="shared" si="308"/>
        <v>0</v>
      </c>
      <c r="I347" s="103" t="str">
        <f t="shared" si="309"/>
        <v/>
      </c>
      <c r="J347" s="103" t="e">
        <f t="shared" si="302"/>
        <v>#DIV/0!</v>
      </c>
      <c r="K347" s="103" t="str">
        <f t="shared" si="310"/>
        <v/>
      </c>
      <c r="L347" s="103" t="str">
        <f t="shared" si="311"/>
        <v/>
      </c>
      <c r="M347" s="103" t="str">
        <f t="shared" si="312"/>
        <v/>
      </c>
      <c r="N347" s="102">
        <f t="shared" si="313"/>
        <v>1</v>
      </c>
      <c r="O347" s="176" t="str">
        <f t="shared" si="303"/>
        <v/>
      </c>
      <c r="P347" s="176"/>
      <c r="Q347" s="176" t="str">
        <f t="shared" si="304"/>
        <v/>
      </c>
    </row>
    <row r="348" spans="1:17" ht="15" hidden="1" x14ac:dyDescent="0.25">
      <c r="A348" s="109"/>
      <c r="B348" s="108"/>
      <c r="C348" s="108"/>
      <c r="D348" s="116">
        <f t="shared" si="314"/>
        <v>47</v>
      </c>
      <c r="E348" s="106">
        <f t="shared" si="305"/>
        <v>45</v>
      </c>
      <c r="F348" s="105">
        <f t="shared" si="306"/>
        <v>0</v>
      </c>
      <c r="G348" s="105">
        <f t="shared" si="307"/>
        <v>0</v>
      </c>
      <c r="H348" s="104">
        <f t="shared" si="308"/>
        <v>0</v>
      </c>
      <c r="I348" s="103" t="str">
        <f t="shared" si="309"/>
        <v/>
      </c>
      <c r="J348" s="103" t="e">
        <f t="shared" ref="J348:J368" si="315">POWER(1/B348+1/C348+1/D348+1/E348,1/2)</f>
        <v>#DIV/0!</v>
      </c>
      <c r="K348" s="103" t="str">
        <f t="shared" si="310"/>
        <v/>
      </c>
      <c r="L348" s="103" t="str">
        <f t="shared" si="311"/>
        <v/>
      </c>
      <c r="M348" s="103" t="str">
        <f t="shared" si="312"/>
        <v/>
      </c>
      <c r="N348" s="102">
        <f t="shared" si="313"/>
        <v>1</v>
      </c>
      <c r="O348" s="176" t="str">
        <f t="shared" ref="O348:O368" si="316">IF(AND(N348&lt;$B$6,M348&gt;1,AND(B348&gt;0,B348&lt;$B$4)),"Doers are " &amp; ROUND(M348,1)&amp;" more likely to give this response than Non-Doers.",IF(AND(N348&lt;$B$6,M348&gt;1,B348=$B$4),"Doers are more likely to give this response than Non-doers.",""))</f>
        <v/>
      </c>
      <c r="P348" s="176"/>
      <c r="Q348" s="176" t="str">
        <f t="shared" ref="Q348:Q368" si="317">IF(AND(N348&lt;$B$6,M348&lt;1,AND(C348&gt;0,B348&gt;0)),"Non-doers are " &amp; ROUND(1/M348,1)&amp;" more likely to give this response than Doers.",IF(AND(N348&lt;$B$6,M348=0,B348=0),"Non-doers are more likely to give this response than Doers.",""))</f>
        <v/>
      </c>
    </row>
    <row r="349" spans="1:17" ht="15" hidden="1" x14ac:dyDescent="0.25">
      <c r="A349" s="109"/>
      <c r="B349" s="108"/>
      <c r="C349" s="108"/>
      <c r="D349" s="116">
        <f t="shared" si="314"/>
        <v>47</v>
      </c>
      <c r="E349" s="106">
        <f t="shared" si="305"/>
        <v>45</v>
      </c>
      <c r="F349" s="105">
        <f t="shared" si="306"/>
        <v>0</v>
      </c>
      <c r="G349" s="105">
        <f t="shared" si="307"/>
        <v>0</v>
      </c>
      <c r="H349" s="104">
        <f t="shared" si="308"/>
        <v>0</v>
      </c>
      <c r="I349" s="103" t="str">
        <f t="shared" si="309"/>
        <v/>
      </c>
      <c r="J349" s="103" t="e">
        <f t="shared" si="315"/>
        <v>#DIV/0!</v>
      </c>
      <c r="K349" s="103" t="str">
        <f t="shared" si="310"/>
        <v/>
      </c>
      <c r="L349" s="103" t="str">
        <f t="shared" si="311"/>
        <v/>
      </c>
      <c r="M349" s="103" t="str">
        <f t="shared" si="312"/>
        <v/>
      </c>
      <c r="N349" s="102">
        <f t="shared" si="313"/>
        <v>1</v>
      </c>
      <c r="O349" s="176" t="str">
        <f t="shared" si="316"/>
        <v/>
      </c>
      <c r="P349" s="176"/>
      <c r="Q349" s="176" t="str">
        <f t="shared" si="317"/>
        <v/>
      </c>
    </row>
    <row r="350" spans="1:17" ht="15" hidden="1" x14ac:dyDescent="0.25">
      <c r="A350" s="109"/>
      <c r="B350" s="108"/>
      <c r="C350" s="108"/>
      <c r="D350" s="116">
        <f t="shared" si="314"/>
        <v>47</v>
      </c>
      <c r="E350" s="106">
        <f t="shared" si="305"/>
        <v>45</v>
      </c>
      <c r="F350" s="105">
        <f t="shared" si="306"/>
        <v>0</v>
      </c>
      <c r="G350" s="105">
        <f t="shared" si="307"/>
        <v>0</v>
      </c>
      <c r="H350" s="104">
        <f t="shared" si="308"/>
        <v>0</v>
      </c>
      <c r="I350" s="103" t="str">
        <f t="shared" si="309"/>
        <v/>
      </c>
      <c r="J350" s="103" t="e">
        <f t="shared" si="315"/>
        <v>#DIV/0!</v>
      </c>
      <c r="K350" s="103" t="str">
        <f t="shared" si="310"/>
        <v/>
      </c>
      <c r="L350" s="103" t="str">
        <f t="shared" si="311"/>
        <v/>
      </c>
      <c r="M350" s="103" t="str">
        <f t="shared" si="312"/>
        <v/>
      </c>
      <c r="N350" s="102">
        <f t="shared" si="313"/>
        <v>1</v>
      </c>
      <c r="O350" s="176" t="str">
        <f t="shared" si="316"/>
        <v/>
      </c>
      <c r="P350" s="176"/>
      <c r="Q350" s="176" t="str">
        <f t="shared" si="317"/>
        <v/>
      </c>
    </row>
    <row r="351" spans="1:17" ht="15" hidden="1" x14ac:dyDescent="0.25">
      <c r="A351" s="109"/>
      <c r="B351" s="108"/>
      <c r="C351" s="108"/>
      <c r="D351" s="116">
        <f t="shared" si="314"/>
        <v>47</v>
      </c>
      <c r="E351" s="106">
        <f t="shared" ref="E351:E368" si="318">SUM($B$5-C351)</f>
        <v>45</v>
      </c>
      <c r="F351" s="105">
        <f t="shared" ref="F351:F368" si="319">IF(ISERROR(B351/$B$4),"",(B351/$B$4))</f>
        <v>0</v>
      </c>
      <c r="G351" s="105">
        <f t="shared" ref="G351:G368" si="320">IF(ISERROR(C351/$B$5),"",(C351/$B$5))</f>
        <v>0</v>
      </c>
      <c r="H351" s="104">
        <f t="shared" ref="H351:H368" si="321">IF(ISERROR(F351-G351),"",(F351-G351))</f>
        <v>0</v>
      </c>
      <c r="I351" s="103" t="str">
        <f t="shared" ref="I351:I368" si="322">IF(ISERROR((B351*E351)/(C351*D351)),"",(B351*E351/(C351*D351)))</f>
        <v/>
      </c>
      <c r="J351" s="103" t="e">
        <f t="shared" si="315"/>
        <v>#DIV/0!</v>
      </c>
      <c r="K351" s="103" t="str">
        <f t="shared" ref="K351:K368" si="323">IF(ISERROR(EXP(LN(I351)-1.96 *J351)),"",(EXP(LN(I351)-1.96*J351)))</f>
        <v/>
      </c>
      <c r="L351" s="103" t="str">
        <f t="shared" ref="L351:L368" si="324">IF(ISERROR(EXP(LN(I351)+1.96 *J351)),"",EXP(LN(I351)+1.96*J351))</f>
        <v/>
      </c>
      <c r="M351" s="103" t="str">
        <f t="shared" ref="M351:M368" si="325">IF(ISERROR(($B$7*B351/(B351+D351)/(($B$7*B351/(B351+D351)+(1-$B$7)*C351/(C351+E351))))/($B$7*D351/(B351+D351)/(($B$7*D351/(B351+D351)+(1-$B$7)*E351/(C351+E351))))),"",($B$7*B351/(B351+D351)/(($B$7*B351/(B351+D351)+(1-$B$7)*C351/(C351+E351))))/($B$7*D351/(B351+D351)/(($B$7*D351/(B351+D351)+(1-$B$7)*E351/(C351+E351)))))</f>
        <v/>
      </c>
      <c r="N351" s="102">
        <f t="shared" ref="N351:N368" si="326">MIN(_xlfn.HYPGEOM.DIST(C351,B351+C351,C351+E351,B351+D351+C351+E351,TRUE),_xlfn.HYPGEOM.DIST(B351,B351+C351,B351+D351,B351+D351+C351+E351,TRUE))</f>
        <v>1</v>
      </c>
      <c r="O351" s="176" t="str">
        <f t="shared" si="316"/>
        <v/>
      </c>
      <c r="P351" s="176"/>
      <c r="Q351" s="176" t="str">
        <f t="shared" si="317"/>
        <v/>
      </c>
    </row>
    <row r="352" spans="1:17" ht="15" hidden="1" x14ac:dyDescent="0.25">
      <c r="A352" s="109"/>
      <c r="B352" s="108"/>
      <c r="C352" s="108"/>
      <c r="D352" s="116">
        <f t="shared" si="314"/>
        <v>47</v>
      </c>
      <c r="E352" s="106">
        <f t="shared" si="318"/>
        <v>45</v>
      </c>
      <c r="F352" s="105">
        <f t="shared" si="319"/>
        <v>0</v>
      </c>
      <c r="G352" s="105">
        <f t="shared" si="320"/>
        <v>0</v>
      </c>
      <c r="H352" s="104">
        <f t="shared" si="321"/>
        <v>0</v>
      </c>
      <c r="I352" s="103" t="str">
        <f t="shared" si="322"/>
        <v/>
      </c>
      <c r="J352" s="103" t="e">
        <f t="shared" si="315"/>
        <v>#DIV/0!</v>
      </c>
      <c r="K352" s="103" t="str">
        <f t="shared" si="323"/>
        <v/>
      </c>
      <c r="L352" s="103" t="str">
        <f t="shared" si="324"/>
        <v/>
      </c>
      <c r="M352" s="103" t="str">
        <f t="shared" si="325"/>
        <v/>
      </c>
      <c r="N352" s="102">
        <f t="shared" si="326"/>
        <v>1</v>
      </c>
      <c r="O352" s="176" t="str">
        <f t="shared" si="316"/>
        <v/>
      </c>
      <c r="P352" s="176"/>
      <c r="Q352" s="176" t="str">
        <f t="shared" si="317"/>
        <v/>
      </c>
    </row>
    <row r="353" spans="1:17" ht="15" hidden="1" x14ac:dyDescent="0.25">
      <c r="A353" s="109"/>
      <c r="B353" s="108"/>
      <c r="C353" s="108"/>
      <c r="D353" s="116">
        <f t="shared" si="314"/>
        <v>47</v>
      </c>
      <c r="E353" s="106">
        <f t="shared" si="318"/>
        <v>45</v>
      </c>
      <c r="F353" s="105">
        <f t="shared" si="319"/>
        <v>0</v>
      </c>
      <c r="G353" s="105">
        <f t="shared" si="320"/>
        <v>0</v>
      </c>
      <c r="H353" s="104">
        <f t="shared" si="321"/>
        <v>0</v>
      </c>
      <c r="I353" s="103" t="str">
        <f t="shared" si="322"/>
        <v/>
      </c>
      <c r="J353" s="103" t="e">
        <f t="shared" si="315"/>
        <v>#DIV/0!</v>
      </c>
      <c r="K353" s="103" t="str">
        <f t="shared" si="323"/>
        <v/>
      </c>
      <c r="L353" s="103" t="str">
        <f t="shared" si="324"/>
        <v/>
      </c>
      <c r="M353" s="103" t="str">
        <f t="shared" si="325"/>
        <v/>
      </c>
      <c r="N353" s="102">
        <f t="shared" si="326"/>
        <v>1</v>
      </c>
      <c r="O353" s="176" t="str">
        <f t="shared" si="316"/>
        <v/>
      </c>
      <c r="P353" s="176"/>
      <c r="Q353" s="176" t="str">
        <f t="shared" si="317"/>
        <v/>
      </c>
    </row>
    <row r="354" spans="1:17" ht="15" hidden="1" x14ac:dyDescent="0.25">
      <c r="A354" s="109"/>
      <c r="B354" s="108"/>
      <c r="C354" s="108"/>
      <c r="D354" s="116">
        <f t="shared" si="314"/>
        <v>47</v>
      </c>
      <c r="E354" s="106">
        <f t="shared" si="318"/>
        <v>45</v>
      </c>
      <c r="F354" s="105">
        <f t="shared" si="319"/>
        <v>0</v>
      </c>
      <c r="G354" s="105">
        <f t="shared" si="320"/>
        <v>0</v>
      </c>
      <c r="H354" s="104">
        <f t="shared" si="321"/>
        <v>0</v>
      </c>
      <c r="I354" s="103" t="str">
        <f t="shared" si="322"/>
        <v/>
      </c>
      <c r="J354" s="103" t="e">
        <f t="shared" si="315"/>
        <v>#DIV/0!</v>
      </c>
      <c r="K354" s="103" t="str">
        <f t="shared" si="323"/>
        <v/>
      </c>
      <c r="L354" s="103" t="str">
        <f t="shared" si="324"/>
        <v/>
      </c>
      <c r="M354" s="103" t="str">
        <f t="shared" si="325"/>
        <v/>
      </c>
      <c r="N354" s="102">
        <f t="shared" si="326"/>
        <v>1</v>
      </c>
      <c r="O354" s="176" t="str">
        <f t="shared" si="316"/>
        <v/>
      </c>
      <c r="P354" s="176"/>
      <c r="Q354" s="176" t="str">
        <f t="shared" si="317"/>
        <v/>
      </c>
    </row>
    <row r="355" spans="1:17" ht="15" hidden="1" x14ac:dyDescent="0.25">
      <c r="A355" s="109"/>
      <c r="B355" s="108"/>
      <c r="C355" s="108"/>
      <c r="D355" s="116">
        <f t="shared" si="314"/>
        <v>47</v>
      </c>
      <c r="E355" s="106">
        <f t="shared" si="318"/>
        <v>45</v>
      </c>
      <c r="F355" s="105">
        <f t="shared" si="319"/>
        <v>0</v>
      </c>
      <c r="G355" s="105">
        <f t="shared" si="320"/>
        <v>0</v>
      </c>
      <c r="H355" s="104">
        <f t="shared" si="321"/>
        <v>0</v>
      </c>
      <c r="I355" s="103" t="str">
        <f t="shared" si="322"/>
        <v/>
      </c>
      <c r="J355" s="103" t="e">
        <f t="shared" si="315"/>
        <v>#DIV/0!</v>
      </c>
      <c r="K355" s="103" t="str">
        <f t="shared" si="323"/>
        <v/>
      </c>
      <c r="L355" s="103" t="str">
        <f t="shared" si="324"/>
        <v/>
      </c>
      <c r="M355" s="103" t="str">
        <f t="shared" si="325"/>
        <v/>
      </c>
      <c r="N355" s="102">
        <f t="shared" si="326"/>
        <v>1</v>
      </c>
      <c r="O355" s="176" t="str">
        <f t="shared" si="316"/>
        <v/>
      </c>
      <c r="P355" s="176"/>
      <c r="Q355" s="176" t="str">
        <f t="shared" si="317"/>
        <v/>
      </c>
    </row>
    <row r="356" spans="1:17" ht="15" hidden="1" x14ac:dyDescent="0.25">
      <c r="A356" s="109"/>
      <c r="B356" s="108"/>
      <c r="C356" s="108"/>
      <c r="D356" s="116">
        <f t="shared" si="314"/>
        <v>47</v>
      </c>
      <c r="E356" s="106">
        <f t="shared" si="318"/>
        <v>45</v>
      </c>
      <c r="F356" s="105">
        <f t="shared" si="319"/>
        <v>0</v>
      </c>
      <c r="G356" s="105">
        <f t="shared" si="320"/>
        <v>0</v>
      </c>
      <c r="H356" s="104">
        <f t="shared" si="321"/>
        <v>0</v>
      </c>
      <c r="I356" s="103" t="str">
        <f t="shared" si="322"/>
        <v/>
      </c>
      <c r="J356" s="103" t="e">
        <f t="shared" si="315"/>
        <v>#DIV/0!</v>
      </c>
      <c r="K356" s="103" t="str">
        <f t="shared" si="323"/>
        <v/>
      </c>
      <c r="L356" s="103" t="str">
        <f t="shared" si="324"/>
        <v/>
      </c>
      <c r="M356" s="103" t="str">
        <f t="shared" si="325"/>
        <v/>
      </c>
      <c r="N356" s="102">
        <f t="shared" si="326"/>
        <v>1</v>
      </c>
      <c r="O356" s="176" t="str">
        <f t="shared" si="316"/>
        <v/>
      </c>
      <c r="P356" s="176"/>
      <c r="Q356" s="176" t="str">
        <f t="shared" si="317"/>
        <v/>
      </c>
    </row>
    <row r="357" spans="1:17" ht="15" hidden="1" x14ac:dyDescent="0.25">
      <c r="A357" s="109"/>
      <c r="B357" s="108"/>
      <c r="C357" s="108"/>
      <c r="D357" s="116">
        <f t="shared" si="314"/>
        <v>47</v>
      </c>
      <c r="E357" s="106">
        <f t="shared" si="318"/>
        <v>45</v>
      </c>
      <c r="F357" s="105">
        <f t="shared" si="319"/>
        <v>0</v>
      </c>
      <c r="G357" s="105">
        <f t="shared" si="320"/>
        <v>0</v>
      </c>
      <c r="H357" s="104">
        <f t="shared" si="321"/>
        <v>0</v>
      </c>
      <c r="I357" s="103" t="str">
        <f t="shared" si="322"/>
        <v/>
      </c>
      <c r="J357" s="103" t="e">
        <f t="shared" si="315"/>
        <v>#DIV/0!</v>
      </c>
      <c r="K357" s="103" t="str">
        <f t="shared" si="323"/>
        <v/>
      </c>
      <c r="L357" s="103" t="str">
        <f t="shared" si="324"/>
        <v/>
      </c>
      <c r="M357" s="103" t="str">
        <f t="shared" si="325"/>
        <v/>
      </c>
      <c r="N357" s="102">
        <f t="shared" si="326"/>
        <v>1</v>
      </c>
      <c r="O357" s="176" t="str">
        <f t="shared" si="316"/>
        <v/>
      </c>
      <c r="P357" s="176"/>
      <c r="Q357" s="176" t="str">
        <f t="shared" si="317"/>
        <v/>
      </c>
    </row>
    <row r="358" spans="1:17" ht="15" hidden="1" x14ac:dyDescent="0.25">
      <c r="A358" s="109"/>
      <c r="B358" s="108"/>
      <c r="C358" s="108"/>
      <c r="D358" s="116">
        <f t="shared" si="314"/>
        <v>47</v>
      </c>
      <c r="E358" s="106">
        <f t="shared" si="318"/>
        <v>45</v>
      </c>
      <c r="F358" s="105">
        <f t="shared" si="319"/>
        <v>0</v>
      </c>
      <c r="G358" s="105">
        <f t="shared" si="320"/>
        <v>0</v>
      </c>
      <c r="H358" s="104">
        <f t="shared" si="321"/>
        <v>0</v>
      </c>
      <c r="I358" s="103" t="str">
        <f t="shared" si="322"/>
        <v/>
      </c>
      <c r="J358" s="103" t="e">
        <f t="shared" si="315"/>
        <v>#DIV/0!</v>
      </c>
      <c r="K358" s="103" t="str">
        <f t="shared" si="323"/>
        <v/>
      </c>
      <c r="L358" s="103" t="str">
        <f t="shared" si="324"/>
        <v/>
      </c>
      <c r="M358" s="103" t="str">
        <f t="shared" si="325"/>
        <v/>
      </c>
      <c r="N358" s="102">
        <f t="shared" si="326"/>
        <v>1</v>
      </c>
      <c r="O358" s="176" t="str">
        <f t="shared" si="316"/>
        <v/>
      </c>
      <c r="P358" s="176"/>
      <c r="Q358" s="176" t="str">
        <f t="shared" si="317"/>
        <v/>
      </c>
    </row>
    <row r="359" spans="1:17" ht="15" hidden="1" x14ac:dyDescent="0.25">
      <c r="A359" s="109"/>
      <c r="B359" s="108"/>
      <c r="C359" s="108"/>
      <c r="D359" s="116">
        <f t="shared" si="314"/>
        <v>47</v>
      </c>
      <c r="E359" s="106">
        <f t="shared" si="318"/>
        <v>45</v>
      </c>
      <c r="F359" s="105">
        <f t="shared" si="319"/>
        <v>0</v>
      </c>
      <c r="G359" s="105">
        <f t="shared" si="320"/>
        <v>0</v>
      </c>
      <c r="H359" s="104">
        <f t="shared" si="321"/>
        <v>0</v>
      </c>
      <c r="I359" s="103" t="str">
        <f t="shared" si="322"/>
        <v/>
      </c>
      <c r="J359" s="103" t="e">
        <f t="shared" si="315"/>
        <v>#DIV/0!</v>
      </c>
      <c r="K359" s="103" t="str">
        <f t="shared" si="323"/>
        <v/>
      </c>
      <c r="L359" s="103" t="str">
        <f t="shared" si="324"/>
        <v/>
      </c>
      <c r="M359" s="103" t="str">
        <f t="shared" si="325"/>
        <v/>
      </c>
      <c r="N359" s="102">
        <f t="shared" si="326"/>
        <v>1</v>
      </c>
      <c r="O359" s="176" t="str">
        <f t="shared" si="316"/>
        <v/>
      </c>
      <c r="P359" s="176"/>
      <c r="Q359" s="176" t="str">
        <f t="shared" si="317"/>
        <v/>
      </c>
    </row>
    <row r="360" spans="1:17" ht="15" hidden="1" x14ac:dyDescent="0.25">
      <c r="A360" s="109"/>
      <c r="B360" s="108"/>
      <c r="C360" s="108"/>
      <c r="D360" s="116">
        <f t="shared" si="314"/>
        <v>47</v>
      </c>
      <c r="E360" s="106">
        <f t="shared" si="318"/>
        <v>45</v>
      </c>
      <c r="F360" s="105">
        <f t="shared" si="319"/>
        <v>0</v>
      </c>
      <c r="G360" s="105">
        <f t="shared" si="320"/>
        <v>0</v>
      </c>
      <c r="H360" s="104">
        <f t="shared" si="321"/>
        <v>0</v>
      </c>
      <c r="I360" s="103" t="str">
        <f t="shared" si="322"/>
        <v/>
      </c>
      <c r="J360" s="103" t="e">
        <f t="shared" si="315"/>
        <v>#DIV/0!</v>
      </c>
      <c r="K360" s="103" t="str">
        <f t="shared" si="323"/>
        <v/>
      </c>
      <c r="L360" s="103" t="str">
        <f t="shared" si="324"/>
        <v/>
      </c>
      <c r="M360" s="103" t="str">
        <f t="shared" si="325"/>
        <v/>
      </c>
      <c r="N360" s="102">
        <f t="shared" si="326"/>
        <v>1</v>
      </c>
      <c r="O360" s="176" t="str">
        <f t="shared" si="316"/>
        <v/>
      </c>
      <c r="P360" s="176"/>
      <c r="Q360" s="176" t="str">
        <f t="shared" si="317"/>
        <v/>
      </c>
    </row>
    <row r="361" spans="1:17" ht="15" hidden="1" x14ac:dyDescent="0.25">
      <c r="A361" s="109"/>
      <c r="B361" s="108"/>
      <c r="C361" s="108"/>
      <c r="D361" s="116">
        <f t="shared" si="314"/>
        <v>47</v>
      </c>
      <c r="E361" s="106">
        <f t="shared" si="318"/>
        <v>45</v>
      </c>
      <c r="F361" s="105">
        <f t="shared" si="319"/>
        <v>0</v>
      </c>
      <c r="G361" s="105">
        <f t="shared" si="320"/>
        <v>0</v>
      </c>
      <c r="H361" s="104">
        <f t="shared" si="321"/>
        <v>0</v>
      </c>
      <c r="I361" s="103" t="str">
        <f t="shared" si="322"/>
        <v/>
      </c>
      <c r="J361" s="103" t="e">
        <f t="shared" si="315"/>
        <v>#DIV/0!</v>
      </c>
      <c r="K361" s="103" t="str">
        <f t="shared" si="323"/>
        <v/>
      </c>
      <c r="L361" s="103" t="str">
        <f t="shared" si="324"/>
        <v/>
      </c>
      <c r="M361" s="103" t="str">
        <f t="shared" si="325"/>
        <v/>
      </c>
      <c r="N361" s="102">
        <f t="shared" si="326"/>
        <v>1</v>
      </c>
      <c r="O361" s="176" t="str">
        <f t="shared" si="316"/>
        <v/>
      </c>
      <c r="P361" s="176"/>
      <c r="Q361" s="176" t="str">
        <f t="shared" si="317"/>
        <v/>
      </c>
    </row>
    <row r="362" spans="1:17" ht="15" hidden="1" x14ac:dyDescent="0.25">
      <c r="A362" s="109"/>
      <c r="B362" s="108"/>
      <c r="C362" s="108"/>
      <c r="D362" s="116">
        <f t="shared" si="314"/>
        <v>47</v>
      </c>
      <c r="E362" s="106">
        <f t="shared" si="318"/>
        <v>45</v>
      </c>
      <c r="F362" s="105">
        <f t="shared" si="319"/>
        <v>0</v>
      </c>
      <c r="G362" s="105">
        <f t="shared" si="320"/>
        <v>0</v>
      </c>
      <c r="H362" s="104">
        <f t="shared" si="321"/>
        <v>0</v>
      </c>
      <c r="I362" s="103" t="str">
        <f t="shared" si="322"/>
        <v/>
      </c>
      <c r="J362" s="103" t="e">
        <f t="shared" si="315"/>
        <v>#DIV/0!</v>
      </c>
      <c r="K362" s="103" t="str">
        <f t="shared" si="323"/>
        <v/>
      </c>
      <c r="L362" s="103" t="str">
        <f t="shared" si="324"/>
        <v/>
      </c>
      <c r="M362" s="103" t="str">
        <f t="shared" si="325"/>
        <v/>
      </c>
      <c r="N362" s="102">
        <f t="shared" si="326"/>
        <v>1</v>
      </c>
      <c r="O362" s="176" t="str">
        <f t="shared" si="316"/>
        <v/>
      </c>
      <c r="P362" s="176"/>
      <c r="Q362" s="176" t="str">
        <f t="shared" si="317"/>
        <v/>
      </c>
    </row>
    <row r="363" spans="1:17" ht="15" hidden="1" x14ac:dyDescent="0.25">
      <c r="A363" s="109"/>
      <c r="B363" s="108"/>
      <c r="C363" s="108"/>
      <c r="D363" s="116">
        <f t="shared" si="314"/>
        <v>47</v>
      </c>
      <c r="E363" s="106">
        <f t="shared" si="318"/>
        <v>45</v>
      </c>
      <c r="F363" s="105">
        <f t="shared" si="319"/>
        <v>0</v>
      </c>
      <c r="G363" s="105">
        <f t="shared" si="320"/>
        <v>0</v>
      </c>
      <c r="H363" s="104">
        <f t="shared" si="321"/>
        <v>0</v>
      </c>
      <c r="I363" s="103" t="str">
        <f t="shared" si="322"/>
        <v/>
      </c>
      <c r="J363" s="103" t="e">
        <f t="shared" si="315"/>
        <v>#DIV/0!</v>
      </c>
      <c r="K363" s="103" t="str">
        <f t="shared" si="323"/>
        <v/>
      </c>
      <c r="L363" s="103" t="str">
        <f t="shared" si="324"/>
        <v/>
      </c>
      <c r="M363" s="103" t="str">
        <f t="shared" si="325"/>
        <v/>
      </c>
      <c r="N363" s="102">
        <f t="shared" si="326"/>
        <v>1</v>
      </c>
      <c r="O363" s="176" t="str">
        <f t="shared" si="316"/>
        <v/>
      </c>
      <c r="P363" s="176"/>
      <c r="Q363" s="176" t="str">
        <f t="shared" si="317"/>
        <v/>
      </c>
    </row>
    <row r="364" spans="1:17" ht="15" hidden="1" x14ac:dyDescent="0.25">
      <c r="A364" s="109"/>
      <c r="B364" s="108"/>
      <c r="C364" s="108"/>
      <c r="D364" s="116">
        <f t="shared" si="314"/>
        <v>47</v>
      </c>
      <c r="E364" s="106">
        <f t="shared" si="318"/>
        <v>45</v>
      </c>
      <c r="F364" s="105">
        <f t="shared" si="319"/>
        <v>0</v>
      </c>
      <c r="G364" s="105">
        <f t="shared" si="320"/>
        <v>0</v>
      </c>
      <c r="H364" s="104">
        <f t="shared" si="321"/>
        <v>0</v>
      </c>
      <c r="I364" s="103" t="str">
        <f t="shared" si="322"/>
        <v/>
      </c>
      <c r="J364" s="103" t="e">
        <f t="shared" si="315"/>
        <v>#DIV/0!</v>
      </c>
      <c r="K364" s="103" t="str">
        <f t="shared" si="323"/>
        <v/>
      </c>
      <c r="L364" s="103" t="str">
        <f t="shared" si="324"/>
        <v/>
      </c>
      <c r="M364" s="103" t="str">
        <f t="shared" si="325"/>
        <v/>
      </c>
      <c r="N364" s="102">
        <f t="shared" si="326"/>
        <v>1</v>
      </c>
      <c r="O364" s="176" t="str">
        <f t="shared" si="316"/>
        <v/>
      </c>
      <c r="P364" s="176"/>
      <c r="Q364" s="176" t="str">
        <f t="shared" si="317"/>
        <v/>
      </c>
    </row>
    <row r="365" spans="1:17" ht="15" hidden="1" x14ac:dyDescent="0.25">
      <c r="A365" s="109"/>
      <c r="B365" s="108"/>
      <c r="C365" s="108"/>
      <c r="D365" s="116">
        <f t="shared" si="314"/>
        <v>47</v>
      </c>
      <c r="E365" s="106">
        <f t="shared" si="318"/>
        <v>45</v>
      </c>
      <c r="F365" s="105">
        <f t="shared" si="319"/>
        <v>0</v>
      </c>
      <c r="G365" s="105">
        <f t="shared" si="320"/>
        <v>0</v>
      </c>
      <c r="H365" s="104">
        <f t="shared" si="321"/>
        <v>0</v>
      </c>
      <c r="I365" s="103" t="str">
        <f t="shared" si="322"/>
        <v/>
      </c>
      <c r="J365" s="103" t="e">
        <f t="shared" si="315"/>
        <v>#DIV/0!</v>
      </c>
      <c r="K365" s="103" t="str">
        <f t="shared" si="323"/>
        <v/>
      </c>
      <c r="L365" s="103" t="str">
        <f t="shared" si="324"/>
        <v/>
      </c>
      <c r="M365" s="103" t="str">
        <f t="shared" si="325"/>
        <v/>
      </c>
      <c r="N365" s="102">
        <f t="shared" si="326"/>
        <v>1</v>
      </c>
      <c r="O365" s="176" t="str">
        <f t="shared" si="316"/>
        <v/>
      </c>
      <c r="P365" s="176"/>
      <c r="Q365" s="176" t="str">
        <f t="shared" si="317"/>
        <v/>
      </c>
    </row>
    <row r="366" spans="1:17" ht="15" hidden="1" x14ac:dyDescent="0.25">
      <c r="A366" s="109"/>
      <c r="B366" s="108"/>
      <c r="C366" s="108"/>
      <c r="D366" s="116">
        <f t="shared" si="314"/>
        <v>47</v>
      </c>
      <c r="E366" s="106">
        <f t="shared" si="318"/>
        <v>45</v>
      </c>
      <c r="F366" s="105">
        <f t="shared" si="319"/>
        <v>0</v>
      </c>
      <c r="G366" s="105">
        <f t="shared" si="320"/>
        <v>0</v>
      </c>
      <c r="H366" s="104">
        <f t="shared" si="321"/>
        <v>0</v>
      </c>
      <c r="I366" s="103" t="str">
        <f t="shared" si="322"/>
        <v/>
      </c>
      <c r="J366" s="103" t="e">
        <f t="shared" si="315"/>
        <v>#DIV/0!</v>
      </c>
      <c r="K366" s="103" t="str">
        <f t="shared" si="323"/>
        <v/>
      </c>
      <c r="L366" s="103" t="str">
        <f t="shared" si="324"/>
        <v/>
      </c>
      <c r="M366" s="103" t="str">
        <f t="shared" si="325"/>
        <v/>
      </c>
      <c r="N366" s="102">
        <f t="shared" si="326"/>
        <v>1</v>
      </c>
      <c r="O366" s="176" t="str">
        <f t="shared" si="316"/>
        <v/>
      </c>
      <c r="P366" s="176"/>
      <c r="Q366" s="176" t="str">
        <f t="shared" si="317"/>
        <v/>
      </c>
    </row>
    <row r="367" spans="1:17" ht="15" hidden="1" x14ac:dyDescent="0.25">
      <c r="A367" s="109"/>
      <c r="B367" s="108"/>
      <c r="C367" s="108"/>
      <c r="D367" s="116">
        <f t="shared" si="314"/>
        <v>47</v>
      </c>
      <c r="E367" s="106">
        <f t="shared" si="318"/>
        <v>45</v>
      </c>
      <c r="F367" s="105">
        <f t="shared" si="319"/>
        <v>0</v>
      </c>
      <c r="G367" s="105">
        <f t="shared" si="320"/>
        <v>0</v>
      </c>
      <c r="H367" s="104">
        <f t="shared" si="321"/>
        <v>0</v>
      </c>
      <c r="I367" s="103" t="str">
        <f t="shared" si="322"/>
        <v/>
      </c>
      <c r="J367" s="103" t="e">
        <f t="shared" si="315"/>
        <v>#DIV/0!</v>
      </c>
      <c r="K367" s="103" t="str">
        <f t="shared" si="323"/>
        <v/>
      </c>
      <c r="L367" s="103" t="str">
        <f t="shared" si="324"/>
        <v/>
      </c>
      <c r="M367" s="103" t="str">
        <f t="shared" si="325"/>
        <v/>
      </c>
      <c r="N367" s="102">
        <f t="shared" si="326"/>
        <v>1</v>
      </c>
      <c r="O367" s="176" t="str">
        <f t="shared" si="316"/>
        <v/>
      </c>
      <c r="P367" s="176"/>
      <c r="Q367" s="176" t="str">
        <f t="shared" si="317"/>
        <v/>
      </c>
    </row>
    <row r="368" spans="1:17" ht="15" hidden="1" x14ac:dyDescent="0.25">
      <c r="A368" s="109"/>
      <c r="B368" s="108"/>
      <c r="C368" s="108"/>
      <c r="D368" s="116">
        <f t="shared" si="314"/>
        <v>47</v>
      </c>
      <c r="E368" s="106">
        <f t="shared" si="318"/>
        <v>45</v>
      </c>
      <c r="F368" s="105">
        <f t="shared" si="319"/>
        <v>0</v>
      </c>
      <c r="G368" s="105">
        <f t="shared" si="320"/>
        <v>0</v>
      </c>
      <c r="H368" s="104">
        <f t="shared" si="321"/>
        <v>0</v>
      </c>
      <c r="I368" s="103" t="str">
        <f t="shared" si="322"/>
        <v/>
      </c>
      <c r="J368" s="103" t="e">
        <f t="shared" si="315"/>
        <v>#DIV/0!</v>
      </c>
      <c r="K368" s="103" t="str">
        <f t="shared" si="323"/>
        <v/>
      </c>
      <c r="L368" s="103" t="str">
        <f t="shared" si="324"/>
        <v/>
      </c>
      <c r="M368" s="103" t="str">
        <f t="shared" si="325"/>
        <v/>
      </c>
      <c r="N368" s="102">
        <f t="shared" si="326"/>
        <v>1</v>
      </c>
      <c r="O368" s="176" t="str">
        <f t="shared" si="316"/>
        <v/>
      </c>
      <c r="P368" s="176"/>
      <c r="Q368" s="176" t="str">
        <f t="shared" si="317"/>
        <v/>
      </c>
    </row>
    <row r="369" spans="4:17" x14ac:dyDescent="0.25">
      <c r="D369" s="99"/>
      <c r="E369" s="99"/>
      <c r="F369" s="100"/>
      <c r="G369" s="99"/>
      <c r="H369" s="99"/>
      <c r="I369" s="98"/>
      <c r="J369" s="98"/>
      <c r="K369" s="98"/>
      <c r="L369" s="97"/>
      <c r="M369" s="97"/>
      <c r="N369" s="96"/>
      <c r="O369" s="176"/>
      <c r="P369" s="176"/>
      <c r="Q369" s="176"/>
    </row>
    <row r="370" spans="4:17" x14ac:dyDescent="0.25">
      <c r="D370" s="99"/>
      <c r="E370" s="99"/>
      <c r="F370" s="100"/>
      <c r="G370" s="99"/>
      <c r="H370" s="99"/>
      <c r="I370" s="98"/>
      <c r="J370" s="98"/>
      <c r="K370" s="98"/>
      <c r="L370" s="97"/>
      <c r="M370" s="97"/>
      <c r="N370" s="96"/>
      <c r="O370" s="176"/>
      <c r="P370" s="176"/>
      <c r="Q370" s="176"/>
    </row>
    <row r="371" spans="4:17" x14ac:dyDescent="0.25">
      <c r="D371" s="99"/>
      <c r="E371" s="99"/>
      <c r="F371" s="100"/>
      <c r="G371" s="99"/>
      <c r="H371" s="99"/>
      <c r="I371" s="98"/>
      <c r="J371" s="98"/>
      <c r="K371" s="98"/>
      <c r="L371" s="97"/>
      <c r="M371" s="97"/>
      <c r="N371" s="96"/>
      <c r="O371" s="176"/>
      <c r="P371" s="176"/>
      <c r="Q371" s="176"/>
    </row>
    <row r="372" spans="4:17" x14ac:dyDescent="0.25">
      <c r="D372" s="99"/>
      <c r="E372" s="99"/>
      <c r="F372" s="100"/>
      <c r="G372" s="99"/>
      <c r="H372" s="99"/>
      <c r="I372" s="98"/>
      <c r="J372" s="98"/>
      <c r="K372" s="98"/>
      <c r="L372" s="97"/>
      <c r="M372" s="97"/>
      <c r="N372" s="96"/>
      <c r="O372" s="176"/>
      <c r="P372" s="176"/>
      <c r="Q372" s="176"/>
    </row>
    <row r="373" spans="4:17" x14ac:dyDescent="0.25">
      <c r="D373" s="99"/>
      <c r="E373" s="99"/>
      <c r="F373" s="100"/>
      <c r="G373" s="99"/>
      <c r="H373" s="99"/>
      <c r="I373" s="98"/>
      <c r="J373" s="98"/>
      <c r="K373" s="98"/>
      <c r="L373" s="97"/>
      <c r="M373" s="97"/>
      <c r="N373" s="96"/>
      <c r="O373" s="176"/>
      <c r="P373" s="176"/>
      <c r="Q373" s="176"/>
    </row>
    <row r="374" spans="4:17" x14ac:dyDescent="0.25">
      <c r="D374" s="99"/>
      <c r="E374" s="99"/>
      <c r="F374" s="100"/>
      <c r="G374" s="99"/>
      <c r="H374" s="99"/>
      <c r="I374" s="98"/>
      <c r="J374" s="98"/>
      <c r="K374" s="98"/>
      <c r="L374" s="97"/>
      <c r="M374" s="97"/>
      <c r="N374" s="96"/>
      <c r="O374" s="176"/>
      <c r="P374" s="176"/>
      <c r="Q374" s="176"/>
    </row>
    <row r="375" spans="4:17" x14ac:dyDescent="0.25">
      <c r="D375" s="99"/>
      <c r="E375" s="99"/>
      <c r="F375" s="100"/>
      <c r="G375" s="99"/>
      <c r="H375" s="99"/>
      <c r="I375" s="98"/>
      <c r="J375" s="98"/>
      <c r="K375" s="98"/>
      <c r="L375" s="97"/>
      <c r="M375" s="97"/>
      <c r="N375" s="96"/>
      <c r="O375" s="176"/>
      <c r="P375" s="176"/>
      <c r="Q375" s="176"/>
    </row>
    <row r="376" spans="4:17" x14ac:dyDescent="0.25">
      <c r="D376" s="99"/>
      <c r="E376" s="99"/>
      <c r="F376" s="100"/>
      <c r="G376" s="99"/>
      <c r="H376" s="99"/>
      <c r="I376" s="98"/>
      <c r="J376" s="98"/>
      <c r="K376" s="98"/>
      <c r="L376" s="97"/>
      <c r="M376" s="97"/>
      <c r="N376" s="96"/>
      <c r="O376" s="176"/>
      <c r="P376" s="176"/>
      <c r="Q376" s="176"/>
    </row>
    <row r="377" spans="4:17" x14ac:dyDescent="0.25">
      <c r="D377" s="99"/>
      <c r="E377" s="99"/>
      <c r="F377" s="100"/>
      <c r="G377" s="99"/>
      <c r="H377" s="99"/>
      <c r="I377" s="98"/>
      <c r="J377" s="98"/>
      <c r="K377" s="98"/>
      <c r="L377" s="97"/>
      <c r="M377" s="97"/>
      <c r="N377" s="96"/>
      <c r="O377" s="176"/>
      <c r="P377" s="176"/>
      <c r="Q377" s="176"/>
    </row>
    <row r="378" spans="4:17" x14ac:dyDescent="0.25">
      <c r="D378" s="99"/>
      <c r="E378" s="99"/>
      <c r="F378" s="100"/>
      <c r="G378" s="99"/>
      <c r="H378" s="99"/>
      <c r="I378" s="98"/>
      <c r="J378" s="98"/>
      <c r="K378" s="98"/>
      <c r="L378" s="97"/>
      <c r="M378" s="97"/>
      <c r="N378" s="96"/>
      <c r="O378" s="176"/>
      <c r="P378" s="176"/>
      <c r="Q378" s="176"/>
    </row>
    <row r="379" spans="4:17" x14ac:dyDescent="0.25">
      <c r="D379" s="99"/>
      <c r="E379" s="99"/>
      <c r="F379" s="100"/>
      <c r="G379" s="99"/>
      <c r="H379" s="99"/>
      <c r="I379" s="98"/>
      <c r="J379" s="98"/>
      <c r="K379" s="98"/>
      <c r="L379" s="97"/>
      <c r="M379" s="97"/>
      <c r="N379" s="96"/>
      <c r="O379" s="176"/>
      <c r="P379" s="176"/>
      <c r="Q379" s="176"/>
    </row>
    <row r="380" spans="4:17" x14ac:dyDescent="0.25">
      <c r="D380" s="99"/>
      <c r="E380" s="99"/>
      <c r="F380" s="100"/>
      <c r="G380" s="99"/>
      <c r="H380" s="99"/>
      <c r="I380" s="98"/>
      <c r="J380" s="98"/>
      <c r="K380" s="98"/>
      <c r="L380" s="97"/>
      <c r="M380" s="97"/>
      <c r="N380" s="96"/>
      <c r="O380" s="176"/>
      <c r="P380" s="176"/>
      <c r="Q380" s="176"/>
    </row>
    <row r="381" spans="4:17" x14ac:dyDescent="0.25">
      <c r="D381" s="99"/>
      <c r="E381" s="99"/>
      <c r="F381" s="100"/>
      <c r="G381" s="99"/>
      <c r="H381" s="99"/>
      <c r="I381" s="98"/>
      <c r="J381" s="98"/>
      <c r="K381" s="98"/>
      <c r="L381" s="97"/>
      <c r="M381" s="97"/>
      <c r="N381" s="96"/>
      <c r="O381" s="176"/>
      <c r="P381" s="176"/>
      <c r="Q381" s="176"/>
    </row>
    <row r="382" spans="4:17" x14ac:dyDescent="0.25">
      <c r="D382" s="99"/>
      <c r="E382" s="99"/>
      <c r="F382" s="100"/>
      <c r="G382" s="99"/>
      <c r="H382" s="99"/>
      <c r="I382" s="98"/>
      <c r="J382" s="98"/>
      <c r="K382" s="98"/>
      <c r="L382" s="97"/>
      <c r="M382" s="97"/>
      <c r="N382" s="96"/>
      <c r="O382" s="176"/>
      <c r="P382" s="176"/>
      <c r="Q382" s="176"/>
    </row>
    <row r="383" spans="4:17" x14ac:dyDescent="0.25">
      <c r="D383" s="99"/>
      <c r="E383" s="99"/>
      <c r="F383" s="100"/>
      <c r="G383" s="99"/>
      <c r="H383" s="99"/>
      <c r="I383" s="98"/>
      <c r="J383" s="98"/>
      <c r="K383" s="98"/>
      <c r="L383" s="97"/>
      <c r="M383" s="97"/>
      <c r="N383" s="96"/>
      <c r="O383" s="176"/>
      <c r="P383" s="176"/>
      <c r="Q383" s="176"/>
    </row>
    <row r="384" spans="4:17" x14ac:dyDescent="0.25">
      <c r="D384" s="99"/>
      <c r="E384" s="99"/>
      <c r="F384" s="100"/>
      <c r="G384" s="99"/>
      <c r="H384" s="99"/>
      <c r="I384" s="98"/>
      <c r="J384" s="98"/>
      <c r="K384" s="98"/>
      <c r="L384" s="97"/>
      <c r="M384" s="97"/>
      <c r="N384" s="96"/>
      <c r="O384" s="176"/>
      <c r="P384" s="176"/>
      <c r="Q384" s="176"/>
    </row>
    <row r="385" spans="4:17" x14ac:dyDescent="0.25">
      <c r="D385" s="99"/>
      <c r="E385" s="99"/>
      <c r="F385" s="100"/>
      <c r="G385" s="99"/>
      <c r="H385" s="99"/>
      <c r="I385" s="98"/>
      <c r="J385" s="98"/>
      <c r="K385" s="98"/>
      <c r="L385" s="97"/>
      <c r="M385" s="97"/>
      <c r="N385" s="96"/>
      <c r="O385" s="176"/>
      <c r="P385" s="176"/>
      <c r="Q385" s="176"/>
    </row>
    <row r="386" spans="4:17" x14ac:dyDescent="0.25">
      <c r="D386" s="99"/>
      <c r="E386" s="99"/>
      <c r="F386" s="100"/>
      <c r="G386" s="99"/>
      <c r="H386" s="99"/>
      <c r="I386" s="98"/>
      <c r="J386" s="98"/>
      <c r="K386" s="98"/>
      <c r="L386" s="97"/>
      <c r="M386" s="97"/>
      <c r="N386" s="96"/>
      <c r="O386" s="176"/>
      <c r="P386" s="176"/>
      <c r="Q386" s="176"/>
    </row>
    <row r="387" spans="4:17" x14ac:dyDescent="0.25">
      <c r="D387" s="99"/>
      <c r="E387" s="99"/>
      <c r="F387" s="100"/>
      <c r="G387" s="99"/>
      <c r="H387" s="99"/>
      <c r="I387" s="98"/>
      <c r="J387" s="98"/>
      <c r="K387" s="98"/>
      <c r="L387" s="97"/>
      <c r="M387" s="97"/>
      <c r="N387" s="96"/>
      <c r="O387" s="176"/>
      <c r="P387" s="176"/>
      <c r="Q387" s="176"/>
    </row>
    <row r="388" spans="4:17" x14ac:dyDescent="0.25">
      <c r="D388" s="99"/>
      <c r="E388" s="99"/>
      <c r="F388" s="100"/>
      <c r="G388" s="99"/>
      <c r="H388" s="99"/>
      <c r="I388" s="98"/>
      <c r="J388" s="98"/>
      <c r="K388" s="98"/>
      <c r="L388" s="97"/>
      <c r="M388" s="97"/>
      <c r="N388" s="96"/>
      <c r="O388" s="176"/>
      <c r="P388" s="176"/>
      <c r="Q388" s="176"/>
    </row>
    <row r="389" spans="4:17" x14ac:dyDescent="0.25">
      <c r="D389" s="99"/>
      <c r="E389" s="99"/>
      <c r="F389" s="100"/>
      <c r="G389" s="99"/>
      <c r="H389" s="99"/>
      <c r="I389" s="98"/>
      <c r="J389" s="98"/>
      <c r="K389" s="98"/>
      <c r="L389" s="97"/>
      <c r="M389" s="97"/>
      <c r="N389" s="96"/>
      <c r="O389" s="176"/>
      <c r="P389" s="176"/>
      <c r="Q389" s="176"/>
    </row>
    <row r="390" spans="4:17" x14ac:dyDescent="0.25">
      <c r="D390" s="99"/>
      <c r="E390" s="99"/>
      <c r="F390" s="100"/>
      <c r="G390" s="99"/>
      <c r="H390" s="99"/>
      <c r="I390" s="98"/>
      <c r="J390" s="98"/>
      <c r="K390" s="98"/>
      <c r="L390" s="97"/>
      <c r="M390" s="97"/>
      <c r="N390" s="96"/>
      <c r="O390" s="176"/>
      <c r="P390" s="176"/>
      <c r="Q390" s="176"/>
    </row>
    <row r="391" spans="4:17" x14ac:dyDescent="0.25">
      <c r="D391" s="99"/>
      <c r="E391" s="99"/>
      <c r="F391" s="100"/>
      <c r="G391" s="99"/>
      <c r="H391" s="99"/>
      <c r="I391" s="98"/>
      <c r="J391" s="98"/>
      <c r="K391" s="98"/>
      <c r="L391" s="97"/>
      <c r="M391" s="97"/>
      <c r="N391" s="96"/>
      <c r="O391" s="176"/>
      <c r="P391" s="176"/>
      <c r="Q391" s="176"/>
    </row>
    <row r="392" spans="4:17" x14ac:dyDescent="0.25">
      <c r="D392" s="99"/>
      <c r="E392" s="99"/>
      <c r="F392" s="100"/>
      <c r="G392" s="99"/>
      <c r="H392" s="99"/>
      <c r="I392" s="98"/>
      <c r="J392" s="98"/>
      <c r="K392" s="98"/>
      <c r="L392" s="97"/>
      <c r="M392" s="97"/>
      <c r="N392" s="96"/>
      <c r="O392" s="176"/>
      <c r="P392" s="176"/>
      <c r="Q392" s="176"/>
    </row>
    <row r="393" spans="4:17" x14ac:dyDescent="0.25">
      <c r="D393" s="99"/>
      <c r="E393" s="99"/>
      <c r="F393" s="100"/>
      <c r="G393" s="99"/>
      <c r="H393" s="99"/>
      <c r="I393" s="98"/>
      <c r="J393" s="98"/>
      <c r="K393" s="98"/>
      <c r="L393" s="97"/>
      <c r="M393" s="97"/>
      <c r="N393" s="96"/>
      <c r="O393" s="176"/>
      <c r="P393" s="176"/>
      <c r="Q393" s="176"/>
    </row>
    <row r="394" spans="4:17" x14ac:dyDescent="0.25">
      <c r="D394" s="99"/>
      <c r="E394" s="99"/>
      <c r="F394" s="100"/>
      <c r="G394" s="99"/>
      <c r="H394" s="99"/>
      <c r="I394" s="98"/>
      <c r="J394" s="98"/>
      <c r="K394" s="98"/>
      <c r="L394" s="97"/>
      <c r="M394" s="97"/>
      <c r="N394" s="96"/>
      <c r="O394" s="176"/>
      <c r="P394" s="176"/>
      <c r="Q394" s="176"/>
    </row>
    <row r="395" spans="4:17" x14ac:dyDescent="0.25">
      <c r="D395" s="99"/>
      <c r="E395" s="99"/>
      <c r="F395" s="100"/>
      <c r="G395" s="99"/>
      <c r="H395" s="99"/>
      <c r="I395" s="98"/>
      <c r="J395" s="98"/>
      <c r="K395" s="98"/>
      <c r="L395" s="97"/>
      <c r="M395" s="97"/>
      <c r="N395" s="96"/>
      <c r="O395" s="176"/>
      <c r="P395" s="176"/>
      <c r="Q395" s="176"/>
    </row>
    <row r="396" spans="4:17" x14ac:dyDescent="0.25">
      <c r="D396" s="99"/>
      <c r="E396" s="99"/>
      <c r="F396" s="100"/>
      <c r="G396" s="99"/>
      <c r="H396" s="99"/>
      <c r="I396" s="98"/>
      <c r="J396" s="98"/>
      <c r="K396" s="98"/>
      <c r="L396" s="97"/>
      <c r="M396" s="97"/>
      <c r="N396" s="96"/>
      <c r="O396" s="176"/>
      <c r="P396" s="176"/>
      <c r="Q396" s="176"/>
    </row>
    <row r="397" spans="4:17" x14ac:dyDescent="0.25">
      <c r="D397" s="99"/>
      <c r="E397" s="99"/>
      <c r="F397" s="100"/>
      <c r="G397" s="99"/>
      <c r="H397" s="99"/>
      <c r="I397" s="98"/>
      <c r="J397" s="98"/>
      <c r="K397" s="98"/>
      <c r="L397" s="97"/>
      <c r="M397" s="97"/>
      <c r="N397" s="96"/>
      <c r="O397" s="176"/>
      <c r="P397" s="176"/>
      <c r="Q397" s="176"/>
    </row>
    <row r="398" spans="4:17" x14ac:dyDescent="0.25">
      <c r="D398" s="99"/>
      <c r="E398" s="99"/>
      <c r="F398" s="100"/>
      <c r="G398" s="99"/>
      <c r="H398" s="99"/>
      <c r="I398" s="98"/>
      <c r="J398" s="98"/>
      <c r="K398" s="98"/>
      <c r="L398" s="97"/>
      <c r="M398" s="97"/>
      <c r="N398" s="96"/>
      <c r="O398" s="176"/>
      <c r="P398" s="176"/>
      <c r="Q398" s="176"/>
    </row>
    <row r="399" spans="4:17" x14ac:dyDescent="0.25">
      <c r="D399" s="99"/>
      <c r="E399" s="99"/>
      <c r="F399" s="100"/>
      <c r="G399" s="99"/>
      <c r="H399" s="99"/>
      <c r="I399" s="98"/>
      <c r="J399" s="98"/>
      <c r="K399" s="98"/>
      <c r="L399" s="97"/>
      <c r="M399" s="97"/>
      <c r="N399" s="96"/>
      <c r="O399" s="176"/>
      <c r="P399" s="176"/>
      <c r="Q399" s="176"/>
    </row>
    <row r="400" spans="4:17" x14ac:dyDescent="0.25">
      <c r="D400" s="99"/>
      <c r="E400" s="99"/>
      <c r="F400" s="100"/>
      <c r="G400" s="99"/>
      <c r="H400" s="99"/>
      <c r="I400" s="98"/>
      <c r="J400" s="98"/>
      <c r="K400" s="98"/>
      <c r="L400" s="97"/>
      <c r="M400" s="97"/>
      <c r="N400" s="96"/>
      <c r="O400" s="176"/>
      <c r="P400" s="176"/>
      <c r="Q400" s="176"/>
    </row>
    <row r="401" spans="4:17" x14ac:dyDescent="0.25">
      <c r="D401" s="99"/>
      <c r="E401" s="99"/>
      <c r="F401" s="100"/>
      <c r="G401" s="99"/>
      <c r="H401" s="99"/>
      <c r="I401" s="98"/>
      <c r="J401" s="98"/>
      <c r="K401" s="98"/>
      <c r="L401" s="97"/>
      <c r="M401" s="97"/>
      <c r="N401" s="96"/>
      <c r="O401" s="176"/>
      <c r="P401" s="176"/>
      <c r="Q401" s="176"/>
    </row>
    <row r="402" spans="4:17" x14ac:dyDescent="0.25">
      <c r="D402" s="99"/>
      <c r="E402" s="99"/>
      <c r="F402" s="100"/>
      <c r="G402" s="99"/>
      <c r="H402" s="99"/>
      <c r="I402" s="98"/>
      <c r="J402" s="98"/>
      <c r="K402" s="98"/>
      <c r="L402" s="97"/>
      <c r="M402" s="97"/>
      <c r="N402" s="96"/>
      <c r="O402" s="176"/>
      <c r="P402" s="176"/>
      <c r="Q402" s="176"/>
    </row>
    <row r="403" spans="4:17" x14ac:dyDescent="0.25">
      <c r="D403" s="99"/>
      <c r="E403" s="99"/>
      <c r="F403" s="100"/>
      <c r="G403" s="99"/>
      <c r="H403" s="99"/>
      <c r="I403" s="98"/>
      <c r="J403" s="98"/>
      <c r="K403" s="98"/>
      <c r="L403" s="97"/>
      <c r="M403" s="97"/>
      <c r="N403" s="96"/>
      <c r="O403" s="176"/>
      <c r="P403" s="176"/>
      <c r="Q403" s="176"/>
    </row>
    <row r="404" spans="4:17" x14ac:dyDescent="0.25">
      <c r="D404" s="99"/>
      <c r="E404" s="99"/>
      <c r="F404" s="100"/>
      <c r="G404" s="99"/>
      <c r="H404" s="99"/>
      <c r="I404" s="98"/>
      <c r="J404" s="98"/>
      <c r="K404" s="98"/>
      <c r="L404" s="97"/>
      <c r="M404" s="97"/>
      <c r="N404" s="96"/>
      <c r="O404" s="176"/>
      <c r="P404" s="176"/>
      <c r="Q404" s="176"/>
    </row>
    <row r="405" spans="4:17" x14ac:dyDescent="0.25">
      <c r="D405" s="99"/>
      <c r="E405" s="99"/>
      <c r="F405" s="100"/>
      <c r="G405" s="99"/>
      <c r="H405" s="99"/>
      <c r="I405" s="98"/>
      <c r="J405" s="98"/>
      <c r="K405" s="98"/>
      <c r="L405" s="97"/>
      <c r="M405" s="97"/>
      <c r="N405" s="96"/>
      <c r="O405" s="176"/>
      <c r="P405" s="176"/>
      <c r="Q405" s="176"/>
    </row>
    <row r="406" spans="4:17" x14ac:dyDescent="0.25">
      <c r="D406" s="99"/>
      <c r="E406" s="99"/>
      <c r="F406" s="100"/>
      <c r="G406" s="99"/>
      <c r="H406" s="99"/>
      <c r="I406" s="98"/>
      <c r="J406" s="98"/>
      <c r="K406" s="98"/>
      <c r="L406" s="97"/>
      <c r="M406" s="97"/>
      <c r="N406" s="96"/>
      <c r="O406" s="176"/>
      <c r="P406" s="176"/>
      <c r="Q406" s="176"/>
    </row>
    <row r="407" spans="4:17" x14ac:dyDescent="0.25">
      <c r="D407" s="99"/>
      <c r="E407" s="99"/>
      <c r="F407" s="100"/>
      <c r="G407" s="99"/>
      <c r="H407" s="99"/>
      <c r="I407" s="98"/>
      <c r="J407" s="98"/>
      <c r="K407" s="98"/>
      <c r="L407" s="97"/>
      <c r="M407" s="97"/>
      <c r="N407" s="96"/>
      <c r="O407" s="176"/>
      <c r="P407" s="176"/>
      <c r="Q407" s="176"/>
    </row>
    <row r="408" spans="4:17" x14ac:dyDescent="0.25">
      <c r="D408" s="99"/>
      <c r="E408" s="99"/>
      <c r="F408" s="100"/>
      <c r="G408" s="99"/>
      <c r="H408" s="99"/>
      <c r="I408" s="98"/>
      <c r="J408" s="98"/>
      <c r="K408" s="98"/>
      <c r="L408" s="97"/>
      <c r="M408" s="97"/>
      <c r="N408" s="96"/>
      <c r="O408" s="176"/>
      <c r="P408" s="176"/>
      <c r="Q408" s="176"/>
    </row>
    <row r="409" spans="4:17" x14ac:dyDescent="0.25">
      <c r="D409" s="99"/>
      <c r="E409" s="99"/>
      <c r="F409" s="100"/>
      <c r="G409" s="99"/>
      <c r="H409" s="99"/>
      <c r="I409" s="98"/>
      <c r="J409" s="98"/>
      <c r="K409" s="98"/>
      <c r="L409" s="97"/>
      <c r="M409" s="97"/>
      <c r="N409" s="96"/>
      <c r="O409" s="176"/>
      <c r="P409" s="176"/>
      <c r="Q409" s="176"/>
    </row>
    <row r="410" spans="4:17" x14ac:dyDescent="0.25">
      <c r="D410" s="99"/>
      <c r="E410" s="99"/>
      <c r="F410" s="100"/>
      <c r="G410" s="99"/>
      <c r="H410" s="99"/>
      <c r="I410" s="98"/>
      <c r="J410" s="98"/>
      <c r="K410" s="98"/>
      <c r="L410" s="97"/>
      <c r="M410" s="97"/>
      <c r="N410" s="96"/>
      <c r="O410" s="176"/>
      <c r="P410" s="176"/>
      <c r="Q410" s="176"/>
    </row>
    <row r="411" spans="4:17" x14ac:dyDescent="0.25">
      <c r="D411" s="99"/>
      <c r="E411" s="99"/>
      <c r="F411" s="100"/>
      <c r="G411" s="99"/>
      <c r="H411" s="99"/>
      <c r="I411" s="98"/>
      <c r="J411" s="98"/>
      <c r="K411" s="98"/>
      <c r="L411" s="97"/>
      <c r="M411" s="97"/>
      <c r="N411" s="96"/>
      <c r="O411" s="176"/>
      <c r="P411" s="176"/>
      <c r="Q411" s="176"/>
    </row>
    <row r="412" spans="4:17" x14ac:dyDescent="0.25">
      <c r="D412" s="99"/>
      <c r="E412" s="99"/>
      <c r="F412" s="100"/>
      <c r="G412" s="99"/>
      <c r="H412" s="99"/>
      <c r="I412" s="98"/>
      <c r="J412" s="98"/>
      <c r="K412" s="98"/>
      <c r="L412" s="97"/>
      <c r="M412" s="97"/>
      <c r="N412" s="96"/>
      <c r="O412" s="176"/>
      <c r="P412" s="176"/>
      <c r="Q412" s="176"/>
    </row>
    <row r="413" spans="4:17" x14ac:dyDescent="0.25">
      <c r="D413" s="99"/>
      <c r="E413" s="99"/>
      <c r="F413" s="100"/>
      <c r="G413" s="99"/>
      <c r="H413" s="99"/>
      <c r="I413" s="98"/>
      <c r="J413" s="98"/>
      <c r="K413" s="98"/>
      <c r="L413" s="97"/>
      <c r="M413" s="97"/>
      <c r="N413" s="96"/>
      <c r="O413" s="176"/>
      <c r="P413" s="176"/>
      <c r="Q413" s="176"/>
    </row>
    <row r="414" spans="4:17" x14ac:dyDescent="0.25">
      <c r="D414" s="99"/>
      <c r="E414" s="99"/>
      <c r="F414" s="100"/>
      <c r="G414" s="99"/>
      <c r="H414" s="99"/>
      <c r="I414" s="98"/>
      <c r="J414" s="98"/>
      <c r="K414" s="98"/>
      <c r="L414" s="97"/>
      <c r="M414" s="97"/>
      <c r="N414" s="96"/>
      <c r="O414" s="176"/>
      <c r="P414" s="176"/>
      <c r="Q414" s="176"/>
    </row>
    <row r="415" spans="4:17" x14ac:dyDescent="0.25">
      <c r="D415" s="99"/>
      <c r="E415" s="99"/>
      <c r="F415" s="100"/>
      <c r="G415" s="99"/>
      <c r="H415" s="99"/>
      <c r="I415" s="98"/>
      <c r="J415" s="98"/>
      <c r="K415" s="98"/>
      <c r="L415" s="97"/>
      <c r="M415" s="97"/>
      <c r="N415" s="96"/>
      <c r="O415" s="176"/>
      <c r="P415" s="176"/>
      <c r="Q415" s="176"/>
    </row>
    <row r="416" spans="4:17" x14ac:dyDescent="0.25">
      <c r="D416" s="99"/>
      <c r="E416" s="99"/>
      <c r="F416" s="100"/>
      <c r="G416" s="99"/>
      <c r="H416" s="99"/>
      <c r="I416" s="98"/>
      <c r="J416" s="98"/>
      <c r="K416" s="98"/>
      <c r="L416" s="97"/>
      <c r="M416" s="97"/>
      <c r="N416" s="96"/>
      <c r="O416" s="176"/>
      <c r="P416" s="176"/>
      <c r="Q416" s="176"/>
    </row>
    <row r="417" spans="4:17" x14ac:dyDescent="0.25">
      <c r="D417" s="99"/>
      <c r="E417" s="99"/>
      <c r="F417" s="100"/>
      <c r="G417" s="99"/>
      <c r="H417" s="99"/>
      <c r="I417" s="98"/>
      <c r="J417" s="98"/>
      <c r="K417" s="98"/>
      <c r="L417" s="97"/>
      <c r="M417" s="97"/>
      <c r="N417" s="96"/>
      <c r="O417" s="176"/>
      <c r="P417" s="176"/>
      <c r="Q417" s="176"/>
    </row>
    <row r="418" spans="4:17" x14ac:dyDescent="0.25">
      <c r="D418" s="99"/>
      <c r="E418" s="99"/>
      <c r="F418" s="100"/>
      <c r="G418" s="99"/>
      <c r="H418" s="99"/>
      <c r="I418" s="98"/>
      <c r="J418" s="98"/>
      <c r="K418" s="98"/>
      <c r="L418" s="97"/>
      <c r="M418" s="97"/>
      <c r="N418" s="96"/>
      <c r="O418" s="176"/>
      <c r="P418" s="176"/>
      <c r="Q418" s="176"/>
    </row>
    <row r="419" spans="4:17" x14ac:dyDescent="0.25">
      <c r="D419" s="99"/>
      <c r="E419" s="99"/>
      <c r="F419" s="100"/>
      <c r="G419" s="99"/>
      <c r="H419" s="99"/>
      <c r="I419" s="98"/>
      <c r="J419" s="98"/>
      <c r="K419" s="98"/>
      <c r="L419" s="97"/>
      <c r="M419" s="97"/>
      <c r="N419" s="96"/>
      <c r="O419" s="176"/>
      <c r="P419" s="176"/>
      <c r="Q419" s="176"/>
    </row>
    <row r="420" spans="4:17" x14ac:dyDescent="0.25">
      <c r="D420" s="99"/>
      <c r="E420" s="99"/>
      <c r="F420" s="100"/>
      <c r="G420" s="99"/>
      <c r="H420" s="99"/>
      <c r="I420" s="98"/>
      <c r="J420" s="98"/>
      <c r="K420" s="98"/>
      <c r="L420" s="97"/>
      <c r="M420" s="97"/>
      <c r="N420" s="96"/>
      <c r="O420" s="176"/>
      <c r="P420" s="176"/>
      <c r="Q420" s="176"/>
    </row>
    <row r="421" spans="4:17" x14ac:dyDescent="0.25">
      <c r="D421" s="99"/>
      <c r="E421" s="99"/>
      <c r="F421" s="100"/>
      <c r="G421" s="99"/>
      <c r="H421" s="99"/>
      <c r="I421" s="98"/>
      <c r="J421" s="98"/>
      <c r="K421" s="98"/>
      <c r="L421" s="97"/>
      <c r="M421" s="97"/>
      <c r="N421" s="96"/>
      <c r="O421" s="176"/>
      <c r="P421" s="176"/>
      <c r="Q421" s="176"/>
    </row>
    <row r="422" spans="4:17" x14ac:dyDescent="0.25">
      <c r="D422" s="99"/>
      <c r="E422" s="99"/>
      <c r="F422" s="100"/>
      <c r="G422" s="99"/>
      <c r="H422" s="99"/>
      <c r="I422" s="98"/>
      <c r="J422" s="98"/>
      <c r="K422" s="98"/>
      <c r="L422" s="97"/>
      <c r="M422" s="97"/>
      <c r="N422" s="96"/>
      <c r="O422" s="176"/>
      <c r="P422" s="176"/>
      <c r="Q422" s="176"/>
    </row>
    <row r="423" spans="4:17" x14ac:dyDescent="0.25">
      <c r="D423" s="99"/>
      <c r="E423" s="99"/>
      <c r="F423" s="100"/>
      <c r="G423" s="99"/>
      <c r="H423" s="99"/>
      <c r="I423" s="98"/>
      <c r="J423" s="98"/>
      <c r="K423" s="98"/>
      <c r="L423" s="97"/>
      <c r="M423" s="97"/>
      <c r="N423" s="96"/>
      <c r="O423" s="176"/>
      <c r="P423" s="176"/>
      <c r="Q423" s="176"/>
    </row>
    <row r="424" spans="4:17" x14ac:dyDescent="0.25">
      <c r="D424" s="99"/>
      <c r="E424" s="99"/>
      <c r="F424" s="100"/>
      <c r="G424" s="99"/>
      <c r="H424" s="99"/>
      <c r="I424" s="98"/>
      <c r="J424" s="98"/>
      <c r="K424" s="98"/>
      <c r="L424" s="97"/>
      <c r="M424" s="97"/>
      <c r="N424" s="96"/>
      <c r="O424" s="176"/>
      <c r="P424" s="176"/>
      <c r="Q424" s="176"/>
    </row>
    <row r="425" spans="4:17" x14ac:dyDescent="0.25">
      <c r="D425" s="99"/>
      <c r="E425" s="99"/>
      <c r="F425" s="100"/>
      <c r="G425" s="99"/>
      <c r="H425" s="99"/>
      <c r="I425" s="98"/>
      <c r="J425" s="98"/>
      <c r="K425" s="98"/>
      <c r="L425" s="97"/>
      <c r="M425" s="97"/>
      <c r="N425" s="96"/>
      <c r="O425" s="176"/>
      <c r="P425" s="176"/>
      <c r="Q425" s="176"/>
    </row>
    <row r="426" spans="4:17" x14ac:dyDescent="0.25">
      <c r="D426" s="99"/>
      <c r="E426" s="99"/>
      <c r="F426" s="100"/>
      <c r="G426" s="99"/>
      <c r="H426" s="99"/>
      <c r="I426" s="98"/>
      <c r="J426" s="98"/>
      <c r="K426" s="98"/>
      <c r="L426" s="97"/>
      <c r="M426" s="97"/>
      <c r="N426" s="96"/>
      <c r="O426" s="176"/>
      <c r="P426" s="176"/>
      <c r="Q426" s="176"/>
    </row>
    <row r="427" spans="4:17" x14ac:dyDescent="0.25">
      <c r="D427" s="99"/>
      <c r="E427" s="99"/>
      <c r="F427" s="100"/>
      <c r="G427" s="99"/>
      <c r="H427" s="99"/>
      <c r="I427" s="98"/>
      <c r="J427" s="98"/>
      <c r="K427" s="98"/>
      <c r="L427" s="97"/>
      <c r="M427" s="97"/>
      <c r="N427" s="96"/>
      <c r="O427" s="176"/>
      <c r="P427" s="176"/>
      <c r="Q427" s="176"/>
    </row>
    <row r="428" spans="4:17" x14ac:dyDescent="0.25">
      <c r="D428" s="99"/>
      <c r="E428" s="99"/>
      <c r="F428" s="100"/>
      <c r="G428" s="99"/>
      <c r="H428" s="99"/>
      <c r="I428" s="98"/>
      <c r="J428" s="98"/>
      <c r="K428" s="98"/>
      <c r="L428" s="97"/>
      <c r="M428" s="97"/>
      <c r="N428" s="96"/>
      <c r="O428" s="176"/>
      <c r="P428" s="176"/>
      <c r="Q428" s="176"/>
    </row>
    <row r="429" spans="4:17" x14ac:dyDescent="0.25">
      <c r="D429" s="99"/>
      <c r="E429" s="99"/>
      <c r="F429" s="100"/>
      <c r="G429" s="99"/>
      <c r="H429" s="99"/>
      <c r="I429" s="98"/>
      <c r="J429" s="98"/>
      <c r="K429" s="98"/>
      <c r="L429" s="97"/>
      <c r="M429" s="97"/>
      <c r="N429" s="96"/>
      <c r="O429" s="176"/>
      <c r="P429" s="176"/>
      <c r="Q429" s="176"/>
    </row>
    <row r="430" spans="4:17" x14ac:dyDescent="0.25">
      <c r="D430" s="99"/>
      <c r="E430" s="99"/>
      <c r="F430" s="100"/>
      <c r="G430" s="99"/>
      <c r="H430" s="99"/>
      <c r="I430" s="98"/>
      <c r="J430" s="98"/>
      <c r="K430" s="98"/>
      <c r="L430" s="97"/>
      <c r="M430" s="97"/>
      <c r="N430" s="96"/>
      <c r="O430" s="176"/>
      <c r="P430" s="176"/>
      <c r="Q430" s="176"/>
    </row>
    <row r="431" spans="4:17" x14ac:dyDescent="0.25">
      <c r="D431" s="99"/>
      <c r="E431" s="99"/>
      <c r="F431" s="100"/>
      <c r="G431" s="99"/>
      <c r="H431" s="99"/>
      <c r="I431" s="98"/>
      <c r="J431" s="98"/>
      <c r="K431" s="98"/>
      <c r="L431" s="97"/>
      <c r="M431" s="97"/>
      <c r="N431" s="96"/>
      <c r="O431" s="176"/>
      <c r="P431" s="176"/>
      <c r="Q431" s="176"/>
    </row>
    <row r="432" spans="4:17" x14ac:dyDescent="0.25">
      <c r="D432" s="99"/>
      <c r="E432" s="99"/>
      <c r="F432" s="100"/>
      <c r="G432" s="99"/>
      <c r="H432" s="99"/>
      <c r="I432" s="98"/>
      <c r="J432" s="98"/>
      <c r="K432" s="98"/>
      <c r="L432" s="97"/>
      <c r="M432" s="97"/>
      <c r="N432" s="96"/>
      <c r="O432" s="176"/>
      <c r="P432" s="176"/>
      <c r="Q432" s="176"/>
    </row>
    <row r="433" spans="4:17" x14ac:dyDescent="0.25">
      <c r="D433" s="99"/>
      <c r="E433" s="99"/>
      <c r="F433" s="100"/>
      <c r="G433" s="99"/>
      <c r="H433" s="99"/>
      <c r="I433" s="98"/>
      <c r="J433" s="98"/>
      <c r="K433" s="98"/>
      <c r="L433" s="97"/>
      <c r="M433" s="97"/>
      <c r="N433" s="96"/>
      <c r="O433" s="176"/>
      <c r="P433" s="176"/>
      <c r="Q433" s="176"/>
    </row>
    <row r="434" spans="4:17" x14ac:dyDescent="0.25">
      <c r="D434" s="99"/>
      <c r="E434" s="99"/>
      <c r="F434" s="100"/>
      <c r="G434" s="99"/>
      <c r="H434" s="99"/>
      <c r="I434" s="98"/>
      <c r="J434" s="98"/>
      <c r="K434" s="98"/>
      <c r="L434" s="97"/>
      <c r="M434" s="97"/>
      <c r="N434" s="96"/>
      <c r="O434" s="176"/>
      <c r="P434" s="176"/>
      <c r="Q434" s="176"/>
    </row>
    <row r="435" spans="4:17" x14ac:dyDescent="0.25">
      <c r="D435" s="99"/>
      <c r="E435" s="99"/>
      <c r="F435" s="100"/>
      <c r="G435" s="99"/>
      <c r="H435" s="99"/>
      <c r="I435" s="98"/>
      <c r="J435" s="98"/>
      <c r="K435" s="98"/>
      <c r="L435" s="97"/>
      <c r="M435" s="97"/>
      <c r="N435" s="96"/>
      <c r="O435" s="176"/>
      <c r="P435" s="176"/>
      <c r="Q435" s="176"/>
    </row>
    <row r="436" spans="4:17" x14ac:dyDescent="0.25">
      <c r="D436" s="99"/>
      <c r="E436" s="99"/>
      <c r="F436" s="100"/>
      <c r="G436" s="99"/>
      <c r="H436" s="99"/>
      <c r="I436" s="98"/>
      <c r="J436" s="98"/>
      <c r="K436" s="98"/>
      <c r="L436" s="97"/>
      <c r="M436" s="97"/>
      <c r="N436" s="96"/>
      <c r="O436" s="176"/>
      <c r="P436" s="176"/>
      <c r="Q436" s="176"/>
    </row>
    <row r="437" spans="4:17" x14ac:dyDescent="0.25">
      <c r="D437" s="99"/>
      <c r="E437" s="99"/>
      <c r="F437" s="100"/>
      <c r="G437" s="99"/>
      <c r="H437" s="99"/>
      <c r="I437" s="98"/>
      <c r="J437" s="98"/>
      <c r="K437" s="98"/>
      <c r="L437" s="97"/>
      <c r="M437" s="97"/>
      <c r="N437" s="96"/>
      <c r="O437" s="176"/>
      <c r="P437" s="176"/>
      <c r="Q437" s="176"/>
    </row>
    <row r="438" spans="4:17" x14ac:dyDescent="0.25">
      <c r="D438" s="99"/>
      <c r="E438" s="99"/>
      <c r="F438" s="100"/>
      <c r="G438" s="99"/>
      <c r="H438" s="99"/>
      <c r="I438" s="98"/>
      <c r="J438" s="98"/>
      <c r="K438" s="98"/>
      <c r="L438" s="97"/>
      <c r="M438" s="97"/>
      <c r="N438" s="96"/>
      <c r="O438" s="176"/>
      <c r="P438" s="176"/>
      <c r="Q438" s="176"/>
    </row>
    <row r="439" spans="4:17" x14ac:dyDescent="0.25">
      <c r="D439" s="99"/>
      <c r="E439" s="99"/>
      <c r="F439" s="100"/>
      <c r="G439" s="99"/>
      <c r="H439" s="99"/>
      <c r="I439" s="98"/>
      <c r="J439" s="98"/>
      <c r="K439" s="98"/>
      <c r="L439" s="97"/>
      <c r="M439" s="97"/>
      <c r="N439" s="96"/>
      <c r="O439" s="176"/>
      <c r="P439" s="176"/>
      <c r="Q439" s="176"/>
    </row>
    <row r="440" spans="4:17" x14ac:dyDescent="0.25">
      <c r="D440" s="99"/>
      <c r="E440" s="99"/>
      <c r="F440" s="100"/>
      <c r="G440" s="99"/>
      <c r="H440" s="99"/>
      <c r="I440" s="98"/>
      <c r="J440" s="98"/>
      <c r="K440" s="98"/>
      <c r="L440" s="97"/>
      <c r="M440" s="97"/>
      <c r="N440" s="96"/>
      <c r="O440" s="176"/>
      <c r="P440" s="176"/>
      <c r="Q440" s="176"/>
    </row>
    <row r="441" spans="4:17" x14ac:dyDescent="0.25">
      <c r="D441" s="99"/>
      <c r="E441" s="99"/>
      <c r="F441" s="100"/>
      <c r="G441" s="99"/>
      <c r="H441" s="99"/>
      <c r="I441" s="98"/>
      <c r="J441" s="98"/>
      <c r="K441" s="98"/>
      <c r="L441" s="97"/>
      <c r="M441" s="97"/>
      <c r="N441" s="96"/>
      <c r="O441" s="176"/>
      <c r="P441" s="176"/>
      <c r="Q441" s="176"/>
    </row>
    <row r="442" spans="4:17" x14ac:dyDescent="0.25">
      <c r="D442" s="99"/>
      <c r="E442" s="99"/>
      <c r="F442" s="100"/>
      <c r="G442" s="99"/>
      <c r="H442" s="99"/>
      <c r="I442" s="98"/>
      <c r="J442" s="98"/>
      <c r="K442" s="98"/>
      <c r="L442" s="97"/>
      <c r="M442" s="97"/>
      <c r="N442" s="96"/>
      <c r="O442" s="176"/>
      <c r="P442" s="176"/>
      <c r="Q442" s="176"/>
    </row>
    <row r="443" spans="4:17" x14ac:dyDescent="0.25">
      <c r="D443" s="99"/>
      <c r="E443" s="99"/>
      <c r="F443" s="100"/>
      <c r="G443" s="99"/>
      <c r="H443" s="99"/>
      <c r="I443" s="98"/>
      <c r="J443" s="98"/>
      <c r="K443" s="98"/>
      <c r="L443" s="97"/>
      <c r="M443" s="97"/>
      <c r="N443" s="96"/>
      <c r="O443" s="176"/>
      <c r="P443" s="176"/>
      <c r="Q443" s="176"/>
    </row>
    <row r="444" spans="4:17" x14ac:dyDescent="0.25">
      <c r="D444" s="99"/>
      <c r="E444" s="99"/>
      <c r="F444" s="100"/>
      <c r="G444" s="99"/>
      <c r="H444" s="99"/>
      <c r="I444" s="98"/>
      <c r="J444" s="98"/>
      <c r="K444" s="98"/>
      <c r="L444" s="97"/>
      <c r="M444" s="97"/>
      <c r="N444" s="96"/>
      <c r="O444" s="176"/>
      <c r="P444" s="176"/>
      <c r="Q444" s="176"/>
    </row>
    <row r="445" spans="4:17" x14ac:dyDescent="0.25">
      <c r="D445" s="99"/>
      <c r="E445" s="99"/>
      <c r="F445" s="100"/>
      <c r="G445" s="99"/>
      <c r="H445" s="99"/>
      <c r="I445" s="98"/>
      <c r="J445" s="98"/>
      <c r="K445" s="98"/>
      <c r="L445" s="97"/>
      <c r="M445" s="97"/>
      <c r="N445" s="96"/>
      <c r="O445" s="176"/>
      <c r="P445" s="176"/>
      <c r="Q445" s="176"/>
    </row>
    <row r="446" spans="4:17" x14ac:dyDescent="0.25">
      <c r="D446" s="99"/>
      <c r="E446" s="99"/>
      <c r="F446" s="100"/>
      <c r="G446" s="99"/>
      <c r="H446" s="99"/>
      <c r="I446" s="98"/>
      <c r="J446" s="98"/>
      <c r="K446" s="98"/>
      <c r="L446" s="97"/>
      <c r="M446" s="97"/>
      <c r="N446" s="96"/>
      <c r="O446" s="176"/>
      <c r="P446" s="176"/>
      <c r="Q446" s="176"/>
    </row>
    <row r="447" spans="4:17" x14ac:dyDescent="0.25">
      <c r="D447" s="99"/>
      <c r="E447" s="99"/>
      <c r="F447" s="100"/>
      <c r="G447" s="99"/>
      <c r="H447" s="99"/>
      <c r="I447" s="98"/>
      <c r="J447" s="98"/>
      <c r="K447" s="98"/>
      <c r="L447" s="97"/>
      <c r="M447" s="97"/>
      <c r="N447" s="96"/>
      <c r="O447" s="176"/>
      <c r="P447" s="176"/>
      <c r="Q447" s="176"/>
    </row>
    <row r="448" spans="4:17" x14ac:dyDescent="0.25">
      <c r="D448" s="99"/>
      <c r="E448" s="99"/>
      <c r="F448" s="100"/>
      <c r="G448" s="99"/>
      <c r="H448" s="99"/>
      <c r="I448" s="98"/>
      <c r="J448" s="98"/>
      <c r="K448" s="98"/>
      <c r="L448" s="97"/>
      <c r="M448" s="97"/>
      <c r="N448" s="96"/>
      <c r="O448" s="176"/>
      <c r="P448" s="176"/>
      <c r="Q448" s="176"/>
    </row>
    <row r="449" spans="4:17" x14ac:dyDescent="0.25">
      <c r="D449" s="99"/>
      <c r="E449" s="99"/>
      <c r="F449" s="100"/>
      <c r="G449" s="99"/>
      <c r="H449" s="99"/>
      <c r="I449" s="98"/>
      <c r="J449" s="98"/>
      <c r="K449" s="98"/>
      <c r="L449" s="97"/>
      <c r="M449" s="97"/>
      <c r="N449" s="96"/>
      <c r="O449" s="176"/>
      <c r="P449" s="176"/>
      <c r="Q449" s="176"/>
    </row>
    <row r="450" spans="4:17" x14ac:dyDescent="0.25">
      <c r="D450" s="99"/>
      <c r="E450" s="99"/>
      <c r="F450" s="100"/>
      <c r="G450" s="99"/>
      <c r="H450" s="99"/>
      <c r="I450" s="98"/>
      <c r="J450" s="98"/>
      <c r="K450" s="98"/>
      <c r="L450" s="97"/>
      <c r="M450" s="97"/>
      <c r="N450" s="96"/>
      <c r="O450" s="176"/>
      <c r="P450" s="176"/>
      <c r="Q450" s="176"/>
    </row>
    <row r="451" spans="4:17" x14ac:dyDescent="0.25">
      <c r="D451" s="99"/>
      <c r="E451" s="99"/>
      <c r="F451" s="100"/>
      <c r="G451" s="99"/>
      <c r="H451" s="99"/>
      <c r="I451" s="98"/>
      <c r="J451" s="98"/>
      <c r="K451" s="98"/>
      <c r="L451" s="97"/>
      <c r="M451" s="97"/>
      <c r="N451" s="96"/>
      <c r="O451" s="176"/>
      <c r="P451" s="176"/>
      <c r="Q451" s="176"/>
    </row>
    <row r="452" spans="4:17" x14ac:dyDescent="0.25">
      <c r="D452" s="99"/>
      <c r="E452" s="99"/>
      <c r="F452" s="100"/>
      <c r="G452" s="99"/>
      <c r="H452" s="99"/>
      <c r="I452" s="98"/>
      <c r="J452" s="98"/>
      <c r="K452" s="98"/>
      <c r="L452" s="97"/>
      <c r="M452" s="97"/>
      <c r="N452" s="96"/>
      <c r="O452" s="176"/>
      <c r="P452" s="176"/>
      <c r="Q452" s="176"/>
    </row>
    <row r="453" spans="4:17" x14ac:dyDescent="0.25">
      <c r="D453" s="99"/>
      <c r="E453" s="99"/>
      <c r="F453" s="100"/>
      <c r="G453" s="99"/>
      <c r="H453" s="99"/>
      <c r="I453" s="98"/>
      <c r="J453" s="98"/>
      <c r="K453" s="98"/>
      <c r="L453" s="97"/>
      <c r="M453" s="97"/>
      <c r="N453" s="96"/>
      <c r="O453" s="176"/>
      <c r="P453" s="176"/>
      <c r="Q453" s="176"/>
    </row>
    <row r="454" spans="4:17" x14ac:dyDescent="0.25">
      <c r="D454" s="99"/>
      <c r="E454" s="99"/>
      <c r="F454" s="100"/>
      <c r="G454" s="99"/>
      <c r="H454" s="99"/>
      <c r="I454" s="98"/>
      <c r="J454" s="98"/>
      <c r="K454" s="98"/>
      <c r="L454" s="97"/>
      <c r="M454" s="97"/>
      <c r="N454" s="96"/>
      <c r="O454" s="176"/>
      <c r="P454" s="176"/>
      <c r="Q454" s="176"/>
    </row>
    <row r="455" spans="4:17" x14ac:dyDescent="0.25">
      <c r="D455" s="99"/>
      <c r="E455" s="99"/>
      <c r="F455" s="100"/>
      <c r="G455" s="99"/>
      <c r="H455" s="99"/>
      <c r="I455" s="98"/>
      <c r="J455" s="98"/>
      <c r="K455" s="98"/>
      <c r="L455" s="97"/>
      <c r="M455" s="97"/>
      <c r="N455" s="96"/>
      <c r="O455" s="176"/>
      <c r="P455" s="176"/>
      <c r="Q455" s="176"/>
    </row>
    <row r="456" spans="4:17" x14ac:dyDescent="0.25">
      <c r="D456" s="99"/>
      <c r="E456" s="99"/>
      <c r="F456" s="100"/>
      <c r="G456" s="99"/>
      <c r="H456" s="99"/>
      <c r="I456" s="98"/>
      <c r="J456" s="98"/>
      <c r="K456" s="98"/>
      <c r="L456" s="97"/>
      <c r="M456" s="97"/>
      <c r="N456" s="96"/>
      <c r="O456" s="176"/>
      <c r="P456" s="176"/>
      <c r="Q456" s="176"/>
    </row>
    <row r="457" spans="4:17" x14ac:dyDescent="0.25">
      <c r="D457" s="99"/>
      <c r="E457" s="99"/>
      <c r="F457" s="100"/>
      <c r="G457" s="99"/>
      <c r="H457" s="99"/>
      <c r="I457" s="98"/>
      <c r="J457" s="98"/>
      <c r="K457" s="98"/>
      <c r="L457" s="97"/>
      <c r="M457" s="97"/>
      <c r="N457" s="96"/>
      <c r="O457" s="176"/>
      <c r="P457" s="176"/>
      <c r="Q457" s="176"/>
    </row>
    <row r="458" spans="4:17" x14ac:dyDescent="0.25">
      <c r="D458" s="99"/>
      <c r="E458" s="99"/>
      <c r="F458" s="100"/>
      <c r="G458" s="99"/>
      <c r="H458" s="99"/>
      <c r="I458" s="98"/>
      <c r="J458" s="98"/>
      <c r="K458" s="98"/>
      <c r="L458" s="97"/>
      <c r="M458" s="97"/>
      <c r="N458" s="96"/>
      <c r="O458" s="176"/>
      <c r="P458" s="176"/>
      <c r="Q458" s="176"/>
    </row>
    <row r="459" spans="4:17" x14ac:dyDescent="0.25">
      <c r="D459" s="99"/>
      <c r="E459" s="99"/>
      <c r="F459" s="100"/>
      <c r="G459" s="99"/>
      <c r="H459" s="99"/>
      <c r="I459" s="98"/>
      <c r="J459" s="98"/>
      <c r="K459" s="98"/>
      <c r="L459" s="97"/>
      <c r="M459" s="97"/>
      <c r="N459" s="96"/>
      <c r="O459" s="176"/>
      <c r="P459" s="176"/>
      <c r="Q459" s="176"/>
    </row>
    <row r="460" spans="4:17" x14ac:dyDescent="0.25">
      <c r="D460" s="99"/>
      <c r="E460" s="99"/>
      <c r="F460" s="100"/>
      <c r="G460" s="99"/>
      <c r="H460" s="99"/>
      <c r="I460" s="98"/>
      <c r="J460" s="98"/>
      <c r="K460" s="98"/>
      <c r="L460" s="97"/>
      <c r="M460" s="97"/>
      <c r="N460" s="96"/>
      <c r="O460" s="176"/>
      <c r="P460" s="176"/>
      <c r="Q460" s="176"/>
    </row>
    <row r="461" spans="4:17" x14ac:dyDescent="0.25">
      <c r="D461" s="99"/>
      <c r="E461" s="99"/>
      <c r="F461" s="100"/>
      <c r="G461" s="99"/>
      <c r="H461" s="99"/>
      <c r="I461" s="98"/>
      <c r="J461" s="98"/>
      <c r="K461" s="98"/>
      <c r="L461" s="97"/>
      <c r="M461" s="97"/>
      <c r="N461" s="96"/>
      <c r="O461" s="176"/>
      <c r="P461" s="176"/>
      <c r="Q461" s="176"/>
    </row>
    <row r="462" spans="4:17" x14ac:dyDescent="0.25">
      <c r="D462" s="99"/>
      <c r="E462" s="99"/>
      <c r="F462" s="100"/>
      <c r="G462" s="99"/>
      <c r="H462" s="99"/>
      <c r="I462" s="98"/>
      <c r="J462" s="98"/>
      <c r="K462" s="98"/>
      <c r="L462" s="97"/>
      <c r="M462" s="97"/>
      <c r="N462" s="96"/>
      <c r="O462" s="176"/>
      <c r="P462" s="176"/>
      <c r="Q462" s="176"/>
    </row>
    <row r="463" spans="4:17" x14ac:dyDescent="0.25">
      <c r="D463" s="99"/>
      <c r="E463" s="99"/>
      <c r="F463" s="100"/>
      <c r="G463" s="99"/>
      <c r="H463" s="99"/>
      <c r="I463" s="98"/>
      <c r="J463" s="98"/>
      <c r="K463" s="98"/>
      <c r="L463" s="97"/>
      <c r="M463" s="97"/>
      <c r="N463" s="96"/>
      <c r="O463" s="176"/>
      <c r="P463" s="176"/>
      <c r="Q463" s="176"/>
    </row>
    <row r="464" spans="4:17" x14ac:dyDescent="0.25">
      <c r="D464" s="99"/>
      <c r="E464" s="99"/>
      <c r="F464" s="100"/>
      <c r="G464" s="99"/>
      <c r="H464" s="99"/>
      <c r="I464" s="98"/>
      <c r="J464" s="98"/>
      <c r="K464" s="98"/>
      <c r="L464" s="97"/>
      <c r="M464" s="97"/>
      <c r="N464" s="96"/>
      <c r="O464" s="176"/>
      <c r="P464" s="176"/>
      <c r="Q464" s="176"/>
    </row>
    <row r="465" spans="4:17" x14ac:dyDescent="0.25">
      <c r="D465" s="99"/>
      <c r="E465" s="99"/>
      <c r="F465" s="100"/>
      <c r="G465" s="99"/>
      <c r="H465" s="99"/>
      <c r="I465" s="98"/>
      <c r="J465" s="98"/>
      <c r="K465" s="98"/>
      <c r="L465" s="97"/>
      <c r="M465" s="97"/>
      <c r="N465" s="96"/>
      <c r="O465" s="176"/>
      <c r="P465" s="176"/>
      <c r="Q465" s="176"/>
    </row>
    <row r="466" spans="4:17" x14ac:dyDescent="0.25">
      <c r="D466" s="99"/>
      <c r="E466" s="99"/>
      <c r="F466" s="100"/>
      <c r="G466" s="99"/>
      <c r="H466" s="99"/>
      <c r="I466" s="98"/>
      <c r="J466" s="98"/>
      <c r="K466" s="98"/>
      <c r="L466" s="97"/>
      <c r="M466" s="97"/>
      <c r="N466" s="96"/>
      <c r="O466" s="176"/>
      <c r="P466" s="176"/>
      <c r="Q466" s="176"/>
    </row>
    <row r="467" spans="4:17" x14ac:dyDescent="0.25">
      <c r="D467" s="99"/>
      <c r="E467" s="99"/>
      <c r="F467" s="100"/>
      <c r="G467" s="99"/>
      <c r="H467" s="99"/>
      <c r="I467" s="98"/>
      <c r="J467" s="98"/>
      <c r="K467" s="98"/>
      <c r="L467" s="97"/>
      <c r="M467" s="97"/>
      <c r="N467" s="96"/>
      <c r="O467" s="176"/>
      <c r="P467" s="176"/>
      <c r="Q467" s="176"/>
    </row>
    <row r="468" spans="4:17" x14ac:dyDescent="0.25">
      <c r="D468" s="99"/>
      <c r="E468" s="99"/>
      <c r="F468" s="100"/>
      <c r="G468" s="99"/>
      <c r="H468" s="99"/>
      <c r="I468" s="98"/>
      <c r="J468" s="98"/>
      <c r="K468" s="98"/>
      <c r="L468" s="97"/>
      <c r="M468" s="97"/>
      <c r="N468" s="96"/>
      <c r="O468" s="176"/>
      <c r="P468" s="176"/>
      <c r="Q468" s="176"/>
    </row>
    <row r="469" spans="4:17" x14ac:dyDescent="0.25">
      <c r="D469" s="99"/>
      <c r="E469" s="99"/>
      <c r="F469" s="100"/>
      <c r="G469" s="99"/>
      <c r="H469" s="99"/>
      <c r="I469" s="98"/>
      <c r="J469" s="98"/>
      <c r="K469" s="98"/>
      <c r="L469" s="97"/>
      <c r="M469" s="97"/>
      <c r="N469" s="96"/>
      <c r="O469" s="176"/>
      <c r="P469" s="176"/>
      <c r="Q469" s="176"/>
    </row>
    <row r="470" spans="4:17" x14ac:dyDescent="0.25">
      <c r="D470" s="99"/>
      <c r="E470" s="99"/>
      <c r="F470" s="100"/>
      <c r="G470" s="99"/>
      <c r="H470" s="99"/>
      <c r="I470" s="98"/>
      <c r="J470" s="98"/>
      <c r="K470" s="98"/>
      <c r="L470" s="97"/>
      <c r="M470" s="97"/>
      <c r="N470" s="96"/>
      <c r="O470" s="176"/>
      <c r="P470" s="176"/>
      <c r="Q470" s="176"/>
    </row>
    <row r="471" spans="4:17" x14ac:dyDescent="0.25">
      <c r="D471" s="99"/>
      <c r="E471" s="99"/>
      <c r="F471" s="100"/>
      <c r="G471" s="99"/>
      <c r="H471" s="99"/>
      <c r="I471" s="98"/>
      <c r="J471" s="98"/>
      <c r="K471" s="98"/>
      <c r="L471" s="97"/>
      <c r="M471" s="97"/>
      <c r="N471" s="96"/>
      <c r="O471" s="176"/>
      <c r="P471" s="176"/>
      <c r="Q471" s="176"/>
    </row>
    <row r="472" spans="4:17" x14ac:dyDescent="0.25">
      <c r="D472" s="99"/>
      <c r="E472" s="99"/>
      <c r="F472" s="100"/>
      <c r="G472" s="99"/>
      <c r="H472" s="99"/>
      <c r="I472" s="98"/>
      <c r="J472" s="98"/>
      <c r="K472" s="98"/>
      <c r="L472" s="97"/>
      <c r="M472" s="97"/>
      <c r="N472" s="96"/>
      <c r="O472" s="176"/>
      <c r="P472" s="176"/>
      <c r="Q472" s="176"/>
    </row>
    <row r="473" spans="4:17" x14ac:dyDescent="0.25">
      <c r="D473" s="99"/>
      <c r="E473" s="99"/>
      <c r="F473" s="100"/>
      <c r="G473" s="99"/>
      <c r="H473" s="99"/>
      <c r="I473" s="98"/>
      <c r="J473" s="98"/>
      <c r="K473" s="98"/>
      <c r="L473" s="97"/>
      <c r="M473" s="97"/>
      <c r="N473" s="96"/>
      <c r="O473" s="176"/>
      <c r="P473" s="176"/>
      <c r="Q473" s="176"/>
    </row>
    <row r="474" spans="4:17" x14ac:dyDescent="0.25">
      <c r="D474" s="99"/>
      <c r="E474" s="99"/>
      <c r="F474" s="100"/>
      <c r="G474" s="99"/>
      <c r="H474" s="99"/>
      <c r="I474" s="98"/>
      <c r="J474" s="98"/>
      <c r="K474" s="98"/>
      <c r="L474" s="97"/>
      <c r="M474" s="97"/>
      <c r="N474" s="96"/>
      <c r="O474" s="176"/>
      <c r="P474" s="176"/>
      <c r="Q474" s="176"/>
    </row>
    <row r="475" spans="4:17" x14ac:dyDescent="0.25">
      <c r="D475" s="99"/>
      <c r="E475" s="99"/>
      <c r="F475" s="100"/>
      <c r="G475" s="99"/>
      <c r="H475" s="99"/>
      <c r="I475" s="98"/>
      <c r="J475" s="98"/>
      <c r="K475" s="98"/>
      <c r="L475" s="97"/>
      <c r="M475" s="97"/>
      <c r="N475" s="96"/>
      <c r="O475" s="176"/>
      <c r="P475" s="176"/>
      <c r="Q475" s="176"/>
    </row>
    <row r="476" spans="4:17" x14ac:dyDescent="0.25">
      <c r="D476" s="99"/>
      <c r="E476" s="99"/>
      <c r="F476" s="100"/>
      <c r="G476" s="99"/>
      <c r="H476" s="99"/>
      <c r="I476" s="98"/>
      <c r="J476" s="98"/>
      <c r="K476" s="98"/>
      <c r="L476" s="97"/>
      <c r="M476" s="97"/>
      <c r="N476" s="96"/>
      <c r="O476" s="176"/>
      <c r="P476" s="176"/>
      <c r="Q476" s="176"/>
    </row>
    <row r="477" spans="4:17" x14ac:dyDescent="0.25">
      <c r="D477" s="99"/>
      <c r="E477" s="99"/>
      <c r="F477" s="100"/>
      <c r="G477" s="99"/>
      <c r="H477" s="99"/>
      <c r="I477" s="98"/>
      <c r="J477" s="98"/>
      <c r="K477" s="98"/>
      <c r="L477" s="97"/>
      <c r="M477" s="97"/>
      <c r="N477" s="96"/>
      <c r="O477" s="176"/>
      <c r="P477" s="176"/>
      <c r="Q477" s="176"/>
    </row>
    <row r="478" spans="4:17" x14ac:dyDescent="0.25">
      <c r="D478" s="99"/>
      <c r="E478" s="99"/>
      <c r="F478" s="100"/>
      <c r="G478" s="99"/>
      <c r="H478" s="99"/>
      <c r="I478" s="98"/>
      <c r="J478" s="98"/>
      <c r="K478" s="98"/>
      <c r="L478" s="97"/>
      <c r="M478" s="97"/>
      <c r="N478" s="96"/>
      <c r="O478" s="176"/>
      <c r="P478" s="176"/>
      <c r="Q478" s="176"/>
    </row>
    <row r="479" spans="4:17" x14ac:dyDescent="0.25">
      <c r="D479" s="99"/>
      <c r="E479" s="99"/>
      <c r="F479" s="100"/>
      <c r="G479" s="99"/>
      <c r="H479" s="99"/>
      <c r="I479" s="98"/>
      <c r="J479" s="98"/>
      <c r="K479" s="98"/>
      <c r="L479" s="97"/>
      <c r="M479" s="97"/>
      <c r="N479" s="96"/>
      <c r="O479" s="176"/>
      <c r="P479" s="176"/>
      <c r="Q479" s="176"/>
    </row>
    <row r="480" spans="4:17" x14ac:dyDescent="0.25">
      <c r="D480" s="99"/>
      <c r="E480" s="99"/>
      <c r="F480" s="100"/>
      <c r="G480" s="99"/>
      <c r="H480" s="99"/>
      <c r="I480" s="98"/>
      <c r="J480" s="98"/>
      <c r="K480" s="98"/>
      <c r="L480" s="97"/>
      <c r="M480" s="97"/>
      <c r="N480" s="96"/>
      <c r="O480" s="176"/>
      <c r="P480" s="176"/>
      <c r="Q480" s="176"/>
    </row>
    <row r="481" spans="4:17" x14ac:dyDescent="0.25">
      <c r="D481" s="99"/>
      <c r="E481" s="99"/>
      <c r="F481" s="100"/>
      <c r="G481" s="99"/>
      <c r="H481" s="99"/>
      <c r="I481" s="98"/>
      <c r="J481" s="98"/>
      <c r="K481" s="98"/>
      <c r="L481" s="97"/>
      <c r="M481" s="97"/>
      <c r="N481" s="96"/>
      <c r="O481" s="176"/>
      <c r="P481" s="176"/>
      <c r="Q481" s="176"/>
    </row>
    <row r="482" spans="4:17" x14ac:dyDescent="0.25">
      <c r="D482" s="99"/>
      <c r="E482" s="99"/>
      <c r="F482" s="100"/>
      <c r="G482" s="99"/>
      <c r="H482" s="99"/>
      <c r="I482" s="98"/>
      <c r="J482" s="98"/>
      <c r="K482" s="98"/>
      <c r="L482" s="97"/>
      <c r="M482" s="97"/>
      <c r="N482" s="96"/>
      <c r="O482" s="176"/>
      <c r="P482" s="176"/>
      <c r="Q482" s="176"/>
    </row>
    <row r="483" spans="4:17" x14ac:dyDescent="0.25">
      <c r="D483" s="99"/>
      <c r="E483" s="99"/>
      <c r="F483" s="100"/>
      <c r="G483" s="99"/>
      <c r="H483" s="99"/>
      <c r="I483" s="98"/>
      <c r="J483" s="98"/>
      <c r="K483" s="98"/>
      <c r="L483" s="97"/>
      <c r="M483" s="97"/>
      <c r="N483" s="96"/>
      <c r="O483" s="176"/>
      <c r="P483" s="176"/>
      <c r="Q483" s="176"/>
    </row>
    <row r="484" spans="4:17" x14ac:dyDescent="0.25">
      <c r="D484" s="99"/>
      <c r="E484" s="99"/>
      <c r="F484" s="100"/>
      <c r="G484" s="99"/>
      <c r="H484" s="99"/>
      <c r="I484" s="98"/>
      <c r="J484" s="98"/>
      <c r="K484" s="98"/>
      <c r="L484" s="97"/>
      <c r="M484" s="97"/>
      <c r="N484" s="96"/>
      <c r="O484" s="176"/>
      <c r="P484" s="176"/>
      <c r="Q484" s="176"/>
    </row>
    <row r="485" spans="4:17" x14ac:dyDescent="0.25">
      <c r="D485" s="99"/>
      <c r="E485" s="99"/>
      <c r="F485" s="100"/>
      <c r="G485" s="99"/>
      <c r="H485" s="99"/>
      <c r="I485" s="98"/>
      <c r="J485" s="98"/>
      <c r="K485" s="98"/>
      <c r="L485" s="97"/>
      <c r="M485" s="97"/>
      <c r="N485" s="96"/>
      <c r="O485" s="176"/>
      <c r="P485" s="176"/>
      <c r="Q485" s="176"/>
    </row>
    <row r="486" spans="4:17" x14ac:dyDescent="0.25">
      <c r="D486" s="99"/>
      <c r="E486" s="99"/>
      <c r="F486" s="100"/>
      <c r="G486" s="99"/>
      <c r="H486" s="99"/>
      <c r="I486" s="98"/>
      <c r="J486" s="98"/>
      <c r="K486" s="98"/>
      <c r="L486" s="97"/>
      <c r="M486" s="97"/>
      <c r="N486" s="96"/>
      <c r="O486" s="176"/>
      <c r="P486" s="176"/>
      <c r="Q486" s="176"/>
    </row>
    <row r="487" spans="4:17" x14ac:dyDescent="0.25">
      <c r="D487" s="99"/>
      <c r="E487" s="99"/>
      <c r="F487" s="100"/>
      <c r="G487" s="99"/>
      <c r="H487" s="99"/>
      <c r="I487" s="98"/>
      <c r="J487" s="98"/>
      <c r="K487" s="98"/>
      <c r="L487" s="97"/>
      <c r="M487" s="97"/>
      <c r="N487" s="96"/>
      <c r="O487" s="176"/>
      <c r="P487" s="176"/>
      <c r="Q487" s="176"/>
    </row>
    <row r="488" spans="4:17" x14ac:dyDescent="0.25">
      <c r="D488" s="99"/>
      <c r="E488" s="99"/>
      <c r="F488" s="100"/>
      <c r="G488" s="99"/>
      <c r="H488" s="99"/>
      <c r="I488" s="98"/>
      <c r="J488" s="98"/>
      <c r="K488" s="98"/>
      <c r="L488" s="97"/>
      <c r="M488" s="97"/>
      <c r="N488" s="96"/>
      <c r="O488" s="176"/>
      <c r="P488" s="176"/>
      <c r="Q488" s="176"/>
    </row>
    <row r="489" spans="4:17" x14ac:dyDescent="0.25">
      <c r="D489" s="99"/>
      <c r="E489" s="99"/>
      <c r="F489" s="100"/>
      <c r="G489" s="99"/>
      <c r="H489" s="99"/>
      <c r="I489" s="98"/>
      <c r="J489" s="98"/>
      <c r="K489" s="98"/>
      <c r="L489" s="97"/>
      <c r="M489" s="97"/>
      <c r="N489" s="96"/>
    </row>
    <row r="490" spans="4:17" x14ac:dyDescent="0.25">
      <c r="D490" s="99"/>
      <c r="E490" s="99"/>
      <c r="F490" s="100"/>
      <c r="G490" s="99"/>
      <c r="H490" s="99"/>
      <c r="I490" s="98"/>
      <c r="J490" s="98"/>
      <c r="K490" s="98"/>
      <c r="L490" s="97"/>
      <c r="M490" s="97"/>
      <c r="N490" s="96"/>
    </row>
    <row r="491" spans="4:17" x14ac:dyDescent="0.25">
      <c r="D491" s="99"/>
      <c r="E491" s="99"/>
      <c r="F491" s="100"/>
      <c r="G491" s="99"/>
      <c r="H491" s="99"/>
      <c r="I491" s="98"/>
      <c r="J491" s="98"/>
      <c r="K491" s="98"/>
      <c r="L491" s="97"/>
      <c r="M491" s="97"/>
      <c r="N491" s="96"/>
    </row>
    <row r="492" spans="4:17" x14ac:dyDescent="0.25">
      <c r="D492" s="99"/>
      <c r="E492" s="99"/>
      <c r="F492" s="100"/>
      <c r="G492" s="99"/>
      <c r="H492" s="99"/>
      <c r="I492" s="98"/>
      <c r="J492" s="98"/>
      <c r="K492" s="98"/>
      <c r="L492" s="97"/>
      <c r="M492" s="97"/>
      <c r="N492" s="96"/>
    </row>
    <row r="493" spans="4:17" x14ac:dyDescent="0.25">
      <c r="D493" s="99"/>
      <c r="E493" s="99"/>
      <c r="F493" s="100"/>
      <c r="G493" s="99"/>
      <c r="H493" s="99"/>
      <c r="I493" s="98"/>
      <c r="J493" s="98"/>
      <c r="K493" s="98"/>
      <c r="L493" s="97"/>
      <c r="M493" s="97"/>
      <c r="N493" s="96"/>
    </row>
    <row r="494" spans="4:17" x14ac:dyDescent="0.25">
      <c r="D494" s="99"/>
      <c r="E494" s="99"/>
      <c r="F494" s="100"/>
      <c r="G494" s="99"/>
      <c r="H494" s="99"/>
      <c r="I494" s="98"/>
      <c r="J494" s="98"/>
      <c r="K494" s="98"/>
      <c r="L494" s="97"/>
      <c r="M494" s="97"/>
      <c r="N494" s="96"/>
    </row>
    <row r="495" spans="4:17" x14ac:dyDescent="0.25">
      <c r="D495" s="99"/>
      <c r="E495" s="99"/>
      <c r="F495" s="100"/>
      <c r="G495" s="99"/>
      <c r="H495" s="99"/>
      <c r="I495" s="98"/>
      <c r="J495" s="98"/>
      <c r="K495" s="98"/>
      <c r="L495" s="97"/>
      <c r="M495" s="97"/>
      <c r="N495" s="96"/>
    </row>
    <row r="496" spans="4:17" x14ac:dyDescent="0.25">
      <c r="D496" s="99"/>
      <c r="E496" s="99"/>
      <c r="F496" s="100"/>
      <c r="G496" s="99"/>
      <c r="H496" s="99"/>
      <c r="I496" s="98"/>
      <c r="J496" s="98"/>
      <c r="K496" s="98"/>
      <c r="L496" s="97"/>
      <c r="M496" s="97"/>
      <c r="N496" s="96"/>
    </row>
    <row r="497" spans="4:14" x14ac:dyDescent="0.25">
      <c r="D497" s="99"/>
      <c r="E497" s="99"/>
      <c r="F497" s="100"/>
      <c r="G497" s="99"/>
      <c r="H497" s="99"/>
      <c r="I497" s="98"/>
      <c r="J497" s="98"/>
      <c r="K497" s="98"/>
      <c r="L497" s="97"/>
      <c r="M497" s="97"/>
      <c r="N497" s="96"/>
    </row>
    <row r="498" spans="4:14" x14ac:dyDescent="0.25">
      <c r="D498" s="99"/>
      <c r="E498" s="99"/>
      <c r="F498" s="100"/>
      <c r="G498" s="99"/>
      <c r="H498" s="99"/>
      <c r="I498" s="98"/>
      <c r="J498" s="98"/>
      <c r="K498" s="98"/>
      <c r="L498" s="97"/>
      <c r="M498" s="97"/>
      <c r="N498" s="96"/>
    </row>
    <row r="499" spans="4:14" x14ac:dyDescent="0.25">
      <c r="D499" s="99"/>
      <c r="E499" s="99"/>
      <c r="F499" s="100"/>
      <c r="G499" s="99"/>
      <c r="H499" s="99"/>
      <c r="I499" s="98"/>
      <c r="J499" s="98"/>
      <c r="K499" s="98"/>
      <c r="L499" s="97"/>
      <c r="M499" s="97"/>
      <c r="N499" s="96"/>
    </row>
    <row r="500" spans="4:14" x14ac:dyDescent="0.25">
      <c r="D500" s="99"/>
      <c r="E500" s="99"/>
      <c r="F500" s="100"/>
      <c r="G500" s="99"/>
      <c r="H500" s="99"/>
      <c r="I500" s="98"/>
      <c r="J500" s="98"/>
      <c r="K500" s="98"/>
      <c r="L500" s="97"/>
      <c r="M500" s="97"/>
      <c r="N500" s="96"/>
    </row>
    <row r="501" spans="4:14" x14ac:dyDescent="0.25">
      <c r="D501" s="99"/>
      <c r="E501" s="99"/>
      <c r="F501" s="100"/>
      <c r="G501" s="99"/>
      <c r="H501" s="99"/>
      <c r="I501" s="98"/>
      <c r="J501" s="98"/>
      <c r="K501" s="98"/>
      <c r="L501" s="97"/>
      <c r="M501" s="97"/>
      <c r="N501" s="96"/>
    </row>
    <row r="502" spans="4:14" x14ac:dyDescent="0.25">
      <c r="D502" s="99"/>
      <c r="E502" s="99"/>
      <c r="F502" s="100"/>
      <c r="G502" s="99"/>
      <c r="H502" s="99"/>
      <c r="I502" s="98"/>
      <c r="J502" s="98"/>
      <c r="K502" s="98"/>
      <c r="L502" s="97"/>
      <c r="M502" s="97"/>
      <c r="N502" s="96"/>
    </row>
    <row r="503" spans="4:14" x14ac:dyDescent="0.25">
      <c r="D503" s="99"/>
      <c r="E503" s="99"/>
      <c r="F503" s="100"/>
      <c r="G503" s="99"/>
      <c r="H503" s="99"/>
      <c r="I503" s="98"/>
      <c r="J503" s="98"/>
      <c r="K503" s="98"/>
      <c r="L503" s="97"/>
      <c r="M503" s="97"/>
      <c r="N503" s="96"/>
    </row>
    <row r="504" spans="4:14" x14ac:dyDescent="0.25">
      <c r="D504" s="99"/>
      <c r="E504" s="99"/>
      <c r="F504" s="100"/>
      <c r="G504" s="99"/>
      <c r="H504" s="99"/>
      <c r="I504" s="98"/>
      <c r="J504" s="98"/>
      <c r="K504" s="98"/>
      <c r="L504" s="97"/>
      <c r="M504" s="97"/>
      <c r="N504" s="96"/>
    </row>
    <row r="505" spans="4:14" x14ac:dyDescent="0.25">
      <c r="D505" s="99"/>
      <c r="E505" s="99"/>
      <c r="F505" s="100"/>
      <c r="G505" s="99"/>
      <c r="H505" s="99"/>
      <c r="I505" s="98"/>
      <c r="J505" s="98"/>
      <c r="K505" s="98"/>
      <c r="L505" s="97"/>
      <c r="M505" s="97"/>
      <c r="N505" s="96"/>
    </row>
    <row r="506" spans="4:14" x14ac:dyDescent="0.25">
      <c r="D506" s="99"/>
      <c r="E506" s="99"/>
      <c r="F506" s="100"/>
      <c r="G506" s="99"/>
      <c r="H506" s="99"/>
      <c r="I506" s="98"/>
      <c r="J506" s="98"/>
      <c r="K506" s="98"/>
      <c r="L506" s="97"/>
      <c r="M506" s="97"/>
      <c r="N506" s="96"/>
    </row>
    <row r="507" spans="4:14" x14ac:dyDescent="0.25">
      <c r="D507" s="99"/>
      <c r="E507" s="99"/>
      <c r="F507" s="100"/>
      <c r="G507" s="99"/>
      <c r="H507" s="99"/>
      <c r="I507" s="98"/>
      <c r="J507" s="98"/>
      <c r="K507" s="98"/>
      <c r="L507" s="97"/>
      <c r="M507" s="97"/>
      <c r="N507" s="96"/>
    </row>
    <row r="508" spans="4:14" x14ac:dyDescent="0.25">
      <c r="D508" s="99"/>
      <c r="E508" s="99"/>
      <c r="F508" s="100"/>
      <c r="G508" s="99"/>
      <c r="H508" s="99"/>
      <c r="I508" s="98"/>
      <c r="J508" s="98"/>
      <c r="K508" s="98"/>
      <c r="L508" s="97"/>
      <c r="M508" s="97"/>
      <c r="N508" s="96"/>
    </row>
    <row r="509" spans="4:14" x14ac:dyDescent="0.25">
      <c r="D509" s="99"/>
      <c r="E509" s="99"/>
      <c r="F509" s="100"/>
      <c r="G509" s="99"/>
      <c r="H509" s="99"/>
      <c r="I509" s="98"/>
      <c r="J509" s="98"/>
      <c r="K509" s="98"/>
      <c r="L509" s="97"/>
      <c r="M509" s="97"/>
      <c r="N509" s="96"/>
    </row>
    <row r="510" spans="4:14" x14ac:dyDescent="0.25">
      <c r="D510" s="99"/>
      <c r="E510" s="99"/>
      <c r="F510" s="100"/>
      <c r="G510" s="99"/>
      <c r="H510" s="99"/>
      <c r="I510" s="98"/>
      <c r="J510" s="98"/>
      <c r="K510" s="98"/>
      <c r="L510" s="97"/>
      <c r="M510" s="97"/>
      <c r="N510" s="96"/>
    </row>
    <row r="511" spans="4:14" x14ac:dyDescent="0.25">
      <c r="D511" s="99"/>
      <c r="E511" s="99"/>
      <c r="F511" s="100"/>
      <c r="G511" s="99"/>
      <c r="H511" s="99"/>
      <c r="I511" s="98"/>
      <c r="J511" s="98"/>
      <c r="K511" s="98"/>
      <c r="L511" s="97"/>
      <c r="M511" s="97"/>
      <c r="N511" s="96"/>
    </row>
    <row r="512" spans="4:14" x14ac:dyDescent="0.25">
      <c r="D512" s="99"/>
      <c r="E512" s="99"/>
      <c r="F512" s="100"/>
      <c r="G512" s="99"/>
      <c r="H512" s="99"/>
      <c r="I512" s="98"/>
      <c r="J512" s="98"/>
      <c r="K512" s="98"/>
      <c r="L512" s="97"/>
      <c r="M512" s="97"/>
      <c r="N512" s="96"/>
    </row>
    <row r="513" spans="4:14" x14ac:dyDescent="0.25">
      <c r="D513" s="99"/>
      <c r="E513" s="99"/>
      <c r="F513" s="100"/>
      <c r="G513" s="99"/>
      <c r="H513" s="99"/>
      <c r="I513" s="98"/>
      <c r="J513" s="98"/>
      <c r="K513" s="98"/>
      <c r="L513" s="97"/>
      <c r="M513" s="97"/>
      <c r="N513" s="96"/>
    </row>
    <row r="514" spans="4:14" x14ac:dyDescent="0.25">
      <c r="D514" s="99"/>
      <c r="E514" s="99"/>
      <c r="F514" s="100"/>
      <c r="G514" s="99"/>
      <c r="H514" s="99"/>
      <c r="I514" s="98"/>
      <c r="J514" s="98"/>
      <c r="K514" s="98"/>
      <c r="L514" s="97"/>
      <c r="M514" s="97"/>
      <c r="N514" s="96"/>
    </row>
    <row r="515" spans="4:14" x14ac:dyDescent="0.25">
      <c r="D515" s="99"/>
      <c r="E515" s="99"/>
      <c r="F515" s="100"/>
      <c r="G515" s="99"/>
      <c r="H515" s="99"/>
      <c r="I515" s="98"/>
      <c r="J515" s="98"/>
      <c r="K515" s="98"/>
      <c r="L515" s="97"/>
      <c r="M515" s="97"/>
      <c r="N515" s="96"/>
    </row>
    <row r="516" spans="4:14" x14ac:dyDescent="0.25">
      <c r="D516" s="99"/>
      <c r="E516" s="99"/>
      <c r="F516" s="100"/>
      <c r="G516" s="99"/>
      <c r="H516" s="99"/>
      <c r="I516" s="98"/>
      <c r="J516" s="98"/>
      <c r="K516" s="98"/>
      <c r="L516" s="97"/>
      <c r="M516" s="97"/>
      <c r="N516" s="96"/>
    </row>
    <row r="517" spans="4:14" x14ac:dyDescent="0.25">
      <c r="D517" s="99"/>
      <c r="E517" s="99"/>
      <c r="F517" s="100"/>
      <c r="G517" s="99"/>
      <c r="H517" s="99"/>
      <c r="I517" s="98"/>
      <c r="J517" s="98"/>
      <c r="K517" s="98"/>
      <c r="L517" s="97"/>
      <c r="M517" s="97"/>
      <c r="N517" s="96"/>
    </row>
    <row r="518" spans="4:14" x14ac:dyDescent="0.25">
      <c r="D518" s="99"/>
      <c r="E518" s="99"/>
      <c r="F518" s="100"/>
      <c r="G518" s="99"/>
      <c r="H518" s="99"/>
      <c r="I518" s="98"/>
      <c r="J518" s="98"/>
      <c r="K518" s="98"/>
      <c r="L518" s="97"/>
      <c r="M518" s="97"/>
      <c r="N518" s="96"/>
    </row>
    <row r="519" spans="4:14" x14ac:dyDescent="0.25">
      <c r="D519" s="99"/>
      <c r="E519" s="99"/>
      <c r="F519" s="100"/>
      <c r="G519" s="99"/>
      <c r="H519" s="99"/>
      <c r="I519" s="98"/>
      <c r="J519" s="98"/>
      <c r="K519" s="98"/>
      <c r="L519" s="97"/>
      <c r="M519" s="97"/>
      <c r="N519" s="96"/>
    </row>
    <row r="520" spans="4:14" x14ac:dyDescent="0.25">
      <c r="D520" s="99"/>
      <c r="E520" s="99"/>
      <c r="F520" s="100"/>
      <c r="G520" s="99"/>
      <c r="H520" s="99"/>
      <c r="I520" s="98"/>
      <c r="J520" s="98"/>
      <c r="K520" s="98"/>
      <c r="L520" s="97"/>
      <c r="M520" s="97"/>
      <c r="N520" s="96"/>
    </row>
    <row r="521" spans="4:14" x14ac:dyDescent="0.25">
      <c r="D521" s="99"/>
      <c r="E521" s="99"/>
      <c r="F521" s="100"/>
      <c r="G521" s="99"/>
      <c r="H521" s="99"/>
      <c r="I521" s="98"/>
      <c r="J521" s="98"/>
      <c r="K521" s="98"/>
      <c r="L521" s="97"/>
      <c r="M521" s="97"/>
      <c r="N521" s="96"/>
    </row>
    <row r="522" spans="4:14" x14ac:dyDescent="0.25">
      <c r="D522" s="99"/>
      <c r="E522" s="99"/>
      <c r="F522" s="100"/>
      <c r="G522" s="99"/>
      <c r="H522" s="99"/>
      <c r="I522" s="98"/>
      <c r="J522" s="98"/>
      <c r="K522" s="98"/>
      <c r="L522" s="97"/>
      <c r="M522" s="97"/>
      <c r="N522" s="96"/>
    </row>
    <row r="523" spans="4:14" x14ac:dyDescent="0.25">
      <c r="D523" s="99"/>
      <c r="E523" s="99"/>
      <c r="F523" s="100"/>
      <c r="G523" s="99"/>
      <c r="H523" s="99"/>
      <c r="I523" s="98"/>
      <c r="J523" s="98"/>
      <c r="K523" s="98"/>
      <c r="L523" s="97"/>
      <c r="M523" s="97"/>
      <c r="N523" s="96"/>
    </row>
    <row r="524" spans="4:14" x14ac:dyDescent="0.25">
      <c r="D524" s="99"/>
      <c r="E524" s="99"/>
      <c r="F524" s="100"/>
      <c r="G524" s="99"/>
      <c r="H524" s="99"/>
      <c r="I524" s="98"/>
      <c r="J524" s="98"/>
      <c r="K524" s="98"/>
      <c r="L524" s="97"/>
      <c r="M524" s="97"/>
      <c r="N524" s="96"/>
    </row>
    <row r="525" spans="4:14" x14ac:dyDescent="0.25">
      <c r="D525" s="99"/>
      <c r="E525" s="99"/>
      <c r="F525" s="100"/>
      <c r="G525" s="99"/>
      <c r="H525" s="99"/>
      <c r="I525" s="98"/>
      <c r="J525" s="98"/>
      <c r="K525" s="98"/>
      <c r="L525" s="97"/>
      <c r="M525" s="97"/>
      <c r="N525" s="96"/>
    </row>
    <row r="526" spans="4:14" x14ac:dyDescent="0.25">
      <c r="D526" s="99"/>
      <c r="E526" s="99"/>
      <c r="F526" s="100"/>
      <c r="G526" s="99"/>
      <c r="H526" s="99"/>
      <c r="I526" s="98"/>
      <c r="J526" s="98"/>
      <c r="K526" s="98"/>
      <c r="L526" s="97"/>
      <c r="M526" s="97"/>
      <c r="N526" s="96"/>
    </row>
    <row r="527" spans="4:14" x14ac:dyDescent="0.25">
      <c r="D527" s="99"/>
      <c r="E527" s="99"/>
      <c r="F527" s="100"/>
      <c r="G527" s="99"/>
      <c r="H527" s="99"/>
      <c r="I527" s="98"/>
      <c r="J527" s="98"/>
      <c r="K527" s="98"/>
      <c r="L527" s="97"/>
      <c r="M527" s="97"/>
      <c r="N527" s="96"/>
    </row>
    <row r="528" spans="4:14" x14ac:dyDescent="0.25">
      <c r="D528" s="99"/>
      <c r="E528" s="99"/>
      <c r="F528" s="100"/>
      <c r="G528" s="99"/>
      <c r="H528" s="99"/>
      <c r="I528" s="98"/>
      <c r="J528" s="98"/>
      <c r="K528" s="98"/>
      <c r="L528" s="97"/>
      <c r="M528" s="97"/>
      <c r="N528" s="96"/>
    </row>
    <row r="529" spans="4:14" x14ac:dyDescent="0.25">
      <c r="D529" s="99"/>
      <c r="E529" s="99"/>
      <c r="F529" s="100"/>
      <c r="G529" s="99"/>
      <c r="H529" s="99"/>
      <c r="I529" s="98"/>
      <c r="J529" s="98"/>
      <c r="K529" s="98"/>
      <c r="L529" s="97"/>
      <c r="M529" s="97"/>
      <c r="N529" s="96"/>
    </row>
    <row r="530" spans="4:14" x14ac:dyDescent="0.25">
      <c r="D530" s="99"/>
      <c r="E530" s="99"/>
      <c r="F530" s="100"/>
      <c r="G530" s="99"/>
      <c r="H530" s="99"/>
      <c r="I530" s="98"/>
      <c r="J530" s="98"/>
      <c r="K530" s="98"/>
      <c r="L530" s="97"/>
      <c r="M530" s="97"/>
      <c r="N530" s="96"/>
    </row>
    <row r="531" spans="4:14" x14ac:dyDescent="0.25">
      <c r="D531" s="99"/>
      <c r="E531" s="99"/>
      <c r="F531" s="100"/>
      <c r="G531" s="99"/>
      <c r="H531" s="99"/>
      <c r="I531" s="98"/>
      <c r="J531" s="98"/>
      <c r="K531" s="98"/>
      <c r="L531" s="97"/>
      <c r="M531" s="97"/>
      <c r="N531" s="96"/>
    </row>
    <row r="532" spans="4:14" x14ac:dyDescent="0.25">
      <c r="D532" s="99"/>
      <c r="E532" s="99"/>
      <c r="F532" s="100"/>
      <c r="G532" s="99"/>
      <c r="H532" s="99"/>
      <c r="I532" s="98"/>
      <c r="J532" s="98"/>
      <c r="K532" s="98"/>
      <c r="L532" s="97"/>
      <c r="M532" s="97"/>
      <c r="N532" s="96"/>
    </row>
    <row r="533" spans="4:14" x14ac:dyDescent="0.25">
      <c r="D533" s="99"/>
      <c r="E533" s="99"/>
      <c r="F533" s="100"/>
      <c r="G533" s="99"/>
      <c r="H533" s="99"/>
      <c r="I533" s="98"/>
      <c r="J533" s="98"/>
      <c r="K533" s="98"/>
      <c r="L533" s="97"/>
      <c r="M533" s="97"/>
      <c r="N533" s="96"/>
    </row>
    <row r="534" spans="4:14" x14ac:dyDescent="0.25">
      <c r="D534" s="99"/>
      <c r="E534" s="99"/>
      <c r="F534" s="100"/>
      <c r="G534" s="99"/>
      <c r="H534" s="99"/>
      <c r="I534" s="98"/>
      <c r="J534" s="98"/>
      <c r="K534" s="98"/>
      <c r="L534" s="97"/>
      <c r="M534" s="97"/>
      <c r="N534" s="96"/>
    </row>
    <row r="535" spans="4:14" x14ac:dyDescent="0.25">
      <c r="D535" s="99"/>
      <c r="E535" s="99"/>
      <c r="F535" s="100"/>
      <c r="G535" s="99"/>
      <c r="H535" s="99"/>
      <c r="I535" s="98"/>
      <c r="J535" s="98"/>
      <c r="K535" s="98"/>
      <c r="L535" s="97"/>
      <c r="M535" s="97"/>
      <c r="N535" s="96"/>
    </row>
    <row r="536" spans="4:14" x14ac:dyDescent="0.25">
      <c r="D536" s="99"/>
      <c r="E536" s="99"/>
      <c r="F536" s="100"/>
      <c r="G536" s="99"/>
      <c r="H536" s="99"/>
      <c r="I536" s="98"/>
      <c r="J536" s="98"/>
      <c r="K536" s="98"/>
      <c r="L536" s="97"/>
      <c r="M536" s="97"/>
      <c r="N536" s="96"/>
    </row>
    <row r="537" spans="4:14" x14ac:dyDescent="0.25">
      <c r="D537" s="99"/>
      <c r="E537" s="99"/>
      <c r="F537" s="100"/>
      <c r="G537" s="99"/>
      <c r="H537" s="99"/>
      <c r="I537" s="98"/>
      <c r="J537" s="98"/>
      <c r="K537" s="98"/>
      <c r="L537" s="97"/>
      <c r="M537" s="97"/>
      <c r="N537" s="96"/>
    </row>
    <row r="538" spans="4:14" x14ac:dyDescent="0.25">
      <c r="D538" s="99"/>
      <c r="E538" s="99"/>
      <c r="F538" s="100"/>
      <c r="G538" s="99"/>
      <c r="H538" s="99"/>
      <c r="I538" s="98"/>
      <c r="J538" s="98"/>
      <c r="K538" s="98"/>
      <c r="L538" s="97"/>
      <c r="M538" s="97"/>
      <c r="N538" s="96"/>
    </row>
    <row r="539" spans="4:14" x14ac:dyDescent="0.25">
      <c r="D539" s="99"/>
      <c r="E539" s="99"/>
      <c r="F539" s="100"/>
      <c r="G539" s="99"/>
      <c r="H539" s="99"/>
      <c r="I539" s="98"/>
      <c r="J539" s="98"/>
      <c r="K539" s="98"/>
      <c r="L539" s="97"/>
      <c r="M539" s="97"/>
      <c r="N539" s="96"/>
    </row>
    <row r="540" spans="4:14" x14ac:dyDescent="0.25">
      <c r="D540" s="99"/>
      <c r="E540" s="99"/>
      <c r="F540" s="100"/>
      <c r="G540" s="99"/>
      <c r="H540" s="99"/>
      <c r="I540" s="98"/>
      <c r="J540" s="98"/>
      <c r="K540" s="98"/>
      <c r="L540" s="97"/>
      <c r="M540" s="97"/>
      <c r="N540" s="96"/>
    </row>
    <row r="541" spans="4:14" x14ac:dyDescent="0.25">
      <c r="D541" s="99"/>
      <c r="E541" s="99"/>
      <c r="F541" s="100"/>
      <c r="G541" s="99"/>
      <c r="H541" s="99"/>
      <c r="I541" s="98"/>
      <c r="J541" s="98"/>
      <c r="K541" s="98"/>
      <c r="L541" s="97"/>
      <c r="M541" s="97"/>
      <c r="N541" s="96"/>
    </row>
    <row r="542" spans="4:14" x14ac:dyDescent="0.25">
      <c r="D542" s="99"/>
      <c r="E542" s="99"/>
      <c r="F542" s="100"/>
      <c r="G542" s="99"/>
      <c r="H542" s="99"/>
      <c r="I542" s="98"/>
      <c r="J542" s="98"/>
      <c r="K542" s="98"/>
      <c r="L542" s="97"/>
      <c r="M542" s="97"/>
      <c r="N542" s="96"/>
    </row>
    <row r="543" spans="4:14" x14ac:dyDescent="0.25">
      <c r="D543" s="99"/>
      <c r="E543" s="99"/>
      <c r="F543" s="100"/>
      <c r="G543" s="99"/>
      <c r="H543" s="99"/>
      <c r="I543" s="98"/>
      <c r="J543" s="98"/>
      <c r="K543" s="98"/>
      <c r="L543" s="97"/>
      <c r="M543" s="97"/>
      <c r="N543" s="96"/>
    </row>
    <row r="544" spans="4:14" x14ac:dyDescent="0.25">
      <c r="D544" s="99"/>
      <c r="E544" s="99"/>
      <c r="F544" s="100"/>
      <c r="G544" s="99"/>
      <c r="H544" s="99"/>
      <c r="I544" s="98"/>
      <c r="J544" s="98"/>
      <c r="K544" s="98"/>
      <c r="L544" s="97"/>
      <c r="M544" s="97"/>
      <c r="N544" s="96"/>
    </row>
    <row r="545" spans="4:14" x14ac:dyDescent="0.25">
      <c r="D545" s="99"/>
      <c r="E545" s="99"/>
      <c r="F545" s="100"/>
      <c r="G545" s="99"/>
      <c r="H545" s="99"/>
      <c r="I545" s="98"/>
      <c r="J545" s="98"/>
      <c r="K545" s="98"/>
      <c r="L545" s="97"/>
      <c r="M545" s="97"/>
      <c r="N545" s="96"/>
    </row>
    <row r="546" spans="4:14" x14ac:dyDescent="0.25">
      <c r="D546" s="99"/>
      <c r="E546" s="99"/>
      <c r="F546" s="100"/>
      <c r="G546" s="99"/>
      <c r="H546" s="99"/>
      <c r="I546" s="98"/>
      <c r="J546" s="98"/>
      <c r="K546" s="98"/>
      <c r="L546" s="97"/>
      <c r="M546" s="97"/>
      <c r="N546" s="96"/>
    </row>
    <row r="547" spans="4:14" x14ac:dyDescent="0.25">
      <c r="D547" s="99"/>
      <c r="E547" s="99"/>
      <c r="F547" s="100"/>
      <c r="G547" s="99"/>
      <c r="H547" s="99"/>
      <c r="I547" s="98"/>
      <c r="J547" s="98"/>
      <c r="K547" s="98"/>
      <c r="L547" s="97"/>
      <c r="M547" s="97"/>
      <c r="N547" s="96"/>
    </row>
    <row r="548" spans="4:14" x14ac:dyDescent="0.25">
      <c r="D548" s="99"/>
      <c r="E548" s="99"/>
      <c r="F548" s="100"/>
      <c r="G548" s="99"/>
      <c r="H548" s="99"/>
      <c r="I548" s="98"/>
      <c r="J548" s="98"/>
      <c r="K548" s="98"/>
      <c r="L548" s="97"/>
      <c r="M548" s="97"/>
      <c r="N548" s="96"/>
    </row>
    <row r="549" spans="4:14" x14ac:dyDescent="0.25">
      <c r="D549" s="99"/>
      <c r="E549" s="99"/>
      <c r="F549" s="100"/>
      <c r="G549" s="99"/>
      <c r="H549" s="99"/>
      <c r="I549" s="98"/>
      <c r="J549" s="98"/>
      <c r="K549" s="98"/>
      <c r="L549" s="97"/>
      <c r="M549" s="97"/>
      <c r="N549" s="96"/>
    </row>
    <row r="550" spans="4:14" x14ac:dyDescent="0.25">
      <c r="D550" s="99"/>
      <c r="E550" s="99"/>
      <c r="F550" s="100"/>
      <c r="G550" s="99"/>
      <c r="H550" s="99"/>
      <c r="I550" s="98"/>
      <c r="J550" s="98"/>
      <c r="K550" s="98"/>
      <c r="L550" s="97"/>
      <c r="M550" s="97"/>
      <c r="N550" s="96"/>
    </row>
    <row r="551" spans="4:14" x14ac:dyDescent="0.25">
      <c r="D551" s="99"/>
      <c r="E551" s="99"/>
      <c r="F551" s="100"/>
      <c r="G551" s="99"/>
      <c r="H551" s="99"/>
      <c r="I551" s="98"/>
      <c r="J551" s="98"/>
      <c r="K551" s="98"/>
      <c r="L551" s="97"/>
      <c r="M551" s="97"/>
      <c r="N551" s="96"/>
    </row>
    <row r="552" spans="4:14" x14ac:dyDescent="0.25">
      <c r="D552" s="99"/>
      <c r="E552" s="99"/>
      <c r="F552" s="100"/>
      <c r="G552" s="99"/>
      <c r="H552" s="99"/>
      <c r="I552" s="98"/>
      <c r="J552" s="98"/>
      <c r="K552" s="98"/>
      <c r="L552" s="97"/>
      <c r="M552" s="97"/>
      <c r="N552" s="96"/>
    </row>
    <row r="553" spans="4:14" x14ac:dyDescent="0.25">
      <c r="D553" s="99"/>
      <c r="E553" s="99"/>
      <c r="F553" s="100"/>
      <c r="G553" s="99"/>
      <c r="H553" s="99"/>
      <c r="I553" s="98"/>
      <c r="J553" s="98"/>
      <c r="K553" s="98"/>
      <c r="L553" s="97"/>
      <c r="M553" s="97"/>
      <c r="N553" s="96"/>
    </row>
    <row r="554" spans="4:14" x14ac:dyDescent="0.25">
      <c r="D554" s="99"/>
      <c r="E554" s="99"/>
      <c r="F554" s="100"/>
      <c r="G554" s="99"/>
      <c r="H554" s="99"/>
      <c r="I554" s="98"/>
      <c r="J554" s="98"/>
      <c r="K554" s="98"/>
      <c r="L554" s="97"/>
      <c r="M554" s="97"/>
      <c r="N554" s="96"/>
    </row>
    <row r="555" spans="4:14" x14ac:dyDescent="0.25">
      <c r="D555" s="99"/>
      <c r="E555" s="99"/>
      <c r="F555" s="100"/>
      <c r="G555" s="99"/>
      <c r="H555" s="99"/>
      <c r="I555" s="98"/>
      <c r="J555" s="98"/>
      <c r="K555" s="98"/>
      <c r="L555" s="97"/>
      <c r="M555" s="97"/>
      <c r="N555" s="96"/>
    </row>
    <row r="556" spans="4:14" x14ac:dyDescent="0.25">
      <c r="D556" s="99"/>
      <c r="E556" s="99"/>
      <c r="F556" s="100"/>
      <c r="G556" s="99"/>
      <c r="H556" s="99"/>
      <c r="I556" s="98"/>
      <c r="J556" s="98"/>
      <c r="K556" s="98"/>
      <c r="L556" s="97"/>
      <c r="M556" s="97"/>
      <c r="N556" s="96"/>
    </row>
    <row r="557" spans="4:14" x14ac:dyDescent="0.25">
      <c r="D557" s="99"/>
      <c r="E557" s="99"/>
      <c r="F557" s="100"/>
      <c r="G557" s="99"/>
      <c r="H557" s="99"/>
      <c r="I557" s="98"/>
      <c r="J557" s="98"/>
      <c r="K557" s="98"/>
      <c r="L557" s="97"/>
      <c r="M557" s="97"/>
      <c r="N557" s="96"/>
    </row>
    <row r="558" spans="4:14" x14ac:dyDescent="0.25">
      <c r="D558" s="99"/>
      <c r="E558" s="99"/>
      <c r="F558" s="100"/>
      <c r="G558" s="99"/>
      <c r="H558" s="99"/>
      <c r="I558" s="98"/>
      <c r="J558" s="98"/>
      <c r="K558" s="98"/>
      <c r="L558" s="97"/>
      <c r="M558" s="97"/>
      <c r="N558" s="96"/>
    </row>
    <row r="559" spans="4:14" x14ac:dyDescent="0.25">
      <c r="D559" s="99"/>
      <c r="E559" s="99"/>
      <c r="F559" s="100"/>
      <c r="G559" s="99"/>
      <c r="H559" s="99"/>
      <c r="I559" s="98"/>
      <c r="J559" s="98"/>
      <c r="K559" s="98"/>
      <c r="L559" s="97"/>
      <c r="M559" s="97"/>
      <c r="N559" s="96"/>
    </row>
    <row r="560" spans="4:14" x14ac:dyDescent="0.25">
      <c r="D560" s="99"/>
      <c r="E560" s="99"/>
      <c r="F560" s="100"/>
      <c r="G560" s="99"/>
      <c r="H560" s="99"/>
      <c r="I560" s="98"/>
      <c r="J560" s="98"/>
      <c r="K560" s="98"/>
      <c r="L560" s="97"/>
      <c r="M560" s="97"/>
      <c r="N560" s="96"/>
    </row>
    <row r="561" spans="4:14" x14ac:dyDescent="0.25">
      <c r="D561" s="99"/>
      <c r="E561" s="99"/>
      <c r="F561" s="100"/>
      <c r="G561" s="99"/>
      <c r="H561" s="99"/>
      <c r="I561" s="98"/>
      <c r="J561" s="98"/>
      <c r="K561" s="98"/>
      <c r="L561" s="97"/>
      <c r="M561" s="97"/>
      <c r="N561" s="96"/>
    </row>
    <row r="562" spans="4:14" x14ac:dyDescent="0.25">
      <c r="D562" s="99"/>
      <c r="E562" s="99"/>
      <c r="F562" s="100"/>
      <c r="G562" s="99"/>
      <c r="H562" s="99"/>
      <c r="I562" s="98"/>
      <c r="J562" s="98"/>
      <c r="K562" s="98"/>
      <c r="L562" s="97"/>
      <c r="M562" s="97"/>
      <c r="N562" s="96"/>
    </row>
    <row r="563" spans="4:14" x14ac:dyDescent="0.25">
      <c r="D563" s="99"/>
      <c r="E563" s="99"/>
      <c r="F563" s="100"/>
      <c r="G563" s="99"/>
      <c r="H563" s="99"/>
      <c r="I563" s="98"/>
      <c r="J563" s="98"/>
      <c r="K563" s="98"/>
      <c r="L563" s="97"/>
      <c r="M563" s="97"/>
      <c r="N563" s="96"/>
    </row>
    <row r="564" spans="4:14" x14ac:dyDescent="0.25">
      <c r="D564" s="99"/>
      <c r="E564" s="99"/>
      <c r="F564" s="100"/>
      <c r="G564" s="99"/>
      <c r="H564" s="99"/>
      <c r="I564" s="98"/>
      <c r="J564" s="98"/>
      <c r="K564" s="98"/>
      <c r="L564" s="97"/>
      <c r="M564" s="97"/>
      <c r="N564" s="96"/>
    </row>
    <row r="565" spans="4:14" x14ac:dyDescent="0.25">
      <c r="D565" s="99"/>
      <c r="E565" s="99"/>
      <c r="F565" s="100"/>
      <c r="G565" s="99"/>
      <c r="H565" s="99"/>
      <c r="I565" s="98"/>
      <c r="J565" s="98"/>
      <c r="K565" s="98"/>
      <c r="L565" s="97"/>
      <c r="M565" s="97"/>
      <c r="N565" s="96"/>
    </row>
    <row r="566" spans="4:14" x14ac:dyDescent="0.25">
      <c r="D566" s="99"/>
      <c r="E566" s="99"/>
      <c r="F566" s="100"/>
      <c r="G566" s="99"/>
      <c r="H566" s="99"/>
      <c r="I566" s="98"/>
      <c r="J566" s="98"/>
      <c r="K566" s="98"/>
      <c r="L566" s="97"/>
      <c r="M566" s="97"/>
      <c r="N566" s="96"/>
    </row>
    <row r="567" spans="4:14" x14ac:dyDescent="0.25">
      <c r="D567" s="99"/>
      <c r="E567" s="99"/>
      <c r="F567" s="100"/>
      <c r="G567" s="99"/>
      <c r="H567" s="99"/>
      <c r="I567" s="98"/>
      <c r="J567" s="98"/>
      <c r="K567" s="98"/>
      <c r="L567" s="97"/>
      <c r="M567" s="97"/>
      <c r="N567" s="96"/>
    </row>
    <row r="568" spans="4:14" x14ac:dyDescent="0.25">
      <c r="D568" s="99"/>
      <c r="E568" s="99"/>
      <c r="F568" s="100"/>
      <c r="G568" s="99"/>
      <c r="H568" s="99"/>
      <c r="I568" s="98"/>
      <c r="J568" s="98"/>
      <c r="K568" s="98"/>
      <c r="L568" s="97"/>
      <c r="M568" s="97"/>
      <c r="N568" s="96"/>
    </row>
    <row r="569" spans="4:14" x14ac:dyDescent="0.25">
      <c r="D569" s="99"/>
      <c r="E569" s="99"/>
      <c r="F569" s="100"/>
      <c r="G569" s="99"/>
      <c r="H569" s="99"/>
      <c r="I569" s="98"/>
      <c r="J569" s="98"/>
      <c r="K569" s="98"/>
      <c r="L569" s="97"/>
      <c r="M569" s="97"/>
      <c r="N569" s="96"/>
    </row>
    <row r="570" spans="4:14" x14ac:dyDescent="0.25">
      <c r="D570" s="99"/>
      <c r="E570" s="99"/>
      <c r="F570" s="100"/>
      <c r="G570" s="99"/>
      <c r="H570" s="99"/>
      <c r="I570" s="98"/>
      <c r="J570" s="98"/>
      <c r="K570" s="98"/>
      <c r="L570" s="97"/>
      <c r="M570" s="97"/>
      <c r="N570" s="96"/>
    </row>
    <row r="571" spans="4:14" x14ac:dyDescent="0.25">
      <c r="D571" s="99"/>
      <c r="E571" s="99"/>
      <c r="F571" s="100"/>
      <c r="G571" s="99"/>
      <c r="H571" s="99"/>
      <c r="I571" s="98"/>
      <c r="J571" s="98"/>
      <c r="K571" s="98"/>
      <c r="L571" s="97"/>
      <c r="M571" s="97"/>
      <c r="N571" s="96"/>
    </row>
    <row r="572" spans="4:14" x14ac:dyDescent="0.25">
      <c r="D572" s="99"/>
      <c r="E572" s="99"/>
      <c r="F572" s="100"/>
      <c r="G572" s="99"/>
      <c r="H572" s="99"/>
      <c r="I572" s="98"/>
      <c r="J572" s="98"/>
      <c r="K572" s="98"/>
      <c r="L572" s="97"/>
      <c r="M572" s="97"/>
      <c r="N572" s="96"/>
    </row>
    <row r="573" spans="4:14" x14ac:dyDescent="0.25">
      <c r="D573" s="99"/>
      <c r="E573" s="99"/>
      <c r="F573" s="100"/>
      <c r="G573" s="99"/>
      <c r="H573" s="99"/>
      <c r="I573" s="98"/>
      <c r="J573" s="98"/>
      <c r="K573" s="98"/>
      <c r="L573" s="97"/>
      <c r="M573" s="97"/>
      <c r="N573" s="96"/>
    </row>
    <row r="574" spans="4:14" x14ac:dyDescent="0.25">
      <c r="D574" s="99"/>
      <c r="E574" s="99"/>
      <c r="F574" s="100"/>
      <c r="G574" s="99"/>
      <c r="H574" s="99"/>
      <c r="I574" s="98"/>
      <c r="J574" s="98"/>
      <c r="K574" s="98"/>
      <c r="L574" s="97"/>
      <c r="M574" s="97"/>
      <c r="N574" s="96"/>
    </row>
    <row r="575" spans="4:14" x14ac:dyDescent="0.25">
      <c r="D575" s="99"/>
      <c r="E575" s="99"/>
      <c r="F575" s="100"/>
      <c r="G575" s="99"/>
      <c r="H575" s="99"/>
      <c r="I575" s="98"/>
      <c r="J575" s="98"/>
      <c r="K575" s="98"/>
      <c r="L575" s="97"/>
      <c r="M575" s="97"/>
      <c r="N575" s="96"/>
    </row>
    <row r="576" spans="4:14" x14ac:dyDescent="0.25">
      <c r="D576" s="99"/>
      <c r="E576" s="99"/>
      <c r="F576" s="100"/>
      <c r="G576" s="99"/>
      <c r="H576" s="99"/>
      <c r="I576" s="98"/>
      <c r="J576" s="98"/>
      <c r="K576" s="98"/>
      <c r="L576" s="97"/>
      <c r="M576" s="97"/>
      <c r="N576" s="96"/>
    </row>
    <row r="577" spans="4:14" x14ac:dyDescent="0.25">
      <c r="D577" s="99"/>
      <c r="E577" s="99"/>
      <c r="F577" s="100"/>
      <c r="G577" s="99"/>
      <c r="H577" s="99"/>
      <c r="I577" s="98"/>
      <c r="J577" s="98"/>
      <c r="K577" s="98"/>
      <c r="L577" s="97"/>
      <c r="M577" s="97"/>
      <c r="N577" s="96"/>
    </row>
    <row r="578" spans="4:14" x14ac:dyDescent="0.25">
      <c r="D578" s="99"/>
      <c r="E578" s="99"/>
      <c r="F578" s="100"/>
      <c r="G578" s="99"/>
      <c r="H578" s="99"/>
      <c r="I578" s="98"/>
      <c r="J578" s="98"/>
      <c r="K578" s="98"/>
      <c r="L578" s="97"/>
      <c r="M578" s="97"/>
      <c r="N578" s="96"/>
    </row>
    <row r="579" spans="4:14" x14ac:dyDescent="0.25">
      <c r="D579" s="99"/>
      <c r="E579" s="99"/>
      <c r="F579" s="100"/>
      <c r="G579" s="99"/>
      <c r="H579" s="99"/>
      <c r="I579" s="98"/>
      <c r="J579" s="98"/>
      <c r="K579" s="98"/>
      <c r="L579" s="97"/>
      <c r="M579" s="97"/>
      <c r="N579" s="96"/>
    </row>
    <row r="580" spans="4:14" x14ac:dyDescent="0.25">
      <c r="D580" s="99"/>
      <c r="E580" s="99"/>
      <c r="F580" s="100"/>
      <c r="G580" s="99"/>
      <c r="H580" s="99"/>
      <c r="I580" s="98"/>
      <c r="J580" s="98"/>
      <c r="K580" s="98"/>
      <c r="L580" s="97"/>
      <c r="M580" s="97"/>
      <c r="N580" s="96"/>
    </row>
    <row r="581" spans="4:14" x14ac:dyDescent="0.25">
      <c r="D581" s="99"/>
      <c r="E581" s="99"/>
      <c r="F581" s="100"/>
      <c r="G581" s="99"/>
      <c r="H581" s="99"/>
      <c r="I581" s="98"/>
      <c r="J581" s="98"/>
      <c r="K581" s="98"/>
      <c r="L581" s="97"/>
      <c r="M581" s="97"/>
      <c r="N581" s="96"/>
    </row>
    <row r="582" spans="4:14" x14ac:dyDescent="0.25">
      <c r="D582" s="99"/>
      <c r="E582" s="99"/>
      <c r="F582" s="100"/>
      <c r="G582" s="99"/>
      <c r="H582" s="99"/>
      <c r="I582" s="98"/>
      <c r="J582" s="98"/>
      <c r="K582" s="98"/>
      <c r="L582" s="97"/>
      <c r="M582" s="97"/>
      <c r="N582" s="96"/>
    </row>
    <row r="583" spans="4:14" x14ac:dyDescent="0.25">
      <c r="D583" s="99"/>
      <c r="E583" s="99"/>
      <c r="F583" s="100"/>
      <c r="G583" s="99"/>
      <c r="H583" s="99"/>
      <c r="I583" s="98"/>
      <c r="J583" s="98"/>
      <c r="K583" s="98"/>
      <c r="L583" s="97"/>
      <c r="M583" s="97"/>
      <c r="N583" s="96"/>
    </row>
    <row r="584" spans="4:14" x14ac:dyDescent="0.25">
      <c r="D584" s="99"/>
      <c r="E584" s="99"/>
      <c r="F584" s="100"/>
      <c r="G584" s="99"/>
      <c r="H584" s="99"/>
      <c r="I584" s="98"/>
      <c r="J584" s="98"/>
      <c r="K584" s="98"/>
      <c r="L584" s="97"/>
      <c r="M584" s="97"/>
      <c r="N584" s="96"/>
    </row>
    <row r="585" spans="4:14" x14ac:dyDescent="0.25">
      <c r="D585" s="99"/>
      <c r="E585" s="99"/>
      <c r="F585" s="100"/>
      <c r="G585" s="99"/>
      <c r="H585" s="99"/>
      <c r="I585" s="98"/>
      <c r="J585" s="98"/>
      <c r="K585" s="98"/>
      <c r="L585" s="97"/>
      <c r="M585" s="97"/>
      <c r="N585" s="96"/>
    </row>
    <row r="586" spans="4:14" x14ac:dyDescent="0.25">
      <c r="D586" s="99"/>
      <c r="E586" s="99"/>
      <c r="F586" s="100"/>
      <c r="G586" s="99"/>
      <c r="H586" s="99"/>
      <c r="I586" s="98"/>
      <c r="J586" s="98"/>
      <c r="K586" s="98"/>
      <c r="L586" s="97"/>
      <c r="M586" s="97"/>
      <c r="N586" s="96"/>
    </row>
    <row r="587" spans="4:14" x14ac:dyDescent="0.25">
      <c r="D587" s="99"/>
      <c r="E587" s="99"/>
      <c r="F587" s="100"/>
      <c r="G587" s="99"/>
      <c r="H587" s="99"/>
      <c r="I587" s="98"/>
      <c r="J587" s="98"/>
      <c r="K587" s="98"/>
      <c r="L587" s="97"/>
      <c r="M587" s="97"/>
      <c r="N587" s="96"/>
    </row>
    <row r="588" spans="4:14" x14ac:dyDescent="0.25">
      <c r="D588" s="99"/>
      <c r="E588" s="99"/>
      <c r="F588" s="100"/>
      <c r="G588" s="99"/>
      <c r="H588" s="99"/>
      <c r="I588" s="98"/>
      <c r="J588" s="98"/>
      <c r="K588" s="98"/>
      <c r="L588" s="97"/>
      <c r="M588" s="97"/>
      <c r="N588" s="96"/>
    </row>
    <row r="589" spans="4:14" x14ac:dyDescent="0.25">
      <c r="D589" s="99"/>
      <c r="E589" s="99"/>
      <c r="F589" s="100"/>
      <c r="G589" s="99"/>
      <c r="H589" s="99"/>
      <c r="I589" s="98"/>
      <c r="J589" s="98"/>
      <c r="K589" s="98"/>
      <c r="L589" s="97"/>
      <c r="M589" s="97"/>
      <c r="N589" s="96"/>
    </row>
    <row r="590" spans="4:14" x14ac:dyDescent="0.25">
      <c r="D590" s="99"/>
      <c r="E590" s="99"/>
      <c r="F590" s="100"/>
      <c r="G590" s="99"/>
      <c r="H590" s="99"/>
      <c r="I590" s="98"/>
      <c r="J590" s="98"/>
      <c r="K590" s="98"/>
      <c r="L590" s="97"/>
      <c r="M590" s="97"/>
      <c r="N590" s="96"/>
    </row>
    <row r="591" spans="4:14" x14ac:dyDescent="0.25">
      <c r="D591" s="99"/>
      <c r="E591" s="99"/>
      <c r="F591" s="100"/>
      <c r="G591" s="99"/>
      <c r="H591" s="99"/>
      <c r="I591" s="98"/>
      <c r="J591" s="98"/>
      <c r="K591" s="98"/>
      <c r="L591" s="97"/>
      <c r="M591" s="97"/>
      <c r="N591" s="96"/>
    </row>
    <row r="592" spans="4:14" x14ac:dyDescent="0.25">
      <c r="D592" s="99"/>
      <c r="E592" s="99"/>
      <c r="F592" s="100"/>
      <c r="G592" s="99"/>
      <c r="H592" s="99"/>
      <c r="I592" s="98"/>
      <c r="J592" s="98"/>
      <c r="K592" s="98"/>
      <c r="L592" s="97"/>
      <c r="M592" s="97"/>
      <c r="N592" s="96"/>
    </row>
    <row r="593" spans="4:14" x14ac:dyDescent="0.25">
      <c r="D593" s="99"/>
      <c r="E593" s="99"/>
      <c r="F593" s="100"/>
      <c r="G593" s="99"/>
      <c r="H593" s="99"/>
      <c r="I593" s="98"/>
      <c r="J593" s="98"/>
      <c r="K593" s="98"/>
      <c r="L593" s="97"/>
      <c r="M593" s="97"/>
      <c r="N593" s="96"/>
    </row>
    <row r="594" spans="4:14" x14ac:dyDescent="0.25">
      <c r="D594" s="99"/>
      <c r="E594" s="99"/>
      <c r="F594" s="100"/>
      <c r="G594" s="99"/>
      <c r="H594" s="99"/>
      <c r="I594" s="98"/>
      <c r="J594" s="98"/>
      <c r="K594" s="98"/>
      <c r="L594" s="97"/>
      <c r="M594" s="97"/>
      <c r="N594" s="96"/>
    </row>
    <row r="595" spans="4:14" x14ac:dyDescent="0.25">
      <c r="D595" s="99"/>
      <c r="E595" s="99"/>
      <c r="F595" s="100"/>
      <c r="G595" s="99"/>
      <c r="H595" s="99"/>
      <c r="I595" s="98"/>
      <c r="J595" s="98"/>
      <c r="K595" s="98"/>
      <c r="L595" s="97"/>
      <c r="M595" s="97"/>
      <c r="N595" s="96"/>
    </row>
    <row r="596" spans="4:14" x14ac:dyDescent="0.25">
      <c r="D596" s="99"/>
      <c r="E596" s="99"/>
      <c r="F596" s="100"/>
      <c r="G596" s="99"/>
      <c r="H596" s="99"/>
      <c r="I596" s="98"/>
      <c r="J596" s="98"/>
      <c r="K596" s="98"/>
      <c r="L596" s="97"/>
      <c r="M596" s="97"/>
      <c r="N596" s="96"/>
    </row>
    <row r="597" spans="4:14" x14ac:dyDescent="0.25">
      <c r="D597" s="99"/>
      <c r="E597" s="99"/>
      <c r="F597" s="100"/>
      <c r="G597" s="99"/>
      <c r="H597" s="99"/>
      <c r="I597" s="98"/>
      <c r="J597" s="98"/>
      <c r="K597" s="98"/>
      <c r="L597" s="97"/>
      <c r="M597" s="97"/>
      <c r="N597" s="96"/>
    </row>
    <row r="598" spans="4:14" x14ac:dyDescent="0.25">
      <c r="D598" s="99"/>
      <c r="E598" s="99"/>
      <c r="F598" s="100"/>
      <c r="G598" s="99"/>
      <c r="H598" s="99"/>
      <c r="I598" s="98"/>
      <c r="J598" s="98"/>
      <c r="K598" s="98"/>
      <c r="L598" s="97"/>
      <c r="M598" s="97"/>
      <c r="N598" s="96"/>
    </row>
    <row r="599" spans="4:14" x14ac:dyDescent="0.25">
      <c r="D599" s="99"/>
      <c r="E599" s="99"/>
      <c r="F599" s="100"/>
      <c r="G599" s="99"/>
      <c r="H599" s="99"/>
      <c r="I599" s="98"/>
      <c r="J599" s="98"/>
      <c r="K599" s="98"/>
      <c r="L599" s="97"/>
      <c r="M599" s="97"/>
      <c r="N599" s="96"/>
    </row>
    <row r="600" spans="4:14" x14ac:dyDescent="0.25">
      <c r="D600" s="99"/>
      <c r="E600" s="99"/>
      <c r="F600" s="100"/>
      <c r="G600" s="99"/>
      <c r="H600" s="99"/>
      <c r="I600" s="98"/>
      <c r="J600" s="98"/>
      <c r="K600" s="98"/>
      <c r="L600" s="97"/>
      <c r="M600" s="97"/>
      <c r="N600" s="96"/>
    </row>
    <row r="601" spans="4:14" x14ac:dyDescent="0.25">
      <c r="D601" s="99"/>
      <c r="E601" s="99"/>
      <c r="F601" s="100"/>
      <c r="G601" s="99"/>
      <c r="H601" s="99"/>
      <c r="I601" s="98"/>
      <c r="J601" s="98"/>
      <c r="K601" s="98"/>
      <c r="L601" s="97"/>
      <c r="M601" s="97"/>
      <c r="N601" s="96"/>
    </row>
    <row r="602" spans="4:14" x14ac:dyDescent="0.25">
      <c r="D602" s="99"/>
      <c r="E602" s="99"/>
      <c r="F602" s="100"/>
      <c r="G602" s="99"/>
      <c r="H602" s="99"/>
      <c r="I602" s="98"/>
      <c r="J602" s="98"/>
      <c r="K602" s="98"/>
      <c r="L602" s="97"/>
      <c r="M602" s="97"/>
      <c r="N602" s="96"/>
    </row>
    <row r="603" spans="4:14" x14ac:dyDescent="0.25">
      <c r="D603" s="99"/>
      <c r="E603" s="99"/>
      <c r="F603" s="100"/>
      <c r="G603" s="99"/>
      <c r="H603" s="99"/>
      <c r="I603" s="98"/>
      <c r="J603" s="98"/>
      <c r="K603" s="98"/>
      <c r="L603" s="97"/>
      <c r="M603" s="97"/>
      <c r="N603" s="96"/>
    </row>
    <row r="604" spans="4:14" x14ac:dyDescent="0.25">
      <c r="D604" s="99"/>
      <c r="E604" s="99"/>
      <c r="F604" s="100"/>
      <c r="G604" s="99"/>
      <c r="H604" s="99"/>
      <c r="I604" s="98"/>
      <c r="J604" s="98"/>
      <c r="K604" s="98"/>
      <c r="L604" s="97"/>
      <c r="M604" s="97"/>
      <c r="N604" s="96"/>
    </row>
    <row r="605" spans="4:14" x14ac:dyDescent="0.25">
      <c r="D605" s="99"/>
      <c r="E605" s="99"/>
      <c r="F605" s="100"/>
      <c r="G605" s="99"/>
      <c r="H605" s="99"/>
      <c r="I605" s="98"/>
      <c r="J605" s="98"/>
      <c r="K605" s="98"/>
      <c r="L605" s="97"/>
      <c r="M605" s="97"/>
      <c r="N605" s="96"/>
    </row>
    <row r="606" spans="4:14" x14ac:dyDescent="0.25">
      <c r="D606" s="99"/>
      <c r="E606" s="99"/>
      <c r="F606" s="100"/>
      <c r="G606" s="99"/>
      <c r="H606" s="99"/>
      <c r="I606" s="98"/>
      <c r="J606" s="98"/>
      <c r="K606" s="98"/>
      <c r="L606" s="97"/>
      <c r="M606" s="97"/>
      <c r="N606" s="96"/>
    </row>
    <row r="607" spans="4:14" x14ac:dyDescent="0.25">
      <c r="D607" s="99"/>
      <c r="E607" s="99"/>
      <c r="F607" s="100"/>
      <c r="G607" s="99"/>
      <c r="H607" s="99"/>
      <c r="I607" s="98"/>
      <c r="J607" s="98"/>
      <c r="K607" s="98"/>
      <c r="L607" s="97"/>
      <c r="M607" s="97"/>
      <c r="N607" s="96"/>
    </row>
    <row r="608" spans="4:14" x14ac:dyDescent="0.25">
      <c r="D608" s="99"/>
      <c r="E608" s="99"/>
      <c r="F608" s="100"/>
      <c r="G608" s="99"/>
      <c r="H608" s="99"/>
      <c r="I608" s="98"/>
      <c r="J608" s="98"/>
      <c r="K608" s="98"/>
      <c r="L608" s="97"/>
      <c r="M608" s="97"/>
      <c r="N608" s="96"/>
    </row>
    <row r="609" spans="4:14" x14ac:dyDescent="0.25">
      <c r="D609" s="99"/>
      <c r="E609" s="99"/>
      <c r="F609" s="100"/>
      <c r="G609" s="99"/>
      <c r="H609" s="99"/>
      <c r="I609" s="98"/>
      <c r="J609" s="98"/>
      <c r="K609" s="98"/>
      <c r="L609" s="97"/>
      <c r="M609" s="97"/>
      <c r="N609" s="96"/>
    </row>
    <row r="610" spans="4:14" x14ac:dyDescent="0.25">
      <c r="D610" s="99"/>
      <c r="E610" s="99"/>
      <c r="F610" s="100"/>
      <c r="G610" s="99"/>
      <c r="H610" s="99"/>
      <c r="I610" s="98"/>
      <c r="J610" s="98"/>
      <c r="K610" s="98"/>
      <c r="L610" s="97"/>
      <c r="M610" s="97"/>
      <c r="N610" s="96"/>
    </row>
    <row r="611" spans="4:14" x14ac:dyDescent="0.25">
      <c r="D611" s="99"/>
      <c r="E611" s="99"/>
      <c r="F611" s="100"/>
      <c r="G611" s="99"/>
      <c r="H611" s="99"/>
      <c r="I611" s="98"/>
      <c r="J611" s="98"/>
      <c r="K611" s="98"/>
      <c r="L611" s="97"/>
      <c r="M611" s="97"/>
      <c r="N611" s="96"/>
    </row>
    <row r="612" spans="4:14" x14ac:dyDescent="0.25">
      <c r="D612" s="99"/>
      <c r="E612" s="99"/>
      <c r="F612" s="100"/>
      <c r="G612" s="99"/>
      <c r="H612" s="99"/>
      <c r="I612" s="98"/>
      <c r="J612" s="98"/>
      <c r="K612" s="98"/>
      <c r="L612" s="97"/>
      <c r="M612" s="97"/>
      <c r="N612" s="96"/>
    </row>
    <row r="613" spans="4:14" x14ac:dyDescent="0.25">
      <c r="D613" s="99"/>
      <c r="E613" s="99"/>
      <c r="F613" s="100"/>
      <c r="G613" s="99"/>
      <c r="H613" s="99"/>
      <c r="I613" s="98"/>
      <c r="J613" s="98"/>
      <c r="K613" s="98"/>
      <c r="L613" s="97"/>
      <c r="M613" s="97"/>
      <c r="N613" s="96"/>
    </row>
    <row r="614" spans="4:14" x14ac:dyDescent="0.25">
      <c r="D614" s="99"/>
      <c r="E614" s="99"/>
      <c r="F614" s="100"/>
      <c r="G614" s="99"/>
      <c r="H614" s="99"/>
      <c r="I614" s="98"/>
      <c r="J614" s="98"/>
      <c r="K614" s="98"/>
      <c r="L614" s="97"/>
      <c r="M614" s="97"/>
      <c r="N614" s="96"/>
    </row>
    <row r="615" spans="4:14" x14ac:dyDescent="0.25">
      <c r="D615" s="99"/>
      <c r="E615" s="99"/>
      <c r="F615" s="100"/>
      <c r="G615" s="99"/>
      <c r="H615" s="99"/>
      <c r="I615" s="98"/>
      <c r="J615" s="98"/>
      <c r="K615" s="98"/>
      <c r="L615" s="97"/>
      <c r="M615" s="97"/>
      <c r="N615" s="96"/>
    </row>
    <row r="616" spans="4:14" x14ac:dyDescent="0.25">
      <c r="D616" s="99"/>
      <c r="E616" s="99"/>
      <c r="F616" s="100"/>
      <c r="G616" s="99"/>
      <c r="H616" s="99"/>
      <c r="I616" s="98"/>
      <c r="J616" s="98"/>
      <c r="K616" s="98"/>
      <c r="L616" s="97"/>
      <c r="M616" s="97"/>
      <c r="N616" s="96"/>
    </row>
    <row r="617" spans="4:14" x14ac:dyDescent="0.25">
      <c r="D617" s="99"/>
      <c r="E617" s="99"/>
      <c r="F617" s="100"/>
      <c r="G617" s="99"/>
      <c r="H617" s="99"/>
      <c r="I617" s="98"/>
      <c r="J617" s="98"/>
      <c r="K617" s="98"/>
      <c r="L617" s="97"/>
      <c r="M617" s="97"/>
      <c r="N617" s="96"/>
    </row>
    <row r="618" spans="4:14" x14ac:dyDescent="0.25">
      <c r="D618" s="99"/>
      <c r="E618" s="99"/>
      <c r="F618" s="100"/>
      <c r="G618" s="99"/>
      <c r="H618" s="99"/>
      <c r="I618" s="98"/>
      <c r="J618" s="98"/>
      <c r="K618" s="98"/>
      <c r="L618" s="97"/>
      <c r="M618" s="97"/>
      <c r="N618" s="96"/>
    </row>
    <row r="619" spans="4:14" x14ac:dyDescent="0.25">
      <c r="D619" s="99"/>
      <c r="E619" s="99"/>
      <c r="F619" s="100"/>
      <c r="G619" s="99"/>
      <c r="H619" s="99"/>
      <c r="I619" s="98"/>
      <c r="J619" s="98"/>
      <c r="K619" s="98"/>
      <c r="L619" s="97"/>
      <c r="M619" s="97"/>
      <c r="N619" s="96"/>
    </row>
    <row r="620" spans="4:14" x14ac:dyDescent="0.25">
      <c r="D620" s="99"/>
      <c r="E620" s="99"/>
      <c r="F620" s="100"/>
      <c r="G620" s="99"/>
      <c r="H620" s="99"/>
      <c r="I620" s="98"/>
      <c r="J620" s="98"/>
      <c r="K620" s="98"/>
      <c r="L620" s="97"/>
      <c r="M620" s="97"/>
      <c r="N620" s="96"/>
    </row>
    <row r="621" spans="4:14" x14ac:dyDescent="0.25">
      <c r="D621" s="99"/>
      <c r="E621" s="99"/>
      <c r="F621" s="100"/>
      <c r="G621" s="99"/>
      <c r="H621" s="99"/>
      <c r="I621" s="98"/>
      <c r="J621" s="98"/>
      <c r="K621" s="98"/>
      <c r="L621" s="97"/>
      <c r="M621" s="97"/>
      <c r="N621" s="96"/>
    </row>
    <row r="622" spans="4:14" x14ac:dyDescent="0.25">
      <c r="D622" s="99"/>
      <c r="E622" s="99"/>
      <c r="F622" s="100"/>
      <c r="G622" s="99"/>
      <c r="H622" s="99"/>
      <c r="I622" s="98"/>
      <c r="J622" s="98"/>
      <c r="K622" s="98"/>
      <c r="L622" s="97"/>
      <c r="M622" s="97"/>
      <c r="N622" s="96"/>
    </row>
    <row r="623" spans="4:14" x14ac:dyDescent="0.25">
      <c r="D623" s="99"/>
      <c r="E623" s="99"/>
      <c r="F623" s="100"/>
      <c r="G623" s="99"/>
      <c r="H623" s="99"/>
      <c r="I623" s="98"/>
      <c r="J623" s="98"/>
      <c r="K623" s="98"/>
      <c r="L623" s="97"/>
      <c r="M623" s="97"/>
      <c r="N623" s="96"/>
    </row>
    <row r="624" spans="4:14" x14ac:dyDescent="0.25">
      <c r="D624" s="99"/>
      <c r="E624" s="99"/>
      <c r="F624" s="100"/>
      <c r="G624" s="99"/>
      <c r="H624" s="99"/>
      <c r="I624" s="98"/>
      <c r="J624" s="98"/>
      <c r="K624" s="98"/>
      <c r="L624" s="97"/>
      <c r="M624" s="97"/>
      <c r="N624" s="96"/>
    </row>
    <row r="625" spans="4:14" x14ac:dyDescent="0.25">
      <c r="D625" s="99"/>
      <c r="E625" s="99"/>
      <c r="F625" s="100"/>
      <c r="G625" s="99"/>
      <c r="H625" s="99"/>
      <c r="I625" s="98"/>
      <c r="J625" s="98"/>
      <c r="K625" s="98"/>
      <c r="L625" s="97"/>
      <c r="M625" s="97"/>
      <c r="N625" s="96"/>
    </row>
    <row r="626" spans="4:14" x14ac:dyDescent="0.25">
      <c r="D626" s="99"/>
      <c r="E626" s="99"/>
      <c r="F626" s="100"/>
      <c r="G626" s="99"/>
      <c r="H626" s="99"/>
      <c r="I626" s="98"/>
      <c r="J626" s="98"/>
      <c r="K626" s="98"/>
      <c r="L626" s="97"/>
      <c r="M626" s="97"/>
      <c r="N626" s="96"/>
    </row>
    <row r="627" spans="4:14" x14ac:dyDescent="0.25">
      <c r="D627" s="99"/>
      <c r="E627" s="99"/>
      <c r="F627" s="100"/>
      <c r="G627" s="99"/>
      <c r="H627" s="99"/>
      <c r="I627" s="98"/>
      <c r="J627" s="98"/>
      <c r="K627" s="98"/>
      <c r="L627" s="97"/>
      <c r="M627" s="97"/>
      <c r="N627" s="96"/>
    </row>
    <row r="628" spans="4:14" x14ac:dyDescent="0.25">
      <c r="D628" s="99"/>
      <c r="E628" s="99"/>
      <c r="F628" s="100"/>
      <c r="G628" s="99"/>
      <c r="H628" s="99"/>
      <c r="I628" s="98"/>
      <c r="J628" s="98"/>
      <c r="K628" s="98"/>
      <c r="L628" s="97"/>
      <c r="M628" s="97"/>
      <c r="N628" s="96"/>
    </row>
    <row r="629" spans="4:14" x14ac:dyDescent="0.25">
      <c r="D629" s="99"/>
      <c r="E629" s="99"/>
      <c r="F629" s="100"/>
      <c r="G629" s="99"/>
      <c r="H629" s="99"/>
      <c r="I629" s="98"/>
      <c r="J629" s="98"/>
      <c r="K629" s="98"/>
      <c r="L629" s="97"/>
      <c r="M629" s="97"/>
      <c r="N629" s="96"/>
    </row>
    <row r="630" spans="4:14" x14ac:dyDescent="0.25">
      <c r="D630" s="99"/>
      <c r="E630" s="99"/>
      <c r="F630" s="100"/>
      <c r="G630" s="99"/>
      <c r="H630" s="99"/>
      <c r="I630" s="98"/>
      <c r="J630" s="98"/>
      <c r="K630" s="98"/>
      <c r="L630" s="97"/>
      <c r="M630" s="97"/>
      <c r="N630" s="96"/>
    </row>
    <row r="631" spans="4:14" x14ac:dyDescent="0.25">
      <c r="D631" s="99"/>
      <c r="E631" s="99"/>
      <c r="F631" s="100"/>
      <c r="G631" s="99"/>
      <c r="H631" s="99"/>
      <c r="I631" s="98"/>
      <c r="J631" s="98"/>
      <c r="K631" s="98"/>
      <c r="L631" s="97"/>
      <c r="M631" s="97"/>
      <c r="N631" s="96"/>
    </row>
    <row r="632" spans="4:14" x14ac:dyDescent="0.25">
      <c r="D632" s="99"/>
      <c r="E632" s="99"/>
      <c r="F632" s="100"/>
      <c r="G632" s="99"/>
      <c r="H632" s="99"/>
      <c r="I632" s="98"/>
      <c r="J632" s="98"/>
      <c r="K632" s="98"/>
      <c r="L632" s="97"/>
      <c r="M632" s="97"/>
      <c r="N632" s="96"/>
    </row>
    <row r="633" spans="4:14" x14ac:dyDescent="0.25">
      <c r="D633" s="99"/>
      <c r="E633" s="99"/>
      <c r="F633" s="100"/>
      <c r="G633" s="99"/>
      <c r="H633" s="99"/>
      <c r="I633" s="98"/>
      <c r="J633" s="98"/>
      <c r="K633" s="98"/>
      <c r="L633" s="97"/>
      <c r="M633" s="97"/>
      <c r="N633" s="96"/>
    </row>
    <row r="634" spans="4:14" x14ac:dyDescent="0.25">
      <c r="D634" s="99"/>
      <c r="E634" s="99"/>
      <c r="F634" s="100"/>
      <c r="G634" s="99"/>
      <c r="H634" s="99"/>
      <c r="I634" s="98"/>
      <c r="J634" s="98"/>
      <c r="K634" s="98"/>
      <c r="L634" s="97"/>
      <c r="M634" s="97"/>
      <c r="N634" s="96"/>
    </row>
    <row r="635" spans="4:14" x14ac:dyDescent="0.25">
      <c r="D635" s="99"/>
      <c r="E635" s="99"/>
      <c r="F635" s="100"/>
      <c r="G635" s="99"/>
      <c r="H635" s="99"/>
      <c r="I635" s="98"/>
      <c r="J635" s="98"/>
      <c r="K635" s="98"/>
      <c r="L635" s="97"/>
      <c r="M635" s="97"/>
      <c r="N635" s="96"/>
    </row>
    <row r="636" spans="4:14" x14ac:dyDescent="0.25">
      <c r="D636" s="99"/>
      <c r="E636" s="99"/>
      <c r="F636" s="100"/>
      <c r="G636" s="99"/>
      <c r="H636" s="99"/>
      <c r="I636" s="98"/>
      <c r="J636" s="98"/>
      <c r="K636" s="98"/>
      <c r="L636" s="97"/>
      <c r="M636" s="97"/>
      <c r="N636" s="96"/>
    </row>
    <row r="637" spans="4:14" x14ac:dyDescent="0.25">
      <c r="D637" s="99"/>
      <c r="E637" s="99"/>
      <c r="F637" s="100"/>
      <c r="G637" s="99"/>
      <c r="H637" s="99"/>
      <c r="I637" s="98"/>
      <c r="J637" s="98"/>
      <c r="K637" s="98"/>
      <c r="L637" s="97"/>
      <c r="M637" s="97"/>
      <c r="N637" s="96"/>
    </row>
    <row r="638" spans="4:14" x14ac:dyDescent="0.25">
      <c r="D638" s="99"/>
      <c r="E638" s="99"/>
      <c r="F638" s="100"/>
      <c r="G638" s="99"/>
      <c r="H638" s="99"/>
      <c r="I638" s="98"/>
      <c r="J638" s="98"/>
      <c r="K638" s="98"/>
      <c r="L638" s="97"/>
      <c r="M638" s="97"/>
      <c r="N638" s="96"/>
    </row>
    <row r="639" spans="4:14" x14ac:dyDescent="0.25">
      <c r="D639" s="99"/>
      <c r="E639" s="99"/>
      <c r="F639" s="100"/>
      <c r="G639" s="99"/>
      <c r="H639" s="99"/>
      <c r="I639" s="98"/>
      <c r="J639" s="98"/>
      <c r="K639" s="98"/>
      <c r="L639" s="97"/>
      <c r="M639" s="97"/>
      <c r="N639" s="96"/>
    </row>
    <row r="640" spans="4:14" x14ac:dyDescent="0.25">
      <c r="D640" s="99"/>
      <c r="E640" s="99"/>
      <c r="F640" s="100"/>
      <c r="G640" s="99"/>
      <c r="H640" s="99"/>
      <c r="I640" s="98"/>
      <c r="J640" s="98"/>
      <c r="K640" s="98"/>
      <c r="L640" s="97"/>
      <c r="M640" s="97"/>
      <c r="N640" s="96"/>
    </row>
    <row r="641" spans="4:14" x14ac:dyDescent="0.25">
      <c r="D641" s="99"/>
      <c r="E641" s="99"/>
      <c r="F641" s="100"/>
      <c r="G641" s="99"/>
      <c r="H641" s="99"/>
      <c r="I641" s="98"/>
      <c r="J641" s="98"/>
      <c r="K641" s="98"/>
      <c r="L641" s="97"/>
      <c r="M641" s="97"/>
      <c r="N641" s="96"/>
    </row>
    <row r="642" spans="4:14" x14ac:dyDescent="0.25">
      <c r="D642" s="99"/>
      <c r="E642" s="99"/>
      <c r="F642" s="100"/>
      <c r="G642" s="99"/>
      <c r="H642" s="99"/>
      <c r="I642" s="98"/>
      <c r="J642" s="98"/>
      <c r="K642" s="98"/>
      <c r="L642" s="97"/>
      <c r="M642" s="97"/>
      <c r="N642" s="96"/>
    </row>
    <row r="643" spans="4:14" x14ac:dyDescent="0.25">
      <c r="D643" s="99"/>
      <c r="E643" s="99"/>
      <c r="F643" s="100"/>
      <c r="G643" s="99"/>
      <c r="H643" s="99"/>
      <c r="I643" s="98"/>
      <c r="J643" s="98"/>
      <c r="K643" s="98"/>
      <c r="L643" s="97"/>
      <c r="M643" s="97"/>
      <c r="N643" s="96"/>
    </row>
    <row r="644" spans="4:14" x14ac:dyDescent="0.25">
      <c r="D644" s="99"/>
      <c r="E644" s="99"/>
      <c r="F644" s="100"/>
      <c r="G644" s="99"/>
      <c r="H644" s="99"/>
      <c r="I644" s="98"/>
      <c r="J644" s="98"/>
      <c r="K644" s="98"/>
      <c r="L644" s="97"/>
      <c r="M644" s="97"/>
      <c r="N644" s="96"/>
    </row>
    <row r="645" spans="4:14" x14ac:dyDescent="0.25">
      <c r="D645" s="99"/>
      <c r="E645" s="99"/>
      <c r="F645" s="100"/>
      <c r="G645" s="99"/>
      <c r="H645" s="99"/>
      <c r="I645" s="98"/>
      <c r="J645" s="98"/>
      <c r="K645" s="98"/>
      <c r="L645" s="97"/>
      <c r="M645" s="97"/>
      <c r="N645" s="96"/>
    </row>
    <row r="646" spans="4:14" x14ac:dyDescent="0.25">
      <c r="D646" s="99"/>
      <c r="E646" s="99"/>
      <c r="F646" s="100"/>
      <c r="G646" s="99"/>
      <c r="H646" s="99"/>
      <c r="I646" s="98"/>
      <c r="J646" s="98"/>
      <c r="K646" s="98"/>
      <c r="L646" s="97"/>
      <c r="M646" s="97"/>
      <c r="N646" s="96"/>
    </row>
    <row r="647" spans="4:14" x14ac:dyDescent="0.25">
      <c r="D647" s="99"/>
      <c r="E647" s="99"/>
      <c r="F647" s="100"/>
      <c r="G647" s="99"/>
      <c r="H647" s="99"/>
      <c r="I647" s="98"/>
      <c r="J647" s="98"/>
      <c r="K647" s="98"/>
      <c r="L647" s="97"/>
      <c r="M647" s="97"/>
      <c r="N647" s="96"/>
    </row>
    <row r="648" spans="4:14" x14ac:dyDescent="0.25">
      <c r="D648" s="99"/>
      <c r="E648" s="99"/>
      <c r="F648" s="100"/>
      <c r="G648" s="99"/>
      <c r="H648" s="99"/>
      <c r="I648" s="98"/>
      <c r="J648" s="98"/>
      <c r="K648" s="98"/>
      <c r="L648" s="97"/>
      <c r="M648" s="97"/>
      <c r="N648" s="96"/>
    </row>
    <row r="649" spans="4:14" x14ac:dyDescent="0.25">
      <c r="D649" s="99"/>
      <c r="E649" s="99"/>
      <c r="F649" s="100"/>
      <c r="G649" s="99"/>
      <c r="H649" s="99"/>
      <c r="I649" s="98"/>
      <c r="J649" s="98"/>
      <c r="K649" s="98"/>
      <c r="L649" s="97"/>
      <c r="M649" s="97"/>
      <c r="N649" s="96"/>
    </row>
    <row r="650" spans="4:14" x14ac:dyDescent="0.25">
      <c r="D650" s="99"/>
      <c r="E650" s="99"/>
      <c r="F650" s="100"/>
      <c r="G650" s="99"/>
      <c r="H650" s="99"/>
      <c r="I650" s="98"/>
      <c r="J650" s="98"/>
      <c r="K650" s="98"/>
      <c r="L650" s="97"/>
      <c r="M650" s="97"/>
      <c r="N650" s="96"/>
    </row>
    <row r="651" spans="4:14" x14ac:dyDescent="0.25">
      <c r="D651" s="99"/>
      <c r="E651" s="99"/>
      <c r="F651" s="100"/>
      <c r="G651" s="99"/>
      <c r="H651" s="99"/>
      <c r="I651" s="98"/>
      <c r="J651" s="98"/>
      <c r="K651" s="98"/>
      <c r="L651" s="97"/>
      <c r="M651" s="97"/>
      <c r="N651" s="96"/>
    </row>
    <row r="652" spans="4:14" x14ac:dyDescent="0.25">
      <c r="D652" s="99"/>
      <c r="E652" s="99"/>
      <c r="F652" s="100"/>
      <c r="G652" s="99"/>
      <c r="H652" s="99"/>
      <c r="I652" s="98"/>
      <c r="J652" s="98"/>
      <c r="K652" s="98"/>
      <c r="L652" s="97"/>
      <c r="M652" s="97"/>
      <c r="N652" s="96"/>
    </row>
    <row r="653" spans="4:14" x14ac:dyDescent="0.25">
      <c r="D653" s="99"/>
      <c r="E653" s="99"/>
      <c r="F653" s="100"/>
      <c r="G653" s="99"/>
      <c r="H653" s="99"/>
      <c r="I653" s="98"/>
      <c r="J653" s="98"/>
      <c r="K653" s="98"/>
      <c r="L653" s="97"/>
      <c r="M653" s="97"/>
      <c r="N653" s="96"/>
    </row>
    <row r="654" spans="4:14" x14ac:dyDescent="0.25">
      <c r="D654" s="99"/>
      <c r="E654" s="99"/>
      <c r="F654" s="100"/>
      <c r="G654" s="99"/>
      <c r="H654" s="99"/>
      <c r="I654" s="98"/>
      <c r="J654" s="98"/>
      <c r="K654" s="98"/>
      <c r="L654" s="97"/>
      <c r="M654" s="97"/>
      <c r="N654" s="96"/>
    </row>
    <row r="655" spans="4:14" x14ac:dyDescent="0.25">
      <c r="D655" s="99"/>
      <c r="E655" s="99"/>
      <c r="F655" s="100"/>
      <c r="G655" s="99"/>
      <c r="H655" s="99"/>
      <c r="I655" s="98"/>
      <c r="J655" s="98"/>
      <c r="K655" s="98"/>
      <c r="L655" s="97"/>
      <c r="M655" s="97"/>
      <c r="N655" s="96"/>
    </row>
    <row r="656" spans="4:14" x14ac:dyDescent="0.25">
      <c r="D656" s="99"/>
      <c r="E656" s="99"/>
      <c r="F656" s="100"/>
      <c r="G656" s="99"/>
      <c r="H656" s="99"/>
      <c r="I656" s="98"/>
      <c r="J656" s="98"/>
      <c r="K656" s="98"/>
      <c r="L656" s="97"/>
      <c r="M656" s="97"/>
      <c r="N656" s="96"/>
    </row>
    <row r="657" spans="4:14" x14ac:dyDescent="0.25">
      <c r="D657" s="99"/>
      <c r="E657" s="99"/>
      <c r="F657" s="100"/>
      <c r="G657" s="99"/>
      <c r="H657" s="99"/>
      <c r="I657" s="98"/>
      <c r="J657" s="98"/>
      <c r="K657" s="98"/>
      <c r="L657" s="97"/>
      <c r="M657" s="97"/>
      <c r="N657" s="96"/>
    </row>
    <row r="658" spans="4:14" x14ac:dyDescent="0.25">
      <c r="D658" s="99"/>
      <c r="E658" s="99"/>
      <c r="F658" s="100"/>
      <c r="G658" s="99"/>
      <c r="H658" s="99"/>
      <c r="I658" s="98"/>
      <c r="J658" s="98"/>
      <c r="K658" s="98"/>
      <c r="L658" s="97"/>
      <c r="M658" s="97"/>
      <c r="N658" s="96"/>
    </row>
    <row r="659" spans="4:14" x14ac:dyDescent="0.25">
      <c r="D659" s="99"/>
      <c r="E659" s="99"/>
      <c r="F659" s="100"/>
      <c r="G659" s="99"/>
      <c r="H659" s="99"/>
      <c r="I659" s="98"/>
      <c r="J659" s="98"/>
      <c r="K659" s="98"/>
      <c r="L659" s="97"/>
      <c r="M659" s="97"/>
      <c r="N659" s="96"/>
    </row>
    <row r="660" spans="4:14" x14ac:dyDescent="0.25">
      <c r="D660" s="99"/>
      <c r="E660" s="99"/>
      <c r="F660" s="100"/>
      <c r="G660" s="99"/>
      <c r="H660" s="99"/>
      <c r="I660" s="98"/>
      <c r="J660" s="98"/>
      <c r="K660" s="98"/>
      <c r="L660" s="97"/>
      <c r="M660" s="97"/>
      <c r="N660" s="96"/>
    </row>
    <row r="661" spans="4:14" x14ac:dyDescent="0.25">
      <c r="D661" s="99"/>
      <c r="E661" s="99"/>
      <c r="F661" s="100"/>
      <c r="G661" s="99"/>
      <c r="H661" s="99"/>
      <c r="I661" s="98"/>
      <c r="J661" s="98"/>
      <c r="K661" s="98"/>
      <c r="L661" s="97"/>
      <c r="M661" s="97"/>
      <c r="N661" s="96"/>
    </row>
    <row r="662" spans="4:14" x14ac:dyDescent="0.25">
      <c r="D662" s="99"/>
      <c r="E662" s="99"/>
      <c r="F662" s="100"/>
      <c r="G662" s="99"/>
      <c r="H662" s="99"/>
      <c r="I662" s="98"/>
      <c r="J662" s="98"/>
      <c r="K662" s="98"/>
      <c r="L662" s="97"/>
      <c r="M662" s="97"/>
      <c r="N662" s="96"/>
    </row>
    <row r="663" spans="4:14" x14ac:dyDescent="0.25">
      <c r="D663" s="99"/>
      <c r="E663" s="99"/>
      <c r="F663" s="100"/>
      <c r="G663" s="99"/>
      <c r="H663" s="99"/>
      <c r="I663" s="98"/>
      <c r="J663" s="98"/>
      <c r="K663" s="98"/>
      <c r="L663" s="97"/>
      <c r="M663" s="97"/>
      <c r="N663" s="96"/>
    </row>
    <row r="664" spans="4:14" x14ac:dyDescent="0.25">
      <c r="D664" s="99"/>
      <c r="E664" s="99"/>
      <c r="F664" s="100"/>
      <c r="G664" s="99"/>
      <c r="H664" s="99"/>
      <c r="I664" s="98"/>
      <c r="J664" s="98"/>
      <c r="K664" s="98"/>
      <c r="L664" s="97"/>
      <c r="M664" s="97"/>
      <c r="N664" s="96"/>
    </row>
    <row r="665" spans="4:14" x14ac:dyDescent="0.25">
      <c r="D665" s="99"/>
      <c r="E665" s="99"/>
      <c r="F665" s="100"/>
      <c r="G665" s="99"/>
      <c r="H665" s="99"/>
      <c r="I665" s="98"/>
      <c r="J665" s="98"/>
      <c r="K665" s="98"/>
      <c r="L665" s="97"/>
      <c r="M665" s="97"/>
      <c r="N665" s="96"/>
    </row>
    <row r="666" spans="4:14" x14ac:dyDescent="0.25">
      <c r="D666" s="99"/>
      <c r="E666" s="99"/>
      <c r="F666" s="100"/>
      <c r="G666" s="99"/>
      <c r="H666" s="99"/>
      <c r="I666" s="98"/>
      <c r="J666" s="98"/>
      <c r="K666" s="98"/>
      <c r="L666" s="97"/>
      <c r="M666" s="97"/>
      <c r="N666" s="96"/>
    </row>
    <row r="667" spans="4:14" x14ac:dyDescent="0.25">
      <c r="D667" s="99"/>
      <c r="E667" s="99"/>
      <c r="F667" s="100"/>
      <c r="G667" s="99"/>
      <c r="H667" s="99"/>
      <c r="I667" s="98"/>
      <c r="J667" s="98"/>
      <c r="K667" s="98"/>
      <c r="L667" s="97"/>
      <c r="M667" s="97"/>
      <c r="N667" s="96"/>
    </row>
    <row r="668" spans="4:14" x14ac:dyDescent="0.25">
      <c r="D668" s="99"/>
      <c r="E668" s="99"/>
      <c r="F668" s="100"/>
      <c r="G668" s="99"/>
      <c r="H668" s="99"/>
      <c r="I668" s="98"/>
      <c r="J668" s="98"/>
      <c r="K668" s="98"/>
      <c r="L668" s="97"/>
      <c r="M668" s="97"/>
      <c r="N668" s="96"/>
    </row>
    <row r="669" spans="4:14" x14ac:dyDescent="0.25">
      <c r="D669" s="99"/>
      <c r="E669" s="99"/>
      <c r="F669" s="100"/>
      <c r="G669" s="99"/>
      <c r="H669" s="99"/>
      <c r="I669" s="98"/>
      <c r="J669" s="98"/>
      <c r="K669" s="98"/>
      <c r="L669" s="97"/>
      <c r="M669" s="97"/>
      <c r="N669" s="96"/>
    </row>
    <row r="670" spans="4:14" x14ac:dyDescent="0.25">
      <c r="D670" s="99"/>
      <c r="E670" s="99"/>
      <c r="F670" s="100"/>
      <c r="G670" s="99"/>
      <c r="H670" s="99"/>
      <c r="I670" s="98"/>
      <c r="J670" s="98"/>
      <c r="K670" s="98"/>
      <c r="L670" s="97"/>
      <c r="M670" s="97"/>
      <c r="N670" s="96"/>
    </row>
    <row r="671" spans="4:14" x14ac:dyDescent="0.25">
      <c r="D671" s="99"/>
      <c r="E671" s="99"/>
      <c r="F671" s="100"/>
      <c r="G671" s="99"/>
      <c r="H671" s="99"/>
      <c r="I671" s="98"/>
      <c r="J671" s="98"/>
      <c r="K671" s="98"/>
      <c r="L671" s="97"/>
      <c r="M671" s="97"/>
      <c r="N671" s="96"/>
    </row>
    <row r="672" spans="4:14" x14ac:dyDescent="0.25">
      <c r="D672" s="99"/>
      <c r="E672" s="99"/>
      <c r="F672" s="100"/>
      <c r="G672" s="99"/>
      <c r="H672" s="99"/>
      <c r="I672" s="98"/>
      <c r="J672" s="98"/>
      <c r="K672" s="98"/>
      <c r="L672" s="97"/>
      <c r="M672" s="97"/>
      <c r="N672" s="96"/>
    </row>
    <row r="673" spans="4:14" x14ac:dyDescent="0.25">
      <c r="D673" s="99"/>
      <c r="E673" s="99"/>
      <c r="F673" s="100"/>
      <c r="G673" s="99"/>
      <c r="H673" s="99"/>
      <c r="I673" s="98"/>
      <c r="J673" s="98"/>
      <c r="K673" s="98"/>
      <c r="L673" s="97"/>
      <c r="M673" s="97"/>
      <c r="N673" s="96"/>
    </row>
    <row r="674" spans="4:14" x14ac:dyDescent="0.25">
      <c r="D674" s="99"/>
      <c r="E674" s="99"/>
      <c r="F674" s="100"/>
      <c r="G674" s="99"/>
      <c r="H674" s="99"/>
      <c r="I674" s="98"/>
      <c r="J674" s="98"/>
      <c r="K674" s="98"/>
      <c r="L674" s="97"/>
      <c r="M674" s="97"/>
      <c r="N674" s="96"/>
    </row>
    <row r="675" spans="4:14" x14ac:dyDescent="0.25">
      <c r="D675" s="99"/>
      <c r="E675" s="99"/>
      <c r="F675" s="100"/>
      <c r="G675" s="99"/>
      <c r="H675" s="99"/>
      <c r="I675" s="98"/>
      <c r="J675" s="98"/>
      <c r="K675" s="98"/>
      <c r="L675" s="97"/>
      <c r="M675" s="97"/>
      <c r="N675" s="96"/>
    </row>
    <row r="676" spans="4:14" x14ac:dyDescent="0.25">
      <c r="D676" s="99"/>
      <c r="E676" s="99"/>
      <c r="F676" s="100"/>
      <c r="G676" s="99"/>
      <c r="H676" s="99"/>
      <c r="I676" s="98"/>
      <c r="J676" s="98"/>
      <c r="K676" s="98"/>
      <c r="L676" s="97"/>
      <c r="M676" s="97"/>
      <c r="N676" s="96"/>
    </row>
    <row r="677" spans="4:14" x14ac:dyDescent="0.25">
      <c r="D677" s="99"/>
      <c r="E677" s="99"/>
      <c r="F677" s="100"/>
      <c r="G677" s="99"/>
      <c r="H677" s="99"/>
      <c r="I677" s="98"/>
      <c r="J677" s="98"/>
      <c r="K677" s="98"/>
      <c r="L677" s="97"/>
      <c r="M677" s="97"/>
      <c r="N677" s="96"/>
    </row>
    <row r="678" spans="4:14" x14ac:dyDescent="0.25">
      <c r="D678" s="99"/>
      <c r="E678" s="99"/>
      <c r="F678" s="100"/>
      <c r="G678" s="99"/>
      <c r="H678" s="99"/>
      <c r="I678" s="98"/>
      <c r="J678" s="98"/>
      <c r="K678" s="98"/>
      <c r="L678" s="97"/>
      <c r="M678" s="97"/>
      <c r="N678" s="96"/>
    </row>
    <row r="679" spans="4:14" x14ac:dyDescent="0.25">
      <c r="D679" s="99"/>
      <c r="E679" s="99"/>
      <c r="F679" s="100"/>
      <c r="G679" s="99"/>
      <c r="H679" s="99"/>
      <c r="I679" s="98"/>
      <c r="J679" s="98"/>
      <c r="K679" s="98"/>
      <c r="L679" s="97"/>
      <c r="M679" s="97"/>
      <c r="N679" s="96"/>
    </row>
    <row r="680" spans="4:14" x14ac:dyDescent="0.25">
      <c r="D680" s="99"/>
      <c r="E680" s="99"/>
      <c r="F680" s="100"/>
      <c r="G680" s="99"/>
      <c r="H680" s="99"/>
      <c r="I680" s="98"/>
      <c r="J680" s="98"/>
      <c r="K680" s="98"/>
      <c r="L680" s="97"/>
      <c r="M680" s="97"/>
      <c r="N680" s="96"/>
    </row>
    <row r="681" spans="4:14" x14ac:dyDescent="0.25">
      <c r="D681" s="99"/>
      <c r="E681" s="99"/>
      <c r="F681" s="100"/>
      <c r="G681" s="99"/>
      <c r="H681" s="99"/>
      <c r="I681" s="98"/>
      <c r="J681" s="98"/>
      <c r="K681" s="98"/>
      <c r="L681" s="97"/>
      <c r="M681" s="97"/>
      <c r="N681" s="96"/>
    </row>
    <row r="682" spans="4:14" x14ac:dyDescent="0.25">
      <c r="D682" s="99"/>
      <c r="E682" s="99"/>
      <c r="F682" s="100"/>
      <c r="G682" s="99"/>
      <c r="H682" s="99"/>
      <c r="I682" s="98"/>
      <c r="J682" s="98"/>
      <c r="K682" s="98"/>
      <c r="L682" s="97"/>
      <c r="M682" s="97"/>
      <c r="N682" s="96"/>
    </row>
    <row r="683" spans="4:14" x14ac:dyDescent="0.25">
      <c r="D683" s="99"/>
      <c r="E683" s="99"/>
      <c r="F683" s="100"/>
      <c r="G683" s="99"/>
      <c r="H683" s="99"/>
      <c r="I683" s="98"/>
      <c r="J683" s="98"/>
      <c r="K683" s="98"/>
      <c r="L683" s="97"/>
      <c r="M683" s="97"/>
      <c r="N683" s="96"/>
    </row>
    <row r="684" spans="4:14" x14ac:dyDescent="0.25">
      <c r="D684" s="99"/>
      <c r="E684" s="99"/>
      <c r="F684" s="100"/>
      <c r="G684" s="99"/>
      <c r="H684" s="99"/>
      <c r="I684" s="98"/>
      <c r="J684" s="98"/>
      <c r="K684" s="98"/>
      <c r="L684" s="97"/>
      <c r="M684" s="97"/>
      <c r="N684" s="96"/>
    </row>
    <row r="685" spans="4:14" x14ac:dyDescent="0.25">
      <c r="D685" s="99"/>
      <c r="E685" s="99"/>
      <c r="F685" s="100"/>
      <c r="G685" s="99"/>
      <c r="H685" s="99"/>
      <c r="I685" s="98"/>
      <c r="J685" s="98"/>
      <c r="K685" s="98"/>
      <c r="L685" s="97"/>
      <c r="M685" s="97"/>
      <c r="N685" s="96"/>
    </row>
    <row r="686" spans="4:14" x14ac:dyDescent="0.25">
      <c r="D686" s="99"/>
      <c r="E686" s="99"/>
      <c r="F686" s="100"/>
      <c r="G686" s="99"/>
      <c r="H686" s="99"/>
      <c r="I686" s="98"/>
      <c r="J686" s="98"/>
      <c r="K686" s="98"/>
      <c r="L686" s="97"/>
      <c r="M686" s="97"/>
      <c r="N686" s="96"/>
    </row>
    <row r="687" spans="4:14" x14ac:dyDescent="0.25">
      <c r="D687" s="99"/>
      <c r="E687" s="99"/>
      <c r="F687" s="100"/>
      <c r="G687" s="99"/>
      <c r="H687" s="99"/>
      <c r="I687" s="98"/>
      <c r="J687" s="98"/>
      <c r="K687" s="98"/>
      <c r="L687" s="97"/>
      <c r="M687" s="97"/>
      <c r="N687" s="96"/>
    </row>
    <row r="688" spans="4:14" x14ac:dyDescent="0.25">
      <c r="D688" s="99"/>
      <c r="E688" s="99"/>
      <c r="F688" s="100"/>
      <c r="G688" s="99"/>
      <c r="H688" s="99"/>
      <c r="I688" s="98"/>
      <c r="J688" s="98"/>
      <c r="K688" s="98"/>
      <c r="L688" s="97"/>
      <c r="M688" s="97"/>
      <c r="N688" s="96"/>
    </row>
    <row r="689" spans="4:14" x14ac:dyDescent="0.25">
      <c r="D689" s="99"/>
      <c r="E689" s="99"/>
      <c r="F689" s="100"/>
      <c r="G689" s="99"/>
      <c r="H689" s="99"/>
      <c r="I689" s="98"/>
      <c r="J689" s="98"/>
      <c r="K689" s="98"/>
      <c r="L689" s="97"/>
      <c r="M689" s="97"/>
      <c r="N689" s="96"/>
    </row>
    <row r="690" spans="4:14" x14ac:dyDescent="0.25">
      <c r="D690" s="99"/>
      <c r="E690" s="99"/>
      <c r="F690" s="100"/>
      <c r="G690" s="99"/>
      <c r="H690" s="99"/>
      <c r="I690" s="98"/>
      <c r="J690" s="98"/>
      <c r="K690" s="98"/>
      <c r="L690" s="97"/>
      <c r="M690" s="97"/>
      <c r="N690" s="96"/>
    </row>
    <row r="691" spans="4:14" x14ac:dyDescent="0.25">
      <c r="D691" s="99"/>
      <c r="E691" s="99"/>
      <c r="F691" s="100"/>
      <c r="G691" s="99"/>
      <c r="H691" s="99"/>
      <c r="I691" s="98"/>
      <c r="J691" s="98"/>
      <c r="K691" s="98"/>
      <c r="L691" s="97"/>
      <c r="M691" s="97"/>
      <c r="N691" s="96"/>
    </row>
    <row r="692" spans="4:14" x14ac:dyDescent="0.25">
      <c r="D692" s="99"/>
      <c r="E692" s="99"/>
      <c r="F692" s="100"/>
      <c r="G692" s="99"/>
      <c r="H692" s="99"/>
      <c r="I692" s="98"/>
      <c r="J692" s="98"/>
      <c r="K692" s="98"/>
      <c r="L692" s="97"/>
      <c r="M692" s="97"/>
      <c r="N692" s="96"/>
    </row>
    <row r="693" spans="4:14" x14ac:dyDescent="0.25">
      <c r="D693" s="99"/>
      <c r="E693" s="99"/>
      <c r="F693" s="100"/>
      <c r="G693" s="99"/>
      <c r="H693" s="99"/>
      <c r="I693" s="98"/>
      <c r="J693" s="98"/>
      <c r="K693" s="98"/>
      <c r="L693" s="97"/>
      <c r="M693" s="97"/>
      <c r="N693" s="96"/>
    </row>
    <row r="694" spans="4:14" x14ac:dyDescent="0.25">
      <c r="D694" s="99"/>
      <c r="E694" s="99"/>
      <c r="F694" s="100"/>
      <c r="G694" s="99"/>
      <c r="H694" s="99"/>
      <c r="I694" s="98"/>
      <c r="J694" s="98"/>
      <c r="K694" s="98"/>
      <c r="L694" s="97"/>
      <c r="M694" s="97"/>
      <c r="N694" s="96"/>
    </row>
    <row r="695" spans="4:14" x14ac:dyDescent="0.25">
      <c r="D695" s="99"/>
      <c r="E695" s="99"/>
      <c r="F695" s="100"/>
      <c r="G695" s="99"/>
      <c r="H695" s="99"/>
      <c r="I695" s="98"/>
      <c r="J695" s="98"/>
      <c r="K695" s="98"/>
      <c r="L695" s="97"/>
      <c r="M695" s="97"/>
      <c r="N695" s="96"/>
    </row>
    <row r="696" spans="4:14" x14ac:dyDescent="0.25">
      <c r="D696" s="99"/>
      <c r="E696" s="99"/>
      <c r="F696" s="100"/>
      <c r="G696" s="99"/>
      <c r="H696" s="99"/>
      <c r="I696" s="98"/>
      <c r="J696" s="98"/>
      <c r="K696" s="98"/>
      <c r="L696" s="97"/>
      <c r="M696" s="97"/>
      <c r="N696" s="96"/>
    </row>
    <row r="697" spans="4:14" x14ac:dyDescent="0.25">
      <c r="D697" s="99"/>
      <c r="E697" s="99"/>
      <c r="F697" s="100"/>
      <c r="G697" s="99"/>
      <c r="H697" s="99"/>
      <c r="I697" s="98"/>
      <c r="J697" s="98"/>
      <c r="K697" s="98"/>
      <c r="L697" s="97"/>
      <c r="M697" s="97"/>
      <c r="N697" s="96"/>
    </row>
    <row r="698" spans="4:14" x14ac:dyDescent="0.25">
      <c r="D698" s="99"/>
      <c r="E698" s="99"/>
      <c r="F698" s="100"/>
      <c r="G698" s="99"/>
      <c r="H698" s="99"/>
      <c r="I698" s="98"/>
      <c r="J698" s="98"/>
      <c r="K698" s="98"/>
      <c r="L698" s="97"/>
      <c r="M698" s="97"/>
      <c r="N698" s="96"/>
    </row>
    <row r="699" spans="4:14" x14ac:dyDescent="0.25">
      <c r="D699" s="99"/>
      <c r="E699" s="99"/>
      <c r="F699" s="100"/>
      <c r="G699" s="99"/>
      <c r="H699" s="99"/>
      <c r="I699" s="98"/>
      <c r="J699" s="98"/>
      <c r="K699" s="98"/>
      <c r="L699" s="97"/>
      <c r="M699" s="97"/>
      <c r="N699" s="96"/>
    </row>
    <row r="700" spans="4:14" x14ac:dyDescent="0.25">
      <c r="D700" s="99"/>
      <c r="E700" s="99"/>
      <c r="F700" s="100"/>
      <c r="G700" s="99"/>
      <c r="H700" s="99"/>
      <c r="I700" s="98"/>
      <c r="J700" s="98"/>
      <c r="K700" s="98"/>
      <c r="L700" s="97"/>
      <c r="M700" s="97"/>
      <c r="N700" s="96"/>
    </row>
    <row r="701" spans="4:14" x14ac:dyDescent="0.25">
      <c r="D701" s="99"/>
      <c r="E701" s="99"/>
      <c r="F701" s="100"/>
      <c r="G701" s="99"/>
      <c r="H701" s="99"/>
      <c r="I701" s="98"/>
      <c r="J701" s="98"/>
      <c r="K701" s="98"/>
      <c r="L701" s="97"/>
      <c r="M701" s="97"/>
      <c r="N701" s="96"/>
    </row>
    <row r="702" spans="4:14" x14ac:dyDescent="0.25">
      <c r="D702" s="99"/>
      <c r="E702" s="99"/>
      <c r="F702" s="100"/>
      <c r="G702" s="99"/>
      <c r="H702" s="99"/>
      <c r="I702" s="98"/>
      <c r="J702" s="98"/>
      <c r="K702" s="98"/>
      <c r="L702" s="97"/>
      <c r="M702" s="97"/>
      <c r="N702" s="96"/>
    </row>
    <row r="703" spans="4:14" x14ac:dyDescent="0.25">
      <c r="D703" s="99"/>
      <c r="E703" s="99"/>
      <c r="F703" s="100"/>
      <c r="G703" s="99"/>
      <c r="H703" s="99"/>
      <c r="I703" s="98"/>
      <c r="J703" s="98"/>
      <c r="K703" s="98"/>
      <c r="L703" s="97"/>
      <c r="M703" s="97"/>
      <c r="N703" s="96"/>
    </row>
    <row r="704" spans="4:14" x14ac:dyDescent="0.25">
      <c r="D704" s="99"/>
      <c r="E704" s="99"/>
      <c r="F704" s="100"/>
      <c r="G704" s="99"/>
      <c r="H704" s="99"/>
      <c r="I704" s="98"/>
      <c r="J704" s="98"/>
      <c r="K704" s="98"/>
      <c r="L704" s="97"/>
      <c r="M704" s="97"/>
      <c r="N704" s="96"/>
    </row>
    <row r="705" spans="4:14" x14ac:dyDescent="0.25">
      <c r="D705" s="99"/>
      <c r="E705" s="99"/>
      <c r="F705" s="100"/>
      <c r="G705" s="99"/>
      <c r="H705" s="99"/>
      <c r="I705" s="98"/>
      <c r="J705" s="98"/>
      <c r="K705" s="98"/>
      <c r="L705" s="97"/>
      <c r="M705" s="97"/>
      <c r="N705" s="96"/>
    </row>
    <row r="706" spans="4:14" x14ac:dyDescent="0.25">
      <c r="D706" s="99"/>
      <c r="E706" s="99"/>
      <c r="F706" s="100"/>
      <c r="G706" s="99"/>
      <c r="H706" s="99"/>
      <c r="I706" s="98"/>
      <c r="J706" s="98"/>
      <c r="K706" s="98"/>
      <c r="L706" s="97"/>
      <c r="M706" s="97"/>
      <c r="N706" s="96"/>
    </row>
    <row r="707" spans="4:14" x14ac:dyDescent="0.25">
      <c r="D707" s="99"/>
      <c r="E707" s="99"/>
      <c r="F707" s="100"/>
      <c r="G707" s="99"/>
      <c r="H707" s="99"/>
      <c r="I707" s="98"/>
      <c r="J707" s="98"/>
      <c r="K707" s="98"/>
      <c r="L707" s="97"/>
      <c r="M707" s="97"/>
      <c r="N707" s="96"/>
    </row>
    <row r="708" spans="4:14" x14ac:dyDescent="0.25">
      <c r="D708" s="99"/>
      <c r="E708" s="99"/>
      <c r="F708" s="100"/>
      <c r="G708" s="99"/>
      <c r="H708" s="99"/>
      <c r="I708" s="98"/>
      <c r="J708" s="98"/>
      <c r="K708" s="98"/>
      <c r="L708" s="97"/>
      <c r="M708" s="97"/>
      <c r="N708" s="96"/>
    </row>
    <row r="709" spans="4:14" x14ac:dyDescent="0.25">
      <c r="D709" s="99"/>
      <c r="E709" s="99"/>
      <c r="F709" s="100"/>
      <c r="G709" s="99"/>
      <c r="H709" s="99"/>
      <c r="I709" s="98"/>
      <c r="J709" s="98"/>
      <c r="K709" s="98"/>
      <c r="L709" s="97"/>
      <c r="M709" s="97"/>
      <c r="N709" s="96"/>
    </row>
    <row r="710" spans="4:14" x14ac:dyDescent="0.25">
      <c r="D710" s="99"/>
      <c r="E710" s="99"/>
      <c r="F710" s="100"/>
      <c r="G710" s="99"/>
      <c r="H710" s="99"/>
      <c r="I710" s="98"/>
      <c r="J710" s="98"/>
      <c r="K710" s="98"/>
      <c r="L710" s="97"/>
      <c r="M710" s="97"/>
      <c r="N710" s="96"/>
    </row>
    <row r="711" spans="4:14" x14ac:dyDescent="0.25">
      <c r="D711" s="99"/>
      <c r="E711" s="99"/>
      <c r="F711" s="100"/>
      <c r="G711" s="99"/>
      <c r="H711" s="99"/>
      <c r="I711" s="98"/>
      <c r="J711" s="98"/>
      <c r="K711" s="98"/>
      <c r="L711" s="97"/>
      <c r="M711" s="97"/>
      <c r="N711" s="96"/>
    </row>
    <row r="712" spans="4:14" x14ac:dyDescent="0.25">
      <c r="D712" s="99"/>
      <c r="E712" s="99"/>
      <c r="F712" s="100"/>
      <c r="G712" s="99"/>
      <c r="H712" s="99"/>
      <c r="I712" s="98"/>
      <c r="J712" s="98"/>
      <c r="K712" s="98"/>
      <c r="L712" s="97"/>
      <c r="M712" s="97"/>
      <c r="N712" s="96"/>
    </row>
    <row r="713" spans="4:14" x14ac:dyDescent="0.25">
      <c r="D713" s="99"/>
      <c r="E713" s="99"/>
      <c r="F713" s="100"/>
      <c r="G713" s="99"/>
      <c r="H713" s="99"/>
      <c r="I713" s="98"/>
      <c r="J713" s="98"/>
      <c r="K713" s="98"/>
      <c r="L713" s="97"/>
      <c r="M713" s="97"/>
      <c r="N713" s="96"/>
    </row>
    <row r="714" spans="4:14" x14ac:dyDescent="0.25">
      <c r="D714" s="99"/>
      <c r="E714" s="99"/>
      <c r="F714" s="100"/>
      <c r="G714" s="99"/>
      <c r="H714" s="99"/>
      <c r="I714" s="98"/>
      <c r="J714" s="98"/>
      <c r="K714" s="98"/>
      <c r="L714" s="97"/>
      <c r="M714" s="97"/>
      <c r="N714" s="96"/>
    </row>
    <row r="715" spans="4:14" x14ac:dyDescent="0.25">
      <c r="D715" s="99"/>
      <c r="E715" s="99"/>
      <c r="F715" s="100"/>
      <c r="G715" s="99"/>
      <c r="H715" s="99"/>
      <c r="I715" s="98"/>
      <c r="J715" s="98"/>
      <c r="K715" s="98"/>
      <c r="L715" s="97"/>
      <c r="M715" s="97"/>
      <c r="N715" s="96"/>
    </row>
    <row r="716" spans="4:14" x14ac:dyDescent="0.25">
      <c r="D716" s="99"/>
      <c r="E716" s="99"/>
      <c r="F716" s="100"/>
      <c r="G716" s="99"/>
      <c r="H716" s="99"/>
      <c r="I716" s="98"/>
      <c r="J716" s="98"/>
      <c r="K716" s="98"/>
      <c r="L716" s="97"/>
      <c r="M716" s="97"/>
      <c r="N716" s="96"/>
    </row>
    <row r="717" spans="4:14" x14ac:dyDescent="0.25">
      <c r="D717" s="99"/>
      <c r="E717" s="99"/>
      <c r="F717" s="100"/>
      <c r="G717" s="99"/>
      <c r="H717" s="99"/>
      <c r="I717" s="98"/>
      <c r="J717" s="98"/>
      <c r="K717" s="98"/>
      <c r="L717" s="97"/>
      <c r="M717" s="97"/>
      <c r="N717" s="96"/>
    </row>
    <row r="718" spans="4:14" x14ac:dyDescent="0.25">
      <c r="D718" s="99"/>
      <c r="E718" s="99"/>
      <c r="F718" s="100"/>
      <c r="G718" s="99"/>
      <c r="H718" s="99"/>
      <c r="I718" s="98"/>
      <c r="J718" s="98"/>
      <c r="K718" s="98"/>
      <c r="L718" s="97"/>
      <c r="M718" s="97"/>
      <c r="N718" s="96"/>
    </row>
    <row r="719" spans="4:14" x14ac:dyDescent="0.25">
      <c r="D719" s="99"/>
      <c r="E719" s="99"/>
      <c r="F719" s="100"/>
      <c r="G719" s="99"/>
      <c r="H719" s="99"/>
      <c r="I719" s="98"/>
      <c r="J719" s="98"/>
      <c r="K719" s="98"/>
      <c r="L719" s="97"/>
      <c r="M719" s="97"/>
      <c r="N719" s="96"/>
    </row>
    <row r="720" spans="4:14" x14ac:dyDescent="0.25">
      <c r="D720" s="99"/>
      <c r="E720" s="99"/>
      <c r="F720" s="100"/>
      <c r="G720" s="99"/>
      <c r="H720" s="99"/>
      <c r="I720" s="98"/>
      <c r="J720" s="98"/>
      <c r="K720" s="98"/>
      <c r="L720" s="97"/>
      <c r="M720" s="97"/>
      <c r="N720" s="96"/>
    </row>
    <row r="721" spans="4:14" x14ac:dyDescent="0.25">
      <c r="D721" s="99"/>
      <c r="E721" s="99"/>
      <c r="F721" s="100"/>
      <c r="G721" s="99"/>
      <c r="H721" s="99"/>
      <c r="I721" s="98"/>
      <c r="J721" s="98"/>
      <c r="K721" s="98"/>
      <c r="L721" s="97"/>
      <c r="M721" s="97"/>
      <c r="N721" s="96"/>
    </row>
    <row r="722" spans="4:14" x14ac:dyDescent="0.25">
      <c r="D722" s="99"/>
      <c r="E722" s="99"/>
      <c r="F722" s="100"/>
      <c r="G722" s="99"/>
      <c r="H722" s="99"/>
      <c r="I722" s="98"/>
      <c r="J722" s="98"/>
      <c r="K722" s="98"/>
      <c r="L722" s="97"/>
      <c r="M722" s="97"/>
      <c r="N722" s="96"/>
    </row>
    <row r="723" spans="4:14" x14ac:dyDescent="0.25">
      <c r="D723" s="99"/>
      <c r="E723" s="99"/>
      <c r="F723" s="100"/>
      <c r="G723" s="99"/>
      <c r="H723" s="99"/>
      <c r="I723" s="98"/>
      <c r="J723" s="98"/>
      <c r="K723" s="98"/>
      <c r="L723" s="97"/>
      <c r="M723" s="97"/>
      <c r="N723" s="96"/>
    </row>
    <row r="724" spans="4:14" x14ac:dyDescent="0.25">
      <c r="D724" s="99"/>
      <c r="E724" s="99"/>
      <c r="F724" s="100"/>
      <c r="G724" s="99"/>
      <c r="H724" s="99"/>
      <c r="I724" s="98"/>
      <c r="J724" s="98"/>
      <c r="K724" s="98"/>
      <c r="L724" s="97"/>
      <c r="M724" s="97"/>
      <c r="N724" s="96"/>
    </row>
    <row r="725" spans="4:14" x14ac:dyDescent="0.25">
      <c r="D725" s="99"/>
      <c r="E725" s="99"/>
      <c r="F725" s="100"/>
      <c r="G725" s="99"/>
      <c r="H725" s="99"/>
      <c r="I725" s="98"/>
      <c r="J725" s="98"/>
      <c r="K725" s="98"/>
      <c r="L725" s="97"/>
      <c r="M725" s="97"/>
      <c r="N725" s="96"/>
    </row>
    <row r="726" spans="4:14" x14ac:dyDescent="0.25">
      <c r="D726" s="99"/>
      <c r="E726" s="99"/>
      <c r="F726" s="100"/>
      <c r="G726" s="99"/>
      <c r="H726" s="99"/>
      <c r="I726" s="98"/>
      <c r="J726" s="98"/>
      <c r="K726" s="98"/>
      <c r="L726" s="97"/>
      <c r="M726" s="97"/>
      <c r="N726" s="96"/>
    </row>
    <row r="727" spans="4:14" x14ac:dyDescent="0.25">
      <c r="D727" s="99"/>
      <c r="E727" s="99"/>
      <c r="F727" s="100"/>
      <c r="G727" s="99"/>
      <c r="H727" s="99"/>
      <c r="I727" s="98"/>
      <c r="J727" s="98"/>
      <c r="K727" s="98"/>
      <c r="L727" s="97"/>
      <c r="M727" s="97"/>
      <c r="N727" s="96"/>
    </row>
    <row r="728" spans="4:14" x14ac:dyDescent="0.25">
      <c r="D728" s="99"/>
      <c r="E728" s="99"/>
      <c r="F728" s="100"/>
      <c r="G728" s="99"/>
      <c r="H728" s="99"/>
      <c r="I728" s="98"/>
      <c r="J728" s="98"/>
      <c r="K728" s="98"/>
      <c r="L728" s="97"/>
      <c r="M728" s="97"/>
      <c r="N728" s="96"/>
    </row>
    <row r="729" spans="4:14" x14ac:dyDescent="0.25">
      <c r="D729" s="99"/>
      <c r="E729" s="99"/>
      <c r="F729" s="100"/>
      <c r="G729" s="99"/>
      <c r="H729" s="99"/>
      <c r="I729" s="98"/>
      <c r="J729" s="98"/>
      <c r="K729" s="98"/>
      <c r="L729" s="97"/>
      <c r="M729" s="97"/>
      <c r="N729" s="96"/>
    </row>
    <row r="730" spans="4:14" x14ac:dyDescent="0.25">
      <c r="D730" s="99"/>
      <c r="E730" s="99"/>
      <c r="F730" s="100"/>
      <c r="G730" s="99"/>
      <c r="H730" s="99"/>
      <c r="I730" s="98"/>
      <c r="J730" s="98"/>
      <c r="K730" s="98"/>
      <c r="L730" s="97"/>
      <c r="M730" s="97"/>
      <c r="N730" s="96"/>
    </row>
    <row r="731" spans="4:14" x14ac:dyDescent="0.25">
      <c r="D731" s="99"/>
      <c r="E731" s="99"/>
      <c r="F731" s="100"/>
      <c r="G731" s="99"/>
      <c r="H731" s="99"/>
      <c r="I731" s="98"/>
      <c r="J731" s="98"/>
      <c r="K731" s="98"/>
      <c r="L731" s="97"/>
      <c r="M731" s="97"/>
      <c r="N731" s="96"/>
    </row>
    <row r="732" spans="4:14" x14ac:dyDescent="0.25">
      <c r="D732" s="99"/>
      <c r="E732" s="99"/>
      <c r="F732" s="100"/>
      <c r="G732" s="99"/>
      <c r="H732" s="99"/>
      <c r="I732" s="98"/>
      <c r="J732" s="98"/>
      <c r="K732" s="98"/>
      <c r="L732" s="97"/>
      <c r="M732" s="97"/>
      <c r="N732" s="96"/>
    </row>
    <row r="733" spans="4:14" x14ac:dyDescent="0.25">
      <c r="D733" s="99"/>
      <c r="E733" s="99"/>
      <c r="F733" s="100"/>
      <c r="G733" s="99"/>
      <c r="H733" s="99"/>
      <c r="I733" s="98"/>
      <c r="J733" s="98"/>
      <c r="K733" s="98"/>
      <c r="L733" s="97"/>
      <c r="M733" s="97"/>
      <c r="N733" s="96"/>
    </row>
    <row r="734" spans="4:14" x14ac:dyDescent="0.25">
      <c r="D734" s="99"/>
      <c r="E734" s="99"/>
      <c r="F734" s="100"/>
      <c r="G734" s="99"/>
      <c r="H734" s="99"/>
      <c r="I734" s="98"/>
      <c r="J734" s="98"/>
      <c r="K734" s="98"/>
      <c r="L734" s="97"/>
      <c r="M734" s="97"/>
      <c r="N734" s="96"/>
    </row>
    <row r="735" spans="4:14" x14ac:dyDescent="0.25">
      <c r="D735" s="99"/>
      <c r="E735" s="99"/>
      <c r="F735" s="100"/>
      <c r="G735" s="99"/>
      <c r="H735" s="99"/>
      <c r="I735" s="98"/>
      <c r="J735" s="98"/>
      <c r="K735" s="98"/>
      <c r="L735" s="97"/>
      <c r="M735" s="97"/>
      <c r="N735" s="96"/>
    </row>
    <row r="736" spans="4:14" x14ac:dyDescent="0.25">
      <c r="D736" s="99"/>
      <c r="E736" s="99"/>
      <c r="F736" s="100"/>
      <c r="G736" s="99"/>
      <c r="H736" s="99"/>
      <c r="I736" s="98"/>
      <c r="J736" s="98"/>
      <c r="K736" s="98"/>
      <c r="L736" s="97"/>
      <c r="M736" s="97"/>
      <c r="N736" s="96"/>
    </row>
    <row r="737" spans="4:14" x14ac:dyDescent="0.25">
      <c r="D737" s="99"/>
      <c r="E737" s="99"/>
      <c r="F737" s="100"/>
      <c r="G737" s="99"/>
      <c r="H737" s="99"/>
      <c r="I737" s="98"/>
      <c r="J737" s="98"/>
      <c r="K737" s="98"/>
      <c r="L737" s="97"/>
      <c r="M737" s="97"/>
      <c r="N737" s="96"/>
    </row>
    <row r="738" spans="4:14" x14ac:dyDescent="0.25">
      <c r="D738" s="99"/>
      <c r="E738" s="99"/>
      <c r="F738" s="100"/>
      <c r="G738" s="99"/>
      <c r="H738" s="99"/>
      <c r="I738" s="98"/>
      <c r="J738" s="98"/>
      <c r="K738" s="98"/>
      <c r="L738" s="97"/>
      <c r="M738" s="97"/>
      <c r="N738" s="96"/>
    </row>
    <row r="739" spans="4:14" x14ac:dyDescent="0.25">
      <c r="D739" s="99"/>
      <c r="E739" s="99"/>
      <c r="F739" s="100"/>
      <c r="G739" s="99"/>
      <c r="H739" s="99"/>
      <c r="I739" s="98"/>
      <c r="J739" s="98"/>
      <c r="K739" s="98"/>
      <c r="L739" s="97"/>
      <c r="M739" s="97"/>
      <c r="N739" s="96"/>
    </row>
    <row r="740" spans="4:14" x14ac:dyDescent="0.25">
      <c r="D740" s="99"/>
      <c r="E740" s="99"/>
      <c r="F740" s="100"/>
      <c r="G740" s="99"/>
      <c r="H740" s="99"/>
      <c r="I740" s="98"/>
      <c r="J740" s="98"/>
      <c r="K740" s="98"/>
      <c r="L740" s="97"/>
      <c r="M740" s="97"/>
      <c r="N740" s="96"/>
    </row>
    <row r="741" spans="4:14" x14ac:dyDescent="0.25">
      <c r="D741" s="99"/>
      <c r="E741" s="99"/>
      <c r="F741" s="100"/>
      <c r="G741" s="99"/>
      <c r="H741" s="99"/>
      <c r="I741" s="98"/>
      <c r="J741" s="98"/>
      <c r="K741" s="98"/>
      <c r="L741" s="97"/>
      <c r="M741" s="97"/>
      <c r="N741" s="96"/>
    </row>
    <row r="742" spans="4:14" x14ac:dyDescent="0.25">
      <c r="D742" s="99"/>
      <c r="E742" s="99"/>
      <c r="F742" s="100"/>
      <c r="G742" s="99"/>
      <c r="H742" s="99"/>
      <c r="I742" s="98"/>
      <c r="J742" s="98"/>
      <c r="K742" s="98"/>
      <c r="L742" s="97"/>
      <c r="M742" s="97"/>
      <c r="N742" s="96"/>
    </row>
    <row r="743" spans="4:14" x14ac:dyDescent="0.25">
      <c r="D743" s="99"/>
      <c r="E743" s="99"/>
      <c r="F743" s="100"/>
      <c r="G743" s="99"/>
      <c r="H743" s="99"/>
      <c r="I743" s="98"/>
      <c r="J743" s="98"/>
      <c r="K743" s="98"/>
      <c r="L743" s="97"/>
      <c r="M743" s="97"/>
      <c r="N743" s="96"/>
    </row>
    <row r="744" spans="4:14" x14ac:dyDescent="0.25">
      <c r="D744" s="99"/>
      <c r="E744" s="99"/>
      <c r="F744" s="100"/>
      <c r="G744" s="99"/>
      <c r="H744" s="99"/>
      <c r="I744" s="98"/>
      <c r="J744" s="98"/>
      <c r="K744" s="98"/>
      <c r="L744" s="97"/>
      <c r="M744" s="97"/>
      <c r="N744" s="96"/>
    </row>
    <row r="745" spans="4:14" x14ac:dyDescent="0.25">
      <c r="D745" s="99"/>
      <c r="E745" s="99"/>
      <c r="F745" s="100"/>
      <c r="G745" s="99"/>
      <c r="H745" s="99"/>
      <c r="I745" s="98"/>
      <c r="J745" s="98"/>
      <c r="K745" s="98"/>
      <c r="L745" s="97"/>
      <c r="M745" s="97"/>
      <c r="N745" s="96"/>
    </row>
    <row r="746" spans="4:14" x14ac:dyDescent="0.25">
      <c r="D746" s="99"/>
      <c r="E746" s="99"/>
      <c r="F746" s="100"/>
      <c r="G746" s="99"/>
      <c r="H746" s="99"/>
      <c r="I746" s="98"/>
      <c r="J746" s="98"/>
      <c r="K746" s="98"/>
      <c r="L746" s="97"/>
      <c r="M746" s="97"/>
      <c r="N746" s="96"/>
    </row>
    <row r="747" spans="4:14" x14ac:dyDescent="0.25">
      <c r="D747" s="99"/>
      <c r="E747" s="99"/>
      <c r="F747" s="100"/>
      <c r="G747" s="99"/>
      <c r="H747" s="99"/>
      <c r="I747" s="98"/>
      <c r="J747" s="98"/>
      <c r="K747" s="98"/>
      <c r="L747" s="97"/>
      <c r="M747" s="97"/>
      <c r="N747" s="96"/>
    </row>
    <row r="748" spans="4:14" x14ac:dyDescent="0.25">
      <c r="D748" s="99"/>
      <c r="E748" s="99"/>
      <c r="F748" s="100"/>
      <c r="G748" s="99"/>
      <c r="H748" s="99"/>
      <c r="I748" s="98"/>
      <c r="J748" s="98"/>
      <c r="K748" s="98"/>
      <c r="L748" s="97"/>
      <c r="M748" s="97"/>
      <c r="N748" s="96"/>
    </row>
    <row r="749" spans="4:14" x14ac:dyDescent="0.25">
      <c r="D749" s="99"/>
      <c r="E749" s="99"/>
      <c r="F749" s="100"/>
      <c r="G749" s="99"/>
      <c r="H749" s="99"/>
      <c r="I749" s="98"/>
      <c r="J749" s="98"/>
      <c r="K749" s="98"/>
      <c r="L749" s="97"/>
      <c r="M749" s="97"/>
      <c r="N749" s="96"/>
    </row>
    <row r="750" spans="4:14" x14ac:dyDescent="0.25">
      <c r="D750" s="99"/>
      <c r="E750" s="99"/>
      <c r="F750" s="100"/>
      <c r="G750" s="99"/>
      <c r="H750" s="99"/>
      <c r="I750" s="98"/>
      <c r="J750" s="98"/>
      <c r="K750" s="98"/>
      <c r="L750" s="97"/>
      <c r="M750" s="97"/>
      <c r="N750" s="96"/>
    </row>
    <row r="751" spans="4:14" x14ac:dyDescent="0.25">
      <c r="D751" s="99"/>
      <c r="E751" s="99"/>
      <c r="F751" s="100"/>
      <c r="G751" s="99"/>
      <c r="H751" s="99"/>
      <c r="I751" s="98"/>
      <c r="J751" s="98"/>
      <c r="K751" s="98"/>
      <c r="L751" s="97"/>
      <c r="M751" s="97"/>
      <c r="N751" s="96"/>
    </row>
    <row r="752" spans="4:14" x14ac:dyDescent="0.25">
      <c r="D752" s="99"/>
      <c r="E752" s="99"/>
      <c r="F752" s="100"/>
      <c r="G752" s="99"/>
      <c r="H752" s="99"/>
      <c r="I752" s="98"/>
      <c r="J752" s="98"/>
      <c r="K752" s="98"/>
      <c r="L752" s="97"/>
      <c r="M752" s="97"/>
      <c r="N752" s="96"/>
    </row>
    <row r="753" spans="4:14" x14ac:dyDescent="0.25">
      <c r="D753" s="99"/>
      <c r="E753" s="99"/>
      <c r="F753" s="100"/>
      <c r="G753" s="99"/>
      <c r="H753" s="99"/>
      <c r="I753" s="98"/>
      <c r="J753" s="98"/>
      <c r="K753" s="98"/>
      <c r="L753" s="97"/>
      <c r="M753" s="97"/>
      <c r="N753" s="96"/>
    </row>
    <row r="754" spans="4:14" x14ac:dyDescent="0.25">
      <c r="D754" s="99"/>
      <c r="E754" s="99"/>
      <c r="F754" s="100"/>
      <c r="G754" s="99"/>
      <c r="H754" s="99"/>
      <c r="I754" s="98"/>
      <c r="J754" s="98"/>
      <c r="K754" s="98"/>
      <c r="L754" s="97"/>
      <c r="M754" s="97"/>
      <c r="N754" s="96"/>
    </row>
    <row r="755" spans="4:14" x14ac:dyDescent="0.25">
      <c r="D755" s="99"/>
      <c r="E755" s="99"/>
      <c r="F755" s="100"/>
      <c r="G755" s="99"/>
      <c r="H755" s="99"/>
      <c r="I755" s="98"/>
      <c r="J755" s="98"/>
      <c r="K755" s="98"/>
      <c r="L755" s="97"/>
      <c r="M755" s="97"/>
      <c r="N755" s="96"/>
    </row>
    <row r="756" spans="4:14" x14ac:dyDescent="0.25">
      <c r="D756" s="99"/>
      <c r="E756" s="99"/>
      <c r="F756" s="100"/>
      <c r="G756" s="99"/>
      <c r="H756" s="99"/>
      <c r="I756" s="98"/>
      <c r="J756" s="98"/>
      <c r="K756" s="98"/>
      <c r="L756" s="97"/>
      <c r="M756" s="97"/>
      <c r="N756" s="96"/>
    </row>
    <row r="757" spans="4:14" x14ac:dyDescent="0.25">
      <c r="D757" s="99"/>
      <c r="E757" s="99"/>
      <c r="F757" s="100"/>
      <c r="G757" s="99"/>
      <c r="H757" s="99"/>
      <c r="I757" s="98"/>
      <c r="J757" s="98"/>
      <c r="K757" s="98"/>
      <c r="L757" s="97"/>
      <c r="M757" s="97"/>
      <c r="N757" s="96"/>
    </row>
    <row r="758" spans="4:14" x14ac:dyDescent="0.25">
      <c r="D758" s="99"/>
      <c r="E758" s="99"/>
      <c r="F758" s="100"/>
      <c r="G758" s="99"/>
      <c r="H758" s="99"/>
      <c r="I758" s="98"/>
      <c r="J758" s="98"/>
      <c r="K758" s="98"/>
      <c r="L758" s="97"/>
      <c r="M758" s="97"/>
      <c r="N758" s="96"/>
    </row>
    <row r="759" spans="4:14" x14ac:dyDescent="0.25">
      <c r="D759" s="99"/>
      <c r="E759" s="99"/>
      <c r="F759" s="100"/>
      <c r="G759" s="99"/>
      <c r="H759" s="99"/>
      <c r="I759" s="98"/>
      <c r="J759" s="98"/>
      <c r="K759" s="98"/>
      <c r="L759" s="97"/>
      <c r="M759" s="97"/>
      <c r="N759" s="96"/>
    </row>
    <row r="760" spans="4:14" x14ac:dyDescent="0.25">
      <c r="D760" s="99"/>
      <c r="E760" s="99"/>
      <c r="F760" s="100"/>
      <c r="G760" s="99"/>
      <c r="H760" s="99"/>
      <c r="I760" s="98"/>
      <c r="J760" s="98"/>
      <c r="K760" s="98"/>
      <c r="L760" s="97"/>
      <c r="M760" s="97"/>
      <c r="N760" s="96"/>
    </row>
    <row r="761" spans="4:14" x14ac:dyDescent="0.25">
      <c r="D761" s="99"/>
      <c r="E761" s="99"/>
      <c r="F761" s="100"/>
      <c r="G761" s="99"/>
      <c r="H761" s="99"/>
      <c r="I761" s="98"/>
      <c r="J761" s="98"/>
      <c r="K761" s="98"/>
      <c r="L761" s="97"/>
      <c r="M761" s="97"/>
      <c r="N761" s="96"/>
    </row>
    <row r="762" spans="4:14" x14ac:dyDescent="0.25">
      <c r="D762" s="99"/>
      <c r="E762" s="99"/>
      <c r="F762" s="100"/>
      <c r="G762" s="99"/>
      <c r="H762" s="99"/>
      <c r="I762" s="98"/>
      <c r="J762" s="98"/>
      <c r="K762" s="98"/>
      <c r="L762" s="97"/>
      <c r="M762" s="97"/>
      <c r="N762" s="96"/>
    </row>
    <row r="763" spans="4:14" x14ac:dyDescent="0.25">
      <c r="D763" s="99"/>
      <c r="E763" s="99"/>
      <c r="F763" s="100"/>
      <c r="G763" s="99"/>
      <c r="H763" s="99"/>
      <c r="I763" s="98"/>
      <c r="J763" s="98"/>
      <c r="K763" s="98"/>
      <c r="L763" s="97"/>
      <c r="M763" s="97"/>
      <c r="N763" s="96"/>
    </row>
    <row r="764" spans="4:14" x14ac:dyDescent="0.25">
      <c r="D764" s="99"/>
      <c r="E764" s="99"/>
      <c r="F764" s="100"/>
      <c r="G764" s="99"/>
      <c r="H764" s="99"/>
      <c r="I764" s="98"/>
      <c r="J764" s="98"/>
      <c r="K764" s="98"/>
      <c r="L764" s="97"/>
      <c r="M764" s="97"/>
      <c r="N764" s="96"/>
    </row>
    <row r="765" spans="4:14" x14ac:dyDescent="0.25">
      <c r="D765" s="99"/>
      <c r="E765" s="99"/>
      <c r="F765" s="100"/>
      <c r="G765" s="99"/>
      <c r="H765" s="99"/>
      <c r="I765" s="98"/>
      <c r="J765" s="98"/>
      <c r="K765" s="98"/>
      <c r="L765" s="97"/>
      <c r="M765" s="97"/>
      <c r="N765" s="96"/>
    </row>
    <row r="766" spans="4:14" x14ac:dyDescent="0.25">
      <c r="D766" s="99"/>
      <c r="E766" s="99"/>
      <c r="F766" s="100"/>
      <c r="G766" s="99"/>
      <c r="H766" s="99"/>
      <c r="I766" s="98"/>
      <c r="J766" s="98"/>
      <c r="K766" s="98"/>
      <c r="L766" s="97"/>
      <c r="M766" s="97"/>
      <c r="N766" s="96"/>
    </row>
    <row r="767" spans="4:14" x14ac:dyDescent="0.25">
      <c r="D767" s="99"/>
      <c r="E767" s="99"/>
      <c r="F767" s="100"/>
      <c r="G767" s="99"/>
      <c r="H767" s="99"/>
      <c r="I767" s="98"/>
      <c r="J767" s="98"/>
      <c r="K767" s="98"/>
      <c r="L767" s="97"/>
      <c r="M767" s="97"/>
      <c r="N767" s="96"/>
    </row>
    <row r="768" spans="4:14" x14ac:dyDescent="0.25">
      <c r="D768" s="99"/>
      <c r="E768" s="99"/>
      <c r="F768" s="100"/>
      <c r="G768" s="99"/>
      <c r="H768" s="99"/>
      <c r="I768" s="98"/>
      <c r="J768" s="98"/>
      <c r="K768" s="98"/>
      <c r="L768" s="97"/>
      <c r="M768" s="97"/>
      <c r="N768" s="96"/>
    </row>
    <row r="769" spans="4:14" x14ac:dyDescent="0.25">
      <c r="D769" s="99"/>
      <c r="E769" s="99"/>
      <c r="F769" s="100"/>
      <c r="G769" s="99"/>
      <c r="H769" s="99"/>
      <c r="I769" s="98"/>
      <c r="J769" s="98"/>
      <c r="K769" s="98"/>
      <c r="L769" s="97"/>
      <c r="M769" s="97"/>
      <c r="N769" s="96"/>
    </row>
    <row r="770" spans="4:14" x14ac:dyDescent="0.25">
      <c r="D770" s="99"/>
      <c r="E770" s="99"/>
      <c r="F770" s="100"/>
      <c r="G770" s="99"/>
      <c r="H770" s="99"/>
      <c r="I770" s="98"/>
      <c r="J770" s="98"/>
      <c r="K770" s="98"/>
      <c r="L770" s="97"/>
      <c r="M770" s="97"/>
      <c r="N770" s="96"/>
    </row>
    <row r="771" spans="4:14" x14ac:dyDescent="0.25">
      <c r="D771" s="99"/>
      <c r="E771" s="99"/>
      <c r="F771" s="100"/>
      <c r="G771" s="99"/>
      <c r="H771" s="99"/>
      <c r="I771" s="98"/>
      <c r="J771" s="98"/>
      <c r="K771" s="98"/>
      <c r="L771" s="97"/>
      <c r="M771" s="97"/>
      <c r="N771" s="96"/>
    </row>
    <row r="772" spans="4:14" x14ac:dyDescent="0.25">
      <c r="D772" s="99"/>
      <c r="E772" s="99"/>
      <c r="F772" s="100"/>
      <c r="G772" s="99"/>
      <c r="H772" s="99"/>
      <c r="I772" s="98"/>
      <c r="J772" s="98"/>
      <c r="K772" s="98"/>
      <c r="L772" s="97"/>
      <c r="M772" s="97"/>
      <c r="N772" s="96"/>
    </row>
    <row r="773" spans="4:14" x14ac:dyDescent="0.25">
      <c r="D773" s="99"/>
      <c r="E773" s="99"/>
      <c r="F773" s="100"/>
      <c r="G773" s="99"/>
      <c r="H773" s="99"/>
      <c r="I773" s="98"/>
      <c r="J773" s="98"/>
      <c r="K773" s="98"/>
      <c r="L773" s="97"/>
      <c r="M773" s="97"/>
      <c r="N773" s="96"/>
    </row>
    <row r="774" spans="4:14" x14ac:dyDescent="0.25">
      <c r="D774" s="99"/>
      <c r="E774" s="99"/>
      <c r="F774" s="100"/>
      <c r="G774" s="99"/>
      <c r="H774" s="99"/>
      <c r="I774" s="98"/>
      <c r="J774" s="98"/>
      <c r="K774" s="98"/>
      <c r="L774" s="97"/>
      <c r="M774" s="97"/>
      <c r="N774" s="96"/>
    </row>
    <row r="775" spans="4:14" x14ac:dyDescent="0.25">
      <c r="D775" s="99"/>
      <c r="E775" s="99"/>
      <c r="F775" s="100"/>
      <c r="G775" s="99"/>
      <c r="H775" s="99"/>
      <c r="I775" s="98"/>
      <c r="J775" s="98"/>
      <c r="K775" s="98"/>
      <c r="L775" s="97"/>
      <c r="M775" s="97"/>
      <c r="N775" s="96"/>
    </row>
    <row r="776" spans="4:14" x14ac:dyDescent="0.25">
      <c r="D776" s="99"/>
      <c r="E776" s="99"/>
      <c r="F776" s="100"/>
      <c r="G776" s="99"/>
      <c r="H776" s="99"/>
      <c r="I776" s="98"/>
      <c r="J776" s="98"/>
      <c r="K776" s="98"/>
      <c r="L776" s="97"/>
      <c r="M776" s="97"/>
      <c r="N776" s="96"/>
    </row>
    <row r="777" spans="4:14" x14ac:dyDescent="0.25">
      <c r="D777" s="99"/>
      <c r="E777" s="99"/>
      <c r="F777" s="100"/>
      <c r="G777" s="99"/>
      <c r="H777" s="99"/>
      <c r="I777" s="98"/>
      <c r="J777" s="98"/>
      <c r="K777" s="98"/>
      <c r="L777" s="97"/>
      <c r="M777" s="97"/>
      <c r="N777" s="96"/>
    </row>
    <row r="778" spans="4:14" x14ac:dyDescent="0.25">
      <c r="D778" s="99"/>
      <c r="E778" s="99"/>
      <c r="F778" s="100"/>
      <c r="G778" s="99"/>
      <c r="H778" s="99"/>
      <c r="I778" s="98"/>
      <c r="J778" s="98"/>
      <c r="K778" s="98"/>
      <c r="L778" s="97"/>
      <c r="M778" s="97"/>
      <c r="N778" s="96"/>
    </row>
    <row r="779" spans="4:14" x14ac:dyDescent="0.25">
      <c r="D779" s="99"/>
      <c r="E779" s="99"/>
      <c r="F779" s="100"/>
      <c r="G779" s="99"/>
      <c r="H779" s="99"/>
      <c r="I779" s="98"/>
      <c r="J779" s="98"/>
      <c r="K779" s="98"/>
      <c r="L779" s="97"/>
      <c r="M779" s="97"/>
      <c r="N779" s="96"/>
    </row>
    <row r="780" spans="4:14" x14ac:dyDescent="0.25">
      <c r="D780" s="99"/>
      <c r="E780" s="99"/>
      <c r="F780" s="100"/>
      <c r="G780" s="99"/>
      <c r="H780" s="99"/>
      <c r="I780" s="98"/>
      <c r="J780" s="98"/>
      <c r="K780" s="98"/>
      <c r="L780" s="97"/>
      <c r="M780" s="97"/>
      <c r="N780" s="96"/>
    </row>
    <row r="781" spans="4:14" x14ac:dyDescent="0.25">
      <c r="D781" s="99"/>
      <c r="E781" s="99"/>
      <c r="F781" s="100"/>
      <c r="G781" s="99"/>
      <c r="H781" s="99"/>
      <c r="I781" s="98"/>
      <c r="J781" s="98"/>
      <c r="K781" s="98"/>
      <c r="L781" s="97"/>
      <c r="M781" s="97"/>
      <c r="N781" s="96"/>
    </row>
    <row r="782" spans="4:14" x14ac:dyDescent="0.25">
      <c r="D782" s="99"/>
      <c r="E782" s="99"/>
      <c r="F782" s="100"/>
      <c r="G782" s="99"/>
      <c r="H782" s="99"/>
      <c r="I782" s="98"/>
      <c r="J782" s="98"/>
      <c r="K782" s="98"/>
      <c r="L782" s="97"/>
      <c r="M782" s="97"/>
      <c r="N782" s="96"/>
    </row>
    <row r="783" spans="4:14" x14ac:dyDescent="0.25">
      <c r="D783" s="99"/>
      <c r="E783" s="99"/>
      <c r="F783" s="100"/>
      <c r="G783" s="99"/>
      <c r="H783" s="99"/>
      <c r="I783" s="98"/>
      <c r="J783" s="98"/>
      <c r="K783" s="98"/>
      <c r="L783" s="97"/>
      <c r="M783" s="97"/>
      <c r="N783" s="96"/>
    </row>
    <row r="784" spans="4:14" x14ac:dyDescent="0.25">
      <c r="D784" s="99"/>
      <c r="E784" s="99"/>
      <c r="F784" s="100"/>
      <c r="G784" s="99"/>
      <c r="H784" s="99"/>
      <c r="I784" s="98"/>
      <c r="J784" s="98"/>
      <c r="K784" s="98"/>
      <c r="L784" s="97"/>
      <c r="M784" s="97"/>
      <c r="N784" s="96"/>
    </row>
    <row r="785" spans="4:14" x14ac:dyDescent="0.25">
      <c r="D785" s="99"/>
      <c r="E785" s="99"/>
      <c r="F785" s="100"/>
      <c r="G785" s="99"/>
      <c r="H785" s="99"/>
      <c r="I785" s="98"/>
      <c r="J785" s="98"/>
      <c r="K785" s="98"/>
      <c r="L785" s="97"/>
      <c r="M785" s="97"/>
      <c r="N785" s="96"/>
    </row>
    <row r="786" spans="4:14" x14ac:dyDescent="0.25">
      <c r="D786" s="99"/>
      <c r="E786" s="99"/>
      <c r="F786" s="100"/>
      <c r="G786" s="99"/>
      <c r="H786" s="99"/>
      <c r="I786" s="98"/>
      <c r="J786" s="98"/>
      <c r="K786" s="98"/>
      <c r="L786" s="97"/>
      <c r="M786" s="97"/>
      <c r="N786" s="96"/>
    </row>
    <row r="787" spans="4:14" x14ac:dyDescent="0.25">
      <c r="D787" s="99"/>
      <c r="E787" s="99"/>
      <c r="F787" s="100"/>
      <c r="G787" s="99"/>
      <c r="H787" s="99"/>
      <c r="I787" s="98"/>
      <c r="J787" s="98"/>
      <c r="K787" s="98"/>
      <c r="L787" s="97"/>
      <c r="M787" s="97"/>
      <c r="N787" s="96"/>
    </row>
    <row r="788" spans="4:14" x14ac:dyDescent="0.25">
      <c r="D788" s="99"/>
      <c r="E788" s="99"/>
      <c r="F788" s="100"/>
      <c r="G788" s="99"/>
      <c r="H788" s="99"/>
      <c r="I788" s="98"/>
      <c r="J788" s="98"/>
      <c r="K788" s="98"/>
      <c r="L788" s="97"/>
      <c r="M788" s="97"/>
      <c r="N788" s="96"/>
    </row>
    <row r="789" spans="4:14" x14ac:dyDescent="0.25">
      <c r="D789" s="99"/>
      <c r="E789" s="99"/>
      <c r="F789" s="100"/>
      <c r="G789" s="99"/>
      <c r="H789" s="99"/>
      <c r="I789" s="98"/>
      <c r="J789" s="98"/>
      <c r="K789" s="98"/>
      <c r="L789" s="97"/>
      <c r="M789" s="97"/>
      <c r="N789" s="96"/>
    </row>
    <row r="790" spans="4:14" x14ac:dyDescent="0.25">
      <c r="D790" s="99"/>
      <c r="E790" s="99"/>
      <c r="F790" s="100"/>
      <c r="G790" s="99"/>
      <c r="H790" s="99"/>
      <c r="I790" s="98"/>
      <c r="J790" s="98"/>
      <c r="K790" s="98"/>
      <c r="L790" s="97"/>
      <c r="M790" s="97"/>
      <c r="N790" s="96"/>
    </row>
    <row r="791" spans="4:14" x14ac:dyDescent="0.25">
      <c r="D791" s="99"/>
      <c r="E791" s="99"/>
      <c r="F791" s="100"/>
      <c r="G791" s="99"/>
      <c r="H791" s="99"/>
      <c r="I791" s="98"/>
      <c r="J791" s="98"/>
      <c r="K791" s="98"/>
      <c r="L791" s="97"/>
      <c r="M791" s="97"/>
      <c r="N791" s="96"/>
    </row>
    <row r="792" spans="4:14" x14ac:dyDescent="0.25">
      <c r="D792" s="99"/>
      <c r="E792" s="99"/>
      <c r="F792" s="100"/>
      <c r="G792" s="99"/>
      <c r="H792" s="99"/>
      <c r="I792" s="98"/>
      <c r="J792" s="98"/>
      <c r="K792" s="98"/>
      <c r="L792" s="97"/>
      <c r="M792" s="97"/>
      <c r="N792" s="96"/>
    </row>
    <row r="793" spans="4:14" x14ac:dyDescent="0.25">
      <c r="D793" s="99"/>
      <c r="E793" s="99"/>
      <c r="F793" s="100"/>
      <c r="G793" s="99"/>
      <c r="H793" s="99"/>
      <c r="I793" s="98"/>
      <c r="J793" s="98"/>
      <c r="K793" s="98"/>
      <c r="L793" s="97"/>
      <c r="M793" s="97"/>
      <c r="N793" s="96"/>
    </row>
    <row r="794" spans="4:14" x14ac:dyDescent="0.25">
      <c r="D794" s="99"/>
      <c r="E794" s="99"/>
      <c r="F794" s="100"/>
      <c r="G794" s="99"/>
      <c r="H794" s="99"/>
      <c r="I794" s="98"/>
      <c r="J794" s="98"/>
      <c r="K794" s="98"/>
      <c r="L794" s="97"/>
      <c r="M794" s="97"/>
      <c r="N794" s="96"/>
    </row>
    <row r="795" spans="4:14" x14ac:dyDescent="0.25">
      <c r="D795" s="99"/>
      <c r="E795" s="99"/>
      <c r="F795" s="100"/>
      <c r="G795" s="99"/>
      <c r="H795" s="99"/>
      <c r="I795" s="98"/>
      <c r="J795" s="98"/>
      <c r="K795" s="98"/>
      <c r="L795" s="97"/>
      <c r="M795" s="97"/>
      <c r="N795" s="96"/>
    </row>
    <row r="796" spans="4:14" x14ac:dyDescent="0.25">
      <c r="D796" s="99"/>
      <c r="E796" s="99"/>
      <c r="F796" s="100"/>
      <c r="G796" s="99"/>
      <c r="H796" s="99"/>
      <c r="I796" s="98"/>
      <c r="J796" s="98"/>
      <c r="K796" s="98"/>
      <c r="L796" s="97"/>
      <c r="M796" s="97"/>
      <c r="N796" s="96"/>
    </row>
    <row r="797" spans="4:14" x14ac:dyDescent="0.25">
      <c r="D797" s="99"/>
      <c r="E797" s="99"/>
      <c r="F797" s="100"/>
      <c r="G797" s="99"/>
      <c r="H797" s="99"/>
      <c r="I797" s="98"/>
      <c r="J797" s="98"/>
      <c r="K797" s="98"/>
      <c r="L797" s="97"/>
      <c r="M797" s="97"/>
      <c r="N797" s="96"/>
    </row>
    <row r="798" spans="4:14" x14ac:dyDescent="0.25">
      <c r="D798" s="99"/>
      <c r="E798" s="99"/>
      <c r="F798" s="100"/>
      <c r="G798" s="99"/>
      <c r="H798" s="99"/>
      <c r="I798" s="98"/>
      <c r="J798" s="98"/>
      <c r="K798" s="98"/>
      <c r="L798" s="97"/>
      <c r="M798" s="97"/>
      <c r="N798" s="96"/>
    </row>
    <row r="799" spans="4:14" x14ac:dyDescent="0.25">
      <c r="D799" s="99"/>
      <c r="E799" s="99"/>
      <c r="F799" s="100"/>
      <c r="G799" s="99"/>
      <c r="H799" s="99"/>
      <c r="I799" s="98"/>
      <c r="J799" s="98"/>
      <c r="K799" s="98"/>
      <c r="L799" s="97"/>
      <c r="M799" s="97"/>
      <c r="N799" s="96"/>
    </row>
    <row r="800" spans="4:14" x14ac:dyDescent="0.25">
      <c r="D800" s="99"/>
      <c r="E800" s="99"/>
      <c r="F800" s="100"/>
      <c r="G800" s="99"/>
      <c r="H800" s="99"/>
      <c r="I800" s="98"/>
      <c r="J800" s="98"/>
      <c r="K800" s="98"/>
      <c r="L800" s="97"/>
      <c r="M800" s="97"/>
      <c r="N800" s="96"/>
    </row>
    <row r="801" spans="4:14" x14ac:dyDescent="0.25">
      <c r="D801" s="99"/>
      <c r="E801" s="99"/>
      <c r="F801" s="100"/>
      <c r="G801" s="99"/>
      <c r="H801" s="99"/>
      <c r="I801" s="98"/>
      <c r="J801" s="98"/>
      <c r="K801" s="98"/>
      <c r="L801" s="97"/>
      <c r="M801" s="97"/>
      <c r="N801" s="96"/>
    </row>
    <row r="802" spans="4:14" x14ac:dyDescent="0.25">
      <c r="D802" s="99"/>
      <c r="E802" s="99"/>
      <c r="F802" s="100"/>
      <c r="G802" s="99"/>
      <c r="H802" s="99"/>
      <c r="I802" s="98"/>
      <c r="J802" s="98"/>
      <c r="K802" s="98"/>
      <c r="L802" s="97"/>
      <c r="M802" s="97"/>
      <c r="N802" s="96"/>
    </row>
    <row r="803" spans="4:14" x14ac:dyDescent="0.25">
      <c r="D803" s="99"/>
      <c r="E803" s="99"/>
      <c r="F803" s="100"/>
      <c r="G803" s="99"/>
      <c r="H803" s="99"/>
      <c r="I803" s="98"/>
      <c r="J803" s="98"/>
      <c r="K803" s="98"/>
      <c r="L803" s="97"/>
      <c r="M803" s="97"/>
      <c r="N803" s="96"/>
    </row>
    <row r="804" spans="4:14" x14ac:dyDescent="0.25">
      <c r="D804" s="99"/>
      <c r="E804" s="99"/>
      <c r="F804" s="100"/>
      <c r="G804" s="99"/>
      <c r="H804" s="99"/>
      <c r="I804" s="98"/>
      <c r="J804" s="98"/>
      <c r="K804" s="98"/>
      <c r="L804" s="97"/>
      <c r="M804" s="97"/>
      <c r="N804" s="96"/>
    </row>
    <row r="805" spans="4:14" x14ac:dyDescent="0.25">
      <c r="D805" s="99"/>
      <c r="E805" s="99"/>
      <c r="F805" s="100"/>
      <c r="G805" s="99"/>
      <c r="H805" s="99"/>
      <c r="I805" s="98"/>
      <c r="J805" s="98"/>
      <c r="K805" s="98"/>
      <c r="L805" s="97"/>
      <c r="M805" s="97"/>
      <c r="N805" s="96"/>
    </row>
    <row r="806" spans="4:14" x14ac:dyDescent="0.25">
      <c r="D806" s="99"/>
      <c r="E806" s="99"/>
      <c r="F806" s="100"/>
      <c r="G806" s="99"/>
      <c r="H806" s="99"/>
      <c r="I806" s="98"/>
      <c r="J806" s="98"/>
      <c r="K806" s="98"/>
      <c r="L806" s="97"/>
      <c r="M806" s="97"/>
      <c r="N806" s="96"/>
    </row>
    <row r="807" spans="4:14" x14ac:dyDescent="0.25">
      <c r="D807" s="99"/>
      <c r="E807" s="99"/>
      <c r="F807" s="100"/>
      <c r="G807" s="99"/>
      <c r="H807" s="99"/>
      <c r="I807" s="98"/>
      <c r="J807" s="98"/>
      <c r="K807" s="98"/>
      <c r="L807" s="97"/>
      <c r="M807" s="97"/>
      <c r="N807" s="96"/>
    </row>
    <row r="808" spans="4:14" x14ac:dyDescent="0.25">
      <c r="D808" s="99"/>
      <c r="E808" s="99"/>
      <c r="F808" s="100"/>
      <c r="G808" s="99"/>
      <c r="H808" s="99"/>
      <c r="I808" s="98"/>
      <c r="J808" s="98"/>
      <c r="K808" s="98"/>
      <c r="L808" s="97"/>
      <c r="M808" s="97"/>
      <c r="N808" s="96"/>
    </row>
    <row r="809" spans="4:14" x14ac:dyDescent="0.25">
      <c r="D809" s="99"/>
      <c r="E809" s="99"/>
      <c r="F809" s="100"/>
      <c r="G809" s="99"/>
      <c r="H809" s="99"/>
      <c r="I809" s="98"/>
      <c r="J809" s="98"/>
      <c r="K809" s="98"/>
      <c r="L809" s="97"/>
      <c r="M809" s="97"/>
      <c r="N809" s="96"/>
    </row>
    <row r="810" spans="4:14" x14ac:dyDescent="0.25">
      <c r="D810" s="99"/>
      <c r="E810" s="99"/>
      <c r="F810" s="100"/>
      <c r="G810" s="99"/>
      <c r="H810" s="99"/>
      <c r="I810" s="98"/>
      <c r="J810" s="98"/>
      <c r="K810" s="98"/>
      <c r="L810" s="97"/>
      <c r="M810" s="97"/>
      <c r="N810" s="96"/>
    </row>
    <row r="811" spans="4:14" x14ac:dyDescent="0.25">
      <c r="D811" s="99"/>
      <c r="E811" s="99"/>
      <c r="F811" s="100"/>
      <c r="G811" s="99"/>
      <c r="H811" s="99"/>
      <c r="I811" s="98"/>
      <c r="J811" s="98"/>
      <c r="K811" s="98"/>
      <c r="L811" s="97"/>
      <c r="M811" s="97"/>
      <c r="N811" s="96"/>
    </row>
    <row r="812" spans="4:14" x14ac:dyDescent="0.25">
      <c r="D812" s="99"/>
      <c r="E812" s="99"/>
      <c r="F812" s="100"/>
      <c r="G812" s="99"/>
      <c r="H812" s="99"/>
      <c r="I812" s="98"/>
      <c r="J812" s="98"/>
      <c r="K812" s="98"/>
      <c r="L812" s="97"/>
      <c r="M812" s="97"/>
      <c r="N812" s="96"/>
    </row>
    <row r="813" spans="4:14" x14ac:dyDescent="0.25">
      <c r="D813" s="99"/>
      <c r="E813" s="99"/>
      <c r="F813" s="100"/>
      <c r="G813" s="99"/>
      <c r="H813" s="99"/>
      <c r="I813" s="98"/>
      <c r="J813" s="98"/>
      <c r="K813" s="98"/>
      <c r="L813" s="97"/>
      <c r="M813" s="97"/>
      <c r="N813" s="96"/>
    </row>
    <row r="814" spans="4:14" x14ac:dyDescent="0.25">
      <c r="D814" s="99"/>
      <c r="E814" s="99"/>
      <c r="F814" s="100"/>
      <c r="G814" s="99"/>
      <c r="H814" s="99"/>
      <c r="I814" s="98"/>
      <c r="J814" s="98"/>
      <c r="K814" s="98"/>
      <c r="L814" s="97"/>
      <c r="M814" s="97"/>
      <c r="N814" s="96"/>
    </row>
    <row r="815" spans="4:14" x14ac:dyDescent="0.25">
      <c r="D815" s="99"/>
      <c r="E815" s="99"/>
      <c r="F815" s="100"/>
      <c r="G815" s="99"/>
      <c r="H815" s="99"/>
      <c r="I815" s="98"/>
      <c r="J815" s="98"/>
      <c r="K815" s="98"/>
      <c r="L815" s="97"/>
      <c r="M815" s="97"/>
      <c r="N815" s="96"/>
    </row>
    <row r="816" spans="4:14" x14ac:dyDescent="0.25">
      <c r="D816" s="99"/>
      <c r="E816" s="99"/>
      <c r="F816" s="100"/>
      <c r="G816" s="99"/>
      <c r="H816" s="99"/>
      <c r="I816" s="98"/>
      <c r="J816" s="98"/>
      <c r="K816" s="98"/>
      <c r="L816" s="97"/>
      <c r="M816" s="97"/>
      <c r="N816" s="96"/>
    </row>
    <row r="817" spans="4:14" x14ac:dyDescent="0.25">
      <c r="D817" s="99"/>
      <c r="E817" s="99"/>
      <c r="F817" s="100"/>
      <c r="G817" s="99"/>
      <c r="H817" s="99"/>
      <c r="I817" s="98"/>
      <c r="J817" s="98"/>
      <c r="K817" s="98"/>
      <c r="L817" s="97"/>
      <c r="M817" s="97"/>
      <c r="N817" s="96"/>
    </row>
    <row r="818" spans="4:14" x14ac:dyDescent="0.25">
      <c r="D818" s="99"/>
      <c r="E818" s="99"/>
      <c r="F818" s="100"/>
      <c r="G818" s="99"/>
      <c r="H818" s="99"/>
      <c r="I818" s="98"/>
      <c r="J818" s="98"/>
      <c r="K818" s="98"/>
      <c r="L818" s="97"/>
      <c r="M818" s="97"/>
      <c r="N818" s="96"/>
    </row>
    <row r="819" spans="4:14" x14ac:dyDescent="0.25">
      <c r="D819" s="99"/>
      <c r="E819" s="99"/>
      <c r="F819" s="100"/>
      <c r="G819" s="99"/>
      <c r="H819" s="99"/>
      <c r="I819" s="98"/>
      <c r="J819" s="98"/>
      <c r="K819" s="98"/>
      <c r="L819" s="97"/>
      <c r="M819" s="97"/>
      <c r="N819" s="96"/>
    </row>
    <row r="820" spans="4:14" x14ac:dyDescent="0.25">
      <c r="D820" s="99"/>
      <c r="E820" s="99"/>
      <c r="F820" s="100"/>
      <c r="G820" s="99"/>
      <c r="H820" s="99"/>
      <c r="I820" s="98"/>
      <c r="J820" s="98"/>
      <c r="K820" s="98"/>
      <c r="L820" s="97"/>
      <c r="M820" s="97"/>
      <c r="N820" s="96"/>
    </row>
    <row r="821" spans="4:14" x14ac:dyDescent="0.25">
      <c r="D821" s="99"/>
      <c r="E821" s="99"/>
      <c r="F821" s="100"/>
      <c r="G821" s="99"/>
      <c r="H821" s="99"/>
      <c r="I821" s="98"/>
      <c r="J821" s="98"/>
      <c r="K821" s="98"/>
      <c r="L821" s="97"/>
      <c r="M821" s="97"/>
      <c r="N821" s="96"/>
    </row>
    <row r="822" spans="4:14" x14ac:dyDescent="0.25">
      <c r="D822" s="99"/>
      <c r="E822" s="99"/>
      <c r="F822" s="100"/>
      <c r="G822" s="99"/>
      <c r="H822" s="99"/>
      <c r="I822" s="98"/>
      <c r="J822" s="98"/>
      <c r="K822" s="98"/>
      <c r="L822" s="97"/>
      <c r="M822" s="97"/>
      <c r="N822" s="96"/>
    </row>
    <row r="823" spans="4:14" x14ac:dyDescent="0.25">
      <c r="D823" s="99"/>
      <c r="E823" s="99"/>
      <c r="F823" s="100"/>
      <c r="G823" s="99"/>
      <c r="H823" s="99"/>
      <c r="I823" s="98"/>
      <c r="J823" s="98"/>
      <c r="K823" s="98"/>
      <c r="L823" s="97"/>
      <c r="M823" s="97"/>
      <c r="N823" s="96"/>
    </row>
    <row r="824" spans="4:14" x14ac:dyDescent="0.25">
      <c r="D824" s="99"/>
      <c r="E824" s="99"/>
      <c r="F824" s="100"/>
      <c r="G824" s="99"/>
      <c r="H824" s="99"/>
      <c r="I824" s="98"/>
      <c r="J824" s="98"/>
      <c r="K824" s="98"/>
      <c r="L824" s="97"/>
      <c r="M824" s="97"/>
      <c r="N824" s="96"/>
    </row>
    <row r="825" spans="4:14" x14ac:dyDescent="0.25">
      <c r="D825" s="99"/>
      <c r="E825" s="99"/>
      <c r="F825" s="100"/>
      <c r="G825" s="99"/>
      <c r="H825" s="99"/>
      <c r="I825" s="98"/>
      <c r="J825" s="98"/>
      <c r="K825" s="98"/>
      <c r="L825" s="97"/>
      <c r="M825" s="97"/>
      <c r="N825" s="96"/>
    </row>
    <row r="826" spans="4:14" x14ac:dyDescent="0.25">
      <c r="D826" s="99"/>
      <c r="E826" s="99"/>
      <c r="F826" s="100"/>
      <c r="G826" s="99"/>
      <c r="H826" s="99"/>
      <c r="I826" s="98"/>
      <c r="J826" s="98"/>
      <c r="K826" s="98"/>
      <c r="L826" s="97"/>
      <c r="M826" s="97"/>
      <c r="N826" s="96"/>
    </row>
    <row r="827" spans="4:14" x14ac:dyDescent="0.25">
      <c r="D827" s="99"/>
      <c r="E827" s="99"/>
      <c r="F827" s="100"/>
      <c r="G827" s="99"/>
      <c r="H827" s="99"/>
      <c r="I827" s="98"/>
      <c r="J827" s="98"/>
      <c r="K827" s="98"/>
      <c r="L827" s="97"/>
      <c r="M827" s="97"/>
      <c r="N827" s="96"/>
    </row>
    <row r="828" spans="4:14" x14ac:dyDescent="0.25">
      <c r="D828" s="99"/>
      <c r="E828" s="99"/>
      <c r="F828" s="100"/>
      <c r="G828" s="99"/>
      <c r="H828" s="99"/>
      <c r="I828" s="98"/>
      <c r="J828" s="98"/>
      <c r="K828" s="98"/>
      <c r="L828" s="97"/>
      <c r="M828" s="97"/>
      <c r="N828" s="96"/>
    </row>
    <row r="829" spans="4:14" x14ac:dyDescent="0.25">
      <c r="D829" s="99"/>
      <c r="E829" s="99"/>
      <c r="F829" s="100"/>
      <c r="G829" s="99"/>
      <c r="H829" s="99"/>
      <c r="I829" s="98"/>
      <c r="J829" s="98"/>
      <c r="K829" s="98"/>
      <c r="L829" s="97"/>
      <c r="M829" s="97"/>
      <c r="N829" s="96"/>
    </row>
    <row r="830" spans="4:14" x14ac:dyDescent="0.25">
      <c r="D830" s="99"/>
      <c r="E830" s="99"/>
      <c r="F830" s="100"/>
      <c r="G830" s="99"/>
      <c r="H830" s="99"/>
      <c r="I830" s="98"/>
      <c r="J830" s="98"/>
      <c r="K830" s="98"/>
      <c r="L830" s="97"/>
      <c r="M830" s="97"/>
      <c r="N830" s="96"/>
    </row>
    <row r="831" spans="4:14" x14ac:dyDescent="0.25">
      <c r="D831" s="99"/>
      <c r="E831" s="99"/>
      <c r="F831" s="100"/>
      <c r="G831" s="99"/>
      <c r="H831" s="99"/>
      <c r="I831" s="98"/>
      <c r="J831" s="98"/>
      <c r="K831" s="98"/>
      <c r="L831" s="97"/>
      <c r="M831" s="97"/>
      <c r="N831" s="96"/>
    </row>
    <row r="832" spans="4:14" x14ac:dyDescent="0.25">
      <c r="D832" s="99"/>
      <c r="E832" s="99"/>
      <c r="F832" s="100"/>
      <c r="G832" s="99"/>
      <c r="H832" s="99"/>
      <c r="I832" s="98"/>
      <c r="J832" s="98"/>
      <c r="K832" s="98"/>
      <c r="L832" s="97"/>
      <c r="M832" s="97"/>
      <c r="N832" s="96"/>
    </row>
    <row r="833" spans="4:14" x14ac:dyDescent="0.25">
      <c r="D833" s="99"/>
      <c r="E833" s="99"/>
      <c r="F833" s="100"/>
      <c r="G833" s="99"/>
      <c r="H833" s="99"/>
      <c r="I833" s="98"/>
      <c r="J833" s="98"/>
      <c r="K833" s="98"/>
      <c r="L833" s="97"/>
      <c r="M833" s="97"/>
      <c r="N833" s="96"/>
    </row>
    <row r="834" spans="4:14" x14ac:dyDescent="0.25">
      <c r="D834" s="99"/>
      <c r="E834" s="99"/>
      <c r="F834" s="100"/>
      <c r="G834" s="99"/>
      <c r="H834" s="99"/>
      <c r="I834" s="98"/>
      <c r="J834" s="98"/>
      <c r="K834" s="98"/>
      <c r="L834" s="97"/>
      <c r="M834" s="97"/>
      <c r="N834" s="96"/>
    </row>
    <row r="835" spans="4:14" x14ac:dyDescent="0.25">
      <c r="D835" s="99"/>
      <c r="E835" s="99"/>
      <c r="F835" s="100"/>
      <c r="G835" s="99"/>
      <c r="H835" s="99"/>
      <c r="I835" s="98"/>
      <c r="J835" s="98"/>
      <c r="K835" s="98"/>
      <c r="L835" s="97"/>
      <c r="M835" s="97"/>
      <c r="N835" s="96"/>
    </row>
    <row r="836" spans="4:14" x14ac:dyDescent="0.25">
      <c r="D836" s="99"/>
      <c r="E836" s="99"/>
      <c r="F836" s="100"/>
      <c r="G836" s="99"/>
      <c r="H836" s="99"/>
      <c r="I836" s="98"/>
      <c r="J836" s="98"/>
      <c r="K836" s="98"/>
      <c r="L836" s="97"/>
      <c r="M836" s="97"/>
      <c r="N836" s="96"/>
    </row>
    <row r="837" spans="4:14" x14ac:dyDescent="0.25">
      <c r="D837" s="99"/>
      <c r="E837" s="99"/>
      <c r="F837" s="100"/>
      <c r="G837" s="99"/>
      <c r="H837" s="99"/>
      <c r="I837" s="98"/>
      <c r="J837" s="98"/>
      <c r="K837" s="98"/>
      <c r="L837" s="97"/>
      <c r="M837" s="97"/>
      <c r="N837" s="96"/>
    </row>
    <row r="838" spans="4:14" x14ac:dyDescent="0.25">
      <c r="D838" s="99"/>
      <c r="E838" s="99"/>
      <c r="F838" s="100"/>
      <c r="G838" s="99"/>
      <c r="H838" s="99"/>
      <c r="I838" s="98"/>
      <c r="J838" s="98"/>
      <c r="K838" s="98"/>
      <c r="L838" s="97"/>
      <c r="M838" s="97"/>
      <c r="N838" s="96"/>
    </row>
    <row r="839" spans="4:14" x14ac:dyDescent="0.25">
      <c r="D839" s="99"/>
      <c r="E839" s="99"/>
      <c r="F839" s="100"/>
      <c r="G839" s="99"/>
      <c r="H839" s="99"/>
      <c r="I839" s="98"/>
      <c r="J839" s="98"/>
      <c r="K839" s="98"/>
      <c r="L839" s="97"/>
      <c r="M839" s="97"/>
      <c r="N839" s="96"/>
    </row>
    <row r="840" spans="4:14" x14ac:dyDescent="0.25">
      <c r="D840" s="99"/>
      <c r="E840" s="99"/>
      <c r="F840" s="100"/>
      <c r="G840" s="99"/>
      <c r="H840" s="99"/>
      <c r="I840" s="98"/>
      <c r="J840" s="98"/>
      <c r="K840" s="98"/>
      <c r="L840" s="97"/>
      <c r="M840" s="97"/>
      <c r="N840" s="96"/>
    </row>
    <row r="841" spans="4:14" x14ac:dyDescent="0.25">
      <c r="D841" s="99"/>
      <c r="E841" s="99"/>
      <c r="F841" s="100"/>
      <c r="G841" s="99"/>
      <c r="H841" s="99"/>
      <c r="I841" s="98"/>
      <c r="J841" s="98"/>
      <c r="K841" s="98"/>
      <c r="L841" s="97"/>
      <c r="M841" s="97"/>
      <c r="N841" s="96"/>
    </row>
    <row r="842" spans="4:14" x14ac:dyDescent="0.25">
      <c r="D842" s="99"/>
      <c r="E842" s="99"/>
      <c r="F842" s="100"/>
      <c r="G842" s="99"/>
      <c r="H842" s="99"/>
      <c r="I842" s="98"/>
      <c r="J842" s="98"/>
      <c r="K842" s="98"/>
      <c r="L842" s="97"/>
      <c r="M842" s="97"/>
      <c r="N842" s="96"/>
    </row>
    <row r="843" spans="4:14" x14ac:dyDescent="0.25">
      <c r="D843" s="99"/>
      <c r="E843" s="99"/>
      <c r="F843" s="100"/>
      <c r="G843" s="99"/>
      <c r="H843" s="99"/>
      <c r="I843" s="98"/>
      <c r="J843" s="98"/>
      <c r="K843" s="98"/>
      <c r="L843" s="97"/>
      <c r="M843" s="97"/>
      <c r="N843" s="96"/>
    </row>
    <row r="844" spans="4:14" x14ac:dyDescent="0.25">
      <c r="D844" s="99"/>
      <c r="E844" s="99"/>
      <c r="F844" s="100"/>
      <c r="G844" s="99"/>
      <c r="H844" s="99"/>
      <c r="I844" s="98"/>
      <c r="J844" s="98"/>
      <c r="K844" s="98"/>
      <c r="L844" s="97"/>
      <c r="M844" s="97"/>
      <c r="N844" s="96"/>
    </row>
    <row r="845" spans="4:14" x14ac:dyDescent="0.25">
      <c r="D845" s="99"/>
      <c r="E845" s="99"/>
      <c r="F845" s="100"/>
      <c r="G845" s="99"/>
      <c r="H845" s="99"/>
      <c r="I845" s="98"/>
      <c r="J845" s="98"/>
      <c r="K845" s="98"/>
      <c r="L845" s="97"/>
      <c r="M845" s="97"/>
      <c r="N845" s="96"/>
    </row>
    <row r="846" spans="4:14" x14ac:dyDescent="0.25">
      <c r="D846" s="99"/>
      <c r="E846" s="99"/>
      <c r="F846" s="100"/>
      <c r="G846" s="99"/>
      <c r="H846" s="99"/>
      <c r="I846" s="98"/>
      <c r="J846" s="98"/>
      <c r="K846" s="98"/>
      <c r="L846" s="97"/>
      <c r="M846" s="97"/>
      <c r="N846" s="96"/>
    </row>
    <row r="847" spans="4:14" x14ac:dyDescent="0.25">
      <c r="D847" s="99"/>
      <c r="E847" s="99"/>
      <c r="F847" s="100"/>
      <c r="G847" s="99"/>
      <c r="H847" s="99"/>
      <c r="I847" s="98"/>
      <c r="J847" s="98"/>
      <c r="K847" s="98"/>
      <c r="L847" s="97"/>
      <c r="M847" s="97"/>
      <c r="N847" s="96"/>
    </row>
    <row r="848" spans="4:14" x14ac:dyDescent="0.25">
      <c r="D848" s="99"/>
      <c r="E848" s="99"/>
      <c r="F848" s="100"/>
      <c r="G848" s="99"/>
      <c r="H848" s="99"/>
      <c r="I848" s="98"/>
      <c r="J848" s="98"/>
      <c r="K848" s="98"/>
      <c r="L848" s="97"/>
      <c r="M848" s="97"/>
      <c r="N848" s="96"/>
    </row>
    <row r="849" spans="4:14" x14ac:dyDescent="0.25">
      <c r="D849" s="99"/>
      <c r="E849" s="99"/>
      <c r="F849" s="100"/>
      <c r="G849" s="99"/>
      <c r="H849" s="99"/>
      <c r="I849" s="98"/>
      <c r="J849" s="98"/>
      <c r="K849" s="98"/>
      <c r="L849" s="97"/>
      <c r="M849" s="97"/>
      <c r="N849" s="96"/>
    </row>
    <row r="850" spans="4:14" x14ac:dyDescent="0.25">
      <c r="D850" s="99"/>
      <c r="E850" s="99"/>
      <c r="F850" s="100"/>
      <c r="G850" s="99"/>
      <c r="H850" s="99"/>
      <c r="I850" s="98"/>
      <c r="J850" s="98"/>
      <c r="K850" s="98"/>
      <c r="L850" s="97"/>
      <c r="M850" s="97"/>
      <c r="N850" s="96"/>
    </row>
    <row r="851" spans="4:14" x14ac:dyDescent="0.25">
      <c r="D851" s="99"/>
      <c r="E851" s="99"/>
      <c r="F851" s="100"/>
      <c r="G851" s="99"/>
      <c r="H851" s="99"/>
      <c r="I851" s="98"/>
      <c r="J851" s="98"/>
      <c r="K851" s="98"/>
      <c r="L851" s="97"/>
      <c r="M851" s="97"/>
      <c r="N851" s="96"/>
    </row>
    <row r="852" spans="4:14" x14ac:dyDescent="0.25">
      <c r="D852" s="99"/>
      <c r="E852" s="99"/>
      <c r="F852" s="100"/>
      <c r="G852" s="99"/>
      <c r="H852" s="99"/>
      <c r="I852" s="98"/>
      <c r="J852" s="98"/>
      <c r="K852" s="98"/>
      <c r="L852" s="97"/>
      <c r="M852" s="97"/>
      <c r="N852" s="96"/>
    </row>
    <row r="853" spans="4:14" x14ac:dyDescent="0.25">
      <c r="D853" s="99"/>
      <c r="E853" s="99"/>
      <c r="F853" s="100"/>
      <c r="G853" s="99"/>
      <c r="H853" s="99"/>
      <c r="I853" s="98"/>
      <c r="J853" s="98"/>
      <c r="K853" s="98"/>
      <c r="L853" s="97"/>
      <c r="M853" s="97"/>
      <c r="N853" s="96"/>
    </row>
    <row r="854" spans="4:14" x14ac:dyDescent="0.25">
      <c r="D854" s="99"/>
      <c r="E854" s="99"/>
      <c r="F854" s="100"/>
      <c r="G854" s="99"/>
      <c r="H854" s="99"/>
      <c r="I854" s="98"/>
      <c r="J854" s="98"/>
      <c r="K854" s="98"/>
      <c r="L854" s="97"/>
      <c r="M854" s="97"/>
      <c r="N854" s="96"/>
    </row>
    <row r="855" spans="4:14" x14ac:dyDescent="0.25">
      <c r="D855" s="99"/>
      <c r="E855" s="99"/>
      <c r="F855" s="100"/>
      <c r="G855" s="99"/>
      <c r="H855" s="99"/>
      <c r="I855" s="98"/>
      <c r="J855" s="98"/>
      <c r="K855" s="98"/>
      <c r="L855" s="97"/>
      <c r="M855" s="97"/>
      <c r="N855" s="96"/>
    </row>
    <row r="856" spans="4:14" x14ac:dyDescent="0.25">
      <c r="D856" s="99"/>
      <c r="E856" s="99"/>
      <c r="F856" s="100"/>
      <c r="G856" s="99"/>
      <c r="H856" s="99"/>
      <c r="I856" s="98"/>
      <c r="J856" s="98"/>
      <c r="K856" s="98"/>
      <c r="L856" s="97"/>
      <c r="M856" s="97"/>
      <c r="N856" s="96"/>
    </row>
    <row r="857" spans="4:14" x14ac:dyDescent="0.25">
      <c r="D857" s="99"/>
      <c r="E857" s="99"/>
      <c r="F857" s="100"/>
      <c r="G857" s="99"/>
      <c r="H857" s="99"/>
      <c r="I857" s="98"/>
      <c r="J857" s="98"/>
      <c r="K857" s="98"/>
      <c r="L857" s="97"/>
      <c r="M857" s="97"/>
      <c r="N857" s="96"/>
    </row>
    <row r="858" spans="4:14" x14ac:dyDescent="0.25">
      <c r="D858" s="99"/>
      <c r="E858" s="99"/>
      <c r="F858" s="100"/>
      <c r="G858" s="99"/>
      <c r="H858" s="99"/>
      <c r="I858" s="98"/>
      <c r="J858" s="98"/>
      <c r="K858" s="98"/>
      <c r="L858" s="97"/>
      <c r="M858" s="97"/>
      <c r="N858" s="96"/>
    </row>
    <row r="859" spans="4:14" x14ac:dyDescent="0.25">
      <c r="D859" s="99"/>
      <c r="E859" s="99"/>
      <c r="F859" s="100"/>
      <c r="G859" s="99"/>
      <c r="H859" s="99"/>
      <c r="I859" s="98"/>
      <c r="J859" s="98"/>
      <c r="K859" s="98"/>
      <c r="L859" s="97"/>
      <c r="M859" s="97"/>
      <c r="N859" s="96"/>
    </row>
    <row r="860" spans="4:14" x14ac:dyDescent="0.25">
      <c r="D860" s="99"/>
      <c r="E860" s="99"/>
      <c r="F860" s="100"/>
      <c r="G860" s="99"/>
      <c r="H860" s="99"/>
      <c r="I860" s="98"/>
      <c r="J860" s="98"/>
      <c r="K860" s="98"/>
      <c r="L860" s="97"/>
      <c r="M860" s="97"/>
      <c r="N860" s="96"/>
    </row>
    <row r="861" spans="4:14" x14ac:dyDescent="0.25">
      <c r="D861" s="99"/>
      <c r="E861" s="99"/>
      <c r="F861" s="100"/>
      <c r="G861" s="99"/>
      <c r="H861" s="99"/>
      <c r="I861" s="98"/>
      <c r="J861" s="98"/>
      <c r="K861" s="98"/>
      <c r="L861" s="97"/>
      <c r="M861" s="97"/>
      <c r="N861" s="96"/>
    </row>
    <row r="862" spans="4:14" x14ac:dyDescent="0.25">
      <c r="D862" s="99"/>
      <c r="E862" s="99"/>
      <c r="F862" s="100"/>
      <c r="G862" s="99"/>
      <c r="H862" s="99"/>
      <c r="I862" s="98"/>
      <c r="J862" s="98"/>
      <c r="K862" s="98"/>
      <c r="L862" s="97"/>
      <c r="M862" s="97"/>
      <c r="N862" s="96"/>
    </row>
    <row r="863" spans="4:14" x14ac:dyDescent="0.25">
      <c r="D863" s="99"/>
      <c r="E863" s="99"/>
      <c r="F863" s="100"/>
      <c r="G863" s="99"/>
      <c r="H863" s="99"/>
      <c r="I863" s="98"/>
      <c r="J863" s="98"/>
      <c r="K863" s="98"/>
      <c r="L863" s="97"/>
      <c r="M863" s="97"/>
      <c r="N863" s="96"/>
    </row>
    <row r="864" spans="4:14" x14ac:dyDescent="0.25">
      <c r="D864" s="99"/>
      <c r="E864" s="99"/>
      <c r="F864" s="100"/>
      <c r="G864" s="99"/>
      <c r="H864" s="99"/>
      <c r="I864" s="98"/>
      <c r="J864" s="98"/>
      <c r="K864" s="98"/>
      <c r="L864" s="97"/>
      <c r="M864" s="97"/>
      <c r="N864" s="96"/>
    </row>
    <row r="865" spans="4:14" x14ac:dyDescent="0.25">
      <c r="D865" s="99"/>
      <c r="E865" s="99"/>
      <c r="F865" s="100"/>
      <c r="G865" s="99"/>
      <c r="H865" s="99"/>
      <c r="I865" s="98"/>
      <c r="J865" s="98"/>
      <c r="K865" s="98"/>
      <c r="L865" s="97"/>
      <c r="M865" s="97"/>
      <c r="N865" s="96"/>
    </row>
    <row r="866" spans="4:14" x14ac:dyDescent="0.25">
      <c r="D866" s="99"/>
      <c r="E866" s="99"/>
      <c r="F866" s="100"/>
      <c r="G866" s="99"/>
      <c r="H866" s="99"/>
      <c r="I866" s="98"/>
      <c r="J866" s="98"/>
      <c r="K866" s="98"/>
      <c r="L866" s="97"/>
      <c r="M866" s="97"/>
      <c r="N866" s="96"/>
    </row>
    <row r="867" spans="4:14" x14ac:dyDescent="0.25">
      <c r="D867" s="99"/>
      <c r="E867" s="99"/>
      <c r="F867" s="100"/>
      <c r="G867" s="99"/>
      <c r="H867" s="99"/>
      <c r="I867" s="98"/>
      <c r="J867" s="98"/>
      <c r="K867" s="98"/>
      <c r="L867" s="97"/>
      <c r="M867" s="97"/>
      <c r="N867" s="96"/>
    </row>
    <row r="868" spans="4:14" x14ac:dyDescent="0.25">
      <c r="D868" s="99"/>
      <c r="E868" s="99"/>
      <c r="F868" s="100"/>
      <c r="G868" s="99"/>
      <c r="H868" s="99"/>
      <c r="I868" s="98"/>
      <c r="J868" s="98"/>
      <c r="K868" s="98"/>
      <c r="L868" s="97"/>
      <c r="M868" s="97"/>
      <c r="N868" s="96"/>
    </row>
    <row r="869" spans="4:14" x14ac:dyDescent="0.25">
      <c r="D869" s="99"/>
      <c r="E869" s="99"/>
      <c r="F869" s="100"/>
      <c r="G869" s="99"/>
      <c r="H869" s="99"/>
      <c r="I869" s="98"/>
      <c r="J869" s="98"/>
      <c r="K869" s="98"/>
      <c r="L869" s="97"/>
      <c r="M869" s="97"/>
      <c r="N869" s="96"/>
    </row>
    <row r="870" spans="4:14" x14ac:dyDescent="0.25">
      <c r="D870" s="99"/>
      <c r="E870" s="99"/>
      <c r="F870" s="100"/>
      <c r="G870" s="99"/>
      <c r="H870" s="99"/>
      <c r="I870" s="98"/>
      <c r="J870" s="98"/>
      <c r="K870" s="98"/>
      <c r="L870" s="97"/>
      <c r="M870" s="97"/>
      <c r="N870" s="96"/>
    </row>
    <row r="871" spans="4:14" x14ac:dyDescent="0.25">
      <c r="D871" s="99"/>
      <c r="E871" s="99"/>
      <c r="F871" s="100"/>
      <c r="G871" s="99"/>
      <c r="H871" s="99"/>
      <c r="I871" s="98"/>
      <c r="J871" s="98"/>
      <c r="K871" s="98"/>
      <c r="L871" s="97"/>
      <c r="M871" s="97"/>
      <c r="N871" s="96"/>
    </row>
    <row r="872" spans="4:14" x14ac:dyDescent="0.25">
      <c r="D872" s="99"/>
      <c r="E872" s="99"/>
      <c r="F872" s="100"/>
      <c r="G872" s="99"/>
      <c r="H872" s="99"/>
      <c r="I872" s="98"/>
      <c r="J872" s="98"/>
      <c r="K872" s="98"/>
      <c r="L872" s="97"/>
      <c r="M872" s="97"/>
      <c r="N872" s="96"/>
    </row>
    <row r="873" spans="4:14" x14ac:dyDescent="0.25">
      <c r="D873" s="99"/>
      <c r="E873" s="99"/>
      <c r="F873" s="100"/>
      <c r="G873" s="99"/>
      <c r="H873" s="99"/>
      <c r="I873" s="98"/>
      <c r="J873" s="98"/>
      <c r="K873" s="98"/>
      <c r="L873" s="97"/>
      <c r="M873" s="97"/>
      <c r="N873" s="96"/>
    </row>
    <row r="874" spans="4:14" x14ac:dyDescent="0.25">
      <c r="D874" s="99"/>
      <c r="E874" s="99"/>
      <c r="F874" s="100"/>
      <c r="G874" s="99"/>
      <c r="H874" s="99"/>
      <c r="I874" s="98"/>
      <c r="J874" s="98"/>
      <c r="K874" s="98"/>
      <c r="L874" s="97"/>
      <c r="M874" s="97"/>
      <c r="N874" s="96"/>
    </row>
    <row r="875" spans="4:14" x14ac:dyDescent="0.25">
      <c r="D875" s="99"/>
      <c r="E875" s="99"/>
      <c r="F875" s="100"/>
      <c r="G875" s="99"/>
      <c r="H875" s="99"/>
      <c r="I875" s="98"/>
      <c r="J875" s="98"/>
      <c r="K875" s="98"/>
      <c r="L875" s="97"/>
      <c r="M875" s="97"/>
      <c r="N875" s="96"/>
    </row>
    <row r="876" spans="4:14" x14ac:dyDescent="0.25">
      <c r="D876" s="99"/>
      <c r="E876" s="99"/>
      <c r="F876" s="100"/>
      <c r="G876" s="99"/>
      <c r="H876" s="99"/>
      <c r="I876" s="98"/>
      <c r="J876" s="98"/>
      <c r="K876" s="98"/>
      <c r="L876" s="97"/>
      <c r="M876" s="97"/>
      <c r="N876" s="96"/>
    </row>
    <row r="877" spans="4:14" x14ac:dyDescent="0.25">
      <c r="D877" s="99"/>
      <c r="E877" s="99"/>
      <c r="F877" s="100"/>
      <c r="G877" s="99"/>
      <c r="H877" s="99"/>
      <c r="I877" s="98"/>
      <c r="J877" s="98"/>
      <c r="K877" s="98"/>
      <c r="L877" s="97"/>
      <c r="M877" s="97"/>
      <c r="N877" s="96"/>
    </row>
    <row r="878" spans="4:14" x14ac:dyDescent="0.25">
      <c r="D878" s="99"/>
      <c r="E878" s="99"/>
      <c r="F878" s="100"/>
      <c r="G878" s="99"/>
      <c r="H878" s="99"/>
      <c r="I878" s="98"/>
      <c r="J878" s="98"/>
      <c r="K878" s="98"/>
      <c r="L878" s="97"/>
      <c r="M878" s="97"/>
      <c r="N878" s="96"/>
    </row>
    <row r="879" spans="4:14" x14ac:dyDescent="0.25">
      <c r="D879" s="99"/>
      <c r="E879" s="99"/>
      <c r="F879" s="100"/>
      <c r="G879" s="99"/>
      <c r="H879" s="99"/>
      <c r="I879" s="98"/>
      <c r="J879" s="98"/>
      <c r="K879" s="98"/>
      <c r="L879" s="97"/>
      <c r="M879" s="97"/>
      <c r="N879" s="96"/>
    </row>
    <row r="880" spans="4:14" x14ac:dyDescent="0.25">
      <c r="D880" s="99"/>
      <c r="E880" s="99"/>
      <c r="F880" s="100"/>
      <c r="G880" s="99"/>
      <c r="H880" s="99"/>
      <c r="I880" s="98"/>
      <c r="J880" s="98"/>
      <c r="K880" s="98"/>
      <c r="L880" s="97"/>
      <c r="M880" s="97"/>
      <c r="N880" s="96"/>
    </row>
    <row r="881" spans="4:14" x14ac:dyDescent="0.25">
      <c r="D881" s="99"/>
      <c r="E881" s="99"/>
      <c r="F881" s="100"/>
      <c r="G881" s="99"/>
      <c r="H881" s="99"/>
      <c r="I881" s="98"/>
      <c r="J881" s="98"/>
      <c r="K881" s="98"/>
      <c r="L881" s="97"/>
      <c r="M881" s="97"/>
      <c r="N881" s="96"/>
    </row>
    <row r="882" spans="4:14" x14ac:dyDescent="0.25">
      <c r="D882" s="99"/>
      <c r="E882" s="99"/>
      <c r="F882" s="100"/>
      <c r="G882" s="99"/>
      <c r="H882" s="99"/>
      <c r="I882" s="98"/>
      <c r="J882" s="98"/>
      <c r="K882" s="98"/>
      <c r="L882" s="97"/>
      <c r="M882" s="97"/>
      <c r="N882" s="96"/>
    </row>
    <row r="883" spans="4:14" x14ac:dyDescent="0.25">
      <c r="D883" s="99"/>
      <c r="E883" s="99"/>
      <c r="F883" s="100"/>
      <c r="G883" s="99"/>
      <c r="H883" s="99"/>
      <c r="I883" s="98"/>
      <c r="J883" s="98"/>
      <c r="K883" s="98"/>
      <c r="L883" s="97"/>
      <c r="M883" s="97"/>
      <c r="N883" s="96"/>
    </row>
    <row r="884" spans="4:14" x14ac:dyDescent="0.25">
      <c r="D884" s="99"/>
      <c r="E884" s="99"/>
      <c r="F884" s="100"/>
      <c r="G884" s="99"/>
      <c r="H884" s="99"/>
      <c r="I884" s="98"/>
      <c r="J884" s="98"/>
      <c r="K884" s="98"/>
      <c r="L884" s="97"/>
      <c r="M884" s="97"/>
      <c r="N884" s="96"/>
    </row>
    <row r="885" spans="4:14" x14ac:dyDescent="0.25">
      <c r="D885" s="99"/>
      <c r="E885" s="99"/>
      <c r="F885" s="100"/>
      <c r="G885" s="99"/>
      <c r="H885" s="99"/>
      <c r="I885" s="98"/>
      <c r="J885" s="98"/>
      <c r="K885" s="98"/>
      <c r="L885" s="97"/>
      <c r="M885" s="97"/>
      <c r="N885" s="96"/>
    </row>
    <row r="886" spans="4:14" x14ac:dyDescent="0.25">
      <c r="D886" s="99"/>
      <c r="E886" s="99"/>
      <c r="F886" s="100"/>
      <c r="G886" s="99"/>
      <c r="H886" s="99"/>
      <c r="I886" s="98"/>
      <c r="J886" s="98"/>
      <c r="K886" s="98"/>
      <c r="L886" s="97"/>
      <c r="M886" s="97"/>
      <c r="N886" s="96"/>
    </row>
    <row r="887" spans="4:14" x14ac:dyDescent="0.25">
      <c r="D887" s="99"/>
      <c r="E887" s="99"/>
      <c r="F887" s="100"/>
      <c r="G887" s="99"/>
      <c r="H887" s="99"/>
      <c r="I887" s="98"/>
      <c r="J887" s="98"/>
      <c r="K887" s="98"/>
      <c r="L887" s="97"/>
      <c r="M887" s="97"/>
      <c r="N887" s="96"/>
    </row>
    <row r="888" spans="4:14" x14ac:dyDescent="0.25">
      <c r="D888" s="99"/>
      <c r="E888" s="99"/>
      <c r="F888" s="100"/>
      <c r="G888" s="99"/>
      <c r="H888" s="99"/>
      <c r="I888" s="98"/>
      <c r="J888" s="98"/>
      <c r="K888" s="98"/>
      <c r="L888" s="97"/>
      <c r="M888" s="97"/>
      <c r="N888" s="96"/>
    </row>
    <row r="889" spans="4:14" x14ac:dyDescent="0.25">
      <c r="D889" s="99"/>
      <c r="E889" s="99"/>
      <c r="F889" s="100"/>
      <c r="G889" s="99"/>
      <c r="H889" s="99"/>
      <c r="I889" s="98"/>
      <c r="J889" s="98"/>
      <c r="K889" s="98"/>
      <c r="L889" s="97"/>
      <c r="M889" s="97"/>
      <c r="N889" s="96"/>
    </row>
    <row r="890" spans="4:14" x14ac:dyDescent="0.25">
      <c r="D890" s="99"/>
      <c r="E890" s="99"/>
      <c r="F890" s="100"/>
      <c r="G890" s="99"/>
      <c r="H890" s="99"/>
      <c r="I890" s="98"/>
      <c r="J890" s="98"/>
      <c r="K890" s="98"/>
      <c r="L890" s="97"/>
      <c r="M890" s="97"/>
      <c r="N890" s="96"/>
    </row>
    <row r="891" spans="4:14" x14ac:dyDescent="0.25">
      <c r="D891" s="99"/>
      <c r="E891" s="99"/>
      <c r="F891" s="100"/>
      <c r="G891" s="99"/>
      <c r="H891" s="99"/>
      <c r="I891" s="98"/>
      <c r="J891" s="98"/>
      <c r="K891" s="98"/>
      <c r="L891" s="97"/>
      <c r="M891" s="97"/>
      <c r="N891" s="96"/>
    </row>
    <row r="892" spans="4:14" x14ac:dyDescent="0.25">
      <c r="D892" s="99"/>
      <c r="E892" s="99"/>
      <c r="F892" s="100"/>
      <c r="G892" s="99"/>
      <c r="H892" s="99"/>
      <c r="I892" s="98"/>
      <c r="J892" s="98"/>
      <c r="K892" s="98"/>
      <c r="L892" s="97"/>
      <c r="M892" s="97"/>
      <c r="N892" s="96"/>
    </row>
    <row r="893" spans="4:14" x14ac:dyDescent="0.25">
      <c r="D893" s="99"/>
      <c r="E893" s="99"/>
      <c r="F893" s="100"/>
      <c r="G893" s="99"/>
      <c r="H893" s="99"/>
      <c r="I893" s="98"/>
      <c r="J893" s="98"/>
      <c r="K893" s="98"/>
      <c r="L893" s="97"/>
      <c r="M893" s="97"/>
      <c r="N893" s="96"/>
    </row>
    <row r="894" spans="4:14" x14ac:dyDescent="0.25">
      <c r="D894" s="99"/>
      <c r="E894" s="99"/>
      <c r="F894" s="100"/>
      <c r="G894" s="99"/>
      <c r="H894" s="99"/>
      <c r="I894" s="98"/>
      <c r="J894" s="98"/>
      <c r="K894" s="98"/>
      <c r="L894" s="97"/>
      <c r="M894" s="97"/>
      <c r="N894" s="96"/>
    </row>
    <row r="895" spans="4:14" x14ac:dyDescent="0.25">
      <c r="D895" s="99"/>
      <c r="E895" s="99"/>
      <c r="F895" s="100"/>
      <c r="G895" s="99"/>
      <c r="H895" s="99"/>
      <c r="I895" s="98"/>
      <c r="J895" s="98"/>
      <c r="K895" s="98"/>
      <c r="L895" s="97"/>
      <c r="M895" s="97"/>
      <c r="N895" s="96"/>
    </row>
    <row r="896" spans="4:14" x14ac:dyDescent="0.25">
      <c r="D896" s="99"/>
      <c r="E896" s="99"/>
      <c r="F896" s="100"/>
      <c r="G896" s="99"/>
      <c r="H896" s="99"/>
      <c r="I896" s="98"/>
      <c r="J896" s="98"/>
      <c r="K896" s="98"/>
      <c r="L896" s="97"/>
      <c r="M896" s="97"/>
      <c r="N896" s="96"/>
    </row>
    <row r="897" spans="4:14" x14ac:dyDescent="0.25">
      <c r="D897" s="99"/>
      <c r="E897" s="99"/>
      <c r="F897" s="100"/>
      <c r="G897" s="99"/>
      <c r="H897" s="99"/>
      <c r="I897" s="98"/>
      <c r="J897" s="98"/>
      <c r="K897" s="98"/>
      <c r="L897" s="97"/>
      <c r="M897" s="97"/>
      <c r="N897" s="96"/>
    </row>
    <row r="898" spans="4:14" x14ac:dyDescent="0.25">
      <c r="D898" s="99"/>
      <c r="E898" s="99"/>
      <c r="F898" s="100"/>
      <c r="G898" s="99"/>
      <c r="H898" s="99"/>
      <c r="I898" s="98"/>
      <c r="J898" s="98"/>
      <c r="K898" s="98"/>
      <c r="L898" s="97"/>
      <c r="M898" s="97"/>
      <c r="N898" s="96"/>
    </row>
    <row r="899" spans="4:14" x14ac:dyDescent="0.25">
      <c r="D899" s="99"/>
      <c r="E899" s="99"/>
      <c r="F899" s="100"/>
      <c r="G899" s="99"/>
      <c r="H899" s="99"/>
      <c r="I899" s="98"/>
      <c r="J899" s="98"/>
      <c r="K899" s="98"/>
      <c r="L899" s="97"/>
      <c r="M899" s="97"/>
      <c r="N899" s="96"/>
    </row>
    <row r="900" spans="4:14" x14ac:dyDescent="0.25">
      <c r="D900" s="99"/>
      <c r="E900" s="99"/>
      <c r="F900" s="100"/>
      <c r="G900" s="99"/>
      <c r="H900" s="99"/>
      <c r="I900" s="98"/>
      <c r="J900" s="98"/>
      <c r="K900" s="98"/>
      <c r="L900" s="97"/>
      <c r="M900" s="97"/>
      <c r="N900" s="96"/>
    </row>
    <row r="901" spans="4:14" x14ac:dyDescent="0.25">
      <c r="D901" s="99"/>
      <c r="E901" s="99"/>
      <c r="F901" s="100"/>
      <c r="G901" s="99"/>
      <c r="H901" s="99"/>
      <c r="I901" s="98"/>
      <c r="J901" s="98"/>
      <c r="K901" s="98"/>
      <c r="L901" s="97"/>
      <c r="M901" s="97"/>
      <c r="N901" s="96"/>
    </row>
    <row r="902" spans="4:14" x14ac:dyDescent="0.25">
      <c r="D902" s="99"/>
      <c r="E902" s="99"/>
      <c r="F902" s="100"/>
      <c r="G902" s="99"/>
      <c r="H902" s="99"/>
      <c r="I902" s="98"/>
      <c r="J902" s="98"/>
      <c r="K902" s="98"/>
      <c r="L902" s="97"/>
      <c r="M902" s="97"/>
      <c r="N902" s="96"/>
    </row>
    <row r="903" spans="4:14" x14ac:dyDescent="0.25">
      <c r="D903" s="99"/>
      <c r="E903" s="99"/>
      <c r="F903" s="100"/>
      <c r="G903" s="99"/>
      <c r="H903" s="99"/>
      <c r="I903" s="98"/>
      <c r="J903" s="98"/>
      <c r="K903" s="98"/>
      <c r="L903" s="97"/>
      <c r="M903" s="97"/>
      <c r="N903" s="96"/>
    </row>
    <row r="904" spans="4:14" x14ac:dyDescent="0.25">
      <c r="D904" s="99"/>
      <c r="E904" s="99"/>
      <c r="F904" s="100"/>
      <c r="G904" s="99"/>
      <c r="H904" s="99"/>
      <c r="I904" s="98"/>
      <c r="J904" s="98"/>
      <c r="K904" s="98"/>
      <c r="L904" s="97"/>
      <c r="M904" s="97"/>
      <c r="N904" s="96"/>
    </row>
    <row r="905" spans="4:14" x14ac:dyDescent="0.25">
      <c r="D905" s="99"/>
      <c r="E905" s="99"/>
      <c r="F905" s="100"/>
      <c r="G905" s="99"/>
      <c r="H905" s="99"/>
      <c r="I905" s="98"/>
      <c r="J905" s="98"/>
      <c r="K905" s="98"/>
      <c r="L905" s="97"/>
      <c r="M905" s="97"/>
      <c r="N905" s="96"/>
    </row>
    <row r="906" spans="4:14" x14ac:dyDescent="0.25">
      <c r="D906" s="99"/>
      <c r="E906" s="99"/>
      <c r="F906" s="100"/>
      <c r="G906" s="99"/>
      <c r="H906" s="99"/>
      <c r="I906" s="98"/>
      <c r="J906" s="98"/>
      <c r="K906" s="98"/>
      <c r="L906" s="97"/>
      <c r="M906" s="97"/>
      <c r="N906" s="96"/>
    </row>
    <row r="907" spans="4:14" x14ac:dyDescent="0.25">
      <c r="D907" s="99"/>
      <c r="E907" s="99"/>
      <c r="F907" s="100"/>
      <c r="G907" s="99"/>
      <c r="H907" s="99"/>
      <c r="I907" s="98"/>
      <c r="J907" s="98"/>
      <c r="K907" s="98"/>
      <c r="L907" s="97"/>
      <c r="M907" s="97"/>
      <c r="N907" s="96"/>
    </row>
    <row r="908" spans="4:14" x14ac:dyDescent="0.25">
      <c r="D908" s="99"/>
      <c r="E908" s="99"/>
      <c r="F908" s="100"/>
      <c r="G908" s="99"/>
      <c r="H908" s="99"/>
      <c r="I908" s="98"/>
      <c r="J908" s="98"/>
      <c r="K908" s="98"/>
      <c r="L908" s="97"/>
      <c r="M908" s="97"/>
      <c r="N908" s="96"/>
    </row>
    <row r="909" spans="4:14" x14ac:dyDescent="0.25">
      <c r="D909" s="99"/>
      <c r="E909" s="99"/>
      <c r="F909" s="100"/>
      <c r="G909" s="99"/>
      <c r="H909" s="99"/>
      <c r="I909" s="98"/>
      <c r="J909" s="98"/>
      <c r="K909" s="98"/>
      <c r="L909" s="97"/>
      <c r="M909" s="97"/>
      <c r="N909" s="96"/>
    </row>
    <row r="910" spans="4:14" x14ac:dyDescent="0.25">
      <c r="D910" s="99"/>
      <c r="E910" s="99"/>
      <c r="F910" s="100"/>
      <c r="G910" s="99"/>
      <c r="H910" s="99"/>
      <c r="I910" s="98"/>
      <c r="J910" s="98"/>
      <c r="K910" s="98"/>
      <c r="L910" s="97"/>
      <c r="M910" s="97"/>
      <c r="N910" s="96"/>
    </row>
    <row r="911" spans="4:14" x14ac:dyDescent="0.25">
      <c r="D911" s="99"/>
      <c r="E911" s="99"/>
      <c r="F911" s="100"/>
      <c r="G911" s="99"/>
      <c r="H911" s="99"/>
      <c r="I911" s="98"/>
      <c r="J911" s="98"/>
      <c r="K911" s="98"/>
      <c r="L911" s="97"/>
      <c r="M911" s="97"/>
      <c r="N911" s="96"/>
    </row>
    <row r="912" spans="4:14" x14ac:dyDescent="0.25">
      <c r="D912" s="99"/>
      <c r="E912" s="99"/>
      <c r="F912" s="100"/>
      <c r="G912" s="99"/>
      <c r="H912" s="99"/>
      <c r="I912" s="98"/>
      <c r="J912" s="98"/>
      <c r="K912" s="98"/>
      <c r="L912" s="97"/>
      <c r="M912" s="97"/>
      <c r="N912" s="96"/>
    </row>
    <row r="913" spans="4:14" x14ac:dyDescent="0.25">
      <c r="D913" s="99"/>
      <c r="E913" s="99"/>
      <c r="F913" s="100"/>
      <c r="G913" s="99"/>
      <c r="H913" s="99"/>
      <c r="I913" s="98"/>
      <c r="J913" s="98"/>
      <c r="K913" s="98"/>
      <c r="L913" s="97"/>
      <c r="M913" s="97"/>
      <c r="N913" s="96"/>
    </row>
    <row r="914" spans="4:14" x14ac:dyDescent="0.25">
      <c r="D914" s="99"/>
      <c r="E914" s="99"/>
      <c r="F914" s="100"/>
      <c r="G914" s="99"/>
      <c r="H914" s="99"/>
      <c r="I914" s="98"/>
      <c r="J914" s="98"/>
      <c r="K914" s="98"/>
      <c r="L914" s="97"/>
      <c r="M914" s="97"/>
      <c r="N914" s="96"/>
    </row>
    <row r="915" spans="4:14" x14ac:dyDescent="0.25">
      <c r="D915" s="99"/>
      <c r="E915" s="99"/>
      <c r="F915" s="100"/>
      <c r="G915" s="99"/>
      <c r="H915" s="99"/>
      <c r="I915" s="98"/>
      <c r="J915" s="98"/>
      <c r="K915" s="98"/>
      <c r="L915" s="97"/>
      <c r="M915" s="97"/>
      <c r="N915" s="96"/>
    </row>
    <row r="916" spans="4:14" x14ac:dyDescent="0.25">
      <c r="D916" s="99"/>
      <c r="E916" s="99"/>
      <c r="F916" s="100"/>
      <c r="G916" s="99"/>
      <c r="H916" s="99"/>
      <c r="I916" s="98"/>
      <c r="J916" s="98"/>
      <c r="K916" s="98"/>
      <c r="L916" s="97"/>
      <c r="M916" s="97"/>
      <c r="N916" s="96"/>
    </row>
    <row r="917" spans="4:14" x14ac:dyDescent="0.25">
      <c r="D917" s="99"/>
      <c r="E917" s="99"/>
      <c r="F917" s="100"/>
      <c r="G917" s="99"/>
      <c r="H917" s="99"/>
      <c r="I917" s="98"/>
      <c r="J917" s="98"/>
      <c r="K917" s="98"/>
      <c r="L917" s="97"/>
      <c r="M917" s="97"/>
      <c r="N917" s="96"/>
    </row>
    <row r="918" spans="4:14" x14ac:dyDescent="0.25">
      <c r="D918" s="99"/>
      <c r="E918" s="99"/>
      <c r="F918" s="100"/>
      <c r="G918" s="99"/>
      <c r="H918" s="99"/>
      <c r="I918" s="98"/>
      <c r="J918" s="98"/>
      <c r="K918" s="98"/>
      <c r="L918" s="97"/>
      <c r="M918" s="97"/>
      <c r="N918" s="96"/>
    </row>
    <row r="919" spans="4:14" x14ac:dyDescent="0.25">
      <c r="D919" s="99"/>
      <c r="E919" s="99"/>
      <c r="F919" s="100"/>
      <c r="G919" s="99"/>
      <c r="H919" s="99"/>
      <c r="I919" s="98"/>
      <c r="J919" s="98"/>
      <c r="K919" s="98"/>
      <c r="L919" s="97"/>
      <c r="M919" s="97"/>
      <c r="N919" s="96"/>
    </row>
    <row r="920" spans="4:14" x14ac:dyDescent="0.25">
      <c r="D920" s="99"/>
      <c r="E920" s="99"/>
      <c r="F920" s="100"/>
      <c r="G920" s="99"/>
      <c r="H920" s="99"/>
      <c r="I920" s="98"/>
      <c r="J920" s="98"/>
      <c r="K920" s="98"/>
      <c r="L920" s="97"/>
      <c r="M920" s="97"/>
      <c r="N920" s="96"/>
    </row>
    <row r="921" spans="4:14" x14ac:dyDescent="0.25">
      <c r="D921" s="99"/>
      <c r="E921" s="99"/>
      <c r="F921" s="100"/>
      <c r="G921" s="99"/>
      <c r="H921" s="99"/>
      <c r="I921" s="98"/>
      <c r="J921" s="98"/>
      <c r="K921" s="98"/>
      <c r="L921" s="97"/>
      <c r="M921" s="97"/>
      <c r="N921" s="96"/>
    </row>
    <row r="922" spans="4:14" x14ac:dyDescent="0.25">
      <c r="D922" s="99"/>
      <c r="E922" s="99"/>
      <c r="F922" s="100"/>
      <c r="G922" s="99"/>
      <c r="H922" s="99"/>
      <c r="I922" s="98"/>
      <c r="J922" s="98"/>
      <c r="K922" s="98"/>
      <c r="L922" s="97"/>
      <c r="M922" s="97"/>
      <c r="N922" s="96"/>
    </row>
    <row r="923" spans="4:14" x14ac:dyDescent="0.25">
      <c r="D923" s="99"/>
      <c r="E923" s="99"/>
      <c r="F923" s="100"/>
      <c r="G923" s="99"/>
      <c r="H923" s="99"/>
      <c r="I923" s="98"/>
      <c r="J923" s="98"/>
      <c r="K923" s="98"/>
      <c r="L923" s="97"/>
      <c r="M923" s="97"/>
      <c r="N923" s="96"/>
    </row>
    <row r="924" spans="4:14" x14ac:dyDescent="0.25">
      <c r="D924" s="99"/>
      <c r="E924" s="99"/>
      <c r="F924" s="100"/>
      <c r="G924" s="99"/>
      <c r="H924" s="99"/>
      <c r="I924" s="98"/>
      <c r="J924" s="98"/>
      <c r="K924" s="98"/>
      <c r="L924" s="97"/>
      <c r="M924" s="97"/>
      <c r="N924" s="96"/>
    </row>
    <row r="925" spans="4:14" x14ac:dyDescent="0.25">
      <c r="D925" s="99"/>
      <c r="E925" s="99"/>
      <c r="F925" s="100"/>
      <c r="G925" s="99"/>
      <c r="H925" s="99"/>
      <c r="I925" s="98"/>
      <c r="J925" s="98"/>
      <c r="K925" s="98"/>
      <c r="L925" s="97"/>
      <c r="M925" s="97"/>
      <c r="N925" s="96"/>
    </row>
    <row r="926" spans="4:14" x14ac:dyDescent="0.25">
      <c r="D926" s="99"/>
      <c r="E926" s="99"/>
      <c r="F926" s="100"/>
      <c r="G926" s="99"/>
      <c r="H926" s="99"/>
      <c r="I926" s="98"/>
      <c r="J926" s="98"/>
      <c r="K926" s="98"/>
      <c r="L926" s="97"/>
      <c r="M926" s="97"/>
      <c r="N926" s="96"/>
    </row>
    <row r="927" spans="4:14" x14ac:dyDescent="0.25">
      <c r="D927" s="99"/>
      <c r="E927" s="99"/>
      <c r="F927" s="100"/>
      <c r="G927" s="99"/>
      <c r="H927" s="99"/>
      <c r="I927" s="98"/>
      <c r="J927" s="98"/>
      <c r="K927" s="98"/>
      <c r="L927" s="97"/>
      <c r="M927" s="97"/>
      <c r="N927" s="96"/>
    </row>
    <row r="928" spans="4:14" x14ac:dyDescent="0.25">
      <c r="D928" s="99"/>
      <c r="E928" s="99"/>
      <c r="F928" s="100"/>
      <c r="G928" s="99"/>
      <c r="H928" s="99"/>
      <c r="I928" s="98"/>
      <c r="J928" s="98"/>
      <c r="K928" s="98"/>
      <c r="L928" s="97"/>
      <c r="M928" s="97"/>
      <c r="N928" s="96"/>
    </row>
    <row r="929" spans="4:14" x14ac:dyDescent="0.25">
      <c r="D929" s="99"/>
      <c r="E929" s="99"/>
      <c r="F929" s="100"/>
      <c r="G929" s="99"/>
      <c r="H929" s="99"/>
      <c r="I929" s="98"/>
      <c r="J929" s="98"/>
      <c r="K929" s="98"/>
      <c r="L929" s="97"/>
      <c r="M929" s="97"/>
      <c r="N929" s="96"/>
    </row>
    <row r="930" spans="4:14" x14ac:dyDescent="0.25">
      <c r="D930" s="99"/>
      <c r="E930" s="99"/>
      <c r="F930" s="100"/>
      <c r="G930" s="99"/>
      <c r="H930" s="99"/>
      <c r="I930" s="98"/>
      <c r="J930" s="98"/>
      <c r="K930" s="98"/>
      <c r="L930" s="97"/>
      <c r="M930" s="97"/>
      <c r="N930" s="96"/>
    </row>
    <row r="931" spans="4:14" x14ac:dyDescent="0.25">
      <c r="D931" s="99"/>
      <c r="E931" s="99"/>
      <c r="F931" s="100"/>
      <c r="G931" s="99"/>
      <c r="H931" s="99"/>
      <c r="I931" s="98"/>
      <c r="J931" s="98"/>
      <c r="K931" s="98"/>
      <c r="L931" s="97"/>
      <c r="M931" s="97"/>
      <c r="N931" s="96"/>
    </row>
    <row r="932" spans="4:14" x14ac:dyDescent="0.25">
      <c r="D932" s="99"/>
      <c r="E932" s="99"/>
      <c r="F932" s="100"/>
      <c r="G932" s="99"/>
      <c r="H932" s="99"/>
      <c r="I932" s="98"/>
      <c r="J932" s="98"/>
      <c r="K932" s="98"/>
      <c r="L932" s="97"/>
      <c r="M932" s="97"/>
      <c r="N932" s="96"/>
    </row>
    <row r="933" spans="4:14" x14ac:dyDescent="0.25">
      <c r="D933" s="99"/>
      <c r="E933" s="99"/>
      <c r="F933" s="100"/>
      <c r="G933" s="99"/>
      <c r="H933" s="99"/>
      <c r="I933" s="98"/>
      <c r="J933" s="98"/>
      <c r="K933" s="98"/>
      <c r="L933" s="97"/>
      <c r="M933" s="97"/>
      <c r="N933" s="96"/>
    </row>
    <row r="934" spans="4:14" x14ac:dyDescent="0.25">
      <c r="D934" s="99"/>
      <c r="E934" s="99"/>
      <c r="F934" s="100"/>
      <c r="G934" s="99"/>
      <c r="H934" s="99"/>
      <c r="I934" s="98"/>
      <c r="J934" s="98"/>
      <c r="K934" s="98"/>
      <c r="L934" s="97"/>
      <c r="M934" s="97"/>
      <c r="N934" s="96"/>
    </row>
    <row r="935" spans="4:14" x14ac:dyDescent="0.25">
      <c r="D935" s="99"/>
      <c r="E935" s="99"/>
      <c r="F935" s="100"/>
      <c r="G935" s="99"/>
      <c r="H935" s="99"/>
      <c r="I935" s="98"/>
      <c r="J935" s="98"/>
      <c r="K935" s="98"/>
      <c r="L935" s="97"/>
      <c r="M935" s="97"/>
      <c r="N935" s="96"/>
    </row>
    <row r="936" spans="4:14" x14ac:dyDescent="0.25">
      <c r="D936" s="99"/>
      <c r="E936" s="99"/>
      <c r="F936" s="100"/>
      <c r="G936" s="99"/>
      <c r="H936" s="99"/>
      <c r="I936" s="98"/>
      <c r="J936" s="98"/>
      <c r="K936" s="98"/>
      <c r="L936" s="97"/>
      <c r="M936" s="97"/>
      <c r="N936" s="96"/>
    </row>
    <row r="937" spans="4:14" x14ac:dyDescent="0.25">
      <c r="D937" s="99"/>
      <c r="E937" s="99"/>
      <c r="F937" s="100"/>
      <c r="G937" s="99"/>
      <c r="H937" s="99"/>
      <c r="I937" s="98"/>
      <c r="J937" s="98"/>
      <c r="K937" s="98"/>
      <c r="L937" s="97"/>
      <c r="M937" s="97"/>
      <c r="N937" s="96"/>
    </row>
    <row r="938" spans="4:14" x14ac:dyDescent="0.25">
      <c r="D938" s="99"/>
      <c r="E938" s="99"/>
      <c r="F938" s="100"/>
      <c r="G938" s="99"/>
      <c r="H938" s="99"/>
      <c r="I938" s="98"/>
      <c r="J938" s="98"/>
      <c r="K938" s="98"/>
      <c r="L938" s="97"/>
      <c r="M938" s="97"/>
      <c r="N938" s="96"/>
    </row>
    <row r="939" spans="4:14" x14ac:dyDescent="0.25">
      <c r="D939" s="99"/>
      <c r="E939" s="99"/>
      <c r="F939" s="100"/>
      <c r="G939" s="99"/>
      <c r="H939" s="99"/>
      <c r="I939" s="98"/>
      <c r="J939" s="98"/>
      <c r="K939" s="98"/>
      <c r="L939" s="97"/>
      <c r="M939" s="97"/>
      <c r="N939" s="96"/>
    </row>
    <row r="940" spans="4:14" x14ac:dyDescent="0.25">
      <c r="D940" s="99"/>
      <c r="E940" s="99"/>
      <c r="F940" s="100"/>
      <c r="G940" s="99"/>
      <c r="H940" s="99"/>
      <c r="I940" s="98"/>
      <c r="J940" s="98"/>
      <c r="K940" s="98"/>
      <c r="L940" s="97"/>
      <c r="M940" s="97"/>
      <c r="N940" s="96"/>
    </row>
    <row r="941" spans="4:14" x14ac:dyDescent="0.25">
      <c r="D941" s="99"/>
      <c r="E941" s="99"/>
      <c r="F941" s="100"/>
      <c r="G941" s="99"/>
      <c r="H941" s="99"/>
      <c r="I941" s="98"/>
      <c r="J941" s="98"/>
      <c r="K941" s="98"/>
      <c r="L941" s="97"/>
      <c r="M941" s="97"/>
      <c r="N941" s="96"/>
    </row>
    <row r="942" spans="4:14" x14ac:dyDescent="0.25">
      <c r="D942" s="99"/>
      <c r="E942" s="99"/>
      <c r="F942" s="100"/>
      <c r="G942" s="99"/>
      <c r="H942" s="99"/>
      <c r="I942" s="98"/>
      <c r="J942" s="98"/>
      <c r="K942" s="98"/>
      <c r="L942" s="97"/>
      <c r="M942" s="97"/>
      <c r="N942" s="96"/>
    </row>
    <row r="943" spans="4:14" x14ac:dyDescent="0.25">
      <c r="D943" s="99"/>
      <c r="E943" s="99"/>
      <c r="F943" s="100"/>
      <c r="G943" s="99"/>
      <c r="H943" s="99"/>
      <c r="I943" s="98"/>
      <c r="J943" s="98"/>
      <c r="K943" s="98"/>
      <c r="L943" s="97"/>
      <c r="M943" s="97"/>
      <c r="N943" s="96"/>
    </row>
    <row r="944" spans="4:14" x14ac:dyDescent="0.25">
      <c r="D944" s="99"/>
      <c r="E944" s="99"/>
      <c r="F944" s="100"/>
      <c r="G944" s="99"/>
      <c r="H944" s="99"/>
      <c r="I944" s="98"/>
      <c r="J944" s="98"/>
      <c r="K944" s="98"/>
      <c r="L944" s="97"/>
      <c r="M944" s="97"/>
      <c r="N944" s="96"/>
    </row>
    <row r="945" spans="4:14" x14ac:dyDescent="0.25">
      <c r="D945" s="99"/>
      <c r="E945" s="99"/>
      <c r="F945" s="100"/>
      <c r="G945" s="99"/>
      <c r="H945" s="99"/>
      <c r="I945" s="98"/>
      <c r="J945" s="98"/>
      <c r="K945" s="98"/>
      <c r="L945" s="97"/>
      <c r="M945" s="97"/>
      <c r="N945" s="96"/>
    </row>
    <row r="946" spans="4:14" x14ac:dyDescent="0.25">
      <c r="D946" s="99"/>
      <c r="E946" s="99"/>
      <c r="F946" s="100"/>
      <c r="G946" s="99"/>
      <c r="H946" s="99"/>
      <c r="I946" s="98"/>
      <c r="J946" s="98"/>
      <c r="K946" s="98"/>
      <c r="L946" s="97"/>
      <c r="M946" s="97"/>
      <c r="N946" s="96"/>
    </row>
    <row r="947" spans="4:14" x14ac:dyDescent="0.25">
      <c r="D947" s="99"/>
      <c r="E947" s="99"/>
      <c r="F947" s="100"/>
      <c r="G947" s="99"/>
      <c r="H947" s="99"/>
      <c r="I947" s="98"/>
      <c r="J947" s="98"/>
      <c r="K947" s="98"/>
      <c r="L947" s="97"/>
      <c r="M947" s="97"/>
      <c r="N947" s="96"/>
    </row>
  </sheetData>
  <sheetProtection formatCells="0" formatColumns="0" formatRows="0" insertColumns="0" insertRows="0" deleteColumns="0" deleteRows="0"/>
  <mergeCells count="7">
    <mergeCell ref="K8:L8"/>
    <mergeCell ref="A1:N1"/>
    <mergeCell ref="A2:N2"/>
    <mergeCell ref="A3:N3"/>
    <mergeCell ref="C4:G5"/>
    <mergeCell ref="H4:O4"/>
    <mergeCell ref="H5:O5"/>
  </mergeCells>
  <conditionalFormatting sqref="N170 N1:N3 N67:N68 N135:N137 N96:N102 N84 N144:N145 N139 N369:N65525 N73 N106 N179 N7:N25 N86:N94">
    <cfRule type="cellIs" dxfId="39" priority="39" stopIfTrue="1" operator="lessThan">
      <formula>0.05</formula>
    </cfRule>
  </conditionalFormatting>
  <conditionalFormatting sqref="N26 N41 N53 N85 N134 N149 N165 N175">
    <cfRule type="cellIs" dxfId="38" priority="38" stopIfTrue="1" operator="lessThan">
      <formula>0.05</formula>
    </cfRule>
  </conditionalFormatting>
  <conditionalFormatting sqref="N27:N40">
    <cfRule type="cellIs" dxfId="37" priority="37" stopIfTrue="1" operator="lessThan">
      <formula>0.05</formula>
    </cfRule>
  </conditionalFormatting>
  <conditionalFormatting sqref="N42:N52">
    <cfRule type="cellIs" dxfId="36" priority="36" stopIfTrue="1" operator="lessThan">
      <formula>0.05</formula>
    </cfRule>
  </conditionalFormatting>
  <conditionalFormatting sqref="N54:N66">
    <cfRule type="cellIs" dxfId="35" priority="35" stopIfTrue="1" operator="lessThan">
      <formula>0.05</formula>
    </cfRule>
  </conditionalFormatting>
  <conditionalFormatting sqref="N111:N116 N125 N127:N128 N131:N132">
    <cfRule type="cellIs" dxfId="34" priority="34" stopIfTrue="1" operator="lessThan">
      <formula>0.05</formula>
    </cfRule>
  </conditionalFormatting>
  <conditionalFormatting sqref="N154">
    <cfRule type="cellIs" dxfId="33" priority="33" stopIfTrue="1" operator="lessThan">
      <formula>0.05</formula>
    </cfRule>
  </conditionalFormatting>
  <conditionalFormatting sqref="N69:N72 N95">
    <cfRule type="cellIs" dxfId="32" priority="32" stopIfTrue="1" operator="lessThan">
      <formula>0.05</formula>
    </cfRule>
  </conditionalFormatting>
  <conditionalFormatting sqref="N103">
    <cfRule type="cellIs" dxfId="31" priority="31" stopIfTrue="1" operator="lessThan">
      <formula>0.05</formula>
    </cfRule>
  </conditionalFormatting>
  <conditionalFormatting sqref="N104">
    <cfRule type="cellIs" dxfId="30" priority="30" stopIfTrue="1" operator="lessThan">
      <formula>0.05</formula>
    </cfRule>
  </conditionalFormatting>
  <conditionalFormatting sqref="N74:N83">
    <cfRule type="cellIs" dxfId="29" priority="29" stopIfTrue="1" operator="lessThan">
      <formula>0.05</formula>
    </cfRule>
  </conditionalFormatting>
  <conditionalFormatting sqref="N107">
    <cfRule type="cellIs" dxfId="28" priority="27" stopIfTrue="1" operator="lessThan">
      <formula>0.05</formula>
    </cfRule>
  </conditionalFormatting>
  <conditionalFormatting sqref="N108:N110">
    <cfRule type="cellIs" dxfId="27" priority="28" stopIfTrue="1" operator="lessThan">
      <formula>0.05</formula>
    </cfRule>
  </conditionalFormatting>
  <conditionalFormatting sqref="N118:N124">
    <cfRule type="cellIs" dxfId="26" priority="26" stopIfTrue="1" operator="lessThan">
      <formula>0.05</formula>
    </cfRule>
  </conditionalFormatting>
  <conditionalFormatting sqref="N140:N143">
    <cfRule type="cellIs" dxfId="25" priority="24" stopIfTrue="1" operator="lessThan">
      <formula>0.05</formula>
    </cfRule>
  </conditionalFormatting>
  <conditionalFormatting sqref="N138">
    <cfRule type="cellIs" dxfId="24" priority="25" stopIfTrue="1" operator="lessThan">
      <formula>0.05</formula>
    </cfRule>
  </conditionalFormatting>
  <conditionalFormatting sqref="N160">
    <cfRule type="cellIs" dxfId="23" priority="23" stopIfTrue="1" operator="lessThan">
      <formula>0.05</formula>
    </cfRule>
  </conditionalFormatting>
  <conditionalFormatting sqref="N184 N194 N200">
    <cfRule type="cellIs" dxfId="22" priority="22" stopIfTrue="1" operator="lessThan">
      <formula>0.05</formula>
    </cfRule>
  </conditionalFormatting>
  <conditionalFormatting sqref="N206 N210 N218">
    <cfRule type="cellIs" dxfId="21" priority="21" stopIfTrue="1" operator="lessThan">
      <formula>0.05</formula>
    </cfRule>
  </conditionalFormatting>
  <conditionalFormatting sqref="N117">
    <cfRule type="cellIs" dxfId="20" priority="20" stopIfTrue="1" operator="lessThan">
      <formula>0.05</formula>
    </cfRule>
  </conditionalFormatting>
  <conditionalFormatting sqref="N105">
    <cfRule type="cellIs" dxfId="19" priority="19" stopIfTrue="1" operator="lessThan">
      <formula>0.05</formula>
    </cfRule>
  </conditionalFormatting>
  <conditionalFormatting sqref="N126">
    <cfRule type="cellIs" dxfId="18" priority="18" stopIfTrue="1" operator="lessThan">
      <formula>0.05</formula>
    </cfRule>
  </conditionalFormatting>
  <conditionalFormatting sqref="N133">
    <cfRule type="cellIs" dxfId="17" priority="17" stopIfTrue="1" operator="lessThan">
      <formula>0.05</formula>
    </cfRule>
  </conditionalFormatting>
  <conditionalFormatting sqref="N129:N130">
    <cfRule type="cellIs" dxfId="16" priority="16" stopIfTrue="1" operator="lessThan">
      <formula>0.05</formula>
    </cfRule>
  </conditionalFormatting>
  <conditionalFormatting sqref="N146:N148">
    <cfRule type="cellIs" dxfId="15" priority="15" stopIfTrue="1" operator="lessThan">
      <formula>0.05</formula>
    </cfRule>
  </conditionalFormatting>
  <conditionalFormatting sqref="N150:N153">
    <cfRule type="cellIs" dxfId="14" priority="14" stopIfTrue="1" operator="lessThan">
      <formula>0.05</formula>
    </cfRule>
  </conditionalFormatting>
  <conditionalFormatting sqref="N155:N159">
    <cfRule type="cellIs" dxfId="13" priority="13" stopIfTrue="1" operator="lessThan">
      <formula>0.05</formula>
    </cfRule>
  </conditionalFormatting>
  <conditionalFormatting sqref="N161:N164">
    <cfRule type="cellIs" dxfId="12" priority="12" stopIfTrue="1" operator="lessThan">
      <formula>0.05</formula>
    </cfRule>
  </conditionalFormatting>
  <conditionalFormatting sqref="N166:N169">
    <cfRule type="cellIs" dxfId="11" priority="11" stopIfTrue="1" operator="lessThan">
      <formula>0.05</formula>
    </cfRule>
  </conditionalFormatting>
  <conditionalFormatting sqref="N171:N174">
    <cfRule type="cellIs" dxfId="10" priority="10" stopIfTrue="1" operator="lessThan">
      <formula>0.05</formula>
    </cfRule>
  </conditionalFormatting>
  <conditionalFormatting sqref="N176:N178">
    <cfRule type="cellIs" dxfId="9" priority="9" stopIfTrue="1" operator="lessThan">
      <formula>0.05</formula>
    </cfRule>
  </conditionalFormatting>
  <conditionalFormatting sqref="N180:N183">
    <cfRule type="cellIs" dxfId="8" priority="8" stopIfTrue="1" operator="lessThan">
      <formula>0.05</formula>
    </cfRule>
  </conditionalFormatting>
  <conditionalFormatting sqref="N185:N193">
    <cfRule type="cellIs" dxfId="7" priority="7" stopIfTrue="1" operator="lessThan">
      <formula>0.05</formula>
    </cfRule>
  </conditionalFormatting>
  <conditionalFormatting sqref="N195:N199">
    <cfRule type="cellIs" dxfId="6" priority="6" stopIfTrue="1" operator="lessThan">
      <formula>0.05</formula>
    </cfRule>
  </conditionalFormatting>
  <conditionalFormatting sqref="N201:N205">
    <cfRule type="cellIs" dxfId="5" priority="5" stopIfTrue="1" operator="lessThan">
      <formula>0.05</formula>
    </cfRule>
  </conditionalFormatting>
  <conditionalFormatting sqref="N207:N209">
    <cfRule type="cellIs" dxfId="4" priority="4" stopIfTrue="1" operator="lessThan">
      <formula>0.05</formula>
    </cfRule>
  </conditionalFormatting>
  <conditionalFormatting sqref="N222:N368">
    <cfRule type="cellIs" dxfId="3" priority="3" stopIfTrue="1" operator="lessThan">
      <formula>0.05</formula>
    </cfRule>
  </conditionalFormatting>
  <conditionalFormatting sqref="N211:N217">
    <cfRule type="cellIs" dxfId="2" priority="2" stopIfTrue="1" operator="lessThan">
      <formula>0.05</formula>
    </cfRule>
  </conditionalFormatting>
  <conditionalFormatting sqref="N219:N221">
    <cfRule type="cellIs" dxfId="1" priority="1" stopIfTrue="1" operator="lessThan">
      <formula>0.05</formula>
    </cfRule>
  </conditionalFormatting>
  <hyperlinks>
    <hyperlink ref="A3" r:id="rId1"/>
  </hyperlinks>
  <pageMargins left="0.75" right="0.47" top="1" bottom="1" header="0.5" footer="0.5"/>
  <pageSetup orientation="landscape" horizontalDpi="4294967293" verticalDpi="429496729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38"/>
  <sheetViews>
    <sheetView tabSelected="1" zoomScale="80" zoomScaleNormal="80" zoomScalePageLayoutView="125" workbookViewId="0">
      <pane ySplit="8" topLeftCell="A10" activePane="bottomLeft" state="frozen"/>
      <selection pane="bottomLeft" activeCell="C4" sqref="C4:G5"/>
    </sheetView>
  </sheetViews>
  <sheetFormatPr defaultColWidth="8.85546875" defaultRowHeight="18" x14ac:dyDescent="0.25"/>
  <cols>
    <col min="1" max="1" width="43.42578125" style="89" customWidth="1"/>
    <col min="2" max="2" width="11" style="95" customWidth="1"/>
    <col min="3" max="3" width="12" style="95" customWidth="1"/>
    <col min="4" max="5" width="12" style="93" customWidth="1"/>
    <col min="6" max="6" width="9" style="94" customWidth="1"/>
    <col min="7" max="7" width="12" style="93" customWidth="1"/>
    <col min="8" max="8" width="8.28515625" style="93" customWidth="1"/>
    <col min="9" max="9" width="10" style="92" customWidth="1"/>
    <col min="10" max="10" width="8.7109375" style="92" hidden="1" customWidth="1"/>
    <col min="11" max="11" width="8.140625" style="92" customWidth="1"/>
    <col min="12" max="13" width="9.140625" style="91" customWidth="1"/>
    <col min="14" max="14" width="11.140625" style="90" customWidth="1"/>
    <col min="15" max="15" width="22" style="89" customWidth="1"/>
    <col min="16" max="16" width="2.140625" style="89" customWidth="1"/>
    <col min="17" max="17" width="19.42578125" style="194" customWidth="1"/>
    <col min="18" max="16384" width="8.85546875" style="89"/>
  </cols>
  <sheetData>
    <row r="1" spans="1:17" s="162" customFormat="1" ht="27" customHeight="1" x14ac:dyDescent="0.35">
      <c r="A1" s="241" t="s">
        <v>389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164"/>
      <c r="P1" s="164"/>
      <c r="Q1" s="163"/>
    </row>
    <row r="2" spans="1:17" s="162" customFormat="1" ht="27" customHeight="1" x14ac:dyDescent="0.35">
      <c r="A2" s="242" t="s">
        <v>390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164"/>
      <c r="P2" s="164"/>
      <c r="Q2" s="163"/>
    </row>
    <row r="3" spans="1:17" s="160" customFormat="1" ht="23.25" x14ac:dyDescent="0.3">
      <c r="A3" s="243" t="s">
        <v>196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161"/>
      <c r="P3" s="161"/>
      <c r="Q3" s="165"/>
    </row>
    <row r="4" spans="1:17" s="147" customFormat="1" ht="21.75" customHeight="1" x14ac:dyDescent="0.2">
      <c r="A4" s="139" t="s">
        <v>2</v>
      </c>
      <c r="B4" s="159">
        <v>45</v>
      </c>
      <c r="C4" s="245"/>
      <c r="D4" s="246"/>
      <c r="E4" s="246"/>
      <c r="F4" s="246"/>
      <c r="G4" s="246"/>
      <c r="H4" s="257"/>
      <c r="I4" s="258"/>
      <c r="J4" s="258"/>
      <c r="K4" s="258"/>
      <c r="L4" s="258"/>
      <c r="M4" s="258"/>
      <c r="N4" s="258"/>
      <c r="O4" s="258"/>
      <c r="P4" s="149"/>
      <c r="Q4" s="148"/>
    </row>
    <row r="5" spans="1:17" s="147" customFormat="1" ht="21.75" customHeight="1" x14ac:dyDescent="0.2">
      <c r="A5" s="155" t="s">
        <v>14</v>
      </c>
      <c r="B5" s="159">
        <v>45</v>
      </c>
      <c r="C5" s="245"/>
      <c r="D5" s="246"/>
      <c r="E5" s="246"/>
      <c r="F5" s="246"/>
      <c r="G5" s="246"/>
      <c r="H5" s="259"/>
      <c r="I5" s="260"/>
      <c r="J5" s="260"/>
      <c r="K5" s="260"/>
      <c r="L5" s="260"/>
      <c r="M5" s="260"/>
      <c r="N5" s="260"/>
      <c r="O5" s="260"/>
      <c r="P5" s="149"/>
      <c r="Q5" s="148"/>
    </row>
    <row r="6" spans="1:17" s="147" customFormat="1" ht="21.75" customHeight="1" x14ac:dyDescent="0.2">
      <c r="A6" s="155" t="s">
        <v>335</v>
      </c>
      <c r="B6" s="158">
        <v>0.05</v>
      </c>
      <c r="C6" s="209"/>
      <c r="D6" s="168"/>
      <c r="E6" s="168"/>
      <c r="F6" s="168"/>
      <c r="G6" s="168"/>
      <c r="H6" s="210"/>
      <c r="I6" s="211"/>
      <c r="J6" s="211"/>
      <c r="K6" s="211"/>
      <c r="L6" s="211"/>
      <c r="M6" s="211"/>
      <c r="N6" s="211"/>
      <c r="O6" s="211"/>
      <c r="P6" s="149"/>
      <c r="Q6" s="148"/>
    </row>
    <row r="7" spans="1:17" s="147" customFormat="1" ht="21.75" customHeight="1" x14ac:dyDescent="0.25">
      <c r="A7" s="155" t="s">
        <v>9</v>
      </c>
      <c r="B7" s="154">
        <v>0.4</v>
      </c>
      <c r="C7" s="254" t="s">
        <v>336</v>
      </c>
      <c r="D7" s="255"/>
      <c r="E7" s="255"/>
      <c r="F7" s="255"/>
      <c r="G7" s="255"/>
      <c r="H7" s="256"/>
      <c r="I7" s="256"/>
      <c r="J7" s="256"/>
      <c r="K7" s="256"/>
      <c r="L7" s="256"/>
      <c r="M7" s="256"/>
      <c r="N7" s="256"/>
      <c r="O7" s="212"/>
      <c r="P7" s="149"/>
      <c r="Q7" s="148"/>
    </row>
    <row r="8" spans="1:17" s="140" customFormat="1" ht="60" x14ac:dyDescent="0.2">
      <c r="A8" s="146" t="s">
        <v>3</v>
      </c>
      <c r="B8" s="133" t="s">
        <v>16</v>
      </c>
      <c r="C8" s="133" t="s">
        <v>19</v>
      </c>
      <c r="D8" s="133" t="s">
        <v>17</v>
      </c>
      <c r="E8" s="133" t="s">
        <v>18</v>
      </c>
      <c r="F8" s="145" t="s">
        <v>12</v>
      </c>
      <c r="G8" s="144" t="s">
        <v>20</v>
      </c>
      <c r="H8" s="143" t="s">
        <v>0</v>
      </c>
      <c r="I8" s="133" t="s">
        <v>4</v>
      </c>
      <c r="J8" s="133" t="s">
        <v>1</v>
      </c>
      <c r="K8" s="239" t="s">
        <v>5</v>
      </c>
      <c r="L8" s="240"/>
      <c r="M8" s="142" t="s">
        <v>10</v>
      </c>
      <c r="N8" s="141" t="s">
        <v>6</v>
      </c>
      <c r="O8" s="133" t="s">
        <v>13</v>
      </c>
      <c r="P8" s="133"/>
      <c r="Q8" s="133" t="s">
        <v>15</v>
      </c>
    </row>
    <row r="9" spans="1:17" s="132" customFormat="1" ht="24" x14ac:dyDescent="0.2">
      <c r="A9" s="139"/>
      <c r="B9" s="133"/>
      <c r="C9" s="133"/>
      <c r="D9" s="133"/>
      <c r="E9" s="133"/>
      <c r="F9" s="138"/>
      <c r="G9" s="133"/>
      <c r="H9" s="133"/>
      <c r="I9" s="137"/>
      <c r="J9" s="137"/>
      <c r="K9" s="136" t="s">
        <v>7</v>
      </c>
      <c r="L9" s="136" t="s">
        <v>8</v>
      </c>
      <c r="M9" s="135"/>
      <c r="N9" s="134"/>
      <c r="O9" s="133"/>
      <c r="P9" s="133"/>
      <c r="Q9" s="139"/>
    </row>
    <row r="10" spans="1:17" s="113" customFormat="1" ht="32.25" customHeight="1" x14ac:dyDescent="0.25">
      <c r="A10" s="131" t="s">
        <v>40</v>
      </c>
      <c r="B10" s="117"/>
      <c r="C10" s="117"/>
      <c r="D10" s="107"/>
      <c r="E10" s="106"/>
      <c r="F10" s="105"/>
      <c r="G10" s="105"/>
      <c r="H10" s="104"/>
      <c r="I10" s="103"/>
      <c r="J10" s="103"/>
      <c r="K10" s="103"/>
      <c r="L10" s="103"/>
      <c r="M10" s="103"/>
      <c r="N10" s="102"/>
      <c r="O10" s="176"/>
      <c r="P10" s="101"/>
      <c r="Q10" s="192"/>
    </row>
    <row r="11" spans="1:17" s="113" customFormat="1" ht="20.25" customHeight="1" x14ac:dyDescent="0.25">
      <c r="A11" s="129" t="s">
        <v>337</v>
      </c>
      <c r="B11" s="108">
        <v>16</v>
      </c>
      <c r="C11" s="108">
        <v>12</v>
      </c>
      <c r="D11" s="107">
        <f t="shared" ref="D11" si="0">SUM($B$4-B11)</f>
        <v>29</v>
      </c>
      <c r="E11" s="106">
        <f t="shared" ref="E11" si="1">SUM($B$5-C11)</f>
        <v>33</v>
      </c>
      <c r="F11" s="105">
        <f t="shared" ref="F11:F36" si="2">IF(ISERROR(B11/$B$4),"",(B11/$B$4))</f>
        <v>0.35555555555555557</v>
      </c>
      <c r="G11" s="105">
        <f t="shared" ref="G11:G36" si="3">IF(ISERROR(C11/$B$5),"",(C11/$B$5))</f>
        <v>0.26666666666666666</v>
      </c>
      <c r="H11" s="104">
        <f t="shared" ref="H11:H36" si="4">IF(ISERROR(F11-G11),"",(F11-G11))</f>
        <v>8.8888888888888906E-2</v>
      </c>
      <c r="I11" s="103">
        <f t="shared" ref="I11:I65" si="5">IF(ISERROR((B11*E11)/(C11*D11)),"",(B11*E11/(C11*D11)))</f>
        <v>1.5172413793103448</v>
      </c>
      <c r="J11" s="103">
        <f t="shared" ref="J11:J65" si="6">POWER(1/B11+1/C11+1/D11+1/E11,1/2)</f>
        <v>0.45893259010126236</v>
      </c>
      <c r="K11" s="103">
        <f t="shared" ref="K11:K65" si="7">IF(ISERROR(EXP(LN(I11)-1.96 *J11)),"",(EXP(LN(I11)-1.96*J11)))</f>
        <v>0.61716795940376912</v>
      </c>
      <c r="L11" s="103">
        <f t="shared" ref="L11:L65" si="8">IF(ISERROR(EXP(LN(I11)+1.96 *J11)),"",EXP(LN(I11)+1.96*J11))</f>
        <v>3.7299755569221134</v>
      </c>
      <c r="M11" s="103">
        <f>IF(ISERROR(($B$7*B11/(B11+D11)/(($B$7*B11/(B11+D11)+(1-$B$7)*C11/(C11+E11))))/($B$7*D11/(B11+D11)/(($B$7*D11/(B11+D11)+(1-$B$7)*E11/(C11+E11))))),"",($B$7*B11/(B11+D11)/(($B$7*B11/(B11+D11)+(1-$B$7)*C11/(C11+E11))))/($B$7*D11/(B11+D11)/(($B$7*D11/(B11+D11)+(1-$B$7)*E11/(C11+E11)))))</f>
        <v>1.2738336713995946</v>
      </c>
      <c r="N11" s="102">
        <f t="shared" ref="N11:N19" si="9">MIN(_xlfn.HYPGEOM.DIST(C11,B11+C11,C11+E11,B11+D11+C11+E11,TRUE),_xlfn.HYPGEOM.DIST(B11,B11+C11,B11+D11,B11+D11+C11+E11,TRUE))</f>
        <v>0.24748711376653978</v>
      </c>
      <c r="O11" s="176" t="str">
        <f>IF(AND(N11&lt;$B$6,M11&gt;1,AND(B11&gt;0,B11&lt;$B$4)),"Doers are " &amp; ROUND(M11,1)&amp;" more likely to give this response than Non-Doers.",IF(AND(N11&lt;$B$6,M11&gt;1,B11=$B$4),"Doers are more likely to give this response than Doers.",""))</f>
        <v/>
      </c>
      <c r="P11" s="213"/>
      <c r="Q11" s="192" t="str">
        <f>IF(AND(N11&lt;$B$6,M11&lt;1,AND(C11&gt;0,B11&gt;0)),"Non-doers are " &amp; ROUND(1/M11,1)&amp;" more likely to give this response than Doers.",IF(AND(N11&lt;$B$6,M11=0,B11=0),"Non-doers are more likely to give this response than Doers.",""))</f>
        <v/>
      </c>
    </row>
    <row r="12" spans="1:17" s="113" customFormat="1" ht="21.75" customHeight="1" x14ac:dyDescent="0.25">
      <c r="A12" s="129" t="s">
        <v>338</v>
      </c>
      <c r="B12" s="108">
        <v>14</v>
      </c>
      <c r="C12" s="108">
        <v>11</v>
      </c>
      <c r="D12" s="107">
        <f>SUM($B$4-B12)</f>
        <v>31</v>
      </c>
      <c r="E12" s="106">
        <f>SUM($B$5-C12)</f>
        <v>34</v>
      </c>
      <c r="F12" s="105">
        <f t="shared" si="2"/>
        <v>0.31111111111111112</v>
      </c>
      <c r="G12" s="105">
        <f t="shared" si="3"/>
        <v>0.24444444444444444</v>
      </c>
      <c r="H12" s="104">
        <f t="shared" si="4"/>
        <v>6.666666666666668E-2</v>
      </c>
      <c r="I12" s="103">
        <f t="shared" si="5"/>
        <v>1.3958944281524928</v>
      </c>
      <c r="J12" s="103">
        <f t="shared" si="6"/>
        <v>0.47329429698621317</v>
      </c>
      <c r="K12" s="103">
        <f t="shared" si="7"/>
        <v>0.55204735676438355</v>
      </c>
      <c r="L12" s="103">
        <f t="shared" si="8"/>
        <v>3.5296269978860044</v>
      </c>
      <c r="M12" s="103">
        <f>IF(ISERROR(($B$7*B12/(B12+D12)/(($B$7*B12/(B12+D12)+(1-$B$7)*C12/(C12+E12))))/($B$7*D12/(B12+D12)/(($B$7*D12/(B12+D12)+(1-$B$7)*E12/(C12+E12))))),"",($B$7*B12/(B12+D12)/(($B$7*B12/(B12+D12)+(1-$B$7)*C12/(C12+E12))))/($B$7*D12/(B12+D12)/(($B$7*D12/(B12+D12)+(1-$B$7)*E12/(C12+E12)))))</f>
        <v>1.2141723955579058</v>
      </c>
      <c r="N12" s="102">
        <f t="shared" si="9"/>
        <v>0.31920386146624147</v>
      </c>
      <c r="O12" s="176" t="str">
        <f t="shared" ref="O12:O19" si="10">IF(AND(N12&lt;$B$6,M12&gt;1,AND(B12&gt;0,B12&lt;$B$4)),"Doers are " &amp; ROUND(M12,1)&amp;" more likely to give this response than Non-Doers.",IF(AND(N12&lt;$B$6,M12&gt;1,B12=$B$4),"Doers are more likely to give this response than Doers.",""))</f>
        <v/>
      </c>
      <c r="P12" s="213"/>
      <c r="Q12" s="192" t="str">
        <f t="shared" ref="Q12:Q19" si="11">IF(AND(N12&lt;$B$6,M12&lt;1,AND(C12&gt;0,B12&gt;0)),"Non-doers are " &amp; ROUND(1/M12,1)&amp;" more likely to give this response than Doers.",IF(AND(N12&lt;$B$6,M12=0,B12=0),"Non-doers are more likely to give this response than Doers.",""))</f>
        <v/>
      </c>
    </row>
    <row r="13" spans="1:17" s="113" customFormat="1" ht="21.75" customHeight="1" x14ac:dyDescent="0.25">
      <c r="A13" s="129" t="s">
        <v>339</v>
      </c>
      <c r="B13" s="108">
        <v>6</v>
      </c>
      <c r="C13" s="108">
        <v>6</v>
      </c>
      <c r="D13" s="107">
        <f t="shared" ref="D13:D19" si="12">SUM($B$4-B13)</f>
        <v>39</v>
      </c>
      <c r="E13" s="106">
        <f t="shared" ref="E13:E19" si="13">SUM($B$5-C13)</f>
        <v>39</v>
      </c>
      <c r="F13" s="105">
        <f t="shared" si="2"/>
        <v>0.13333333333333333</v>
      </c>
      <c r="G13" s="105">
        <f t="shared" si="3"/>
        <v>0.13333333333333333</v>
      </c>
      <c r="H13" s="104">
        <f t="shared" si="4"/>
        <v>0</v>
      </c>
      <c r="I13" s="103">
        <f t="shared" si="5"/>
        <v>1</v>
      </c>
      <c r="J13" s="103">
        <f t="shared" si="6"/>
        <v>0.62017367294604231</v>
      </c>
      <c r="K13" s="103">
        <f t="shared" si="7"/>
        <v>0.29654971582313883</v>
      </c>
      <c r="L13" s="103">
        <f t="shared" si="8"/>
        <v>3.3721158599807808</v>
      </c>
      <c r="M13" s="103">
        <f>IF(ISERROR(($B$7*B13/(B13+D13)/(($B$7*B13/(B13+D13)+(1-$B$7)*C13/(C13+E13))))/($B$7*D13/(B13+D13)/(($B$7*D13/(B13+D13)+(1-$B$7)*E13/(C13+E13))))),"",($B$7*B13/(B13+D13)/(($B$7*B13/(B13+D13)+(1-$B$7)*C13/(C13+E13))))/($B$7*D13/(B13+D13)/(($B$7*D13/(B13+D13)+(1-$B$7)*E13/(C13+E13)))))</f>
        <v>1.0000000000000002</v>
      </c>
      <c r="N13" s="102">
        <f t="shared" si="9"/>
        <v>0.62110732129949686</v>
      </c>
      <c r="O13" s="176" t="str">
        <f t="shared" si="10"/>
        <v/>
      </c>
      <c r="P13" s="213"/>
      <c r="Q13" s="192" t="str">
        <f t="shared" si="11"/>
        <v/>
      </c>
    </row>
    <row r="14" spans="1:17" s="113" customFormat="1" ht="69.75" customHeight="1" x14ac:dyDescent="0.25">
      <c r="A14" s="129" t="s">
        <v>340</v>
      </c>
      <c r="B14" s="108">
        <v>5</v>
      </c>
      <c r="C14" s="108">
        <v>0</v>
      </c>
      <c r="D14" s="107">
        <f t="shared" si="12"/>
        <v>40</v>
      </c>
      <c r="E14" s="106">
        <f t="shared" si="13"/>
        <v>45</v>
      </c>
      <c r="F14" s="105">
        <f t="shared" si="2"/>
        <v>0.1111111111111111</v>
      </c>
      <c r="G14" s="105">
        <f t="shared" si="3"/>
        <v>0</v>
      </c>
      <c r="H14" s="104">
        <f t="shared" si="4"/>
        <v>0.1111111111111111</v>
      </c>
      <c r="I14" s="103" t="str">
        <f t="shared" si="5"/>
        <v/>
      </c>
      <c r="J14" s="103" t="e">
        <f t="shared" si="6"/>
        <v>#DIV/0!</v>
      </c>
      <c r="K14" s="103" t="str">
        <f t="shared" si="7"/>
        <v/>
      </c>
      <c r="L14" s="103" t="str">
        <f t="shared" si="8"/>
        <v/>
      </c>
      <c r="M14" s="103">
        <f t="shared" ref="M14:M16" si="14">IF(ISERROR(($B$7*B14/(B14+D14)/(($B$7*B14/(B14+D14)+(1-$B$7)*C14/(C14+E14))))/($B$7*D14/(B14+D14)/(($B$7*D14/(B14+D14)+(1-$B$7)*E14/(C14+E14))))),"",($B$7*B14/(B14+D14)/(($B$7*B14/(B14+D14)+(1-$B$7)*C14/(C14+E14))))/($B$7*D14/(B14+D14)/(($B$7*D14/(B14+D14)+(1-$B$7)*E14/(C14+E14)))))</f>
        <v>2.6874999999999996</v>
      </c>
      <c r="N14" s="102">
        <f t="shared" si="9"/>
        <v>2.7799302595893065E-2</v>
      </c>
      <c r="O14" s="176" t="str">
        <f t="shared" si="10"/>
        <v>Doers are 2.7 more likely to give this response than Non-Doers.</v>
      </c>
      <c r="P14" s="213"/>
      <c r="Q14" s="192" t="str">
        <f t="shared" si="11"/>
        <v/>
      </c>
    </row>
    <row r="15" spans="1:17" s="113" customFormat="1" ht="29.25" customHeight="1" x14ac:dyDescent="0.25">
      <c r="A15" s="129" t="s">
        <v>341</v>
      </c>
      <c r="B15" s="108">
        <v>3</v>
      </c>
      <c r="C15" s="108">
        <v>0</v>
      </c>
      <c r="D15" s="107">
        <f t="shared" si="12"/>
        <v>42</v>
      </c>
      <c r="E15" s="106">
        <f t="shared" si="13"/>
        <v>45</v>
      </c>
      <c r="F15" s="105">
        <f t="shared" si="2"/>
        <v>6.6666666666666666E-2</v>
      </c>
      <c r="G15" s="105">
        <f t="shared" si="3"/>
        <v>0</v>
      </c>
      <c r="H15" s="104">
        <f t="shared" si="4"/>
        <v>6.6666666666666666E-2</v>
      </c>
      <c r="I15" s="103" t="str">
        <f t="shared" si="5"/>
        <v/>
      </c>
      <c r="J15" s="103" t="e">
        <f t="shared" si="6"/>
        <v>#DIV/0!</v>
      </c>
      <c r="K15" s="103" t="str">
        <f t="shared" si="7"/>
        <v/>
      </c>
      <c r="L15" s="103" t="str">
        <f t="shared" si="8"/>
        <v/>
      </c>
      <c r="M15" s="103">
        <f t="shared" si="14"/>
        <v>2.6071428571428572</v>
      </c>
      <c r="N15" s="102">
        <f t="shared" si="9"/>
        <v>0.12078651685393257</v>
      </c>
      <c r="O15" s="176" t="str">
        <f t="shared" si="10"/>
        <v/>
      </c>
      <c r="P15" s="213"/>
      <c r="Q15" s="192" t="str">
        <f t="shared" si="11"/>
        <v/>
      </c>
    </row>
    <row r="16" spans="1:17" s="113" customFormat="1" ht="21.75" customHeight="1" x14ac:dyDescent="0.25">
      <c r="A16" s="129" t="s">
        <v>219</v>
      </c>
      <c r="B16" s="108">
        <v>0</v>
      </c>
      <c r="C16" s="108">
        <v>3</v>
      </c>
      <c r="D16" s="107">
        <f t="shared" si="12"/>
        <v>45</v>
      </c>
      <c r="E16" s="106">
        <f t="shared" si="13"/>
        <v>42</v>
      </c>
      <c r="F16" s="105">
        <f t="shared" si="2"/>
        <v>0</v>
      </c>
      <c r="G16" s="105">
        <f t="shared" si="3"/>
        <v>6.6666666666666666E-2</v>
      </c>
      <c r="H16" s="104">
        <f t="shared" si="4"/>
        <v>-6.6666666666666666E-2</v>
      </c>
      <c r="I16" s="103">
        <f t="shared" si="5"/>
        <v>0</v>
      </c>
      <c r="J16" s="103" t="e">
        <f t="shared" si="6"/>
        <v>#DIV/0!</v>
      </c>
      <c r="K16" s="103" t="str">
        <f t="shared" si="7"/>
        <v/>
      </c>
      <c r="L16" s="103" t="str">
        <f t="shared" si="8"/>
        <v/>
      </c>
      <c r="M16" s="103">
        <f t="shared" si="14"/>
        <v>0</v>
      </c>
      <c r="N16" s="102">
        <f t="shared" si="9"/>
        <v>0.12078651685393257</v>
      </c>
      <c r="O16" s="176" t="str">
        <f t="shared" si="10"/>
        <v/>
      </c>
      <c r="P16" s="213"/>
      <c r="Q16" s="192" t="str">
        <f t="shared" si="11"/>
        <v/>
      </c>
    </row>
    <row r="17" spans="1:17" s="113" customFormat="1" ht="21.75" hidden="1" customHeight="1" x14ac:dyDescent="0.25">
      <c r="A17" s="129"/>
      <c r="B17" s="108"/>
      <c r="C17" s="108"/>
      <c r="D17" s="107">
        <f t="shared" si="12"/>
        <v>45</v>
      </c>
      <c r="E17" s="106">
        <f t="shared" si="13"/>
        <v>45</v>
      </c>
      <c r="F17" s="105">
        <f t="shared" si="2"/>
        <v>0</v>
      </c>
      <c r="G17" s="105">
        <f t="shared" si="3"/>
        <v>0</v>
      </c>
      <c r="H17" s="104">
        <f t="shared" si="4"/>
        <v>0</v>
      </c>
      <c r="I17" s="103" t="str">
        <f t="shared" si="5"/>
        <v/>
      </c>
      <c r="J17" s="103" t="e">
        <f t="shared" si="6"/>
        <v>#DIV/0!</v>
      </c>
      <c r="K17" s="103" t="str">
        <f t="shared" si="7"/>
        <v/>
      </c>
      <c r="L17" s="103" t="str">
        <f t="shared" si="8"/>
        <v/>
      </c>
      <c r="M17" s="103" t="str">
        <f>IF(ISERROR(($B$7*B17/(B17+D17)/(($B$7*B17/(B17+D17)+(1-$B$7)*C17/(C17+E17))))/($B$7*D17/(B17+D17)/(($B$7*D17/(B17+D17)+(1-$B$7)*E17/(C17+E17))))),"",($B$7*B17/(B17+D17)/(($B$7*B17/(B17+D17)+(1-$B$7)*C17/(C17+E17))))/($B$7*D17/(B17+D17)/(($B$7*D17/(B17+D17)+(1-$B$7)*E17/(C17+E17)))))</f>
        <v/>
      </c>
      <c r="N17" s="102">
        <f t="shared" si="9"/>
        <v>1</v>
      </c>
      <c r="O17" s="176" t="str">
        <f t="shared" si="10"/>
        <v/>
      </c>
      <c r="P17" s="213"/>
      <c r="Q17" s="192" t="str">
        <f t="shared" si="11"/>
        <v/>
      </c>
    </row>
    <row r="18" spans="1:17" s="113" customFormat="1" ht="21.75" hidden="1" customHeight="1" x14ac:dyDescent="0.25">
      <c r="A18" s="129"/>
      <c r="B18" s="108"/>
      <c r="C18" s="108"/>
      <c r="D18" s="107">
        <f t="shared" si="12"/>
        <v>45</v>
      </c>
      <c r="E18" s="106">
        <f t="shared" si="13"/>
        <v>45</v>
      </c>
      <c r="F18" s="105">
        <f t="shared" si="2"/>
        <v>0</v>
      </c>
      <c r="G18" s="105">
        <f t="shared" si="3"/>
        <v>0</v>
      </c>
      <c r="H18" s="104">
        <f t="shared" si="4"/>
        <v>0</v>
      </c>
      <c r="I18" s="103" t="str">
        <f t="shared" si="5"/>
        <v/>
      </c>
      <c r="J18" s="103" t="e">
        <f t="shared" si="6"/>
        <v>#DIV/0!</v>
      </c>
      <c r="K18" s="103" t="str">
        <f t="shared" si="7"/>
        <v/>
      </c>
      <c r="L18" s="103" t="str">
        <f t="shared" si="8"/>
        <v/>
      </c>
      <c r="M18" s="103" t="str">
        <f>IF(ISERROR(($B$7*B18/(B18+D18)/(($B$7*B18/(B18+D18)+(1-$B$7)*C18/(C18+E18))))/($B$7*D18/(B18+D18)/(($B$7*D18/(B18+D18)+(1-$B$7)*E18/(C18+E18))))),"",($B$7*B18/(B18+D18)/(($B$7*B18/(B18+D18)+(1-$B$7)*C18/(C18+E18))))/($B$7*D18/(B18+D18)/(($B$7*D18/(B18+D18)+(1-$B$7)*E18/(C18+E18)))))</f>
        <v/>
      </c>
      <c r="N18" s="102">
        <f t="shared" si="9"/>
        <v>1</v>
      </c>
      <c r="O18" s="176" t="str">
        <f t="shared" si="10"/>
        <v/>
      </c>
      <c r="P18" s="213"/>
      <c r="Q18" s="192" t="str">
        <f t="shared" si="11"/>
        <v/>
      </c>
    </row>
    <row r="19" spans="1:17" s="113" customFormat="1" ht="21.75" customHeight="1" x14ac:dyDescent="0.25">
      <c r="A19" s="129"/>
      <c r="B19" s="108"/>
      <c r="C19" s="108"/>
      <c r="D19" s="107">
        <f t="shared" si="12"/>
        <v>45</v>
      </c>
      <c r="E19" s="106">
        <f t="shared" si="13"/>
        <v>45</v>
      </c>
      <c r="F19" s="105">
        <f t="shared" si="2"/>
        <v>0</v>
      </c>
      <c r="G19" s="105">
        <f t="shared" si="3"/>
        <v>0</v>
      </c>
      <c r="H19" s="104">
        <f t="shared" si="4"/>
        <v>0</v>
      </c>
      <c r="I19" s="103" t="str">
        <f t="shared" si="5"/>
        <v/>
      </c>
      <c r="J19" s="103" t="e">
        <f t="shared" si="6"/>
        <v>#DIV/0!</v>
      </c>
      <c r="K19" s="103" t="str">
        <f t="shared" si="7"/>
        <v/>
      </c>
      <c r="L19" s="103" t="str">
        <f t="shared" si="8"/>
        <v/>
      </c>
      <c r="M19" s="103" t="str">
        <f>IF(ISERROR(($B$7*B19/(B19+D19)/(($B$7*B19/(B19+D19)+(1-$B$7)*C19/(C19+E19))))/($B$7*D19/(B19+D19)/(($B$7*D19/(B19+D19)+(1-$B$7)*E19/(C19+E19))))),"",($B$7*B19/(B19+D19)/(($B$7*B19/(B19+D19)+(1-$B$7)*C19/(C19+E19))))/($B$7*D19/(B19+D19)/(($B$7*D19/(B19+D19)+(1-$B$7)*E19/(C19+E19)))))</f>
        <v/>
      </c>
      <c r="N19" s="102">
        <f t="shared" si="9"/>
        <v>1</v>
      </c>
      <c r="O19" s="176" t="str">
        <f t="shared" si="10"/>
        <v/>
      </c>
      <c r="P19" s="213"/>
      <c r="Q19" s="192" t="str">
        <f t="shared" si="11"/>
        <v/>
      </c>
    </row>
    <row r="20" spans="1:17" s="113" customFormat="1" ht="28.5" customHeight="1" x14ac:dyDescent="0.25">
      <c r="A20" s="114" t="s">
        <v>39</v>
      </c>
      <c r="B20" s="107"/>
      <c r="C20" s="107"/>
      <c r="D20" s="107"/>
      <c r="E20" s="106"/>
      <c r="F20" s="105"/>
      <c r="G20" s="105"/>
      <c r="H20" s="104"/>
      <c r="I20" s="103"/>
      <c r="J20" s="103"/>
      <c r="K20" s="103"/>
      <c r="L20" s="103"/>
      <c r="M20" s="103"/>
      <c r="N20" s="102"/>
      <c r="O20" s="176"/>
      <c r="P20" s="213"/>
      <c r="Q20" s="192"/>
    </row>
    <row r="21" spans="1:17" s="113" customFormat="1" ht="21.75" customHeight="1" x14ac:dyDescent="0.25">
      <c r="A21" s="129" t="s">
        <v>342</v>
      </c>
      <c r="B21" s="108">
        <v>5</v>
      </c>
      <c r="C21" s="108">
        <v>9</v>
      </c>
      <c r="D21" s="107">
        <f t="shared" ref="D21:D33" si="15">SUM($B$4-B21)</f>
        <v>40</v>
      </c>
      <c r="E21" s="106">
        <f t="shared" ref="E21:E33" si="16">SUM($B$5-C21)</f>
        <v>36</v>
      </c>
      <c r="F21" s="105">
        <f t="shared" si="2"/>
        <v>0.1111111111111111</v>
      </c>
      <c r="G21" s="105">
        <f t="shared" si="3"/>
        <v>0.2</v>
      </c>
      <c r="H21" s="104">
        <f t="shared" si="4"/>
        <v>-8.8888888888888906E-2</v>
      </c>
      <c r="I21" s="103">
        <f t="shared" si="5"/>
        <v>0.5</v>
      </c>
      <c r="J21" s="103">
        <f t="shared" si="6"/>
        <v>0.60323203569512862</v>
      </c>
      <c r="K21" s="103">
        <f t="shared" si="7"/>
        <v>0.15328107208042557</v>
      </c>
      <c r="L21" s="103">
        <f t="shared" si="8"/>
        <v>1.6309906801071086</v>
      </c>
      <c r="M21" s="103">
        <f t="shared" ref="M21:M33" si="17">IF(ISERROR(($B$7*B21/(B21+D21)/(($B$7*B21/(B21+D21)+(1-$B$7)*C21/(C21+E21))))/($B$7*D21/(B21+D21)/(($B$7*D21/(B21+D21)+(1-$B$7)*E21/(C21+E21))))),"",($B$7*B21/(B21+D21)/(($B$7*B21/(B21+D21)+(1-$B$7)*C21/(C21+E21))))/($B$7*D21/(B21+D21)/(($B$7*D21/(B21+D21)+(1-$B$7)*E21/(C21+E21)))))</f>
        <v>0.6351351351351352</v>
      </c>
      <c r="N21" s="102">
        <f t="shared" ref="N21:N33" si="18">MIN(_xlfn.HYPGEOM.DIST(C21,B21+C21,C21+E21,B21+D21+C21+E21,TRUE),_xlfn.HYPGEOM.DIST(B21,B21+C21,B21+D21,B21+D21+C21+E21,TRUE))</f>
        <v>0.19183916296426706</v>
      </c>
      <c r="O21" s="176" t="str">
        <f t="shared" ref="O21:O33" si="19">IF(AND(N21&lt;$B$6,M21&gt;1,AND(B21&gt;0,B21&lt;$B$4)),"Doers are " &amp; ROUND(M21,1)&amp;" more likely to give this response than Non-Doers.",IF(AND(N21&lt;$B$6,M21&gt;1,B21=$B$4),"Doers are more likely to give this response than Doers.",""))</f>
        <v/>
      </c>
      <c r="P21" s="213"/>
      <c r="Q21" s="192" t="str">
        <f t="shared" ref="Q21:Q33" si="20">IF(AND(N21&lt;$B$6,M21&lt;1,AND(C21&gt;0,B21&gt;0)),"Non-doers are " &amp; ROUND(1/M21,1)&amp;" more likely to give this response than Doers.",IF(AND(N21&lt;$B$6,M21=0,B21=0),"Non-doers are more likely to give this response than Doers.",""))</f>
        <v/>
      </c>
    </row>
    <row r="22" spans="1:17" s="113" customFormat="1" ht="21.75" customHeight="1" x14ac:dyDescent="0.25">
      <c r="A22" s="129" t="s">
        <v>343</v>
      </c>
      <c r="B22" s="108">
        <v>14</v>
      </c>
      <c r="C22" s="108">
        <v>11</v>
      </c>
      <c r="D22" s="107">
        <f t="shared" si="15"/>
        <v>31</v>
      </c>
      <c r="E22" s="106">
        <f t="shared" si="16"/>
        <v>34</v>
      </c>
      <c r="F22" s="105">
        <f t="shared" si="2"/>
        <v>0.31111111111111112</v>
      </c>
      <c r="G22" s="105">
        <f t="shared" si="3"/>
        <v>0.24444444444444444</v>
      </c>
      <c r="H22" s="104">
        <f t="shared" si="4"/>
        <v>6.666666666666668E-2</v>
      </c>
      <c r="I22" s="103">
        <f t="shared" si="5"/>
        <v>1.3958944281524928</v>
      </c>
      <c r="J22" s="103">
        <f t="shared" si="6"/>
        <v>0.47329429698621317</v>
      </c>
      <c r="K22" s="103">
        <f t="shared" si="7"/>
        <v>0.55204735676438355</v>
      </c>
      <c r="L22" s="103">
        <f t="shared" si="8"/>
        <v>3.5296269978860044</v>
      </c>
      <c r="M22" s="103">
        <f t="shared" si="17"/>
        <v>1.2141723955579058</v>
      </c>
      <c r="N22" s="102">
        <f t="shared" si="18"/>
        <v>0.31920386146624147</v>
      </c>
      <c r="O22" s="176" t="str">
        <f t="shared" si="19"/>
        <v/>
      </c>
      <c r="P22" s="213"/>
      <c r="Q22" s="192" t="str">
        <f t="shared" si="20"/>
        <v/>
      </c>
    </row>
    <row r="23" spans="1:17" s="113" customFormat="1" ht="21.75" customHeight="1" x14ac:dyDescent="0.25">
      <c r="A23" s="129" t="s">
        <v>344</v>
      </c>
      <c r="B23" s="108">
        <v>4</v>
      </c>
      <c r="C23" s="108">
        <v>9</v>
      </c>
      <c r="D23" s="107">
        <f t="shared" si="15"/>
        <v>41</v>
      </c>
      <c r="E23" s="106">
        <f t="shared" si="16"/>
        <v>36</v>
      </c>
      <c r="F23" s="105">
        <f t="shared" si="2"/>
        <v>8.8888888888888892E-2</v>
      </c>
      <c r="G23" s="105">
        <f t="shared" si="3"/>
        <v>0.2</v>
      </c>
      <c r="H23" s="104">
        <f t="shared" si="4"/>
        <v>-0.11111111111111112</v>
      </c>
      <c r="I23" s="103">
        <f t="shared" si="5"/>
        <v>0.3902439024390244</v>
      </c>
      <c r="J23" s="103">
        <f t="shared" si="6"/>
        <v>0.64286789684298895</v>
      </c>
      <c r="K23" s="103">
        <f t="shared" si="7"/>
        <v>0.11069192107569294</v>
      </c>
      <c r="L23" s="103">
        <f t="shared" si="8"/>
        <v>1.3758032375885878</v>
      </c>
      <c r="M23" s="103">
        <f t="shared" si="17"/>
        <v>0.52961672473867594</v>
      </c>
      <c r="N23" s="102">
        <f t="shared" si="18"/>
        <v>0.11483546565284998</v>
      </c>
      <c r="O23" s="176" t="str">
        <f t="shared" si="19"/>
        <v/>
      </c>
      <c r="P23" s="213"/>
      <c r="Q23" s="192" t="str">
        <f t="shared" si="20"/>
        <v/>
      </c>
    </row>
    <row r="24" spans="1:17" s="113" customFormat="1" ht="21.75" customHeight="1" x14ac:dyDescent="0.25">
      <c r="A24" s="129" t="s">
        <v>219</v>
      </c>
      <c r="B24" s="108">
        <v>6</v>
      </c>
      <c r="C24" s="108">
        <v>4</v>
      </c>
      <c r="D24" s="107">
        <f t="shared" si="15"/>
        <v>39</v>
      </c>
      <c r="E24" s="106">
        <f t="shared" si="16"/>
        <v>41</v>
      </c>
      <c r="F24" s="105">
        <f t="shared" si="2"/>
        <v>0.13333333333333333</v>
      </c>
      <c r="G24" s="105">
        <f t="shared" si="3"/>
        <v>8.8888888888888892E-2</v>
      </c>
      <c r="H24" s="104">
        <f t="shared" si="4"/>
        <v>4.4444444444444439E-2</v>
      </c>
      <c r="I24" s="103">
        <f t="shared" si="5"/>
        <v>1.5769230769230769</v>
      </c>
      <c r="J24" s="103">
        <f t="shared" si="6"/>
        <v>0.68315293764290541</v>
      </c>
      <c r="K24" s="103">
        <f t="shared" si="7"/>
        <v>0.41333196104988806</v>
      </c>
      <c r="L24" s="103">
        <f t="shared" si="8"/>
        <v>6.0161967253057584</v>
      </c>
      <c r="M24" s="103">
        <f t="shared" si="17"/>
        <v>1.2884615384615388</v>
      </c>
      <c r="N24" s="102">
        <f t="shared" si="18"/>
        <v>0.36953438569099661</v>
      </c>
      <c r="O24" s="176" t="str">
        <f t="shared" si="19"/>
        <v/>
      </c>
      <c r="P24" s="213"/>
      <c r="Q24" s="192" t="str">
        <f t="shared" si="20"/>
        <v/>
      </c>
    </row>
    <row r="25" spans="1:17" s="113" customFormat="1" ht="21.75" customHeight="1" x14ac:dyDescent="0.25">
      <c r="A25" s="129" t="s">
        <v>345</v>
      </c>
      <c r="B25" s="108">
        <v>2</v>
      </c>
      <c r="C25" s="108">
        <v>3</v>
      </c>
      <c r="D25" s="107">
        <f t="shared" si="15"/>
        <v>43</v>
      </c>
      <c r="E25" s="106">
        <f t="shared" si="16"/>
        <v>42</v>
      </c>
      <c r="F25" s="105">
        <f t="shared" si="2"/>
        <v>4.4444444444444446E-2</v>
      </c>
      <c r="G25" s="105">
        <f t="shared" si="3"/>
        <v>6.6666666666666666E-2</v>
      </c>
      <c r="H25" s="104">
        <f t="shared" si="4"/>
        <v>-2.222222222222222E-2</v>
      </c>
      <c r="I25" s="103">
        <f t="shared" si="5"/>
        <v>0.65116279069767447</v>
      </c>
      <c r="J25" s="103">
        <f t="shared" si="6"/>
        <v>0.93829562031182134</v>
      </c>
      <c r="K25" s="103">
        <f t="shared" si="7"/>
        <v>0.10351331560850816</v>
      </c>
      <c r="L25" s="103">
        <f t="shared" si="8"/>
        <v>4.0962167765238897</v>
      </c>
      <c r="M25" s="103">
        <f t="shared" si="17"/>
        <v>0.75849731663685149</v>
      </c>
      <c r="N25" s="102">
        <f t="shared" si="18"/>
        <v>0.5</v>
      </c>
      <c r="O25" s="176" t="str">
        <f t="shared" si="19"/>
        <v/>
      </c>
      <c r="P25" s="213"/>
      <c r="Q25" s="192" t="str">
        <f t="shared" si="20"/>
        <v/>
      </c>
    </row>
    <row r="26" spans="1:17" s="113" customFormat="1" ht="21.75" customHeight="1" x14ac:dyDescent="0.25">
      <c r="A26" s="129" t="s">
        <v>346</v>
      </c>
      <c r="B26" s="108">
        <v>3</v>
      </c>
      <c r="C26" s="108">
        <v>0</v>
      </c>
      <c r="D26" s="107">
        <f t="shared" si="15"/>
        <v>42</v>
      </c>
      <c r="E26" s="106">
        <f t="shared" si="16"/>
        <v>45</v>
      </c>
      <c r="F26" s="105">
        <f t="shared" si="2"/>
        <v>6.6666666666666666E-2</v>
      </c>
      <c r="G26" s="105">
        <f t="shared" si="3"/>
        <v>0</v>
      </c>
      <c r="H26" s="104">
        <f t="shared" si="4"/>
        <v>6.6666666666666666E-2</v>
      </c>
      <c r="I26" s="103" t="str">
        <f t="shared" si="5"/>
        <v/>
      </c>
      <c r="J26" s="103" t="e">
        <f t="shared" si="6"/>
        <v>#DIV/0!</v>
      </c>
      <c r="K26" s="103" t="str">
        <f t="shared" si="7"/>
        <v/>
      </c>
      <c r="L26" s="103" t="str">
        <f t="shared" si="8"/>
        <v/>
      </c>
      <c r="M26" s="103">
        <f t="shared" si="17"/>
        <v>2.6071428571428572</v>
      </c>
      <c r="N26" s="102">
        <f t="shared" si="18"/>
        <v>0.12078651685393257</v>
      </c>
      <c r="O26" s="176" t="str">
        <f t="shared" si="19"/>
        <v/>
      </c>
      <c r="P26" s="213"/>
      <c r="Q26" s="192" t="str">
        <f t="shared" si="20"/>
        <v/>
      </c>
    </row>
    <row r="27" spans="1:17" s="113" customFormat="1" ht="21.75" customHeight="1" x14ac:dyDescent="0.25">
      <c r="A27" s="129" t="s">
        <v>347</v>
      </c>
      <c r="B27" s="108">
        <v>2</v>
      </c>
      <c r="C27" s="108">
        <v>0</v>
      </c>
      <c r="D27" s="107">
        <f t="shared" si="15"/>
        <v>43</v>
      </c>
      <c r="E27" s="106">
        <f t="shared" si="16"/>
        <v>45</v>
      </c>
      <c r="F27" s="105">
        <f t="shared" si="2"/>
        <v>4.4444444444444446E-2</v>
      </c>
      <c r="G27" s="105">
        <f t="shared" si="3"/>
        <v>0</v>
      </c>
      <c r="H27" s="104">
        <f t="shared" si="4"/>
        <v>4.4444444444444446E-2</v>
      </c>
      <c r="I27" s="103" t="str">
        <f t="shared" si="5"/>
        <v/>
      </c>
      <c r="J27" s="103" t="e">
        <f t="shared" si="6"/>
        <v>#DIV/0!</v>
      </c>
      <c r="K27" s="103" t="str">
        <f t="shared" si="7"/>
        <v/>
      </c>
      <c r="L27" s="103" t="str">
        <f t="shared" si="8"/>
        <v/>
      </c>
      <c r="M27" s="103">
        <f t="shared" si="17"/>
        <v>2.5697674418604652</v>
      </c>
      <c r="N27" s="102">
        <f t="shared" si="18"/>
        <v>0.2471910112359551</v>
      </c>
      <c r="O27" s="176" t="str">
        <f t="shared" si="19"/>
        <v/>
      </c>
      <c r="P27" s="213"/>
      <c r="Q27" s="192" t="str">
        <f t="shared" si="20"/>
        <v/>
      </c>
    </row>
    <row r="28" spans="1:17" s="113" customFormat="1" ht="21.75" customHeight="1" x14ac:dyDescent="0.25">
      <c r="A28" s="129" t="s">
        <v>272</v>
      </c>
      <c r="B28" s="108">
        <v>0</v>
      </c>
      <c r="C28" s="108">
        <v>1</v>
      </c>
      <c r="D28" s="107">
        <f t="shared" si="15"/>
        <v>45</v>
      </c>
      <c r="E28" s="106">
        <f t="shared" si="16"/>
        <v>44</v>
      </c>
      <c r="F28" s="105">
        <f t="shared" si="2"/>
        <v>0</v>
      </c>
      <c r="G28" s="105">
        <f t="shared" si="3"/>
        <v>2.2222222222222223E-2</v>
      </c>
      <c r="H28" s="104">
        <f t="shared" si="4"/>
        <v>-2.2222222222222223E-2</v>
      </c>
      <c r="I28" s="103">
        <f t="shared" si="5"/>
        <v>0</v>
      </c>
      <c r="J28" s="103" t="e">
        <f t="shared" si="6"/>
        <v>#DIV/0!</v>
      </c>
      <c r="K28" s="103" t="str">
        <f t="shared" si="7"/>
        <v/>
      </c>
      <c r="L28" s="103" t="str">
        <f t="shared" si="8"/>
        <v/>
      </c>
      <c r="M28" s="103">
        <f t="shared" si="17"/>
        <v>0</v>
      </c>
      <c r="N28" s="102">
        <f t="shared" si="18"/>
        <v>0.5</v>
      </c>
      <c r="O28" s="176" t="str">
        <f t="shared" si="19"/>
        <v/>
      </c>
      <c r="P28" s="213"/>
      <c r="Q28" s="192" t="str">
        <f t="shared" si="20"/>
        <v/>
      </c>
    </row>
    <row r="29" spans="1:17" s="113" customFormat="1" ht="21.75" hidden="1" customHeight="1" x14ac:dyDescent="0.25">
      <c r="A29" s="129"/>
      <c r="B29" s="108"/>
      <c r="C29" s="108"/>
      <c r="D29" s="107">
        <f t="shared" si="15"/>
        <v>45</v>
      </c>
      <c r="E29" s="106">
        <f t="shared" si="16"/>
        <v>45</v>
      </c>
      <c r="F29" s="105">
        <f t="shared" si="2"/>
        <v>0</v>
      </c>
      <c r="G29" s="105">
        <f t="shared" si="3"/>
        <v>0</v>
      </c>
      <c r="H29" s="104">
        <f t="shared" si="4"/>
        <v>0</v>
      </c>
      <c r="I29" s="103" t="str">
        <f t="shared" si="5"/>
        <v/>
      </c>
      <c r="J29" s="103" t="e">
        <f t="shared" si="6"/>
        <v>#DIV/0!</v>
      </c>
      <c r="K29" s="103" t="str">
        <f t="shared" si="7"/>
        <v/>
      </c>
      <c r="L29" s="103" t="str">
        <f t="shared" si="8"/>
        <v/>
      </c>
      <c r="M29" s="103" t="str">
        <f t="shared" si="17"/>
        <v/>
      </c>
      <c r="N29" s="102">
        <f t="shared" si="18"/>
        <v>1</v>
      </c>
      <c r="O29" s="176" t="str">
        <f t="shared" si="19"/>
        <v/>
      </c>
      <c r="P29" s="213"/>
      <c r="Q29" s="192" t="str">
        <f t="shared" si="20"/>
        <v/>
      </c>
    </row>
    <row r="30" spans="1:17" s="113" customFormat="1" ht="21.75" hidden="1" customHeight="1" x14ac:dyDescent="0.25">
      <c r="A30" s="129"/>
      <c r="B30" s="108"/>
      <c r="C30" s="108"/>
      <c r="D30" s="107">
        <f t="shared" si="15"/>
        <v>45</v>
      </c>
      <c r="E30" s="106">
        <f t="shared" si="16"/>
        <v>45</v>
      </c>
      <c r="F30" s="105">
        <f t="shared" si="2"/>
        <v>0</v>
      </c>
      <c r="G30" s="105">
        <f t="shared" si="3"/>
        <v>0</v>
      </c>
      <c r="H30" s="104">
        <f t="shared" si="4"/>
        <v>0</v>
      </c>
      <c r="I30" s="103" t="str">
        <f t="shared" si="5"/>
        <v/>
      </c>
      <c r="J30" s="103" t="e">
        <f t="shared" si="6"/>
        <v>#DIV/0!</v>
      </c>
      <c r="K30" s="103" t="str">
        <f t="shared" si="7"/>
        <v/>
      </c>
      <c r="L30" s="103" t="str">
        <f t="shared" si="8"/>
        <v/>
      </c>
      <c r="M30" s="103" t="str">
        <f t="shared" si="17"/>
        <v/>
      </c>
      <c r="N30" s="102">
        <f t="shared" si="18"/>
        <v>1</v>
      </c>
      <c r="O30" s="176" t="str">
        <f t="shared" si="19"/>
        <v/>
      </c>
      <c r="P30" s="213"/>
      <c r="Q30" s="192" t="str">
        <f t="shared" si="20"/>
        <v/>
      </c>
    </row>
    <row r="31" spans="1:17" s="113" customFormat="1" ht="21.75" hidden="1" customHeight="1" x14ac:dyDescent="0.25">
      <c r="A31" s="129"/>
      <c r="B31" s="108"/>
      <c r="C31" s="108"/>
      <c r="D31" s="107">
        <f t="shared" si="15"/>
        <v>45</v>
      </c>
      <c r="E31" s="106">
        <f t="shared" si="16"/>
        <v>45</v>
      </c>
      <c r="F31" s="105">
        <f t="shared" si="2"/>
        <v>0</v>
      </c>
      <c r="G31" s="105">
        <f t="shared" si="3"/>
        <v>0</v>
      </c>
      <c r="H31" s="104">
        <f t="shared" si="4"/>
        <v>0</v>
      </c>
      <c r="I31" s="103" t="str">
        <f t="shared" si="5"/>
        <v/>
      </c>
      <c r="J31" s="103" t="e">
        <f t="shared" si="6"/>
        <v>#DIV/0!</v>
      </c>
      <c r="K31" s="103" t="str">
        <f t="shared" si="7"/>
        <v/>
      </c>
      <c r="L31" s="103" t="str">
        <f t="shared" si="8"/>
        <v/>
      </c>
      <c r="M31" s="103" t="str">
        <f t="shared" si="17"/>
        <v/>
      </c>
      <c r="N31" s="102">
        <f t="shared" si="18"/>
        <v>1</v>
      </c>
      <c r="O31" s="176" t="str">
        <f t="shared" si="19"/>
        <v/>
      </c>
      <c r="P31" s="213"/>
      <c r="Q31" s="192" t="str">
        <f t="shared" si="20"/>
        <v/>
      </c>
    </row>
    <row r="32" spans="1:17" s="113" customFormat="1" ht="21.75" hidden="1" customHeight="1" x14ac:dyDescent="0.25">
      <c r="A32" s="129"/>
      <c r="B32" s="108"/>
      <c r="C32" s="108"/>
      <c r="D32" s="107">
        <f t="shared" si="15"/>
        <v>45</v>
      </c>
      <c r="E32" s="106">
        <f t="shared" si="16"/>
        <v>45</v>
      </c>
      <c r="F32" s="105">
        <f t="shared" si="2"/>
        <v>0</v>
      </c>
      <c r="G32" s="105">
        <f t="shared" si="3"/>
        <v>0</v>
      </c>
      <c r="H32" s="104">
        <f t="shared" si="4"/>
        <v>0</v>
      </c>
      <c r="I32" s="103" t="str">
        <f t="shared" si="5"/>
        <v/>
      </c>
      <c r="J32" s="103" t="e">
        <f t="shared" si="6"/>
        <v>#DIV/0!</v>
      </c>
      <c r="K32" s="103" t="str">
        <f t="shared" si="7"/>
        <v/>
      </c>
      <c r="L32" s="103" t="str">
        <f t="shared" si="8"/>
        <v/>
      </c>
      <c r="M32" s="103" t="str">
        <f t="shared" si="17"/>
        <v/>
      </c>
      <c r="N32" s="102">
        <f t="shared" si="18"/>
        <v>1</v>
      </c>
      <c r="O32" s="176" t="str">
        <f t="shared" si="19"/>
        <v/>
      </c>
      <c r="P32" s="213"/>
      <c r="Q32" s="192" t="str">
        <f t="shared" si="20"/>
        <v/>
      </c>
    </row>
    <row r="33" spans="1:17" s="113" customFormat="1" ht="21.75" customHeight="1" x14ac:dyDescent="0.25">
      <c r="A33" s="129"/>
      <c r="B33" s="108"/>
      <c r="C33" s="108"/>
      <c r="D33" s="107">
        <f t="shared" si="15"/>
        <v>45</v>
      </c>
      <c r="E33" s="106">
        <f t="shared" si="16"/>
        <v>45</v>
      </c>
      <c r="F33" s="105">
        <f t="shared" si="2"/>
        <v>0</v>
      </c>
      <c r="G33" s="105">
        <f t="shared" si="3"/>
        <v>0</v>
      </c>
      <c r="H33" s="104">
        <f t="shared" si="4"/>
        <v>0</v>
      </c>
      <c r="I33" s="103" t="str">
        <f t="shared" si="5"/>
        <v/>
      </c>
      <c r="J33" s="103" t="e">
        <f t="shared" si="6"/>
        <v>#DIV/0!</v>
      </c>
      <c r="K33" s="103" t="str">
        <f t="shared" si="7"/>
        <v/>
      </c>
      <c r="L33" s="103" t="str">
        <f t="shared" si="8"/>
        <v/>
      </c>
      <c r="M33" s="103" t="str">
        <f t="shared" si="17"/>
        <v/>
      </c>
      <c r="N33" s="102">
        <f t="shared" si="18"/>
        <v>1</v>
      </c>
      <c r="O33" s="176" t="str">
        <f t="shared" si="19"/>
        <v/>
      </c>
      <c r="P33" s="213"/>
      <c r="Q33" s="192" t="str">
        <f t="shared" si="20"/>
        <v/>
      </c>
    </row>
    <row r="34" spans="1:17" s="118" customFormat="1" ht="21.75" customHeight="1" x14ac:dyDescent="0.25">
      <c r="A34" s="128"/>
      <c r="B34" s="117"/>
      <c r="C34" s="117"/>
      <c r="D34" s="101"/>
      <c r="E34" s="126"/>
      <c r="F34" s="125"/>
      <c r="G34" s="125"/>
      <c r="H34" s="124"/>
      <c r="I34" s="123"/>
      <c r="J34" s="123"/>
      <c r="K34" s="123"/>
      <c r="L34" s="123"/>
      <c r="M34" s="123"/>
      <c r="N34" s="102"/>
      <c r="O34" s="176"/>
      <c r="P34" s="213"/>
      <c r="Q34" s="192"/>
    </row>
    <row r="35" spans="1:17" s="113" customFormat="1" ht="30" customHeight="1" x14ac:dyDescent="0.25">
      <c r="A35" s="114" t="s">
        <v>41</v>
      </c>
      <c r="B35" s="107"/>
      <c r="C35" s="107"/>
      <c r="D35" s="107"/>
      <c r="E35" s="130"/>
      <c r="F35" s="105"/>
      <c r="G35" s="105"/>
      <c r="H35" s="104"/>
      <c r="I35" s="103"/>
      <c r="J35" s="103"/>
      <c r="K35" s="103"/>
      <c r="L35" s="103"/>
      <c r="M35" s="103"/>
      <c r="N35" s="102"/>
      <c r="O35" s="176"/>
      <c r="P35" s="213"/>
      <c r="Q35" s="192"/>
    </row>
    <row r="36" spans="1:17" s="113" customFormat="1" ht="21.75" customHeight="1" x14ac:dyDescent="0.25">
      <c r="A36" s="129" t="s">
        <v>348</v>
      </c>
      <c r="B36" s="108">
        <v>38</v>
      </c>
      <c r="C36" s="108">
        <v>32</v>
      </c>
      <c r="D36" s="107">
        <f t="shared" ref="D36:D46" si="21">SUM($B$4-B36)</f>
        <v>7</v>
      </c>
      <c r="E36" s="106">
        <f t="shared" ref="E36:E46" si="22">SUM($B$5-C36)</f>
        <v>13</v>
      </c>
      <c r="F36" s="105">
        <f t="shared" si="2"/>
        <v>0.84444444444444444</v>
      </c>
      <c r="G36" s="105">
        <f t="shared" si="3"/>
        <v>0.71111111111111114</v>
      </c>
      <c r="H36" s="104">
        <f t="shared" si="4"/>
        <v>0.1333333333333333</v>
      </c>
      <c r="I36" s="103">
        <f t="shared" si="5"/>
        <v>2.2053571428571428</v>
      </c>
      <c r="J36" s="103">
        <f t="shared" si="6"/>
        <v>0.5266365058120297</v>
      </c>
      <c r="K36" s="103">
        <f t="shared" si="7"/>
        <v>0.78559170087366692</v>
      </c>
      <c r="L36" s="103">
        <f t="shared" si="8"/>
        <v>6.1910024280324576</v>
      </c>
      <c r="M36" s="103">
        <f>IF(ISERROR(($B$7*B36/(B36+D36)/(($B$7*B36/(B36+D36)+(1-$B$7)*C36/(C36+E36))))/($B$7*D36/(B36+D36)/(($B$7*D36/(B36+D36)+(1-$B$7)*E36/(C36+E36))))),"",($B$7*B36/(B36+D36)/(($B$7*B36/(B36+D36)+(1-$B$7)*C36/(C36+E36))))/($B$7*D36/(B36+D36)/(($B$7*D36/(B36+D36)+(1-$B$7)*E36/(C36+E36)))))</f>
        <v>1.6727574750830565</v>
      </c>
      <c r="N36" s="102">
        <f t="shared" ref="N36:N46" si="23">MIN(_xlfn.HYPGEOM.DIST(C36,B36+C36,C36+E36,B36+D36+C36+E36,TRUE),_xlfn.HYPGEOM.DIST(B36,B36+C36,B36+D36,B36+D36+C36+E36,TRUE))</f>
        <v>0.10214296970736841</v>
      </c>
      <c r="O36" s="176" t="str">
        <f t="shared" ref="O36:O46" si="24">IF(AND(N36&lt;$B$6,M36&gt;1,AND(B36&gt;0,B36&lt;$B$4)),"Doers are " &amp; ROUND(M36,1)&amp;" more likely to give this response than Non-Doers.",IF(AND(N36&lt;$B$6,M36&gt;1,B36=$B$4),"Doers are more likely to give this response than Doers.",""))</f>
        <v/>
      </c>
      <c r="P36" s="213"/>
      <c r="Q36" s="192" t="str">
        <f t="shared" ref="Q36:Q46" si="25">IF(AND(N36&lt;$B$6,M36&lt;1,AND(C36&gt;0,B36&gt;0)),"Non-doers are " &amp; ROUND(1/M36,1)&amp;" more likely to give this response than Doers.",IF(AND(N36&lt;$B$6,M36=0,B36=0),"Non-doers are more likely to give this response than Doers.",""))</f>
        <v/>
      </c>
    </row>
    <row r="37" spans="1:17" s="113" customFormat="1" ht="21.75" customHeight="1" x14ac:dyDescent="0.25">
      <c r="A37" s="129" t="s">
        <v>349</v>
      </c>
      <c r="B37" s="108">
        <v>2</v>
      </c>
      <c r="C37" s="108">
        <v>1</v>
      </c>
      <c r="D37" s="107">
        <f t="shared" si="21"/>
        <v>43</v>
      </c>
      <c r="E37" s="106">
        <f t="shared" si="22"/>
        <v>44</v>
      </c>
      <c r="F37" s="105">
        <f>IF(ISERROR(B37/$B$4),"",(B37/$B$4))</f>
        <v>4.4444444444444446E-2</v>
      </c>
      <c r="G37" s="105">
        <f>IF(ISERROR(C37/$B$5),"",(C37/$B$5))</f>
        <v>2.2222222222222223E-2</v>
      </c>
      <c r="H37" s="104">
        <f>IF(ISERROR(F37-G37),"",(F37-G37))</f>
        <v>2.2222222222222223E-2</v>
      </c>
      <c r="I37" s="103">
        <f t="shared" si="5"/>
        <v>2.0465116279069768</v>
      </c>
      <c r="J37" s="103">
        <f t="shared" si="6"/>
        <v>1.243375682036914</v>
      </c>
      <c r="K37" s="103">
        <f t="shared" si="7"/>
        <v>0.17890870377897014</v>
      </c>
      <c r="L37" s="103">
        <f t="shared" si="8"/>
        <v>23.409760144105231</v>
      </c>
      <c r="M37" s="103">
        <f>IF(ISERROR(($B$7*B37/(B37+D37)/(($B$7*B37/(B37+D37)+(1-$B$7)*C37/(C37+E37))))/($B$7*D37/(B37+D37)/(($B$7*D37/(B37+D37)+(1-$B$7)*E37/(C37+E37))))),"",($B$7*B37/(B37+D37)/(($B$7*B37/(B37+D37)+(1-$B$7)*C37/(C37+E37))))/($B$7*D37/(B37+D37)/(($B$7*D37/(B37+D37)+(1-$B$7)*E37/(C37+E37)))))</f>
        <v>1.4485049833887043</v>
      </c>
      <c r="N37" s="102">
        <f t="shared" si="23"/>
        <v>0.49999999999999989</v>
      </c>
      <c r="O37" s="176" t="str">
        <f t="shared" si="24"/>
        <v/>
      </c>
      <c r="P37" s="213"/>
      <c r="Q37" s="192" t="str">
        <f t="shared" si="25"/>
        <v/>
      </c>
    </row>
    <row r="38" spans="1:17" s="113" customFormat="1" ht="21.75" customHeight="1" x14ac:dyDescent="0.25">
      <c r="A38" s="129" t="s">
        <v>350</v>
      </c>
      <c r="B38" s="108">
        <v>3</v>
      </c>
      <c r="C38" s="108"/>
      <c r="D38" s="107">
        <f t="shared" si="21"/>
        <v>42</v>
      </c>
      <c r="E38" s="106">
        <f t="shared" si="22"/>
        <v>45</v>
      </c>
      <c r="F38" s="105">
        <f t="shared" ref="F38:F51" si="26">IF(ISERROR(B38/$B$4),"",(B38/$B$4))</f>
        <v>6.6666666666666666E-2</v>
      </c>
      <c r="G38" s="105">
        <f t="shared" ref="G38:G51" si="27">IF(ISERROR(C38/$B$5),"",(C38/$B$5))</f>
        <v>0</v>
      </c>
      <c r="H38" s="104">
        <f t="shared" ref="H38:H51" si="28">IF(ISERROR(F38-G38),"",(F38-G38))</f>
        <v>6.6666666666666666E-2</v>
      </c>
      <c r="I38" s="103" t="str">
        <f t="shared" si="5"/>
        <v/>
      </c>
      <c r="J38" s="103" t="e">
        <f t="shared" si="6"/>
        <v>#DIV/0!</v>
      </c>
      <c r="K38" s="103" t="str">
        <f t="shared" si="7"/>
        <v/>
      </c>
      <c r="L38" s="103" t="str">
        <f t="shared" si="8"/>
        <v/>
      </c>
      <c r="M38" s="103">
        <f t="shared" ref="M38:M51" si="29">IF(ISERROR(($B$7*B38/(B38+D38)/(($B$7*B38/(B38+D38)+(1-$B$7)*C38/(C38+E38))))/($B$7*D38/(B38+D38)/(($B$7*D38/(B38+D38)+(1-$B$7)*E38/(C38+E38))))),"",($B$7*B38/(B38+D38)/(($B$7*B38/(B38+D38)+(1-$B$7)*C38/(C38+E38))))/($B$7*D38/(B38+D38)/(($B$7*D38/(B38+D38)+(1-$B$7)*E38/(C38+E38)))))</f>
        <v>2.6071428571428572</v>
      </c>
      <c r="N38" s="102">
        <f t="shared" si="23"/>
        <v>0.12078651685393257</v>
      </c>
      <c r="O38" s="176" t="str">
        <f t="shared" si="24"/>
        <v/>
      </c>
      <c r="P38" s="213"/>
      <c r="Q38" s="192" t="str">
        <f t="shared" si="25"/>
        <v/>
      </c>
    </row>
    <row r="39" spans="1:17" s="113" customFormat="1" ht="21.75" customHeight="1" x14ac:dyDescent="0.25">
      <c r="A39" s="129" t="s">
        <v>351</v>
      </c>
      <c r="B39" s="108">
        <v>0</v>
      </c>
      <c r="C39" s="108">
        <v>2</v>
      </c>
      <c r="D39" s="107">
        <f t="shared" si="21"/>
        <v>45</v>
      </c>
      <c r="E39" s="106">
        <f t="shared" si="22"/>
        <v>43</v>
      </c>
      <c r="F39" s="105">
        <f t="shared" si="26"/>
        <v>0</v>
      </c>
      <c r="G39" s="105">
        <f t="shared" si="27"/>
        <v>4.4444444444444446E-2</v>
      </c>
      <c r="H39" s="104">
        <f t="shared" si="28"/>
        <v>-4.4444444444444446E-2</v>
      </c>
      <c r="I39" s="103">
        <f t="shared" si="5"/>
        <v>0</v>
      </c>
      <c r="J39" s="103" t="e">
        <f t="shared" si="6"/>
        <v>#DIV/0!</v>
      </c>
      <c r="K39" s="103" t="str">
        <f t="shared" si="7"/>
        <v/>
      </c>
      <c r="L39" s="103" t="str">
        <f t="shared" si="8"/>
        <v/>
      </c>
      <c r="M39" s="103">
        <f t="shared" si="29"/>
        <v>0</v>
      </c>
      <c r="N39" s="102">
        <f t="shared" si="23"/>
        <v>0.2471910112359551</v>
      </c>
      <c r="O39" s="176" t="str">
        <f t="shared" si="24"/>
        <v/>
      </c>
      <c r="P39" s="213"/>
      <c r="Q39" s="192" t="str">
        <f t="shared" si="25"/>
        <v/>
      </c>
    </row>
    <row r="40" spans="1:17" s="113" customFormat="1" ht="21.75" customHeight="1" x14ac:dyDescent="0.25">
      <c r="A40" s="129" t="s">
        <v>272</v>
      </c>
      <c r="B40" s="108">
        <v>0</v>
      </c>
      <c r="C40" s="108">
        <v>1</v>
      </c>
      <c r="D40" s="107">
        <f t="shared" si="21"/>
        <v>45</v>
      </c>
      <c r="E40" s="106">
        <f t="shared" si="22"/>
        <v>44</v>
      </c>
      <c r="F40" s="105">
        <f t="shared" si="26"/>
        <v>0</v>
      </c>
      <c r="G40" s="105">
        <f t="shared" si="27"/>
        <v>2.2222222222222223E-2</v>
      </c>
      <c r="H40" s="104">
        <f t="shared" si="28"/>
        <v>-2.2222222222222223E-2</v>
      </c>
      <c r="I40" s="103">
        <f t="shared" si="5"/>
        <v>0</v>
      </c>
      <c r="J40" s="103" t="e">
        <f t="shared" si="6"/>
        <v>#DIV/0!</v>
      </c>
      <c r="K40" s="103" t="str">
        <f t="shared" si="7"/>
        <v/>
      </c>
      <c r="L40" s="103" t="str">
        <f t="shared" si="8"/>
        <v/>
      </c>
      <c r="M40" s="103">
        <f t="shared" si="29"/>
        <v>0</v>
      </c>
      <c r="N40" s="102">
        <f t="shared" si="23"/>
        <v>0.5</v>
      </c>
      <c r="O40" s="176" t="str">
        <f t="shared" si="24"/>
        <v/>
      </c>
      <c r="P40" s="213"/>
      <c r="Q40" s="192" t="str">
        <f t="shared" si="25"/>
        <v/>
      </c>
    </row>
    <row r="41" spans="1:17" s="113" customFormat="1" ht="33.75" customHeight="1" x14ac:dyDescent="0.25">
      <c r="A41" s="129" t="s">
        <v>352</v>
      </c>
      <c r="B41" s="108">
        <v>0</v>
      </c>
      <c r="C41" s="108">
        <v>1</v>
      </c>
      <c r="D41" s="107">
        <f t="shared" si="21"/>
        <v>45</v>
      </c>
      <c r="E41" s="106">
        <f t="shared" si="22"/>
        <v>44</v>
      </c>
      <c r="F41" s="105">
        <f t="shared" si="26"/>
        <v>0</v>
      </c>
      <c r="G41" s="105">
        <f t="shared" si="27"/>
        <v>2.2222222222222223E-2</v>
      </c>
      <c r="H41" s="104">
        <f t="shared" si="28"/>
        <v>-2.2222222222222223E-2</v>
      </c>
      <c r="I41" s="103">
        <f t="shared" si="5"/>
        <v>0</v>
      </c>
      <c r="J41" s="103" t="e">
        <f t="shared" si="6"/>
        <v>#DIV/0!</v>
      </c>
      <c r="K41" s="103" t="str">
        <f t="shared" si="7"/>
        <v/>
      </c>
      <c r="L41" s="103" t="str">
        <f t="shared" si="8"/>
        <v/>
      </c>
      <c r="M41" s="103">
        <f t="shared" si="29"/>
        <v>0</v>
      </c>
      <c r="N41" s="102">
        <f t="shared" si="23"/>
        <v>0.5</v>
      </c>
      <c r="O41" s="176" t="str">
        <f t="shared" si="24"/>
        <v/>
      </c>
      <c r="P41" s="213"/>
      <c r="Q41" s="192" t="str">
        <f t="shared" si="25"/>
        <v/>
      </c>
    </row>
    <row r="42" spans="1:17" s="113" customFormat="1" ht="21.75" hidden="1" customHeight="1" x14ac:dyDescent="0.25">
      <c r="A42" s="129"/>
      <c r="B42" s="108"/>
      <c r="C42" s="108"/>
      <c r="D42" s="107">
        <f t="shared" si="21"/>
        <v>45</v>
      </c>
      <c r="E42" s="106">
        <f t="shared" si="22"/>
        <v>45</v>
      </c>
      <c r="F42" s="105">
        <f t="shared" si="26"/>
        <v>0</v>
      </c>
      <c r="G42" s="105">
        <f t="shared" si="27"/>
        <v>0</v>
      </c>
      <c r="H42" s="104">
        <f t="shared" si="28"/>
        <v>0</v>
      </c>
      <c r="I42" s="103" t="str">
        <f t="shared" si="5"/>
        <v/>
      </c>
      <c r="J42" s="103" t="e">
        <f t="shared" si="6"/>
        <v>#DIV/0!</v>
      </c>
      <c r="K42" s="103" t="str">
        <f t="shared" si="7"/>
        <v/>
      </c>
      <c r="L42" s="103" t="str">
        <f t="shared" si="8"/>
        <v/>
      </c>
      <c r="M42" s="103" t="str">
        <f t="shared" si="29"/>
        <v/>
      </c>
      <c r="N42" s="102">
        <f t="shared" si="23"/>
        <v>1</v>
      </c>
      <c r="O42" s="176" t="str">
        <f t="shared" si="24"/>
        <v/>
      </c>
      <c r="P42" s="213"/>
      <c r="Q42" s="192" t="str">
        <f t="shared" si="25"/>
        <v/>
      </c>
    </row>
    <row r="43" spans="1:17" s="113" customFormat="1" ht="21.75" hidden="1" customHeight="1" x14ac:dyDescent="0.25">
      <c r="A43" s="129"/>
      <c r="B43" s="108"/>
      <c r="C43" s="108"/>
      <c r="D43" s="107">
        <f t="shared" si="21"/>
        <v>45</v>
      </c>
      <c r="E43" s="106">
        <f t="shared" si="22"/>
        <v>45</v>
      </c>
      <c r="F43" s="105">
        <f t="shared" si="26"/>
        <v>0</v>
      </c>
      <c r="G43" s="105">
        <f t="shared" si="27"/>
        <v>0</v>
      </c>
      <c r="H43" s="104">
        <f t="shared" si="28"/>
        <v>0</v>
      </c>
      <c r="I43" s="103" t="str">
        <f t="shared" si="5"/>
        <v/>
      </c>
      <c r="J43" s="103" t="e">
        <f t="shared" si="6"/>
        <v>#DIV/0!</v>
      </c>
      <c r="K43" s="103" t="str">
        <f t="shared" si="7"/>
        <v/>
      </c>
      <c r="L43" s="103" t="str">
        <f t="shared" si="8"/>
        <v/>
      </c>
      <c r="M43" s="103" t="str">
        <f t="shared" si="29"/>
        <v/>
      </c>
      <c r="N43" s="102">
        <f t="shared" si="23"/>
        <v>1</v>
      </c>
      <c r="O43" s="176" t="str">
        <f t="shared" si="24"/>
        <v/>
      </c>
      <c r="P43" s="213"/>
      <c r="Q43" s="192" t="str">
        <f t="shared" si="25"/>
        <v/>
      </c>
    </row>
    <row r="44" spans="1:17" s="113" customFormat="1" ht="21.75" hidden="1" customHeight="1" x14ac:dyDescent="0.25">
      <c r="A44" s="129"/>
      <c r="B44" s="108"/>
      <c r="C44" s="108"/>
      <c r="D44" s="107">
        <f t="shared" si="21"/>
        <v>45</v>
      </c>
      <c r="E44" s="106">
        <f t="shared" si="22"/>
        <v>45</v>
      </c>
      <c r="F44" s="105">
        <f t="shared" si="26"/>
        <v>0</v>
      </c>
      <c r="G44" s="105">
        <f t="shared" si="27"/>
        <v>0</v>
      </c>
      <c r="H44" s="104">
        <f t="shared" si="28"/>
        <v>0</v>
      </c>
      <c r="I44" s="103" t="str">
        <f t="shared" si="5"/>
        <v/>
      </c>
      <c r="J44" s="103" t="e">
        <f t="shared" si="6"/>
        <v>#DIV/0!</v>
      </c>
      <c r="K44" s="103" t="str">
        <f t="shared" si="7"/>
        <v/>
      </c>
      <c r="L44" s="103" t="str">
        <f t="shared" si="8"/>
        <v/>
      </c>
      <c r="M44" s="103" t="str">
        <f t="shared" si="29"/>
        <v/>
      </c>
      <c r="N44" s="102">
        <f t="shared" si="23"/>
        <v>1</v>
      </c>
      <c r="O44" s="176" t="str">
        <f t="shared" si="24"/>
        <v/>
      </c>
      <c r="P44" s="213"/>
      <c r="Q44" s="192" t="str">
        <f t="shared" si="25"/>
        <v/>
      </c>
    </row>
    <row r="45" spans="1:17" s="113" customFormat="1" ht="21.75" hidden="1" customHeight="1" x14ac:dyDescent="0.25">
      <c r="A45" s="129"/>
      <c r="B45" s="108"/>
      <c r="C45" s="108"/>
      <c r="D45" s="107">
        <f t="shared" si="21"/>
        <v>45</v>
      </c>
      <c r="E45" s="106">
        <f t="shared" si="22"/>
        <v>45</v>
      </c>
      <c r="F45" s="105">
        <f t="shared" si="26"/>
        <v>0</v>
      </c>
      <c r="G45" s="105">
        <f t="shared" si="27"/>
        <v>0</v>
      </c>
      <c r="H45" s="104">
        <f t="shared" si="28"/>
        <v>0</v>
      </c>
      <c r="I45" s="103" t="str">
        <f t="shared" si="5"/>
        <v/>
      </c>
      <c r="J45" s="103" t="e">
        <f t="shared" si="6"/>
        <v>#DIV/0!</v>
      </c>
      <c r="K45" s="103" t="str">
        <f t="shared" si="7"/>
        <v/>
      </c>
      <c r="L45" s="103" t="str">
        <f t="shared" si="8"/>
        <v/>
      </c>
      <c r="M45" s="103" t="str">
        <f t="shared" si="29"/>
        <v/>
      </c>
      <c r="N45" s="102">
        <f t="shared" si="23"/>
        <v>1</v>
      </c>
      <c r="O45" s="176" t="str">
        <f t="shared" si="24"/>
        <v/>
      </c>
      <c r="P45" s="213"/>
      <c r="Q45" s="192" t="str">
        <f t="shared" si="25"/>
        <v/>
      </c>
    </row>
    <row r="46" spans="1:17" s="113" customFormat="1" ht="21.75" customHeight="1" x14ac:dyDescent="0.25">
      <c r="A46" s="129"/>
      <c r="B46" s="108"/>
      <c r="C46" s="108"/>
      <c r="D46" s="107">
        <f t="shared" si="21"/>
        <v>45</v>
      </c>
      <c r="E46" s="106">
        <f t="shared" si="22"/>
        <v>45</v>
      </c>
      <c r="F46" s="105">
        <f t="shared" si="26"/>
        <v>0</v>
      </c>
      <c r="G46" s="105">
        <f t="shared" si="27"/>
        <v>0</v>
      </c>
      <c r="H46" s="104">
        <f t="shared" si="28"/>
        <v>0</v>
      </c>
      <c r="I46" s="103" t="str">
        <f t="shared" si="5"/>
        <v/>
      </c>
      <c r="J46" s="103" t="e">
        <f t="shared" si="6"/>
        <v>#DIV/0!</v>
      </c>
      <c r="K46" s="103" t="str">
        <f t="shared" si="7"/>
        <v/>
      </c>
      <c r="L46" s="103" t="str">
        <f t="shared" si="8"/>
        <v/>
      </c>
      <c r="M46" s="103" t="str">
        <f t="shared" si="29"/>
        <v/>
      </c>
      <c r="N46" s="102">
        <f t="shared" si="23"/>
        <v>1</v>
      </c>
      <c r="O46" s="176" t="str">
        <f t="shared" si="24"/>
        <v/>
      </c>
      <c r="P46" s="213"/>
      <c r="Q46" s="192" t="str">
        <f t="shared" si="25"/>
        <v/>
      </c>
    </row>
    <row r="47" spans="1:17" s="113" customFormat="1" ht="31.5" customHeight="1" x14ac:dyDescent="0.25">
      <c r="A47" s="114" t="s">
        <v>42</v>
      </c>
      <c r="B47" s="107"/>
      <c r="C47" s="107"/>
      <c r="D47" s="107"/>
      <c r="E47" s="106"/>
      <c r="F47" s="105"/>
      <c r="G47" s="105"/>
      <c r="H47" s="104"/>
      <c r="I47" s="103"/>
      <c r="J47" s="103"/>
      <c r="K47" s="103"/>
      <c r="L47" s="103"/>
      <c r="M47" s="103"/>
      <c r="N47" s="102"/>
      <c r="O47" s="176"/>
      <c r="P47" s="213"/>
      <c r="Q47" s="192"/>
    </row>
    <row r="48" spans="1:17" s="113" customFormat="1" ht="22.5" customHeight="1" x14ac:dyDescent="0.25">
      <c r="A48" s="129" t="s">
        <v>353</v>
      </c>
      <c r="B48" s="108">
        <v>10</v>
      </c>
      <c r="C48" s="108">
        <v>18</v>
      </c>
      <c r="D48" s="107">
        <f t="shared" ref="D48:D60" si="30">SUM($B$4-B48)</f>
        <v>35</v>
      </c>
      <c r="E48" s="106">
        <f t="shared" ref="E48:E60" si="31">SUM($B$5-C48)</f>
        <v>27</v>
      </c>
      <c r="F48" s="105">
        <f t="shared" si="26"/>
        <v>0.22222222222222221</v>
      </c>
      <c r="G48" s="105">
        <f t="shared" si="27"/>
        <v>0.4</v>
      </c>
      <c r="H48" s="104">
        <f t="shared" si="28"/>
        <v>-0.17777777777777781</v>
      </c>
      <c r="I48" s="103">
        <f t="shared" si="5"/>
        <v>0.42857142857142855</v>
      </c>
      <c r="J48" s="103">
        <f t="shared" si="6"/>
        <v>0.47028078970336562</v>
      </c>
      <c r="K48" s="103">
        <f t="shared" si="7"/>
        <v>0.17049518754391485</v>
      </c>
      <c r="L48" s="103">
        <f t="shared" si="8"/>
        <v>1.0772941572937116</v>
      </c>
      <c r="M48" s="103">
        <f t="shared" si="29"/>
        <v>0.58301158301158307</v>
      </c>
      <c r="N48" s="102">
        <f t="shared" ref="N48:N60" si="32">MIN(_xlfn.HYPGEOM.DIST(C48,B48+C48,C48+E48,B48+D48+C48+E48,TRUE),_xlfn.HYPGEOM.DIST(B48,B48+C48,B48+D48,B48+D48+C48+E48,TRUE))</f>
        <v>5.5077303358109272E-2</v>
      </c>
      <c r="O48" s="176" t="str">
        <f t="shared" ref="O48:O60" si="33">IF(AND(N48&lt;$B$6,M48&gt;1,AND(B48&gt;0,B48&lt;$B$4)),"Doers are " &amp; ROUND(M48,1)&amp;" more likely to give this response than Non-Doers.",IF(AND(N48&lt;$B$6,M48&gt;1,B48=$B$4),"Doers are more likely to give this response than Doers.",""))</f>
        <v/>
      </c>
      <c r="P48" s="213"/>
      <c r="Q48" s="192" t="str">
        <f t="shared" ref="Q48:Q60" si="34">IF(AND(N48&lt;$B$6,M48&lt;1,AND(C48&gt;0,B48&gt;0)),"Non-doers are " &amp; ROUND(1/M48,1)&amp;" more likely to give this response than Doers.",IF(AND(N48&lt;$B$6,M48=0,B48=0),"Non-doers are more likely to give this response than Doers.",""))</f>
        <v/>
      </c>
    </row>
    <row r="49" spans="1:17" s="113" customFormat="1" ht="21.75" customHeight="1" x14ac:dyDescent="0.25">
      <c r="A49" s="129" t="s">
        <v>354</v>
      </c>
      <c r="B49" s="108">
        <v>1</v>
      </c>
      <c r="C49" s="108"/>
      <c r="D49" s="107">
        <f t="shared" si="30"/>
        <v>44</v>
      </c>
      <c r="E49" s="106">
        <f t="shared" si="31"/>
        <v>45</v>
      </c>
      <c r="F49" s="105">
        <f t="shared" si="26"/>
        <v>2.2222222222222223E-2</v>
      </c>
      <c r="G49" s="105">
        <f t="shared" si="27"/>
        <v>0</v>
      </c>
      <c r="H49" s="104">
        <f t="shared" si="28"/>
        <v>2.2222222222222223E-2</v>
      </c>
      <c r="I49" s="103" t="str">
        <f t="shared" si="5"/>
        <v/>
      </c>
      <c r="J49" s="103" t="e">
        <f t="shared" si="6"/>
        <v>#DIV/0!</v>
      </c>
      <c r="K49" s="103" t="str">
        <f t="shared" si="7"/>
        <v/>
      </c>
      <c r="L49" s="103" t="str">
        <f t="shared" si="8"/>
        <v/>
      </c>
      <c r="M49" s="103">
        <f t="shared" si="29"/>
        <v>2.5340909090909087</v>
      </c>
      <c r="N49" s="102">
        <f t="shared" si="32"/>
        <v>0.5</v>
      </c>
      <c r="O49" s="176" t="str">
        <f t="shared" si="33"/>
        <v/>
      </c>
      <c r="P49" s="213"/>
      <c r="Q49" s="192" t="str">
        <f t="shared" si="34"/>
        <v/>
      </c>
    </row>
    <row r="50" spans="1:17" s="113" customFormat="1" ht="21.75" customHeight="1" x14ac:dyDescent="0.25">
      <c r="A50" s="129" t="s">
        <v>219</v>
      </c>
      <c r="B50" s="108">
        <v>13</v>
      </c>
      <c r="C50" s="108">
        <v>8</v>
      </c>
      <c r="D50" s="107">
        <f t="shared" si="30"/>
        <v>32</v>
      </c>
      <c r="E50" s="106">
        <f t="shared" si="31"/>
        <v>37</v>
      </c>
      <c r="F50" s="105">
        <f t="shared" si="26"/>
        <v>0.28888888888888886</v>
      </c>
      <c r="G50" s="105">
        <f t="shared" si="27"/>
        <v>0.17777777777777778</v>
      </c>
      <c r="H50" s="104">
        <f t="shared" si="28"/>
        <v>0.11111111111111108</v>
      </c>
      <c r="I50" s="103">
        <f t="shared" si="5"/>
        <v>1.87890625</v>
      </c>
      <c r="J50" s="103">
        <f t="shared" si="6"/>
        <v>0.51009813168654516</v>
      </c>
      <c r="K50" s="103">
        <f t="shared" si="7"/>
        <v>0.6913545343500469</v>
      </c>
      <c r="L50" s="103">
        <f t="shared" si="8"/>
        <v>5.1063362151923126</v>
      </c>
      <c r="M50" s="103">
        <f t="shared" si="29"/>
        <v>1.4218749999999998</v>
      </c>
      <c r="N50" s="102">
        <f t="shared" si="32"/>
        <v>0.15946920699226491</v>
      </c>
      <c r="O50" s="176" t="str">
        <f t="shared" si="33"/>
        <v/>
      </c>
      <c r="P50" s="213"/>
      <c r="Q50" s="192" t="str">
        <f t="shared" si="34"/>
        <v/>
      </c>
    </row>
    <row r="51" spans="1:17" s="113" customFormat="1" ht="21.75" customHeight="1" x14ac:dyDescent="0.25">
      <c r="A51" s="129" t="s">
        <v>272</v>
      </c>
      <c r="B51" s="108">
        <v>2</v>
      </c>
      <c r="C51" s="108">
        <v>5</v>
      </c>
      <c r="D51" s="107">
        <f t="shared" si="30"/>
        <v>43</v>
      </c>
      <c r="E51" s="106">
        <f t="shared" si="31"/>
        <v>40</v>
      </c>
      <c r="F51" s="105">
        <f t="shared" si="26"/>
        <v>4.4444444444444446E-2</v>
      </c>
      <c r="G51" s="105">
        <f t="shared" si="27"/>
        <v>0.1111111111111111</v>
      </c>
      <c r="H51" s="104">
        <f t="shared" si="28"/>
        <v>-6.6666666666666652E-2</v>
      </c>
      <c r="I51" s="103">
        <f t="shared" si="5"/>
        <v>0.37209302325581395</v>
      </c>
      <c r="J51" s="103">
        <f t="shared" si="6"/>
        <v>0.86501781135043021</v>
      </c>
      <c r="K51" s="103">
        <f t="shared" si="7"/>
        <v>6.8286287331274023E-2</v>
      </c>
      <c r="L51" s="103">
        <f t="shared" si="8"/>
        <v>2.0275405702462663</v>
      </c>
      <c r="M51" s="103">
        <f t="shared" si="29"/>
        <v>0.50428396572827416</v>
      </c>
      <c r="N51" s="102">
        <f t="shared" si="32"/>
        <v>0.21702144631583742</v>
      </c>
      <c r="O51" s="176" t="str">
        <f t="shared" si="33"/>
        <v/>
      </c>
      <c r="P51" s="213"/>
      <c r="Q51" s="192" t="str">
        <f t="shared" si="34"/>
        <v/>
      </c>
    </row>
    <row r="52" spans="1:17" s="113" customFormat="1" ht="21.75" customHeight="1" x14ac:dyDescent="0.25">
      <c r="A52" s="129" t="s">
        <v>355</v>
      </c>
      <c r="B52" s="108">
        <v>3</v>
      </c>
      <c r="C52" s="108">
        <v>0</v>
      </c>
      <c r="D52" s="107">
        <f t="shared" si="30"/>
        <v>42</v>
      </c>
      <c r="E52" s="106">
        <f t="shared" si="31"/>
        <v>45</v>
      </c>
      <c r="F52" s="105">
        <f>IF(ISERROR(B52/$B$4),"",(B52/$B$4))</f>
        <v>6.6666666666666666E-2</v>
      </c>
      <c r="G52" s="105">
        <f>IF(ISERROR(C52/$B$5),"",(C52/$B$5))</f>
        <v>0</v>
      </c>
      <c r="H52" s="104">
        <f>IF(ISERROR(F52-G52),"",(F52-G52))</f>
        <v>6.6666666666666666E-2</v>
      </c>
      <c r="I52" s="103" t="str">
        <f t="shared" si="5"/>
        <v/>
      </c>
      <c r="J52" s="103" t="e">
        <f t="shared" si="6"/>
        <v>#DIV/0!</v>
      </c>
      <c r="K52" s="103" t="str">
        <f t="shared" si="7"/>
        <v/>
      </c>
      <c r="L52" s="103" t="str">
        <f t="shared" si="8"/>
        <v/>
      </c>
      <c r="M52" s="103">
        <f>IF(ISERROR(($B$7*B52/(B52+D52)/(($B$7*B52/(B52+D52)+(1-$B$7)*C52/(C52+E52))))/($B$7*D52/(B52+D52)/(($B$7*D52/(B52+D52)+(1-$B$7)*E52/(C52+E52))))),"",($B$7*B52/(B52+D52)/(($B$7*B52/(B52+D52)+(1-$B$7)*C52/(C52+E52))))/($B$7*D52/(B52+D52)/(($B$7*D52/(B52+D52)+(1-$B$7)*E52/(C52+E52)))))</f>
        <v>2.6071428571428572</v>
      </c>
      <c r="N52" s="102">
        <f t="shared" si="32"/>
        <v>0.12078651685393257</v>
      </c>
      <c r="O52" s="176" t="str">
        <f t="shared" si="33"/>
        <v/>
      </c>
      <c r="P52" s="213"/>
      <c r="Q52" s="192" t="str">
        <f t="shared" si="34"/>
        <v/>
      </c>
    </row>
    <row r="53" spans="1:17" s="113" customFormat="1" ht="21.75" customHeight="1" x14ac:dyDescent="0.25">
      <c r="A53" s="129" t="s">
        <v>356</v>
      </c>
      <c r="B53" s="108">
        <v>0</v>
      </c>
      <c r="C53" s="108">
        <v>3</v>
      </c>
      <c r="D53" s="107">
        <f t="shared" si="30"/>
        <v>45</v>
      </c>
      <c r="E53" s="106">
        <f t="shared" si="31"/>
        <v>42</v>
      </c>
      <c r="F53" s="105">
        <f t="shared" ref="F53:F102" si="35">IF(ISERROR(B53/$B$4),"",(B53/$B$4))</f>
        <v>0</v>
      </c>
      <c r="G53" s="105">
        <f t="shared" ref="G53:G102" si="36">IF(ISERROR(C53/$B$5),"",(C53/$B$5))</f>
        <v>6.6666666666666666E-2</v>
      </c>
      <c r="H53" s="104">
        <f t="shared" ref="H53:H102" si="37">IF(ISERROR(F53-G53),"",(F53-G53))</f>
        <v>-6.6666666666666666E-2</v>
      </c>
      <c r="I53" s="103">
        <f t="shared" si="5"/>
        <v>0</v>
      </c>
      <c r="J53" s="103" t="e">
        <f t="shared" si="6"/>
        <v>#DIV/0!</v>
      </c>
      <c r="K53" s="103" t="str">
        <f t="shared" si="7"/>
        <v/>
      </c>
      <c r="L53" s="103" t="str">
        <f t="shared" si="8"/>
        <v/>
      </c>
      <c r="M53" s="103">
        <f t="shared" ref="M53:M102" si="38">IF(ISERROR(($B$7*B53/(B53+D53)/(($B$7*B53/(B53+D53)+(1-$B$7)*C53/(C53+E53))))/($B$7*D53/(B53+D53)/(($B$7*D53/(B53+D53)+(1-$B$7)*E53/(C53+E53))))),"",($B$7*B53/(B53+D53)/(($B$7*B53/(B53+D53)+(1-$B$7)*C53/(C53+E53))))/($B$7*D53/(B53+D53)/(($B$7*D53/(B53+D53)+(1-$B$7)*E53/(C53+E53)))))</f>
        <v>0</v>
      </c>
      <c r="N53" s="102">
        <f t="shared" si="32"/>
        <v>0.12078651685393257</v>
      </c>
      <c r="O53" s="176" t="str">
        <f t="shared" si="33"/>
        <v/>
      </c>
      <c r="P53" s="213"/>
      <c r="Q53" s="192" t="str">
        <f t="shared" si="34"/>
        <v/>
      </c>
    </row>
    <row r="54" spans="1:17" s="113" customFormat="1" ht="21.75" customHeight="1" x14ac:dyDescent="0.25">
      <c r="A54" s="129" t="s">
        <v>357</v>
      </c>
      <c r="B54" s="108">
        <v>0</v>
      </c>
      <c r="C54" s="108">
        <v>4</v>
      </c>
      <c r="D54" s="107">
        <f t="shared" si="30"/>
        <v>45</v>
      </c>
      <c r="E54" s="106">
        <f t="shared" si="31"/>
        <v>41</v>
      </c>
      <c r="F54" s="105">
        <f t="shared" si="35"/>
        <v>0</v>
      </c>
      <c r="G54" s="105">
        <f t="shared" si="36"/>
        <v>8.8888888888888892E-2</v>
      </c>
      <c r="H54" s="104">
        <f t="shared" si="37"/>
        <v>-8.8888888888888892E-2</v>
      </c>
      <c r="I54" s="103">
        <f t="shared" si="5"/>
        <v>0</v>
      </c>
      <c r="J54" s="103" t="e">
        <f t="shared" si="6"/>
        <v>#DIV/0!</v>
      </c>
      <c r="K54" s="103" t="str">
        <f t="shared" si="7"/>
        <v/>
      </c>
      <c r="L54" s="103" t="str">
        <f t="shared" si="8"/>
        <v/>
      </c>
      <c r="M54" s="103">
        <f t="shared" si="38"/>
        <v>0</v>
      </c>
      <c r="N54" s="102">
        <f t="shared" si="32"/>
        <v>5.8310732274312237E-2</v>
      </c>
      <c r="O54" s="176" t="str">
        <f t="shared" si="33"/>
        <v/>
      </c>
      <c r="P54" s="213"/>
      <c r="Q54" s="192" t="str">
        <f t="shared" si="34"/>
        <v/>
      </c>
    </row>
    <row r="55" spans="1:17" s="113" customFormat="1" ht="21.75" hidden="1" customHeight="1" x14ac:dyDescent="0.25">
      <c r="A55" s="129"/>
      <c r="B55" s="108"/>
      <c r="C55" s="108"/>
      <c r="D55" s="107">
        <f t="shared" si="30"/>
        <v>45</v>
      </c>
      <c r="E55" s="106">
        <f t="shared" si="31"/>
        <v>45</v>
      </c>
      <c r="F55" s="105">
        <f t="shared" si="35"/>
        <v>0</v>
      </c>
      <c r="G55" s="105">
        <f t="shared" si="36"/>
        <v>0</v>
      </c>
      <c r="H55" s="104">
        <f t="shared" si="37"/>
        <v>0</v>
      </c>
      <c r="I55" s="103" t="str">
        <f t="shared" si="5"/>
        <v/>
      </c>
      <c r="J55" s="103" t="e">
        <f t="shared" si="6"/>
        <v>#DIV/0!</v>
      </c>
      <c r="K55" s="103" t="str">
        <f t="shared" si="7"/>
        <v/>
      </c>
      <c r="L55" s="103" t="str">
        <f t="shared" si="8"/>
        <v/>
      </c>
      <c r="M55" s="103" t="str">
        <f t="shared" si="38"/>
        <v/>
      </c>
      <c r="N55" s="102">
        <f t="shared" si="32"/>
        <v>1</v>
      </c>
      <c r="O55" s="176" t="str">
        <f t="shared" si="33"/>
        <v/>
      </c>
      <c r="P55" s="213"/>
      <c r="Q55" s="192" t="str">
        <f t="shared" si="34"/>
        <v/>
      </c>
    </row>
    <row r="56" spans="1:17" s="113" customFormat="1" ht="21.75" hidden="1" customHeight="1" x14ac:dyDescent="0.25">
      <c r="A56" s="129"/>
      <c r="B56" s="108"/>
      <c r="C56" s="108"/>
      <c r="D56" s="107">
        <f t="shared" si="30"/>
        <v>45</v>
      </c>
      <c r="E56" s="106">
        <f t="shared" si="31"/>
        <v>45</v>
      </c>
      <c r="F56" s="105">
        <f t="shared" si="35"/>
        <v>0</v>
      </c>
      <c r="G56" s="105">
        <f t="shared" si="36"/>
        <v>0</v>
      </c>
      <c r="H56" s="104">
        <f t="shared" si="37"/>
        <v>0</v>
      </c>
      <c r="I56" s="103" t="str">
        <f t="shared" si="5"/>
        <v/>
      </c>
      <c r="J56" s="103" t="e">
        <f t="shared" si="6"/>
        <v>#DIV/0!</v>
      </c>
      <c r="K56" s="103" t="str">
        <f t="shared" si="7"/>
        <v/>
      </c>
      <c r="L56" s="103" t="str">
        <f t="shared" si="8"/>
        <v/>
      </c>
      <c r="M56" s="103" t="str">
        <f t="shared" si="38"/>
        <v/>
      </c>
      <c r="N56" s="102">
        <f t="shared" si="32"/>
        <v>1</v>
      </c>
      <c r="O56" s="176" t="str">
        <f t="shared" si="33"/>
        <v/>
      </c>
      <c r="P56" s="213"/>
      <c r="Q56" s="192" t="str">
        <f t="shared" si="34"/>
        <v/>
      </c>
    </row>
    <row r="57" spans="1:17" s="113" customFormat="1" ht="21.75" hidden="1" customHeight="1" x14ac:dyDescent="0.25">
      <c r="A57" s="129"/>
      <c r="B57" s="108"/>
      <c r="C57" s="108"/>
      <c r="D57" s="107">
        <f t="shared" si="30"/>
        <v>45</v>
      </c>
      <c r="E57" s="106">
        <f t="shared" si="31"/>
        <v>45</v>
      </c>
      <c r="F57" s="105">
        <f t="shared" si="35"/>
        <v>0</v>
      </c>
      <c r="G57" s="105">
        <f t="shared" si="36"/>
        <v>0</v>
      </c>
      <c r="H57" s="104">
        <f t="shared" si="37"/>
        <v>0</v>
      </c>
      <c r="I57" s="103" t="str">
        <f t="shared" si="5"/>
        <v/>
      </c>
      <c r="J57" s="103" t="e">
        <f t="shared" si="6"/>
        <v>#DIV/0!</v>
      </c>
      <c r="K57" s="103" t="str">
        <f t="shared" si="7"/>
        <v/>
      </c>
      <c r="L57" s="103" t="str">
        <f t="shared" si="8"/>
        <v/>
      </c>
      <c r="M57" s="103" t="str">
        <f t="shared" si="38"/>
        <v/>
      </c>
      <c r="N57" s="102">
        <f t="shared" si="32"/>
        <v>1</v>
      </c>
      <c r="O57" s="176" t="str">
        <f t="shared" si="33"/>
        <v/>
      </c>
      <c r="P57" s="213"/>
      <c r="Q57" s="192" t="str">
        <f t="shared" si="34"/>
        <v/>
      </c>
    </row>
    <row r="58" spans="1:17" s="113" customFormat="1" ht="21.75" hidden="1" customHeight="1" x14ac:dyDescent="0.25">
      <c r="A58" s="129"/>
      <c r="B58" s="108"/>
      <c r="C58" s="108"/>
      <c r="D58" s="107">
        <f t="shared" si="30"/>
        <v>45</v>
      </c>
      <c r="E58" s="106">
        <f t="shared" si="31"/>
        <v>45</v>
      </c>
      <c r="F58" s="105">
        <f t="shared" si="35"/>
        <v>0</v>
      </c>
      <c r="G58" s="105">
        <f t="shared" si="36"/>
        <v>0</v>
      </c>
      <c r="H58" s="104">
        <f t="shared" si="37"/>
        <v>0</v>
      </c>
      <c r="I58" s="103" t="str">
        <f t="shared" si="5"/>
        <v/>
      </c>
      <c r="J58" s="103" t="e">
        <f t="shared" si="6"/>
        <v>#DIV/0!</v>
      </c>
      <c r="K58" s="103" t="str">
        <f t="shared" si="7"/>
        <v/>
      </c>
      <c r="L58" s="103" t="str">
        <f t="shared" si="8"/>
        <v/>
      </c>
      <c r="M58" s="103" t="str">
        <f t="shared" si="38"/>
        <v/>
      </c>
      <c r="N58" s="102">
        <f t="shared" si="32"/>
        <v>1</v>
      </c>
      <c r="O58" s="176" t="str">
        <f t="shared" si="33"/>
        <v/>
      </c>
      <c r="P58" s="213"/>
      <c r="Q58" s="192" t="str">
        <f t="shared" si="34"/>
        <v/>
      </c>
    </row>
    <row r="59" spans="1:17" s="113" customFormat="1" ht="21.75" hidden="1" customHeight="1" x14ac:dyDescent="0.25">
      <c r="A59" s="129"/>
      <c r="B59" s="108"/>
      <c r="C59" s="108"/>
      <c r="D59" s="107">
        <f t="shared" si="30"/>
        <v>45</v>
      </c>
      <c r="E59" s="106">
        <f t="shared" si="31"/>
        <v>45</v>
      </c>
      <c r="F59" s="105">
        <f t="shared" si="35"/>
        <v>0</v>
      </c>
      <c r="G59" s="105">
        <f t="shared" si="36"/>
        <v>0</v>
      </c>
      <c r="H59" s="104">
        <f t="shared" si="37"/>
        <v>0</v>
      </c>
      <c r="I59" s="103" t="str">
        <f t="shared" si="5"/>
        <v/>
      </c>
      <c r="J59" s="103" t="e">
        <f t="shared" si="6"/>
        <v>#DIV/0!</v>
      </c>
      <c r="K59" s="103" t="str">
        <f t="shared" si="7"/>
        <v/>
      </c>
      <c r="L59" s="103" t="str">
        <f t="shared" si="8"/>
        <v/>
      </c>
      <c r="M59" s="103" t="str">
        <f t="shared" si="38"/>
        <v/>
      </c>
      <c r="N59" s="102">
        <f t="shared" si="32"/>
        <v>1</v>
      </c>
      <c r="O59" s="176" t="str">
        <f t="shared" si="33"/>
        <v/>
      </c>
      <c r="P59" s="213"/>
      <c r="Q59" s="192" t="str">
        <f t="shared" si="34"/>
        <v/>
      </c>
    </row>
    <row r="60" spans="1:17" s="113" customFormat="1" ht="21.75" customHeight="1" x14ac:dyDescent="0.25">
      <c r="A60" s="129"/>
      <c r="B60" s="108"/>
      <c r="C60" s="108"/>
      <c r="D60" s="107">
        <f t="shared" si="30"/>
        <v>45</v>
      </c>
      <c r="E60" s="106">
        <f t="shared" si="31"/>
        <v>45</v>
      </c>
      <c r="F60" s="105">
        <f t="shared" si="35"/>
        <v>0</v>
      </c>
      <c r="G60" s="105">
        <f t="shared" si="36"/>
        <v>0</v>
      </c>
      <c r="H60" s="104">
        <f t="shared" si="37"/>
        <v>0</v>
      </c>
      <c r="I60" s="103" t="str">
        <f t="shared" si="5"/>
        <v/>
      </c>
      <c r="J60" s="103" t="e">
        <f t="shared" si="6"/>
        <v>#DIV/0!</v>
      </c>
      <c r="K60" s="103" t="str">
        <f t="shared" si="7"/>
        <v/>
      </c>
      <c r="L60" s="103" t="str">
        <f t="shared" si="8"/>
        <v/>
      </c>
      <c r="M60" s="103" t="str">
        <f t="shared" si="38"/>
        <v/>
      </c>
      <c r="N60" s="102">
        <f t="shared" si="32"/>
        <v>1</v>
      </c>
      <c r="O60" s="176" t="str">
        <f t="shared" si="33"/>
        <v/>
      </c>
      <c r="P60" s="213"/>
      <c r="Q60" s="192" t="str">
        <f t="shared" si="34"/>
        <v/>
      </c>
    </row>
    <row r="61" spans="1:17" s="113" customFormat="1" ht="29.25" customHeight="1" x14ac:dyDescent="0.25">
      <c r="A61" s="122" t="s">
        <v>43</v>
      </c>
      <c r="B61" s="117"/>
      <c r="C61" s="117"/>
      <c r="D61" s="107"/>
      <c r="E61" s="106"/>
      <c r="F61" s="105"/>
      <c r="G61" s="105"/>
      <c r="H61" s="104"/>
      <c r="I61" s="103"/>
      <c r="J61" s="103"/>
      <c r="K61" s="103"/>
      <c r="L61" s="103"/>
      <c r="M61" s="103"/>
      <c r="N61" s="102"/>
      <c r="O61" s="176"/>
      <c r="P61" s="213"/>
      <c r="Q61" s="192"/>
    </row>
    <row r="62" spans="1:17" s="113" customFormat="1" ht="62.25" customHeight="1" x14ac:dyDescent="0.25">
      <c r="A62" s="129" t="s">
        <v>194</v>
      </c>
      <c r="B62" s="108">
        <v>27</v>
      </c>
      <c r="C62" s="108">
        <v>9</v>
      </c>
      <c r="D62" s="107">
        <f t="shared" ref="D62:D96" si="39">SUM($B$4-B62)</f>
        <v>18</v>
      </c>
      <c r="E62" s="106">
        <f t="shared" ref="E62:E96" si="40">SUM($B$5-C62)</f>
        <v>36</v>
      </c>
      <c r="F62" s="105">
        <f t="shared" si="35"/>
        <v>0.6</v>
      </c>
      <c r="G62" s="105">
        <f t="shared" si="36"/>
        <v>0.2</v>
      </c>
      <c r="H62" s="104">
        <f t="shared" si="37"/>
        <v>0.39999999999999997</v>
      </c>
      <c r="I62" s="103">
        <f t="shared" si="5"/>
        <v>6</v>
      </c>
      <c r="J62" s="103">
        <f t="shared" si="6"/>
        <v>0.48112522432468813</v>
      </c>
      <c r="K62" s="103">
        <f t="shared" si="7"/>
        <v>2.336733536418365</v>
      </c>
      <c r="L62" s="103">
        <f t="shared" si="8"/>
        <v>15.406121168260842</v>
      </c>
      <c r="M62" s="103">
        <f t="shared" si="38"/>
        <v>2.6666666666666665</v>
      </c>
      <c r="N62" s="102">
        <f t="shared" ref="N62:N96" si="41">MIN(_xlfn.HYPGEOM.DIST(C62,B62+C62,C62+E62,B62+D62+C62+E62,TRUE),_xlfn.HYPGEOM.DIST(B62,B62+C62,B62+D62,B62+D62+C62+E62,TRUE))</f>
        <v>1.0349946746516089E-4</v>
      </c>
      <c r="O62" s="176" t="str">
        <f t="shared" ref="O62:O65" si="42">IF(AND(N62&lt;$B$6,M62&gt;1,AND(B62&gt;0,B62&lt;$B$4)),"Doers are " &amp; ROUND(M62,1)&amp;" more likely to give this response than Non-Doers.",IF(AND(N62&lt;$B$6,M62&gt;1,B62=$B$4),"Doers are more likely to give this response than Doers.",""))</f>
        <v>Doers are 2.7 more likely to give this response than Non-Doers.</v>
      </c>
      <c r="P62" s="213"/>
      <c r="Q62" s="192" t="str">
        <f t="shared" ref="Q62:Q65" si="43">IF(AND(N62&lt;$B$6,M62&lt;1,AND(C62&gt;0,B62&gt;0)),"Non-doers are " &amp; ROUND(1/M62,1)&amp;" more likely to give this response than Doers.",IF(AND(N62&lt;$B$6,M62=0,B62=0),"Non-doers are more likely to give this response than Doers.",""))</f>
        <v/>
      </c>
    </row>
    <row r="63" spans="1:17" s="113" customFormat="1" ht="28.5" customHeight="1" x14ac:dyDescent="0.25">
      <c r="A63" s="129" t="s">
        <v>193</v>
      </c>
      <c r="B63" s="108">
        <v>11</v>
      </c>
      <c r="C63" s="108">
        <v>8</v>
      </c>
      <c r="D63" s="107">
        <f t="shared" si="39"/>
        <v>34</v>
      </c>
      <c r="E63" s="106">
        <f t="shared" si="40"/>
        <v>37</v>
      </c>
      <c r="F63" s="105">
        <f t="shared" si="35"/>
        <v>0.24444444444444444</v>
      </c>
      <c r="G63" s="105">
        <f t="shared" si="36"/>
        <v>0.17777777777777778</v>
      </c>
      <c r="H63" s="104">
        <f t="shared" si="37"/>
        <v>6.6666666666666652E-2</v>
      </c>
      <c r="I63" s="103">
        <f t="shared" si="5"/>
        <v>1.4963235294117647</v>
      </c>
      <c r="J63" s="103">
        <f t="shared" si="6"/>
        <v>0.52186960310215447</v>
      </c>
      <c r="K63" s="103">
        <f t="shared" si="7"/>
        <v>0.5380233582541154</v>
      </c>
      <c r="L63" s="103">
        <f t="shared" si="8"/>
        <v>4.1614998128274188</v>
      </c>
      <c r="M63" s="103">
        <f t="shared" si="38"/>
        <v>1.2589514066496164</v>
      </c>
      <c r="N63" s="102">
        <f t="shared" si="41"/>
        <v>0.30314245052624639</v>
      </c>
      <c r="O63" s="176" t="str">
        <f t="shared" si="42"/>
        <v/>
      </c>
      <c r="P63" s="213"/>
      <c r="Q63" s="192" t="str">
        <f t="shared" si="43"/>
        <v/>
      </c>
    </row>
    <row r="64" spans="1:17" s="113" customFormat="1" ht="60" customHeight="1" x14ac:dyDescent="0.25">
      <c r="A64" s="129" t="s">
        <v>192</v>
      </c>
      <c r="B64" s="108">
        <v>7</v>
      </c>
      <c r="C64" s="108">
        <v>25</v>
      </c>
      <c r="D64" s="107">
        <f t="shared" si="39"/>
        <v>38</v>
      </c>
      <c r="E64" s="106">
        <f t="shared" si="40"/>
        <v>20</v>
      </c>
      <c r="F64" s="105">
        <f t="shared" si="35"/>
        <v>0.15555555555555556</v>
      </c>
      <c r="G64" s="105">
        <f t="shared" si="36"/>
        <v>0.55555555555555558</v>
      </c>
      <c r="H64" s="104">
        <f t="shared" si="37"/>
        <v>-0.4</v>
      </c>
      <c r="I64" s="103">
        <f t="shared" si="5"/>
        <v>0.14736842105263157</v>
      </c>
      <c r="J64" s="103">
        <f t="shared" si="6"/>
        <v>0.50909029879857959</v>
      </c>
      <c r="K64" s="103">
        <f t="shared" si="7"/>
        <v>5.4332291187233539E-2</v>
      </c>
      <c r="L64" s="103">
        <f t="shared" si="8"/>
        <v>0.39971536353410131</v>
      </c>
      <c r="M64" s="103">
        <f t="shared" si="38"/>
        <v>0.28149024246008281</v>
      </c>
      <c r="N64" s="102">
        <f t="shared" si="41"/>
        <v>6.909699393689243E-5</v>
      </c>
      <c r="O64" s="176" t="str">
        <f t="shared" si="42"/>
        <v/>
      </c>
      <c r="P64" s="213"/>
      <c r="Q64" s="192" t="str">
        <f t="shared" si="43"/>
        <v>Non-doers are 3.6 more likely to give this response than Doers.</v>
      </c>
    </row>
    <row r="65" spans="1:17" s="113" customFormat="1" ht="21.75" customHeight="1" x14ac:dyDescent="0.25">
      <c r="A65" s="129" t="s">
        <v>80</v>
      </c>
      <c r="B65" s="108">
        <v>0</v>
      </c>
      <c r="C65" s="108">
        <v>3</v>
      </c>
      <c r="D65" s="107">
        <f t="shared" si="39"/>
        <v>45</v>
      </c>
      <c r="E65" s="106">
        <f t="shared" si="40"/>
        <v>42</v>
      </c>
      <c r="F65" s="105">
        <f t="shared" si="35"/>
        <v>0</v>
      </c>
      <c r="G65" s="105">
        <f t="shared" si="36"/>
        <v>6.6666666666666666E-2</v>
      </c>
      <c r="H65" s="104">
        <f t="shared" si="37"/>
        <v>-6.6666666666666666E-2</v>
      </c>
      <c r="I65" s="103">
        <f t="shared" si="5"/>
        <v>0</v>
      </c>
      <c r="J65" s="103" t="e">
        <f t="shared" si="6"/>
        <v>#DIV/0!</v>
      </c>
      <c r="K65" s="103" t="str">
        <f t="shared" si="7"/>
        <v/>
      </c>
      <c r="L65" s="103" t="str">
        <f t="shared" si="8"/>
        <v/>
      </c>
      <c r="M65" s="103">
        <f t="shared" si="38"/>
        <v>0</v>
      </c>
      <c r="N65" s="102">
        <f t="shared" si="41"/>
        <v>0.12078651685393257</v>
      </c>
      <c r="O65" s="176" t="str">
        <f t="shared" si="42"/>
        <v/>
      </c>
      <c r="P65" s="213"/>
      <c r="Q65" s="192" t="str">
        <f t="shared" si="43"/>
        <v/>
      </c>
    </row>
    <row r="66" spans="1:17" s="113" customFormat="1" ht="21.75" customHeight="1" x14ac:dyDescent="0.25">
      <c r="A66" s="129"/>
      <c r="B66" s="108"/>
      <c r="C66" s="108"/>
      <c r="D66" s="107"/>
      <c r="E66" s="106"/>
      <c r="F66" s="105"/>
      <c r="G66" s="105"/>
      <c r="H66" s="104"/>
      <c r="I66" s="103"/>
      <c r="J66" s="103"/>
      <c r="K66" s="103"/>
      <c r="L66" s="103"/>
      <c r="M66" s="103"/>
      <c r="N66" s="102"/>
      <c r="O66" s="176"/>
      <c r="P66" s="213"/>
      <c r="Q66" s="192"/>
    </row>
    <row r="67" spans="1:17" s="113" customFormat="1" ht="31.5" customHeight="1" x14ac:dyDescent="0.25">
      <c r="A67" s="122" t="s">
        <v>191</v>
      </c>
      <c r="B67" s="214"/>
      <c r="C67" s="214"/>
      <c r="D67" s="215"/>
      <c r="E67" s="216"/>
      <c r="F67" s="217"/>
      <c r="G67" s="217"/>
      <c r="H67" s="218"/>
      <c r="I67" s="219"/>
      <c r="J67" s="219"/>
      <c r="K67" s="219"/>
      <c r="L67" s="219"/>
      <c r="M67" s="219"/>
      <c r="N67" s="220"/>
      <c r="O67" s="176"/>
      <c r="P67" s="213"/>
      <c r="Q67" s="192"/>
    </row>
    <row r="68" spans="1:17" s="113" customFormat="1" ht="21.75" customHeight="1" x14ac:dyDescent="0.25">
      <c r="A68" s="129" t="s">
        <v>358</v>
      </c>
      <c r="B68" s="108">
        <v>15</v>
      </c>
      <c r="C68" s="108">
        <v>19</v>
      </c>
      <c r="D68" s="107">
        <f t="shared" ref="D68:D75" si="44">SUM($B$4-B68)</f>
        <v>30</v>
      </c>
      <c r="E68" s="106">
        <f t="shared" ref="E68:E75" si="45">SUM($B$5-C68)</f>
        <v>26</v>
      </c>
      <c r="F68" s="105">
        <f t="shared" ref="F68:F75" si="46">IF(ISERROR(B68/$B$4),"",(B68/$B$4))</f>
        <v>0.33333333333333331</v>
      </c>
      <c r="G68" s="105">
        <f t="shared" ref="G68:G75" si="47">IF(ISERROR(C68/$B$5),"",(C68/$B$5))</f>
        <v>0.42222222222222222</v>
      </c>
      <c r="H68" s="104">
        <f t="shared" ref="H68:H75" si="48">IF(ISERROR(F68-G68),"",(F68-G68))</f>
        <v>-8.8888888888888906E-2</v>
      </c>
      <c r="I68" s="103">
        <f t="shared" ref="I68:I75" si="49">IF(ISERROR((B68*E68)/(C68*D68)),"",(B68*E68/(C68*D68)))</f>
        <v>0.68421052631578949</v>
      </c>
      <c r="J68" s="103">
        <f t="shared" ref="J68:J75" si="50">POWER(1/B68+1/C68+1/D68+1/E68,1/2)</f>
        <v>0.43714198769839863</v>
      </c>
      <c r="K68" s="103">
        <f t="shared" ref="K68:K75" si="51">IF(ISERROR(EXP(LN(I68)-1.96 *J68)),"",(EXP(LN(I68)-1.96*J68)))</f>
        <v>0.29046043226542478</v>
      </c>
      <c r="L68" s="103">
        <f t="shared" ref="L68:L75" si="52">IF(ISERROR(EXP(LN(I68)+1.96 *J68)),"",EXP(LN(I68)+1.96*J68))</f>
        <v>1.6117308669896091</v>
      </c>
      <c r="M68" s="103">
        <f t="shared" ref="M68:M75" si="53">IF(ISERROR(($B$7*B68/(B68+D68)/(($B$7*B68/(B68+D68)+(1-$B$7)*C68/(C68+E68))))/($B$7*D68/(B68+D68)/(($B$7*D68/(B68+D68)+(1-$B$7)*E68/(C68+E68))))),"",($B$7*B68/(B68+D68)/(($B$7*B68/(B68+D68)+(1-$B$7)*C68/(C68+E68))))/($B$7*D68/(B68+D68)/(($B$7*D68/(B68+D68)+(1-$B$7)*E68/(C68+E68)))))</f>
        <v>0.79310344827586188</v>
      </c>
      <c r="N68" s="102">
        <f t="shared" ref="N68:N75" si="54">MIN(_xlfn.HYPGEOM.DIST(C68,B68+C68,C68+E68,B68+D68+C68+E68,TRUE),_xlfn.HYPGEOM.DIST(B68,B68+C68,B68+D68,B68+D68+C68+E68,TRUE))</f>
        <v>0.25728334163494981</v>
      </c>
      <c r="O68" s="176" t="str">
        <f t="shared" ref="O68:O75" si="55">IF(AND(N68&lt;$B$6,M68&gt;1,AND(B68&gt;0,B68&lt;$B$4)),"Doers are " &amp; ROUND(M68,1)&amp;" more likely to give this response than Non-Doers.",IF(AND(N68&lt;$B$6,M68&gt;1,B68=$B$4),"Doers are more likely to give this response than Doers.",""))</f>
        <v/>
      </c>
      <c r="P68" s="213"/>
      <c r="Q68" s="192" t="str">
        <f t="shared" ref="Q68:Q75" si="56">IF(AND(N68&lt;$B$6,M68&lt;1,AND(C68&gt;0,B68&gt;0)),"Non-doers are " &amp; ROUND(1/M68,1)&amp;" more likely to give this response than Doers.",IF(AND(N68&lt;$B$6,M68=0,B68=0),"Non-doers are more likely to give this response than Doers.",""))</f>
        <v/>
      </c>
    </row>
    <row r="69" spans="1:17" s="113" customFormat="1" ht="21.75" customHeight="1" x14ac:dyDescent="0.25">
      <c r="A69" s="129" t="s">
        <v>359</v>
      </c>
      <c r="B69" s="108">
        <v>7</v>
      </c>
      <c r="C69" s="108">
        <v>2</v>
      </c>
      <c r="D69" s="107">
        <f t="shared" si="44"/>
        <v>38</v>
      </c>
      <c r="E69" s="106">
        <f t="shared" si="45"/>
        <v>43</v>
      </c>
      <c r="F69" s="105">
        <f t="shared" si="46"/>
        <v>0.15555555555555556</v>
      </c>
      <c r="G69" s="105">
        <f t="shared" si="47"/>
        <v>4.4444444444444446E-2</v>
      </c>
      <c r="H69" s="104">
        <f t="shared" si="48"/>
        <v>0.1111111111111111</v>
      </c>
      <c r="I69" s="103">
        <f t="shared" si="49"/>
        <v>3.9605263157894739</v>
      </c>
      <c r="J69" s="103">
        <f t="shared" si="50"/>
        <v>0.83212303554481382</v>
      </c>
      <c r="K69" s="103">
        <f t="shared" si="51"/>
        <v>0.77523875569761758</v>
      </c>
      <c r="L69" s="103">
        <f t="shared" si="52"/>
        <v>20.233468183547817</v>
      </c>
      <c r="M69" s="103">
        <f t="shared" si="53"/>
        <v>1.8881578947368423</v>
      </c>
      <c r="N69" s="102">
        <f t="shared" si="54"/>
        <v>7.8600611622138702E-2</v>
      </c>
      <c r="O69" s="176" t="str">
        <f t="shared" si="55"/>
        <v/>
      </c>
      <c r="P69" s="213"/>
      <c r="Q69" s="192" t="str">
        <f t="shared" si="56"/>
        <v/>
      </c>
    </row>
    <row r="70" spans="1:17" s="113" customFormat="1" ht="57.75" customHeight="1" x14ac:dyDescent="0.25">
      <c r="A70" s="129" t="s">
        <v>360</v>
      </c>
      <c r="B70" s="108">
        <v>15</v>
      </c>
      <c r="C70" s="108">
        <v>3</v>
      </c>
      <c r="D70" s="107">
        <f t="shared" si="44"/>
        <v>30</v>
      </c>
      <c r="E70" s="106">
        <f t="shared" si="45"/>
        <v>42</v>
      </c>
      <c r="F70" s="105">
        <f t="shared" si="46"/>
        <v>0.33333333333333331</v>
      </c>
      <c r="G70" s="105">
        <f t="shared" si="47"/>
        <v>6.6666666666666666E-2</v>
      </c>
      <c r="H70" s="104">
        <f t="shared" si="48"/>
        <v>0.26666666666666666</v>
      </c>
      <c r="I70" s="103">
        <f t="shared" si="49"/>
        <v>7</v>
      </c>
      <c r="J70" s="103">
        <f t="shared" si="50"/>
        <v>0.67612340378281321</v>
      </c>
      <c r="K70" s="103">
        <f t="shared" si="51"/>
        <v>1.8602451453970452</v>
      </c>
      <c r="L70" s="103">
        <f t="shared" si="52"/>
        <v>26.340614365394078</v>
      </c>
      <c r="M70" s="103">
        <f t="shared" si="53"/>
        <v>2.3846153846153846</v>
      </c>
      <c r="N70" s="102">
        <f t="shared" si="54"/>
        <v>1.4737998592806868E-3</v>
      </c>
      <c r="O70" s="176" t="str">
        <f t="shared" si="55"/>
        <v>Doers are 2.4 more likely to give this response than Non-Doers.</v>
      </c>
      <c r="P70" s="213"/>
      <c r="Q70" s="192" t="str">
        <f t="shared" si="56"/>
        <v/>
      </c>
    </row>
    <row r="71" spans="1:17" s="113" customFormat="1" ht="63.75" customHeight="1" x14ac:dyDescent="0.25">
      <c r="A71" s="129" t="s">
        <v>361</v>
      </c>
      <c r="B71" s="108">
        <v>22</v>
      </c>
      <c r="C71" s="108">
        <v>10</v>
      </c>
      <c r="D71" s="107">
        <f t="shared" si="44"/>
        <v>23</v>
      </c>
      <c r="E71" s="106">
        <f t="shared" si="45"/>
        <v>35</v>
      </c>
      <c r="F71" s="105">
        <f t="shared" si="46"/>
        <v>0.48888888888888887</v>
      </c>
      <c r="G71" s="105">
        <f t="shared" si="47"/>
        <v>0.22222222222222221</v>
      </c>
      <c r="H71" s="104">
        <f t="shared" si="48"/>
        <v>0.26666666666666666</v>
      </c>
      <c r="I71" s="103">
        <f t="shared" si="49"/>
        <v>3.347826086956522</v>
      </c>
      <c r="J71" s="103">
        <f t="shared" si="50"/>
        <v>0.46637349291693159</v>
      </c>
      <c r="K71" s="103">
        <f t="shared" si="51"/>
        <v>1.3420780009947819</v>
      </c>
      <c r="L71" s="103">
        <f t="shared" si="52"/>
        <v>8.3511833888932046</v>
      </c>
      <c r="M71" s="103">
        <f t="shared" si="53"/>
        <v>1.9518213866039953</v>
      </c>
      <c r="N71" s="102">
        <f t="shared" si="54"/>
        <v>7.3937472426976311E-3</v>
      </c>
      <c r="O71" s="176" t="str">
        <f t="shared" si="55"/>
        <v>Doers are 2 more likely to give this response than Non-Doers.</v>
      </c>
      <c r="P71" s="213"/>
      <c r="Q71" s="192" t="str">
        <f t="shared" si="56"/>
        <v/>
      </c>
    </row>
    <row r="72" spans="1:17" s="113" customFormat="1" ht="21.75" customHeight="1" x14ac:dyDescent="0.25">
      <c r="A72" s="129" t="s">
        <v>362</v>
      </c>
      <c r="B72" s="108">
        <v>1</v>
      </c>
      <c r="C72" s="108">
        <v>0</v>
      </c>
      <c r="D72" s="107">
        <f t="shared" si="44"/>
        <v>44</v>
      </c>
      <c r="E72" s="106">
        <f t="shared" si="45"/>
        <v>45</v>
      </c>
      <c r="F72" s="105">
        <f t="shared" si="46"/>
        <v>2.2222222222222223E-2</v>
      </c>
      <c r="G72" s="105">
        <f t="shared" si="47"/>
        <v>0</v>
      </c>
      <c r="H72" s="104">
        <f t="shared" si="48"/>
        <v>2.2222222222222223E-2</v>
      </c>
      <c r="I72" s="103" t="str">
        <f t="shared" si="49"/>
        <v/>
      </c>
      <c r="J72" s="103" t="e">
        <f t="shared" si="50"/>
        <v>#DIV/0!</v>
      </c>
      <c r="K72" s="103" t="str">
        <f t="shared" si="51"/>
        <v/>
      </c>
      <c r="L72" s="103" t="str">
        <f t="shared" si="52"/>
        <v/>
      </c>
      <c r="M72" s="103">
        <f t="shared" si="53"/>
        <v>2.5340909090909087</v>
      </c>
      <c r="N72" s="102">
        <f t="shared" si="54"/>
        <v>0.5</v>
      </c>
      <c r="O72" s="176" t="str">
        <f t="shared" si="55"/>
        <v/>
      </c>
      <c r="P72" s="213"/>
      <c r="Q72" s="192" t="str">
        <f t="shared" si="56"/>
        <v/>
      </c>
    </row>
    <row r="73" spans="1:17" s="113" customFormat="1" ht="21.75" customHeight="1" x14ac:dyDescent="0.25">
      <c r="A73" s="129" t="s">
        <v>363</v>
      </c>
      <c r="B73" s="108">
        <v>1</v>
      </c>
      <c r="C73" s="108">
        <v>0</v>
      </c>
      <c r="D73" s="107">
        <f t="shared" si="44"/>
        <v>44</v>
      </c>
      <c r="E73" s="106">
        <f t="shared" si="45"/>
        <v>45</v>
      </c>
      <c r="F73" s="105">
        <f t="shared" si="46"/>
        <v>2.2222222222222223E-2</v>
      </c>
      <c r="G73" s="105">
        <f t="shared" si="47"/>
        <v>0</v>
      </c>
      <c r="H73" s="104">
        <f t="shared" si="48"/>
        <v>2.2222222222222223E-2</v>
      </c>
      <c r="I73" s="103" t="str">
        <f t="shared" si="49"/>
        <v/>
      </c>
      <c r="J73" s="103" t="e">
        <f t="shared" si="50"/>
        <v>#DIV/0!</v>
      </c>
      <c r="K73" s="103" t="str">
        <f t="shared" si="51"/>
        <v/>
      </c>
      <c r="L73" s="103" t="str">
        <f t="shared" si="52"/>
        <v/>
      </c>
      <c r="M73" s="103">
        <f t="shared" si="53"/>
        <v>2.5340909090909087</v>
      </c>
      <c r="N73" s="102">
        <f t="shared" si="54"/>
        <v>0.5</v>
      </c>
      <c r="O73" s="176" t="str">
        <f t="shared" si="55"/>
        <v/>
      </c>
      <c r="P73" s="213"/>
      <c r="Q73" s="192" t="str">
        <f t="shared" si="56"/>
        <v/>
      </c>
    </row>
    <row r="74" spans="1:17" s="113" customFormat="1" ht="64.5" customHeight="1" x14ac:dyDescent="0.25">
      <c r="A74" s="129" t="s">
        <v>219</v>
      </c>
      <c r="B74" s="108">
        <v>0</v>
      </c>
      <c r="C74" s="108">
        <v>9</v>
      </c>
      <c r="D74" s="107">
        <f t="shared" si="44"/>
        <v>45</v>
      </c>
      <c r="E74" s="106">
        <f t="shared" si="45"/>
        <v>36</v>
      </c>
      <c r="F74" s="105">
        <f t="shared" si="46"/>
        <v>0</v>
      </c>
      <c r="G74" s="105">
        <f t="shared" si="47"/>
        <v>0.2</v>
      </c>
      <c r="H74" s="104">
        <f t="shared" si="48"/>
        <v>-0.2</v>
      </c>
      <c r="I74" s="103">
        <f t="shared" si="49"/>
        <v>0</v>
      </c>
      <c r="J74" s="103" t="e">
        <f t="shared" si="50"/>
        <v>#DIV/0!</v>
      </c>
      <c r="K74" s="103" t="str">
        <f t="shared" si="51"/>
        <v/>
      </c>
      <c r="L74" s="103" t="str">
        <f t="shared" si="52"/>
        <v/>
      </c>
      <c r="M74" s="103">
        <f t="shared" si="53"/>
        <v>0</v>
      </c>
      <c r="N74" s="102">
        <f t="shared" si="54"/>
        <v>1.2547397695254882E-3</v>
      </c>
      <c r="O74" s="176" t="str">
        <f t="shared" si="55"/>
        <v/>
      </c>
      <c r="P74" s="213"/>
      <c r="Q74" s="192" t="str">
        <f t="shared" si="56"/>
        <v>Non-doers are more likely to give this response than Doers.</v>
      </c>
    </row>
    <row r="75" spans="1:17" s="113" customFormat="1" ht="21.75" customHeight="1" x14ac:dyDescent="0.25">
      <c r="A75" s="129" t="s">
        <v>272</v>
      </c>
      <c r="B75" s="108">
        <v>0</v>
      </c>
      <c r="C75" s="108">
        <v>2</v>
      </c>
      <c r="D75" s="107">
        <f t="shared" si="44"/>
        <v>45</v>
      </c>
      <c r="E75" s="106">
        <f t="shared" si="45"/>
        <v>43</v>
      </c>
      <c r="F75" s="105">
        <f t="shared" si="46"/>
        <v>0</v>
      </c>
      <c r="G75" s="105">
        <f t="shared" si="47"/>
        <v>4.4444444444444446E-2</v>
      </c>
      <c r="H75" s="104">
        <f t="shared" si="48"/>
        <v>-4.4444444444444446E-2</v>
      </c>
      <c r="I75" s="103">
        <f t="shared" si="49"/>
        <v>0</v>
      </c>
      <c r="J75" s="103" t="e">
        <f t="shared" si="50"/>
        <v>#DIV/0!</v>
      </c>
      <c r="K75" s="103" t="str">
        <f t="shared" si="51"/>
        <v/>
      </c>
      <c r="L75" s="103" t="str">
        <f t="shared" si="52"/>
        <v/>
      </c>
      <c r="M75" s="103">
        <f t="shared" si="53"/>
        <v>0</v>
      </c>
      <c r="N75" s="102">
        <f t="shared" si="54"/>
        <v>0.2471910112359551</v>
      </c>
      <c r="O75" s="176" t="str">
        <f t="shared" si="55"/>
        <v/>
      </c>
      <c r="P75" s="213"/>
      <c r="Q75" s="192" t="str">
        <f t="shared" si="56"/>
        <v/>
      </c>
    </row>
    <row r="76" spans="1:17" s="113" customFormat="1" ht="21.75" customHeight="1" x14ac:dyDescent="0.25">
      <c r="A76" s="114" t="s">
        <v>190</v>
      </c>
      <c r="B76" s="107"/>
      <c r="C76" s="107"/>
      <c r="D76" s="107"/>
      <c r="E76" s="106"/>
      <c r="F76" s="105"/>
      <c r="G76" s="105"/>
      <c r="H76" s="104"/>
      <c r="I76" s="103"/>
      <c r="J76" s="103"/>
      <c r="K76" s="103"/>
      <c r="L76" s="103"/>
      <c r="M76" s="103"/>
      <c r="N76" s="102"/>
      <c r="O76" s="176"/>
      <c r="P76" s="213"/>
      <c r="Q76" s="192"/>
    </row>
    <row r="77" spans="1:17" s="113" customFormat="1" ht="21.95" customHeight="1" x14ac:dyDescent="0.25">
      <c r="A77" s="129" t="s">
        <v>364</v>
      </c>
      <c r="B77" s="108">
        <v>5</v>
      </c>
      <c r="C77" s="108">
        <v>1</v>
      </c>
      <c r="D77" s="107">
        <f t="shared" ref="D77:D81" si="57">SUM($B$4-B77)</f>
        <v>40</v>
      </c>
      <c r="E77" s="106">
        <f>SUM($B$5-C77)</f>
        <v>44</v>
      </c>
      <c r="F77" s="105">
        <f t="shared" ref="F77:F85" si="58">IF(ISERROR(B77/$B$4),"",(B77/$B$4))</f>
        <v>0.1111111111111111</v>
      </c>
      <c r="G77" s="105">
        <f>IF(ISERROR(C77/$B$5),"",(C77/$B$5))</f>
        <v>2.2222222222222223E-2</v>
      </c>
      <c r="H77" s="104">
        <f>IF(ISERROR(F77-G77),"",(F77-G77))</f>
        <v>8.8888888888888878E-2</v>
      </c>
      <c r="I77" s="103">
        <f>IF(ISERROR((B77*E77)/(C77*D77)),"",(B77*E77/(C77*D77)))</f>
        <v>5.5</v>
      </c>
      <c r="J77" s="103">
        <f>POWER(1/B77+1/C77+1/D77+1/E77,1/2)</f>
        <v>1.1170171317966759</v>
      </c>
      <c r="K77" s="103">
        <f>IF(ISERROR(EXP(LN(I77)-1.96 *J77)),"",(EXP(LN(I77)-1.96*J77)))</f>
        <v>0.61594014579726597</v>
      </c>
      <c r="L77" s="103">
        <f>IF(ISERROR(EXP(LN(I77)+1.96 *J77)),"",EXP(LN(I77)+1.96*J77))</f>
        <v>49.111914861215524</v>
      </c>
      <c r="M77" s="103">
        <f>IF(ISERROR(($B$7*B77/(B77+D77)/(($B$7*B77/(B77+D77)+(1-$B$7)*C77/(C77+E77))))/($B$7*D77/(B77+D77)/(($B$7*D77/(B77+D77)+(1-$B$7)*E77/(C77+E77))))),"",($B$7*B77/(B77+D77)/(($B$7*B77/(B77+D77)+(1-$B$7)*C77/(C77+E77))))/($B$7*D77/(B77+D77)/(($B$7*D77/(B77+D77)+(1-$B$7)*E77/(C77+E77)))))</f>
        <v>2.0384615384615388</v>
      </c>
      <c r="N77" s="102">
        <f>MIN(_xlfn.HYPGEOM.DIST(C77,B77+C77,C77+E77,B77+D77+C77+E77,TRUE),_xlfn.HYPGEOM.DIST(B77,B77+C77,B77+D77,B77+D77+C77+E77,TRUE))</f>
        <v>0.10138569182031588</v>
      </c>
      <c r="O77" s="176" t="str">
        <f t="shared" ref="O77:O86" si="59">IF(AND(N77&lt;$B$6,M77&gt;1,AND(B77&gt;0,B77&lt;$B$4)),"Doers are " &amp; ROUND(M77,1)&amp;" more likely to give this response than Non-Doers.",IF(AND(N77&lt;$B$6,M77&gt;1,B77=$B$4),"Doers are more likely to give this response than Doers.",""))</f>
        <v/>
      </c>
      <c r="P77" s="213"/>
      <c r="Q77" s="192" t="str">
        <f t="shared" ref="Q77:Q86" si="60">IF(AND(N77&lt;$B$6,M77&lt;1,AND(C77&gt;0,B77&gt;0)),"Non-doers are " &amp; ROUND(1/M77,1)&amp;" more likely to give this response than Doers.",IF(AND(N77&lt;$B$6,M77=0,B77=0),"Non-doers are more likely to give this response than Doers.",""))</f>
        <v/>
      </c>
    </row>
    <row r="78" spans="1:17" s="113" customFormat="1" ht="21.95" customHeight="1" x14ac:dyDescent="0.25">
      <c r="A78" s="129" t="s">
        <v>365</v>
      </c>
      <c r="B78" s="108">
        <v>5</v>
      </c>
      <c r="C78" s="108">
        <v>0</v>
      </c>
      <c r="D78" s="107">
        <f t="shared" si="57"/>
        <v>40</v>
      </c>
      <c r="E78" s="106">
        <f>SUM($B$5-C78)</f>
        <v>45</v>
      </c>
      <c r="F78" s="105">
        <f t="shared" si="58"/>
        <v>0.1111111111111111</v>
      </c>
      <c r="G78" s="105">
        <f>IF(ISERROR(C78/$B$5),"",(C78/$B$5))</f>
        <v>0</v>
      </c>
      <c r="H78" s="104">
        <f>IF(ISERROR(F78-G78),"",(F78-G78))</f>
        <v>0.1111111111111111</v>
      </c>
      <c r="I78" s="103" t="str">
        <f>IF(ISERROR((B78*E78)/(C78*D78)),"",(B78*E78/(C78*D78)))</f>
        <v/>
      </c>
      <c r="J78" s="103" t="e">
        <f>POWER(1/B78+1/C78+1/D78+1/E78,1/2)</f>
        <v>#DIV/0!</v>
      </c>
      <c r="K78" s="103" t="str">
        <f>IF(ISERROR(EXP(LN(I78)-1.96 *J78)),"",(EXP(LN(I78)-1.96*J78)))</f>
        <v/>
      </c>
      <c r="L78" s="103" t="str">
        <f>IF(ISERROR(EXP(LN(I78)+1.96 *J78)),"",EXP(LN(I78)+1.96*J78))</f>
        <v/>
      </c>
      <c r="M78" s="103">
        <f>IF(ISERROR(($B$7*B78/(B78+D78)/(($B$7*B78/(B78+D78)+(1-$B$7)*C78/(C78+E78))))/($B$7*D78/(B78+D78)/(($B$7*D78/(B78+D78)+(1-$B$7)*E78/(C78+E78))))),"",($B$7*B78/(B78+D78)/(($B$7*B78/(B78+D78)+(1-$B$7)*C78/(C78+E78))))/($B$7*D78/(B78+D78)/(($B$7*D78/(B78+D78)+(1-$B$7)*E78/(C78+E78)))))</f>
        <v>2.6874999999999996</v>
      </c>
      <c r="N78" s="102">
        <f>MIN(_xlfn.HYPGEOM.DIST(C78,B78+C78,C78+E78,B78+D78+C78+E78,TRUE),_xlfn.HYPGEOM.DIST(B78,B78+C78,B78+D78,B78+D78+C78+E78,TRUE))</f>
        <v>2.7799302595893065E-2</v>
      </c>
      <c r="O78" s="176" t="str">
        <f t="shared" si="59"/>
        <v>Doers are 2.7 more likely to give this response than Non-Doers.</v>
      </c>
      <c r="P78" s="213"/>
      <c r="Q78" s="192" t="str">
        <f t="shared" si="60"/>
        <v/>
      </c>
    </row>
    <row r="79" spans="1:17" s="113" customFormat="1" ht="21.95" customHeight="1" x14ac:dyDescent="0.25">
      <c r="A79" s="129" t="s">
        <v>366</v>
      </c>
      <c r="B79" s="108">
        <v>3</v>
      </c>
      <c r="C79" s="108">
        <v>0</v>
      </c>
      <c r="D79" s="107">
        <f t="shared" si="57"/>
        <v>42</v>
      </c>
      <c r="E79" s="106">
        <f>SUM($B$5-C79)</f>
        <v>45</v>
      </c>
      <c r="F79" s="105">
        <f t="shared" si="58"/>
        <v>6.6666666666666666E-2</v>
      </c>
      <c r="G79" s="105">
        <f>IF(ISERROR(C79/$B$5),"",(C79/$B$5))</f>
        <v>0</v>
      </c>
      <c r="H79" s="104">
        <f>IF(ISERROR(F79-G79),"",(F79-G79))</f>
        <v>6.6666666666666666E-2</v>
      </c>
      <c r="I79" s="103" t="str">
        <f>IF(ISERROR((B79*E79)/(C79*D79)),"",(B79*E79/(C79*D79)))</f>
        <v/>
      </c>
      <c r="J79" s="103" t="e">
        <f>POWER(1/B79+1/C79+1/D79+1/E79,1/2)</f>
        <v>#DIV/0!</v>
      </c>
      <c r="K79" s="103" t="str">
        <f>IF(ISERROR(EXP(LN(I79)-1.96 *J79)),"",(EXP(LN(I79)-1.96*J79)))</f>
        <v/>
      </c>
      <c r="L79" s="103" t="str">
        <f>IF(ISERROR(EXP(LN(I79)+1.96 *J79)),"",EXP(LN(I79)+1.96*J79))</f>
        <v/>
      </c>
      <c r="M79" s="103">
        <f>IF(ISERROR(($B$7*B79/(B79+D79)/(($B$7*B79/(B79+D79)+(1-$B$7)*C79/(C79+E79))))/($B$7*D79/(B79+D79)/(($B$7*D79/(B79+D79)+(1-$B$7)*E79/(C79+E79))))),"",($B$7*B79/(B79+D79)/(($B$7*B79/(B79+D79)+(1-$B$7)*C79/(C79+E79))))/($B$7*D79/(B79+D79)/(($B$7*D79/(B79+D79)+(1-$B$7)*E79/(C79+E79)))))</f>
        <v>2.6071428571428572</v>
      </c>
      <c r="N79" s="102">
        <f>MIN(_xlfn.HYPGEOM.DIST(C79,B79+C79,C79+E79,B79+D79+C79+E79,TRUE),_xlfn.HYPGEOM.DIST(B79,B79+C79,B79+D79,B79+D79+C79+E79,TRUE))</f>
        <v>0.12078651685393257</v>
      </c>
      <c r="O79" s="176" t="str">
        <f t="shared" si="59"/>
        <v/>
      </c>
      <c r="P79" s="213"/>
      <c r="Q79" s="192" t="str">
        <f t="shared" si="60"/>
        <v/>
      </c>
    </row>
    <row r="80" spans="1:17" s="113" customFormat="1" ht="21.95" customHeight="1" x14ac:dyDescent="0.25">
      <c r="A80" s="129" t="s">
        <v>367</v>
      </c>
      <c r="B80" s="108">
        <v>2</v>
      </c>
      <c r="C80" s="108">
        <v>0</v>
      </c>
      <c r="D80" s="107">
        <f t="shared" si="57"/>
        <v>43</v>
      </c>
      <c r="E80" s="106">
        <f>SUM($B$5-C80)</f>
        <v>45</v>
      </c>
      <c r="F80" s="105">
        <f t="shared" si="58"/>
        <v>4.4444444444444446E-2</v>
      </c>
      <c r="G80" s="105">
        <f>IF(ISERROR(C80/$B$5),"",(C80/$B$5))</f>
        <v>0</v>
      </c>
      <c r="H80" s="104">
        <f>IF(ISERROR(F80-G80),"",(F80-G80))</f>
        <v>4.4444444444444446E-2</v>
      </c>
      <c r="I80" s="103" t="str">
        <f>IF(ISERROR((B80*E80)/(C80*D80)),"",(B80*E80/(C80*D80)))</f>
        <v/>
      </c>
      <c r="J80" s="103" t="e">
        <f>POWER(1/B80+1/C80+1/D80+1/E80,1/2)</f>
        <v>#DIV/0!</v>
      </c>
      <c r="K80" s="103" t="str">
        <f>IF(ISERROR(EXP(LN(I80)-1.96 *J80)),"",(EXP(LN(I80)-1.96*J80)))</f>
        <v/>
      </c>
      <c r="L80" s="103" t="str">
        <f>IF(ISERROR(EXP(LN(I80)+1.96 *J80)),"",EXP(LN(I80)+1.96*J80))</f>
        <v/>
      </c>
      <c r="M80" s="103">
        <f>IF(ISERROR(($B$7*B80/(B80+D80)/(($B$7*B80/(B80+D80)+(1-$B$7)*C80/(C80+E80))))/($B$7*D80/(B80+D80)/(($B$7*D80/(B80+D80)+(1-$B$7)*E80/(C80+E80))))),"",($B$7*B80/(B80+D80)/(($B$7*B80/(B80+D80)+(1-$B$7)*C80/(C80+E80))))/($B$7*D80/(B80+D80)/(($B$7*D80/(B80+D80)+(1-$B$7)*E80/(C80+E80)))))</f>
        <v>2.5697674418604652</v>
      </c>
      <c r="N80" s="102">
        <f>MIN(_xlfn.HYPGEOM.DIST(C80,B80+C80,C80+E80,B80+D80+C80+E80,TRUE),_xlfn.HYPGEOM.DIST(B80,B80+C80,B80+D80,B80+D80+C80+E80,TRUE))</f>
        <v>0.2471910112359551</v>
      </c>
      <c r="O80" s="176" t="str">
        <f t="shared" si="59"/>
        <v/>
      </c>
      <c r="P80" s="213"/>
      <c r="Q80" s="192" t="str">
        <f t="shared" si="60"/>
        <v/>
      </c>
    </row>
    <row r="81" spans="1:17" s="113" customFormat="1" ht="21.95" customHeight="1" x14ac:dyDescent="0.25">
      <c r="A81" s="129" t="s">
        <v>219</v>
      </c>
      <c r="B81" s="108">
        <v>12</v>
      </c>
      <c r="C81" s="108">
        <v>16</v>
      </c>
      <c r="D81" s="107">
        <f t="shared" si="57"/>
        <v>33</v>
      </c>
      <c r="E81" s="106">
        <f>SUM($B$5-C81)</f>
        <v>29</v>
      </c>
      <c r="F81" s="105">
        <f t="shared" si="58"/>
        <v>0.26666666666666666</v>
      </c>
      <c r="G81" s="105">
        <f>IF(ISERROR(C81/$B$5),"",(C81/$B$5))</f>
        <v>0.35555555555555557</v>
      </c>
      <c r="H81" s="104">
        <f>IF(ISERROR(F81-G81),"",(F81-G81))</f>
        <v>-8.8888888888888906E-2</v>
      </c>
      <c r="I81" s="103">
        <f>IF(ISERROR((B81*E81)/(C81*D81)),"",(B81*E81/(C81*D81)))</f>
        <v>0.65909090909090906</v>
      </c>
      <c r="J81" s="103">
        <f>POWER(1/B81+1/C81+1/D81+1/E81,1/2)</f>
        <v>0.45893259010126231</v>
      </c>
      <c r="K81" s="103">
        <f>IF(ISERROR(EXP(LN(I81)-1.96 *J81)),"",(EXP(LN(I81)-1.96*J81)))</f>
        <v>0.26809827162116212</v>
      </c>
      <c r="L81" s="103">
        <f>IF(ISERROR(EXP(LN(I81)+1.96 *J81)),"",EXP(LN(I81)+1.96*J81))</f>
        <v>1.6203044645513929</v>
      </c>
      <c r="M81" s="103">
        <f>IF(ISERROR(($B$7*B81/(B81+D81)/(($B$7*B81/(B81+D81)+(1-$B$7)*C81/(C81+E81))))/($B$7*D81/(B81+D81)/(($B$7*D81/(B81+D81)+(1-$B$7)*E81/(C81+E81))))),"",($B$7*B81/(B81+D81)/(($B$7*B81/(B81+D81)+(1-$B$7)*C81/(C81+E81))))/($B$7*D81/(B81+D81)/(($B$7*D81/(B81+D81)+(1-$B$7)*E81/(C81+E81)))))</f>
        <v>0.77272727272727282</v>
      </c>
      <c r="N81" s="102">
        <f>MIN(_xlfn.HYPGEOM.DIST(C81,B81+C81,C81+E81,B81+D81+C81+E81,TRUE),_xlfn.HYPGEOM.DIST(B81,B81+C81,B81+D81,B81+D81+C81+E81,TRUE))</f>
        <v>0.24748711376653978</v>
      </c>
      <c r="O81" s="176" t="str">
        <f t="shared" si="59"/>
        <v/>
      </c>
      <c r="P81" s="213"/>
      <c r="Q81" s="192" t="str">
        <f t="shared" si="60"/>
        <v/>
      </c>
    </row>
    <row r="82" spans="1:17" s="113" customFormat="1" ht="21.95" customHeight="1" x14ac:dyDescent="0.25">
      <c r="A82" s="129" t="s">
        <v>360</v>
      </c>
      <c r="B82" s="205">
        <v>1</v>
      </c>
      <c r="C82" s="108">
        <v>7</v>
      </c>
      <c r="D82" s="107">
        <f t="shared" ref="D82:D85" si="61">SUM($B$4-B82)</f>
        <v>44</v>
      </c>
      <c r="E82" s="106">
        <f t="shared" ref="E82:E85" si="62">SUM($B$5-C82)</f>
        <v>38</v>
      </c>
      <c r="F82" s="105">
        <f t="shared" si="58"/>
        <v>2.2222222222222223E-2</v>
      </c>
      <c r="G82" s="105">
        <f t="shared" ref="G82:G85" si="63">IF(ISERROR(C82/$B$5),"",(C82/$B$5))</f>
        <v>0.15555555555555556</v>
      </c>
      <c r="H82" s="104">
        <f t="shared" ref="H82:H85" si="64">IF(ISERROR(F82-G82),"",(F82-G82))</f>
        <v>-0.13333333333333333</v>
      </c>
      <c r="I82" s="103">
        <f t="shared" ref="I82:I86" si="65">IF(ISERROR((B82*E82)/(C82*D82)),"",(B82*E82/(C82*D82)))</f>
        <v>0.12337662337662338</v>
      </c>
      <c r="J82" s="103">
        <f t="shared" ref="J82:J86" si="66">POWER(1/B82+1/C82+1/D82+1/E82,1/2)</f>
        <v>1.0917418216126467</v>
      </c>
      <c r="K82" s="103">
        <f t="shared" ref="K82:K86" si="67">IF(ISERROR(EXP(LN(I82)-1.96 *J82)),"",(EXP(LN(I82)-1.96*J82)))</f>
        <v>1.4518557886812876E-2</v>
      </c>
      <c r="L82" s="103">
        <f t="shared" ref="L82:L86" si="68">IF(ISERROR(EXP(LN(I82)+1.96 *J82)),"",EXP(LN(I82)+1.96*J82))</f>
        <v>1.0484368567792139</v>
      </c>
      <c r="M82" s="103">
        <f t="shared" ref="M82:M85" si="69">IF(ISERROR(($B$7*B82/(B82+D82)/(($B$7*B82/(B82+D82)+(1-$B$7)*C82/(C82+E82))))/($B$7*D82/(B82+D82)/(($B$7*D82/(B82+D82)+(1-$B$7)*E82/(C82+E82))))),"",($B$7*B82/(B82+D82)/(($B$7*B82/(B82+D82)+(1-$B$7)*C82/(C82+E82))))/($B$7*D82/(B82+D82)/(($B$7*D82/(B82+D82)+(1-$B$7)*E82/(C82+E82)))))</f>
        <v>0.19960474308300394</v>
      </c>
      <c r="N82" s="102">
        <f t="shared" ref="N82:N85" si="70">MIN(_xlfn.HYPGEOM.DIST(C82,B82+C82,C82+E82,B82+D82+C82+E82,TRUE),_xlfn.HYPGEOM.DIST(B82,B82+C82,B82+D82,B82+D82+C82+E82,TRUE))</f>
        <v>2.9124955276126522E-2</v>
      </c>
      <c r="O82" s="176" t="str">
        <f t="shared" si="59"/>
        <v/>
      </c>
      <c r="P82" s="213"/>
      <c r="Q82" s="192" t="str">
        <f t="shared" si="60"/>
        <v>Non-doers are 5 more likely to give this response than Doers.</v>
      </c>
    </row>
    <row r="83" spans="1:17" s="113" customFormat="1" ht="21.95" customHeight="1" x14ac:dyDescent="0.25">
      <c r="A83" s="129" t="s">
        <v>292</v>
      </c>
      <c r="B83" s="108">
        <v>0</v>
      </c>
      <c r="C83" s="108">
        <v>4</v>
      </c>
      <c r="D83" s="107">
        <f t="shared" si="61"/>
        <v>45</v>
      </c>
      <c r="E83" s="106">
        <f t="shared" si="62"/>
        <v>41</v>
      </c>
      <c r="F83" s="105">
        <f t="shared" si="58"/>
        <v>0</v>
      </c>
      <c r="G83" s="105">
        <f t="shared" si="63"/>
        <v>8.8888888888888892E-2</v>
      </c>
      <c r="H83" s="104">
        <f t="shared" si="64"/>
        <v>-8.8888888888888892E-2</v>
      </c>
      <c r="I83" s="103">
        <f t="shared" si="65"/>
        <v>0</v>
      </c>
      <c r="J83" s="103" t="e">
        <f t="shared" si="66"/>
        <v>#DIV/0!</v>
      </c>
      <c r="K83" s="103" t="str">
        <f t="shared" si="67"/>
        <v/>
      </c>
      <c r="L83" s="103" t="str">
        <f t="shared" si="68"/>
        <v/>
      </c>
      <c r="M83" s="103">
        <f t="shared" si="69"/>
        <v>0</v>
      </c>
      <c r="N83" s="102">
        <f t="shared" si="70"/>
        <v>5.8310732274312237E-2</v>
      </c>
      <c r="O83" s="176" t="str">
        <f t="shared" si="59"/>
        <v/>
      </c>
      <c r="P83" s="213"/>
      <c r="Q83" s="192" t="str">
        <f t="shared" si="60"/>
        <v/>
      </c>
    </row>
    <row r="84" spans="1:17" s="113" customFormat="1" ht="21.95" customHeight="1" x14ac:dyDescent="0.25">
      <c r="A84" s="129" t="s">
        <v>368</v>
      </c>
      <c r="B84" s="108">
        <v>0</v>
      </c>
      <c r="C84" s="108"/>
      <c r="D84" s="107">
        <f t="shared" si="61"/>
        <v>45</v>
      </c>
      <c r="E84" s="106">
        <f t="shared" si="62"/>
        <v>45</v>
      </c>
      <c r="F84" s="105">
        <f t="shared" si="58"/>
        <v>0</v>
      </c>
      <c r="G84" s="105">
        <f t="shared" si="63"/>
        <v>0</v>
      </c>
      <c r="H84" s="104">
        <f t="shared" si="64"/>
        <v>0</v>
      </c>
      <c r="I84" s="103" t="str">
        <f t="shared" si="65"/>
        <v/>
      </c>
      <c r="J84" s="103" t="e">
        <f t="shared" si="66"/>
        <v>#DIV/0!</v>
      </c>
      <c r="K84" s="103" t="str">
        <f t="shared" si="67"/>
        <v/>
      </c>
      <c r="L84" s="103" t="str">
        <f t="shared" si="68"/>
        <v/>
      </c>
      <c r="M84" s="103" t="str">
        <f t="shared" si="69"/>
        <v/>
      </c>
      <c r="N84" s="102">
        <f t="shared" si="70"/>
        <v>1</v>
      </c>
      <c r="O84" s="176" t="str">
        <f t="shared" si="59"/>
        <v/>
      </c>
      <c r="P84" s="213"/>
      <c r="Q84" s="192" t="str">
        <f t="shared" si="60"/>
        <v/>
      </c>
    </row>
    <row r="85" spans="1:17" s="113" customFormat="1" ht="21.95" customHeight="1" x14ac:dyDescent="0.25">
      <c r="A85" s="129" t="s">
        <v>369</v>
      </c>
      <c r="B85" s="108">
        <v>0</v>
      </c>
      <c r="C85" s="108">
        <v>1</v>
      </c>
      <c r="D85" s="107">
        <f t="shared" si="61"/>
        <v>45</v>
      </c>
      <c r="E85" s="106">
        <f t="shared" si="62"/>
        <v>44</v>
      </c>
      <c r="F85" s="105">
        <f t="shared" si="58"/>
        <v>0</v>
      </c>
      <c r="G85" s="105">
        <f t="shared" si="63"/>
        <v>2.2222222222222223E-2</v>
      </c>
      <c r="H85" s="104">
        <f t="shared" si="64"/>
        <v>-2.2222222222222223E-2</v>
      </c>
      <c r="I85" s="103">
        <f t="shared" si="65"/>
        <v>0</v>
      </c>
      <c r="J85" s="103" t="e">
        <f t="shared" si="66"/>
        <v>#DIV/0!</v>
      </c>
      <c r="K85" s="103" t="str">
        <f t="shared" si="67"/>
        <v/>
      </c>
      <c r="L85" s="103" t="str">
        <f t="shared" si="68"/>
        <v/>
      </c>
      <c r="M85" s="103">
        <f t="shared" si="69"/>
        <v>0</v>
      </c>
      <c r="N85" s="102">
        <f t="shared" si="70"/>
        <v>0.5</v>
      </c>
      <c r="O85" s="176" t="str">
        <f t="shared" si="59"/>
        <v/>
      </c>
      <c r="P85" s="213"/>
      <c r="Q85" s="192" t="str">
        <f t="shared" si="60"/>
        <v/>
      </c>
    </row>
    <row r="86" spans="1:17" s="113" customFormat="1" ht="21.75" customHeight="1" x14ac:dyDescent="0.25">
      <c r="A86" s="129" t="s">
        <v>370</v>
      </c>
      <c r="B86" s="108">
        <v>4</v>
      </c>
      <c r="C86" s="108">
        <v>1</v>
      </c>
      <c r="D86" s="107">
        <f t="shared" si="39"/>
        <v>41</v>
      </c>
      <c r="E86" s="106">
        <f t="shared" si="40"/>
        <v>44</v>
      </c>
      <c r="F86" s="105">
        <f t="shared" si="35"/>
        <v>8.8888888888888892E-2</v>
      </c>
      <c r="G86" s="105">
        <f t="shared" si="36"/>
        <v>2.2222222222222223E-2</v>
      </c>
      <c r="H86" s="104">
        <f t="shared" si="37"/>
        <v>6.6666666666666666E-2</v>
      </c>
      <c r="I86" s="103">
        <f t="shared" si="65"/>
        <v>4.2926829268292686</v>
      </c>
      <c r="J86" s="103">
        <f t="shared" si="66"/>
        <v>1.1389106710491881</v>
      </c>
      <c r="K86" s="103">
        <f t="shared" si="67"/>
        <v>0.46054118728751231</v>
      </c>
      <c r="L86" s="103">
        <f t="shared" si="68"/>
        <v>40.011897348038019</v>
      </c>
      <c r="M86" s="103">
        <f t="shared" si="38"/>
        <v>1.8980044345898004</v>
      </c>
      <c r="N86" s="102">
        <f t="shared" si="41"/>
        <v>0.18035645098798911</v>
      </c>
      <c r="O86" s="176" t="str">
        <f t="shared" si="59"/>
        <v/>
      </c>
      <c r="P86" s="213"/>
      <c r="Q86" s="192" t="str">
        <f t="shared" si="60"/>
        <v/>
      </c>
    </row>
    <row r="87" spans="1:17" s="113" customFormat="1" ht="47.25" customHeight="1" x14ac:dyDescent="0.25">
      <c r="A87" s="122" t="s">
        <v>305</v>
      </c>
      <c r="B87" s="214"/>
      <c r="C87" s="214"/>
      <c r="D87" s="215"/>
      <c r="E87" s="216"/>
      <c r="F87" s="217"/>
      <c r="G87" s="217"/>
      <c r="H87" s="218"/>
      <c r="I87" s="219"/>
      <c r="J87" s="219"/>
      <c r="K87" s="219"/>
      <c r="L87" s="219"/>
      <c r="M87" s="219"/>
      <c r="N87" s="220"/>
      <c r="O87" s="176"/>
      <c r="P87" s="213"/>
      <c r="Q87" s="192"/>
    </row>
    <row r="88" spans="1:17" s="113" customFormat="1" ht="66" customHeight="1" x14ac:dyDescent="0.25">
      <c r="A88" s="129" t="s">
        <v>49</v>
      </c>
      <c r="B88" s="108">
        <v>41</v>
      </c>
      <c r="C88" s="108">
        <v>16</v>
      </c>
      <c r="D88" s="107">
        <f t="shared" si="39"/>
        <v>4</v>
      </c>
      <c r="E88" s="106">
        <f t="shared" si="40"/>
        <v>29</v>
      </c>
      <c r="F88" s="105">
        <f t="shared" si="35"/>
        <v>0.91111111111111109</v>
      </c>
      <c r="G88" s="105">
        <f t="shared" si="36"/>
        <v>0.35555555555555557</v>
      </c>
      <c r="H88" s="104">
        <f t="shared" si="37"/>
        <v>0.55555555555555558</v>
      </c>
      <c r="I88" s="103">
        <f t="shared" ref="I88:I116" si="71">IF(ISERROR((B88*E88)/(C88*D88)),"",(B88*E88/(C88*D88)))</f>
        <v>18.578125</v>
      </c>
      <c r="J88" s="103">
        <f t="shared" ref="J88:J116" si="72">POWER(1/B88+1/C88+1/D88+1/E88,1/2)</f>
        <v>0.60940380908157177</v>
      </c>
      <c r="K88" s="103">
        <f t="shared" ref="K88:K116" si="73">IF(ISERROR(EXP(LN(I88)-1.96 *J88)),"",(EXP(LN(I88)-1.96*J88)))</f>
        <v>5.6268700576400326</v>
      </c>
      <c r="L88" s="103">
        <f t="shared" ref="L88:L116" si="74">IF(ISERROR(EXP(LN(I88)+1.96 *J88)),"",EXP(LN(I88)+1.96*J88))</f>
        <v>61.339025955823011</v>
      </c>
      <c r="M88" s="103">
        <f t="shared" si="38"/>
        <v>7.4903846153846168</v>
      </c>
      <c r="N88" s="102">
        <f t="shared" si="41"/>
        <v>2.4019191348253586E-8</v>
      </c>
      <c r="O88" s="176" t="str">
        <f t="shared" ref="O88:O90" si="75">IF(AND(N88&lt;$B$6,M88&gt;1,AND(B88&gt;0,B88&lt;$B$4)),"Doers are " &amp; ROUND(M88,1)&amp;" more likely to give this response than Non-Doers.",IF(AND(N88&lt;$B$6,M88&gt;1,B88=$B$4),"Doers are more likely to give this response than Doers.",""))</f>
        <v>Doers are 7.5 more likely to give this response than Non-Doers.</v>
      </c>
      <c r="P88" s="213"/>
      <c r="Q88" s="192" t="str">
        <f t="shared" ref="Q88:Q90" si="76">IF(AND(N88&lt;$B$6,M88&lt;1,AND(C88&gt;0,B88&gt;0)),"Non-doers are " &amp; ROUND(1/M88,1)&amp;" more likely to give this response than Doers.",IF(AND(N88&lt;$B$6,M88=0,B88=0),"Non-doers are more likely to give this response than Doers.",""))</f>
        <v/>
      </c>
    </row>
    <row r="89" spans="1:17" s="113" customFormat="1" ht="60.75" customHeight="1" x14ac:dyDescent="0.25">
      <c r="A89" s="129" t="s">
        <v>50</v>
      </c>
      <c r="B89" s="108">
        <v>2</v>
      </c>
      <c r="C89" s="108">
        <v>26</v>
      </c>
      <c r="D89" s="107">
        <f t="shared" si="39"/>
        <v>43</v>
      </c>
      <c r="E89" s="106">
        <f t="shared" si="40"/>
        <v>19</v>
      </c>
      <c r="F89" s="105">
        <f t="shared" si="35"/>
        <v>4.4444444444444446E-2</v>
      </c>
      <c r="G89" s="105">
        <f t="shared" si="36"/>
        <v>0.57777777777777772</v>
      </c>
      <c r="H89" s="104">
        <f t="shared" si="37"/>
        <v>-0.53333333333333333</v>
      </c>
      <c r="I89" s="103">
        <f t="shared" si="71"/>
        <v>3.3989266547406083E-2</v>
      </c>
      <c r="J89" s="103">
        <f t="shared" si="72"/>
        <v>0.78380414094491446</v>
      </c>
      <c r="K89" s="103">
        <f t="shared" si="73"/>
        <v>7.3139879247002366E-3</v>
      </c>
      <c r="L89" s="103">
        <f t="shared" si="74"/>
        <v>0.15795353401242673</v>
      </c>
      <c r="M89" s="103">
        <f t="shared" si="38"/>
        <v>8.1111741349971636E-2</v>
      </c>
      <c r="N89" s="102">
        <f t="shared" si="41"/>
        <v>1.6095375048667565E-8</v>
      </c>
      <c r="O89" s="176" t="str">
        <f t="shared" si="75"/>
        <v/>
      </c>
      <c r="P89" s="213"/>
      <c r="Q89" s="192" t="str">
        <f t="shared" si="76"/>
        <v>Non-doers are 12.3 more likely to give this response than Doers.</v>
      </c>
    </row>
    <row r="90" spans="1:17" s="113" customFormat="1" ht="21.75" customHeight="1" x14ac:dyDescent="0.25">
      <c r="A90" s="129" t="s">
        <v>51</v>
      </c>
      <c r="B90" s="108">
        <v>2</v>
      </c>
      <c r="C90" s="108">
        <v>3</v>
      </c>
      <c r="D90" s="107">
        <f t="shared" si="39"/>
        <v>43</v>
      </c>
      <c r="E90" s="106">
        <f t="shared" si="40"/>
        <v>42</v>
      </c>
      <c r="F90" s="105">
        <f t="shared" si="35"/>
        <v>4.4444444444444446E-2</v>
      </c>
      <c r="G90" s="105">
        <f t="shared" si="36"/>
        <v>6.6666666666666666E-2</v>
      </c>
      <c r="H90" s="104">
        <f t="shared" si="37"/>
        <v>-2.222222222222222E-2</v>
      </c>
      <c r="I90" s="103">
        <f t="shared" si="71"/>
        <v>0.65116279069767447</v>
      </c>
      <c r="J90" s="103">
        <f t="shared" si="72"/>
        <v>0.93829562031182134</v>
      </c>
      <c r="K90" s="103">
        <f t="shared" si="73"/>
        <v>0.10351331560850816</v>
      </c>
      <c r="L90" s="103">
        <f t="shared" si="74"/>
        <v>4.0962167765238897</v>
      </c>
      <c r="M90" s="103">
        <f t="shared" si="38"/>
        <v>0.75849731663685149</v>
      </c>
      <c r="N90" s="102">
        <f t="shared" si="41"/>
        <v>0.5</v>
      </c>
      <c r="O90" s="176" t="str">
        <f t="shared" si="75"/>
        <v/>
      </c>
      <c r="P90" s="213"/>
      <c r="Q90" s="192" t="str">
        <f t="shared" si="76"/>
        <v/>
      </c>
    </row>
    <row r="91" spans="1:17" s="113" customFormat="1" ht="21.75" customHeight="1" x14ac:dyDescent="0.25">
      <c r="A91" s="129"/>
      <c r="B91" s="108"/>
      <c r="C91" s="108"/>
      <c r="D91" s="107"/>
      <c r="E91" s="106"/>
      <c r="F91" s="105"/>
      <c r="G91" s="105"/>
      <c r="H91" s="104"/>
      <c r="I91" s="103"/>
      <c r="J91" s="103"/>
      <c r="K91" s="103"/>
      <c r="L91" s="103"/>
      <c r="M91" s="103"/>
      <c r="N91" s="102"/>
      <c r="O91" s="176"/>
      <c r="P91" s="213"/>
      <c r="Q91" s="192"/>
    </row>
    <row r="92" spans="1:17" s="113" customFormat="1" ht="53.25" customHeight="1" x14ac:dyDescent="0.25">
      <c r="A92" s="122" t="s">
        <v>188</v>
      </c>
      <c r="B92" s="214"/>
      <c r="C92" s="214"/>
      <c r="D92" s="215"/>
      <c r="E92" s="216"/>
      <c r="F92" s="217"/>
      <c r="G92" s="217"/>
      <c r="H92" s="218"/>
      <c r="I92" s="219"/>
      <c r="J92" s="219"/>
      <c r="K92" s="219"/>
      <c r="L92" s="219"/>
      <c r="M92" s="219"/>
      <c r="N92" s="220"/>
      <c r="O92" s="176"/>
      <c r="P92" s="213"/>
      <c r="Q92" s="192"/>
    </row>
    <row r="93" spans="1:17" s="113" customFormat="1" ht="69" customHeight="1" x14ac:dyDescent="0.25">
      <c r="A93" s="129" t="s">
        <v>49</v>
      </c>
      <c r="B93" s="108">
        <v>43</v>
      </c>
      <c r="C93" s="108">
        <v>24</v>
      </c>
      <c r="D93" s="107">
        <f t="shared" si="39"/>
        <v>2</v>
      </c>
      <c r="E93" s="106">
        <f t="shared" si="40"/>
        <v>21</v>
      </c>
      <c r="F93" s="105">
        <f t="shared" si="35"/>
        <v>0.9555555555555556</v>
      </c>
      <c r="G93" s="105">
        <f t="shared" si="36"/>
        <v>0.53333333333333333</v>
      </c>
      <c r="H93" s="104">
        <f t="shared" si="37"/>
        <v>0.42222222222222228</v>
      </c>
      <c r="I93" s="103">
        <f t="shared" si="71"/>
        <v>18.8125</v>
      </c>
      <c r="J93" s="103">
        <f t="shared" si="72"/>
        <v>0.78265032309403837</v>
      </c>
      <c r="K93" s="103">
        <f t="shared" si="73"/>
        <v>4.0573372522248992</v>
      </c>
      <c r="L93" s="103">
        <f t="shared" si="74"/>
        <v>87.227197112078429</v>
      </c>
      <c r="M93" s="103">
        <f t="shared" si="38"/>
        <v>9.1170886075949369</v>
      </c>
      <c r="N93" s="102">
        <f t="shared" si="41"/>
        <v>2.4910312068496336E-6</v>
      </c>
      <c r="O93" s="176" t="str">
        <f t="shared" ref="O93:O96" si="77">IF(AND(N93&lt;$B$6,M93&gt;1,AND(B93&gt;0,B93&lt;$B$4)),"Doers are " &amp; ROUND(M93,1)&amp;" more likely to give this response than Non-Doers.",IF(AND(N93&lt;$B$6,M93&gt;1,B93=$B$4),"Doers are more likely to give this response than Doers.",""))</f>
        <v>Doers are 9.1 more likely to give this response than Non-Doers.</v>
      </c>
      <c r="P93" s="213"/>
      <c r="Q93" s="192" t="str">
        <f t="shared" ref="Q93:Q96" si="78">IF(AND(N93&lt;$B$6,M93&lt;1,AND(C93&gt;0,B93&gt;0)),"Non-doers are " &amp; ROUND(1/M93,1)&amp;" more likely to give this response than Doers.",IF(AND(N93&lt;$B$6,M93=0,B93=0),"Non-doers are more likely to give this response than Doers.",""))</f>
        <v/>
      </c>
    </row>
    <row r="94" spans="1:17" s="113" customFormat="1" ht="61.5" customHeight="1" x14ac:dyDescent="0.25">
      <c r="A94" s="129" t="s">
        <v>53</v>
      </c>
      <c r="B94" s="108">
        <v>0</v>
      </c>
      <c r="C94" s="108">
        <v>13</v>
      </c>
      <c r="D94" s="107">
        <f t="shared" si="39"/>
        <v>45</v>
      </c>
      <c r="E94" s="106">
        <f t="shared" si="40"/>
        <v>32</v>
      </c>
      <c r="F94" s="105">
        <f t="shared" si="35"/>
        <v>0</v>
      </c>
      <c r="G94" s="105">
        <f t="shared" si="36"/>
        <v>0.28888888888888886</v>
      </c>
      <c r="H94" s="104">
        <f t="shared" si="37"/>
        <v>-0.28888888888888886</v>
      </c>
      <c r="I94" s="103">
        <f t="shared" si="71"/>
        <v>0</v>
      </c>
      <c r="J94" s="103" t="e">
        <f t="shared" si="72"/>
        <v>#DIV/0!</v>
      </c>
      <c r="K94" s="103" t="str">
        <f t="shared" si="73"/>
        <v/>
      </c>
      <c r="L94" s="103" t="str">
        <f t="shared" si="74"/>
        <v/>
      </c>
      <c r="M94" s="103">
        <f t="shared" si="38"/>
        <v>0</v>
      </c>
      <c r="N94" s="102">
        <f t="shared" si="41"/>
        <v>4.4424276704231976E-5</v>
      </c>
      <c r="O94" s="176" t="str">
        <f t="shared" si="77"/>
        <v/>
      </c>
      <c r="P94" s="213"/>
      <c r="Q94" s="192" t="str">
        <f t="shared" si="78"/>
        <v>Non-doers are more likely to give this response than Doers.</v>
      </c>
    </row>
    <row r="95" spans="1:17" s="113" customFormat="1" ht="68.25" customHeight="1" x14ac:dyDescent="0.25">
      <c r="A95" s="129" t="s">
        <v>54</v>
      </c>
      <c r="B95" s="108">
        <v>2</v>
      </c>
      <c r="C95" s="108">
        <v>8</v>
      </c>
      <c r="D95" s="107">
        <f t="shared" si="39"/>
        <v>43</v>
      </c>
      <c r="E95" s="106">
        <f t="shared" si="40"/>
        <v>37</v>
      </c>
      <c r="F95" s="105">
        <f t="shared" si="35"/>
        <v>4.4444444444444446E-2</v>
      </c>
      <c r="G95" s="105">
        <f t="shared" si="36"/>
        <v>0.17777777777777778</v>
      </c>
      <c r="H95" s="104">
        <f t="shared" si="37"/>
        <v>-0.13333333333333333</v>
      </c>
      <c r="I95" s="103">
        <f t="shared" si="71"/>
        <v>0.21511627906976744</v>
      </c>
      <c r="J95" s="103">
        <f t="shared" si="72"/>
        <v>0.82175594976885646</v>
      </c>
      <c r="K95" s="103">
        <f t="shared" si="73"/>
        <v>4.2971497766037141E-2</v>
      </c>
      <c r="L95" s="103">
        <f t="shared" si="74"/>
        <v>1.0768769050772042</v>
      </c>
      <c r="M95" s="103">
        <f t="shared" si="38"/>
        <v>0.3272425249169435</v>
      </c>
      <c r="N95" s="102">
        <f t="shared" si="41"/>
        <v>4.4831512846289105E-2</v>
      </c>
      <c r="O95" s="176" t="str">
        <f t="shared" si="77"/>
        <v/>
      </c>
      <c r="P95" s="213"/>
      <c r="Q95" s="192" t="str">
        <f t="shared" si="78"/>
        <v>Non-doers are 3.1 more likely to give this response than Doers.</v>
      </c>
    </row>
    <row r="96" spans="1:17" s="113" customFormat="1" ht="21.75" customHeight="1" x14ac:dyDescent="0.25">
      <c r="A96" s="129"/>
      <c r="B96" s="108"/>
      <c r="C96" s="108"/>
      <c r="D96" s="107">
        <f t="shared" si="39"/>
        <v>45</v>
      </c>
      <c r="E96" s="106">
        <f t="shared" si="40"/>
        <v>45</v>
      </c>
      <c r="F96" s="105">
        <f t="shared" si="35"/>
        <v>0</v>
      </c>
      <c r="G96" s="105">
        <f t="shared" si="36"/>
        <v>0</v>
      </c>
      <c r="H96" s="104">
        <f t="shared" si="37"/>
        <v>0</v>
      </c>
      <c r="I96" s="103" t="str">
        <f t="shared" si="71"/>
        <v/>
      </c>
      <c r="J96" s="103" t="e">
        <f t="shared" si="72"/>
        <v>#DIV/0!</v>
      </c>
      <c r="K96" s="103" t="str">
        <f t="shared" si="73"/>
        <v/>
      </c>
      <c r="L96" s="103" t="str">
        <f t="shared" si="74"/>
        <v/>
      </c>
      <c r="M96" s="103" t="str">
        <f t="shared" si="38"/>
        <v/>
      </c>
      <c r="N96" s="102">
        <f t="shared" si="41"/>
        <v>1</v>
      </c>
      <c r="O96" s="176" t="str">
        <f t="shared" si="77"/>
        <v/>
      </c>
      <c r="P96" s="213"/>
      <c r="Q96" s="192" t="str">
        <f t="shared" si="78"/>
        <v/>
      </c>
    </row>
    <row r="97" spans="1:17" s="113" customFormat="1" ht="41.25" hidden="1" customHeight="1" x14ac:dyDescent="0.25">
      <c r="A97" s="114" t="s">
        <v>187</v>
      </c>
      <c r="B97" s="214"/>
      <c r="C97" s="214"/>
      <c r="D97" s="215"/>
      <c r="E97" s="216"/>
      <c r="F97" s="217"/>
      <c r="G97" s="217"/>
      <c r="H97" s="218"/>
      <c r="I97" s="219"/>
      <c r="J97" s="219"/>
      <c r="K97" s="219"/>
      <c r="L97" s="219"/>
      <c r="M97" s="219"/>
      <c r="N97" s="220"/>
      <c r="O97" s="176"/>
      <c r="P97" s="213"/>
      <c r="Q97" s="192"/>
    </row>
    <row r="98" spans="1:17" s="113" customFormat="1" ht="44.25" hidden="1" customHeight="1" x14ac:dyDescent="0.25">
      <c r="A98" s="129" t="s">
        <v>61</v>
      </c>
      <c r="B98" s="221"/>
      <c r="C98" s="221"/>
      <c r="D98" s="107">
        <f>SUM($B$4-B98)</f>
        <v>45</v>
      </c>
      <c r="E98" s="106">
        <f>SUM($B$5-C98)</f>
        <v>45</v>
      </c>
      <c r="F98" s="105">
        <f t="shared" ref="F98:F101" si="79">IF(ISERROR(B98/$B$4),"",(B98/$B$4))</f>
        <v>0</v>
      </c>
      <c r="G98" s="105">
        <f t="shared" ref="G98:G101" si="80">IF(ISERROR(C98/$B$5),"",(C98/$B$5))</f>
        <v>0</v>
      </c>
      <c r="H98" s="104">
        <f t="shared" ref="H98:H101" si="81">IF(ISERROR(F98-G98),"",(F98-G98))</f>
        <v>0</v>
      </c>
      <c r="I98" s="103" t="str">
        <f t="shared" ref="I98:I101" si="82">IF(ISERROR((B98*E98)/(C98*D98)),"",(B98*E98/(C98*D98)))</f>
        <v/>
      </c>
      <c r="J98" s="103" t="e">
        <f t="shared" ref="J98:J101" si="83">POWER(1/B98+1/C98+1/D98+1/E98,1/2)</f>
        <v>#DIV/0!</v>
      </c>
      <c r="K98" s="103" t="str">
        <f t="shared" ref="K98:K101" si="84">IF(ISERROR(EXP(LN(I98)-1.96 *J98)),"",(EXP(LN(I98)-1.96*J98)))</f>
        <v/>
      </c>
      <c r="L98" s="103" t="str">
        <f t="shared" ref="L98:L101" si="85">IF(ISERROR(EXP(LN(I98)+1.96 *J98)),"",EXP(LN(I98)+1.96*J98))</f>
        <v/>
      </c>
      <c r="M98" s="103" t="str">
        <f t="shared" ref="M98:M101" si="86">IF(ISERROR(($B$7*B98/(B98+D98)/(($B$7*B98/(B98+D98)+(1-$B$7)*C98/(C98+E98))))/($B$7*D98/(B98+D98)/(($B$7*D98/(B98+D98)+(1-$B$7)*E98/(C98+E98))))),"",($B$7*B98/(B98+D98)/(($B$7*B98/(B98+D98)+(1-$B$7)*C98/(C98+E98))))/($B$7*D98/(B98+D98)/(($B$7*D98/(B98+D98)+(1-$B$7)*E98/(C98+E98)))))</f>
        <v/>
      </c>
      <c r="N98" s="102">
        <f t="shared" ref="N98:N123" si="87">MIN(_xlfn.HYPGEOM.DIST(C98,B98+C98,C98+E98,B98+D98+C98+E98,TRUE),_xlfn.HYPGEOM.DIST(B98,B98+C98,B98+D98,B98+D98+C98+E98,TRUE))</f>
        <v>1</v>
      </c>
      <c r="O98" s="222" t="str">
        <f t="shared" ref="O98:O102" si="88">IF(AND(N98&lt;$B$6,M98&gt;1,AND(B98&gt;0,B98&lt;$B$4)),"Doers are " &amp; ROUND(M98,1)&amp;" more likely to give this response than Non-Doers.",IF(AND(N98&lt;$B$6,M98&gt;1,B98=$B$4),"Doers are more likely to give this response than Doers.",""))</f>
        <v/>
      </c>
      <c r="P98" s="213"/>
      <c r="Q98" s="192" t="str">
        <f t="shared" ref="Q98:Q102" si="89">IF(AND(N98&lt;$B$6,M98&lt;1,AND(C98&gt;0,B98&gt;0)),"Non-doers are " &amp; ROUND(1/M98,1)&amp;" more likely to give this response than Doers.",IF(AND(N98&lt;$B$6,M98=0,B98=0),"Non-doers are more likely to give this response than Doers.",""))</f>
        <v/>
      </c>
    </row>
    <row r="99" spans="1:17" s="113" customFormat="1" ht="21.75" hidden="1" customHeight="1" x14ac:dyDescent="0.25">
      <c r="A99" s="129" t="s">
        <v>62</v>
      </c>
      <c r="B99" s="221"/>
      <c r="C99" s="221"/>
      <c r="D99" s="107">
        <f t="shared" ref="D99:D101" si="90">SUM($B$4-B99)</f>
        <v>45</v>
      </c>
      <c r="E99" s="106">
        <f t="shared" ref="E99:E101" si="91">SUM($B$5-C99)</f>
        <v>45</v>
      </c>
      <c r="F99" s="105">
        <f t="shared" si="79"/>
        <v>0</v>
      </c>
      <c r="G99" s="105">
        <f t="shared" si="80"/>
        <v>0</v>
      </c>
      <c r="H99" s="104">
        <f t="shared" si="81"/>
        <v>0</v>
      </c>
      <c r="I99" s="103" t="str">
        <f t="shared" si="82"/>
        <v/>
      </c>
      <c r="J99" s="103" t="e">
        <f t="shared" si="83"/>
        <v>#DIV/0!</v>
      </c>
      <c r="K99" s="103" t="str">
        <f t="shared" si="84"/>
        <v/>
      </c>
      <c r="L99" s="103" t="str">
        <f t="shared" si="85"/>
        <v/>
      </c>
      <c r="M99" s="103" t="str">
        <f t="shared" si="86"/>
        <v/>
      </c>
      <c r="N99" s="102">
        <f t="shared" si="87"/>
        <v>1</v>
      </c>
      <c r="O99" s="222" t="str">
        <f t="shared" si="88"/>
        <v/>
      </c>
      <c r="P99" s="213"/>
      <c r="Q99" s="192" t="str">
        <f t="shared" si="89"/>
        <v/>
      </c>
    </row>
    <row r="100" spans="1:17" s="113" customFormat="1" ht="21.75" hidden="1" customHeight="1" x14ac:dyDescent="0.25">
      <c r="A100" s="129" t="s">
        <v>63</v>
      </c>
      <c r="B100" s="221"/>
      <c r="C100" s="221"/>
      <c r="D100" s="107">
        <f t="shared" si="90"/>
        <v>45</v>
      </c>
      <c r="E100" s="106">
        <f t="shared" si="91"/>
        <v>45</v>
      </c>
      <c r="F100" s="105">
        <f t="shared" si="79"/>
        <v>0</v>
      </c>
      <c r="G100" s="105">
        <f t="shared" si="80"/>
        <v>0</v>
      </c>
      <c r="H100" s="104">
        <f t="shared" si="81"/>
        <v>0</v>
      </c>
      <c r="I100" s="103" t="str">
        <f t="shared" si="82"/>
        <v/>
      </c>
      <c r="J100" s="103" t="e">
        <f t="shared" si="83"/>
        <v>#DIV/0!</v>
      </c>
      <c r="K100" s="103" t="str">
        <f t="shared" si="84"/>
        <v/>
      </c>
      <c r="L100" s="103" t="str">
        <f t="shared" si="85"/>
        <v/>
      </c>
      <c r="M100" s="103" t="str">
        <f t="shared" si="86"/>
        <v/>
      </c>
      <c r="N100" s="102">
        <f t="shared" si="87"/>
        <v>1</v>
      </c>
      <c r="O100" s="222" t="str">
        <f t="shared" si="88"/>
        <v/>
      </c>
      <c r="P100" s="213"/>
      <c r="Q100" s="192" t="str">
        <f t="shared" si="89"/>
        <v/>
      </c>
    </row>
    <row r="101" spans="1:17" s="113" customFormat="1" ht="21.75" hidden="1" customHeight="1" x14ac:dyDescent="0.25">
      <c r="A101" s="129" t="s">
        <v>47</v>
      </c>
      <c r="B101" s="221"/>
      <c r="C101" s="221"/>
      <c r="D101" s="107">
        <f t="shared" si="90"/>
        <v>45</v>
      </c>
      <c r="E101" s="106">
        <f t="shared" si="91"/>
        <v>45</v>
      </c>
      <c r="F101" s="105">
        <f t="shared" si="79"/>
        <v>0</v>
      </c>
      <c r="G101" s="105">
        <f t="shared" si="80"/>
        <v>0</v>
      </c>
      <c r="H101" s="104">
        <f t="shared" si="81"/>
        <v>0</v>
      </c>
      <c r="I101" s="103" t="str">
        <f t="shared" si="82"/>
        <v/>
      </c>
      <c r="J101" s="103" t="e">
        <f t="shared" si="83"/>
        <v>#DIV/0!</v>
      </c>
      <c r="K101" s="103" t="str">
        <f t="shared" si="84"/>
        <v/>
      </c>
      <c r="L101" s="103" t="str">
        <f t="shared" si="85"/>
        <v/>
      </c>
      <c r="M101" s="103" t="str">
        <f t="shared" si="86"/>
        <v/>
      </c>
      <c r="N101" s="102">
        <f t="shared" si="87"/>
        <v>1</v>
      </c>
      <c r="O101" s="222" t="str">
        <f t="shared" si="88"/>
        <v/>
      </c>
      <c r="P101" s="213"/>
      <c r="Q101" s="192" t="str">
        <f t="shared" si="89"/>
        <v/>
      </c>
    </row>
    <row r="102" spans="1:17" s="113" customFormat="1" ht="21.75" hidden="1" customHeight="1" x14ac:dyDescent="0.25">
      <c r="A102" s="129"/>
      <c r="B102" s="108"/>
      <c r="C102" s="108"/>
      <c r="D102" s="107">
        <f>SUM($B$4-B102)</f>
        <v>45</v>
      </c>
      <c r="E102" s="106">
        <f>SUM($B$5-C102)</f>
        <v>45</v>
      </c>
      <c r="F102" s="105">
        <f t="shared" si="35"/>
        <v>0</v>
      </c>
      <c r="G102" s="105">
        <f t="shared" si="36"/>
        <v>0</v>
      </c>
      <c r="H102" s="104">
        <f t="shared" si="37"/>
        <v>0</v>
      </c>
      <c r="I102" s="103" t="str">
        <f t="shared" si="71"/>
        <v/>
      </c>
      <c r="J102" s="103" t="e">
        <f t="shared" si="72"/>
        <v>#DIV/0!</v>
      </c>
      <c r="K102" s="103" t="str">
        <f t="shared" si="73"/>
        <v/>
      </c>
      <c r="L102" s="103" t="str">
        <f t="shared" si="74"/>
        <v/>
      </c>
      <c r="M102" s="103" t="str">
        <f t="shared" si="38"/>
        <v/>
      </c>
      <c r="N102" s="102">
        <f t="shared" si="87"/>
        <v>1</v>
      </c>
      <c r="O102" s="222" t="str">
        <f t="shared" si="88"/>
        <v/>
      </c>
      <c r="P102" s="213"/>
      <c r="Q102" s="192" t="str">
        <f t="shared" si="89"/>
        <v/>
      </c>
    </row>
    <row r="103" spans="1:17" s="113" customFormat="1" ht="21.75" hidden="1" customHeight="1" x14ac:dyDescent="0.25">
      <c r="A103" s="129"/>
      <c r="B103" s="108"/>
      <c r="C103" s="108"/>
      <c r="D103" s="116">
        <f>SUM($B$4-B103)</f>
        <v>45</v>
      </c>
      <c r="E103" s="106">
        <f>SUM($B$5-C103)</f>
        <v>45</v>
      </c>
      <c r="F103" s="105">
        <f>IF(ISERROR(B103/$B$4),"",(B103/$B$4))</f>
        <v>0</v>
      </c>
      <c r="G103" s="105">
        <f>IF(ISERROR(C103/$B$5),"",(C103/$B$5))</f>
        <v>0</v>
      </c>
      <c r="H103" s="104">
        <f>IF(ISERROR(F103-G103),"",(F103-G103))</f>
        <v>0</v>
      </c>
      <c r="I103" s="103" t="str">
        <f t="shared" si="71"/>
        <v/>
      </c>
      <c r="J103" s="103" t="e">
        <f t="shared" si="72"/>
        <v>#DIV/0!</v>
      </c>
      <c r="K103" s="103" t="str">
        <f t="shared" si="73"/>
        <v/>
      </c>
      <c r="L103" s="103" t="str">
        <f t="shared" si="74"/>
        <v/>
      </c>
      <c r="M103" s="103" t="str">
        <f>IF(ISERROR(($B$7*B103/(B103+D103)/(($B$7*B103/(B103+D103)+(1-$B$7)*C103/(C103+E103))))/($B$7*D103/(B103+D103)/(($B$7*D103/(B103+D103)+(1-$B$7)*E103/(C103+E103))))),"",($B$7*B103/(B103+D103)/(($B$7*B103/(B103+D103)+(1-$B$7)*C103/(C103+E103))))/($B$7*D103/(B103+D103)/(($B$7*D103/(B103+D103)+(1-$B$7)*E103/(C103+E103)))))</f>
        <v/>
      </c>
      <c r="N103" s="102">
        <f t="shared" si="87"/>
        <v>1</v>
      </c>
      <c r="O103" s="176" t="str">
        <f t="shared" ref="O103:O104" si="92">IF(AND(N103&lt;0.01,M103&gt;1,AND(B103&gt;0,B103&lt;$B$4)),"Doers are " &amp; ROUND(M103,1)&amp;" more likely to give this response than Non-Doers.",IF(AND(N103&lt;0.01,M103&gt;1,B103=$B$4),"Doers are more likely to give this response than Doers.",""))</f>
        <v/>
      </c>
      <c r="P103" s="213"/>
      <c r="Q103" s="192" t="str">
        <f t="shared" ref="Q103:Q104" si="93">IF(AND(N103&lt;0.05,M103&lt;1,AND(C103&gt;0,B103&gt;0)),"Non-doers are " &amp; ROUND(1/M103,1)&amp;" more likely to give this response than Doers.",IF(AND(N103&lt;0.05,M103=0,B103=0),"Non-doers are more likely to give this response than Doers.",""))</f>
        <v/>
      </c>
    </row>
    <row r="104" spans="1:17" s="118" customFormat="1" ht="21.75" hidden="1" customHeight="1" x14ac:dyDescent="0.25">
      <c r="A104" s="128"/>
      <c r="B104" s="117"/>
      <c r="C104" s="117"/>
      <c r="D104" s="127"/>
      <c r="E104" s="126"/>
      <c r="F104" s="125"/>
      <c r="G104" s="125"/>
      <c r="H104" s="124"/>
      <c r="I104" s="123"/>
      <c r="J104" s="123"/>
      <c r="K104" s="123"/>
      <c r="L104" s="123"/>
      <c r="M104" s="123"/>
      <c r="N104" s="102"/>
      <c r="O104" s="176" t="str">
        <f t="shared" si="92"/>
        <v/>
      </c>
      <c r="P104" s="213"/>
      <c r="Q104" s="192" t="str">
        <f t="shared" si="93"/>
        <v>Non-doers are more likely to give this response than Doers.</v>
      </c>
    </row>
    <row r="105" spans="1:17" s="113" customFormat="1" ht="45.75" hidden="1" customHeight="1" x14ac:dyDescent="0.25">
      <c r="A105" s="122" t="s">
        <v>186</v>
      </c>
      <c r="B105" s="117"/>
      <c r="C105" s="117"/>
      <c r="D105" s="116"/>
      <c r="E105" s="106"/>
      <c r="F105" s="105"/>
      <c r="G105" s="105"/>
      <c r="H105" s="104"/>
      <c r="I105" s="103"/>
      <c r="J105" s="103"/>
      <c r="K105" s="103"/>
      <c r="L105" s="103"/>
      <c r="M105" s="103"/>
      <c r="N105" s="102"/>
      <c r="O105" s="176"/>
      <c r="P105" s="213"/>
      <c r="Q105" s="192"/>
    </row>
    <row r="106" spans="1:17" s="113" customFormat="1" ht="66" hidden="1" customHeight="1" x14ac:dyDescent="0.25">
      <c r="A106" s="121" t="s">
        <v>185</v>
      </c>
      <c r="B106" s="221"/>
      <c r="C106" s="221"/>
      <c r="D106" s="116">
        <f t="shared" ref="D106:D123" si="94">SUM($B$4-B106)</f>
        <v>45</v>
      </c>
      <c r="E106" s="106">
        <f t="shared" ref="E106:E123" si="95">SUM($B$5-C106)</f>
        <v>45</v>
      </c>
      <c r="F106" s="105">
        <f t="shared" ref="F106:F139" si="96">IF(ISERROR(B106/$B$4),"",(B106/$B$4))</f>
        <v>0</v>
      </c>
      <c r="G106" s="105">
        <f t="shared" ref="G106:G139" si="97">IF(ISERROR(C106/$B$5),"",(C106/$B$5))</f>
        <v>0</v>
      </c>
      <c r="H106" s="104">
        <f t="shared" ref="H106:H139" si="98">IF(ISERROR(F106-G106),"",(F106-G106))</f>
        <v>0</v>
      </c>
      <c r="I106" s="103" t="str">
        <f t="shared" si="71"/>
        <v/>
      </c>
      <c r="J106" s="103" t="e">
        <f t="shared" si="72"/>
        <v>#DIV/0!</v>
      </c>
      <c r="K106" s="103" t="str">
        <f t="shared" si="73"/>
        <v/>
      </c>
      <c r="L106" s="103" t="str">
        <f t="shared" si="74"/>
        <v/>
      </c>
      <c r="M106" s="103" t="str">
        <f>IF(ISERROR(($B$7*B106/(B106+D106)/(($B$7*B106/(B106+D106)+(1-$B$7)*C106/(C106+E106))))/($B$7*D106/(B106+D106)/(($B$7*D106/(B106+D106)+(1-$B$7)*E106/(C106+E106))))),"",($B$7*B106/(B106+D106)/(($B$7*B106/(B106+D106)+(1-$B$7)*C106/(C106+E106))))/($B$7*D106/(B106+D106)/(($B$7*D106/(B106+D106)+(1-$B$7)*E106/(C106+E106)))))</f>
        <v/>
      </c>
      <c r="N106" s="102">
        <f t="shared" si="87"/>
        <v>1</v>
      </c>
      <c r="O106" s="222" t="str">
        <f t="shared" ref="O106:O109" si="99">IF(AND(N106&lt;$B$6,M106&gt;1,AND(B106&gt;0,B106&lt;$B$4)),"Doers are " &amp; ROUND(M106,1)&amp;" more likely to give this response than Non-Doers.",IF(AND(N106&lt;$B$6,M106&gt;1,B106=$B$4),"Doers are more likely to give this response than Doers.",""))</f>
        <v/>
      </c>
      <c r="P106" s="213"/>
      <c r="Q106" s="192" t="str">
        <f t="shared" ref="Q106:Q109" si="100">IF(AND(N106&lt;$B$6,M106&lt;1,AND(C106&gt;0,B106&gt;0)),"Non-doers are " &amp; ROUND(1/M106,1)&amp;" more likely to give this response than Doers.",IF(AND(N106&lt;$B$6,M106=0,B106=0),"Non-doers are more likely to give this response than Doers.",""))</f>
        <v/>
      </c>
    </row>
    <row r="107" spans="1:17" s="113" customFormat="1" ht="15" hidden="1" x14ac:dyDescent="0.25">
      <c r="A107" s="121" t="s">
        <v>184</v>
      </c>
      <c r="B107" s="221"/>
      <c r="C107" s="221"/>
      <c r="D107" s="116">
        <f t="shared" si="94"/>
        <v>45</v>
      </c>
      <c r="E107" s="106">
        <f t="shared" si="95"/>
        <v>45</v>
      </c>
      <c r="F107" s="105">
        <f t="shared" si="96"/>
        <v>0</v>
      </c>
      <c r="G107" s="105">
        <f t="shared" si="97"/>
        <v>0</v>
      </c>
      <c r="H107" s="104">
        <f t="shared" si="98"/>
        <v>0</v>
      </c>
      <c r="I107" s="103" t="str">
        <f t="shared" si="71"/>
        <v/>
      </c>
      <c r="J107" s="103" t="e">
        <f t="shared" si="72"/>
        <v>#DIV/0!</v>
      </c>
      <c r="K107" s="103" t="str">
        <f t="shared" si="73"/>
        <v/>
      </c>
      <c r="L107" s="103" t="str">
        <f t="shared" si="74"/>
        <v/>
      </c>
      <c r="M107" s="103" t="str">
        <f>IF(ISERROR(($B$7*B107/(B107+D107)/(($B$7*B107/(B107+D107)+(1-$B$7)*C107/(C107+E107))))/($B$7*D107/(B107+D107)/(($B$7*D107/(B107+D107)+(1-$B$7)*E107/(C107+E107))))),"",($B$7*B107/(B107+D107)/(($B$7*B107/(B107+D107)+(1-$B$7)*C107/(C107+E107))))/($B$7*D107/(B107+D107)/(($B$7*D107/(B107+D107)+(1-$B$7)*E107/(C107+E107)))))</f>
        <v/>
      </c>
      <c r="N107" s="102">
        <f t="shared" si="87"/>
        <v>1</v>
      </c>
      <c r="O107" s="222" t="str">
        <f t="shared" si="99"/>
        <v/>
      </c>
      <c r="P107" s="213"/>
      <c r="Q107" s="192" t="str">
        <f t="shared" si="100"/>
        <v/>
      </c>
    </row>
    <row r="108" spans="1:17" s="113" customFormat="1" ht="21.75" hidden="1" customHeight="1" x14ac:dyDescent="0.25">
      <c r="A108" s="121" t="s">
        <v>183</v>
      </c>
      <c r="B108" s="221"/>
      <c r="C108" s="221"/>
      <c r="D108" s="116">
        <f t="shared" si="94"/>
        <v>45</v>
      </c>
      <c r="E108" s="106">
        <f t="shared" si="95"/>
        <v>45</v>
      </c>
      <c r="F108" s="105">
        <f t="shared" si="96"/>
        <v>0</v>
      </c>
      <c r="G108" s="105">
        <f t="shared" si="97"/>
        <v>0</v>
      </c>
      <c r="H108" s="104">
        <f t="shared" si="98"/>
        <v>0</v>
      </c>
      <c r="I108" s="103" t="str">
        <f t="shared" si="71"/>
        <v/>
      </c>
      <c r="J108" s="103" t="e">
        <f t="shared" si="72"/>
        <v>#DIV/0!</v>
      </c>
      <c r="K108" s="103" t="str">
        <f t="shared" si="73"/>
        <v/>
      </c>
      <c r="L108" s="103" t="str">
        <f t="shared" si="74"/>
        <v/>
      </c>
      <c r="M108" s="103" t="str">
        <f t="shared" ref="M108:M115" si="101">IF(ISERROR(($B$7*B108/(B108+D108)/(($B$7*B108/(B108+D108)+(1-$B$7)*C108/(C108+E108))))/($B$7*D108/(B108+D108)/(($B$7*D108/(B108+D108)+(1-$B$7)*E108/(C108+E108))))),"",($B$7*B108/(B108+D108)/(($B$7*B108/(B108+D108)+(1-$B$7)*C108/(C108+E108))))/($B$7*D108/(B108+D108)/(($B$7*D108/(B108+D108)+(1-$B$7)*E108/(C108+E108)))))</f>
        <v/>
      </c>
      <c r="N108" s="102">
        <f t="shared" si="87"/>
        <v>1</v>
      </c>
      <c r="O108" s="222" t="str">
        <f t="shared" si="99"/>
        <v/>
      </c>
      <c r="P108" s="213"/>
      <c r="Q108" s="192" t="str">
        <f t="shared" si="100"/>
        <v/>
      </c>
    </row>
    <row r="109" spans="1:17" s="113" customFormat="1" ht="21.75" hidden="1" customHeight="1" x14ac:dyDescent="0.25">
      <c r="A109" s="121" t="s">
        <v>54</v>
      </c>
      <c r="B109" s="221"/>
      <c r="C109" s="221"/>
      <c r="D109" s="116">
        <f t="shared" ref="D109:D115" si="102">SUM($B$4-B109)</f>
        <v>45</v>
      </c>
      <c r="E109" s="106">
        <f t="shared" ref="E109:E115" si="103">SUM($B$5-C109)</f>
        <v>45</v>
      </c>
      <c r="F109" s="105">
        <f t="shared" si="96"/>
        <v>0</v>
      </c>
      <c r="G109" s="105">
        <f t="shared" si="97"/>
        <v>0</v>
      </c>
      <c r="H109" s="104">
        <f t="shared" si="98"/>
        <v>0</v>
      </c>
      <c r="I109" s="103" t="str">
        <f t="shared" si="71"/>
        <v/>
      </c>
      <c r="J109" s="103" t="e">
        <f t="shared" si="72"/>
        <v>#DIV/0!</v>
      </c>
      <c r="K109" s="103" t="str">
        <f t="shared" si="73"/>
        <v/>
      </c>
      <c r="L109" s="103" t="str">
        <f t="shared" si="74"/>
        <v/>
      </c>
      <c r="M109" s="103" t="str">
        <f t="shared" si="101"/>
        <v/>
      </c>
      <c r="N109" s="102">
        <f t="shared" si="87"/>
        <v>1</v>
      </c>
      <c r="O109" s="222" t="str">
        <f t="shared" si="99"/>
        <v/>
      </c>
      <c r="P109" s="213"/>
      <c r="Q109" s="192" t="str">
        <f t="shared" si="100"/>
        <v/>
      </c>
    </row>
    <row r="110" spans="1:17" s="113" customFormat="1" ht="21.75" customHeight="1" x14ac:dyDescent="0.25">
      <c r="A110" s="122" t="s">
        <v>141</v>
      </c>
      <c r="B110" s="214"/>
      <c r="C110" s="214"/>
      <c r="D110" s="223"/>
      <c r="E110" s="106"/>
      <c r="F110" s="105"/>
      <c r="G110" s="105"/>
      <c r="H110" s="104"/>
      <c r="I110" s="103"/>
      <c r="J110" s="103"/>
      <c r="K110" s="103"/>
      <c r="L110" s="103"/>
      <c r="M110" s="103"/>
      <c r="N110" s="102"/>
      <c r="O110" s="176"/>
      <c r="P110" s="213"/>
      <c r="Q110" s="192"/>
    </row>
    <row r="111" spans="1:17" s="113" customFormat="1" ht="21.75" customHeight="1" x14ac:dyDescent="0.25">
      <c r="A111" s="121" t="s">
        <v>66</v>
      </c>
      <c r="B111" s="108">
        <v>21</v>
      </c>
      <c r="C111" s="108">
        <v>14</v>
      </c>
      <c r="D111" s="116">
        <f t="shared" si="102"/>
        <v>24</v>
      </c>
      <c r="E111" s="106">
        <f t="shared" si="103"/>
        <v>31</v>
      </c>
      <c r="F111" s="105">
        <f t="shared" si="96"/>
        <v>0.46666666666666667</v>
      </c>
      <c r="G111" s="105">
        <f t="shared" si="97"/>
        <v>0.31111111111111112</v>
      </c>
      <c r="H111" s="104">
        <f t="shared" si="98"/>
        <v>0.15555555555555556</v>
      </c>
      <c r="I111" s="103">
        <f t="shared" si="71"/>
        <v>1.9375</v>
      </c>
      <c r="J111" s="103">
        <f t="shared" si="72"/>
        <v>0.43928618260812019</v>
      </c>
      <c r="K111" s="103">
        <f t="shared" si="73"/>
        <v>0.819056315935906</v>
      </c>
      <c r="L111" s="103">
        <f t="shared" si="74"/>
        <v>4.5832089649544399</v>
      </c>
      <c r="M111" s="103">
        <f t="shared" si="101"/>
        <v>1.4687499999999998</v>
      </c>
      <c r="N111" s="102">
        <f t="shared" si="87"/>
        <v>9.7103867002149111E-2</v>
      </c>
      <c r="O111" s="176" t="str">
        <f t="shared" ref="O111:O116" si="104">IF(AND(N111&lt;$B$6,M111&gt;1,AND(B111&gt;0,B111&lt;$B$4)),"Doers are " &amp; ROUND(M111,1)&amp;" more likely to give this response than Non-Doers.",IF(AND(N111&lt;$B$6,M111&gt;1,B111=$B$4),"Doers are more likely to give this response than Doers.",""))</f>
        <v/>
      </c>
      <c r="P111" s="213"/>
      <c r="Q111" s="192" t="str">
        <f t="shared" ref="Q111:Q116" si="105">IF(AND(N111&lt;$B$6,M111&lt;1,AND(C111&gt;0,B111&gt;0)),"Non-doers are " &amp; ROUND(1/M111,1)&amp;" more likely to give this response than Doers.",IF(AND(N111&lt;$B$6,M111=0,B111=0),"Non-doers are more likely to give this response than Doers.",""))</f>
        <v/>
      </c>
    </row>
    <row r="112" spans="1:17" s="113" customFormat="1" ht="21.75" customHeight="1" x14ac:dyDescent="0.25">
      <c r="A112" s="121" t="s">
        <v>67</v>
      </c>
      <c r="B112" s="108">
        <v>18</v>
      </c>
      <c r="C112" s="108">
        <v>18</v>
      </c>
      <c r="D112" s="116">
        <f t="shared" si="102"/>
        <v>27</v>
      </c>
      <c r="E112" s="106">
        <f t="shared" si="103"/>
        <v>27</v>
      </c>
      <c r="F112" s="105">
        <f t="shared" si="96"/>
        <v>0.4</v>
      </c>
      <c r="G112" s="105">
        <f t="shared" si="97"/>
        <v>0.4</v>
      </c>
      <c r="H112" s="104">
        <f t="shared" si="98"/>
        <v>0</v>
      </c>
      <c r="I112" s="103">
        <f t="shared" si="71"/>
        <v>1</v>
      </c>
      <c r="J112" s="103">
        <f t="shared" si="72"/>
        <v>0.43033148291193518</v>
      </c>
      <c r="K112" s="103">
        <f t="shared" si="73"/>
        <v>0.43022381465593912</v>
      </c>
      <c r="L112" s="103">
        <f t="shared" si="74"/>
        <v>2.3243715618107412</v>
      </c>
      <c r="M112" s="103">
        <f t="shared" si="101"/>
        <v>1</v>
      </c>
      <c r="N112" s="102">
        <f t="shared" si="87"/>
        <v>0.5850870535430458</v>
      </c>
      <c r="O112" s="176" t="str">
        <f t="shared" si="104"/>
        <v/>
      </c>
      <c r="P112" s="213"/>
      <c r="Q112" s="192" t="str">
        <f t="shared" si="105"/>
        <v/>
      </c>
    </row>
    <row r="113" spans="1:17" s="113" customFormat="1" ht="21.75" customHeight="1" x14ac:dyDescent="0.25">
      <c r="A113" s="121" t="s">
        <v>68</v>
      </c>
      <c r="B113" s="108">
        <v>2</v>
      </c>
      <c r="C113" s="108">
        <v>4</v>
      </c>
      <c r="D113" s="116">
        <f t="shared" si="102"/>
        <v>43</v>
      </c>
      <c r="E113" s="106">
        <f t="shared" si="103"/>
        <v>41</v>
      </c>
      <c r="F113" s="105">
        <f t="shared" si="96"/>
        <v>4.4444444444444446E-2</v>
      </c>
      <c r="G113" s="105">
        <f t="shared" si="97"/>
        <v>8.8888888888888892E-2</v>
      </c>
      <c r="H113" s="104">
        <f t="shared" si="98"/>
        <v>-4.4444444444444446E-2</v>
      </c>
      <c r="I113" s="103">
        <f t="shared" si="71"/>
        <v>0.47674418604651164</v>
      </c>
      <c r="J113" s="103">
        <f t="shared" si="72"/>
        <v>0.89311032793038925</v>
      </c>
      <c r="K113" s="103">
        <f t="shared" si="73"/>
        <v>8.2804615839342136E-2</v>
      </c>
      <c r="L113" s="103">
        <f t="shared" si="74"/>
        <v>2.744835135400304</v>
      </c>
      <c r="M113" s="103">
        <f t="shared" si="101"/>
        <v>0.6075581395348838</v>
      </c>
      <c r="N113" s="102">
        <f t="shared" si="87"/>
        <v>0.33829796932333556</v>
      </c>
      <c r="O113" s="176" t="str">
        <f t="shared" si="104"/>
        <v/>
      </c>
      <c r="P113" s="213"/>
      <c r="Q113" s="192" t="str">
        <f t="shared" si="105"/>
        <v/>
      </c>
    </row>
    <row r="114" spans="1:17" s="113" customFormat="1" ht="21.75" customHeight="1" x14ac:dyDescent="0.25">
      <c r="A114" s="121" t="s">
        <v>71</v>
      </c>
      <c r="B114" s="108">
        <v>4</v>
      </c>
      <c r="C114" s="108">
        <v>5</v>
      </c>
      <c r="D114" s="116">
        <f t="shared" si="102"/>
        <v>41</v>
      </c>
      <c r="E114" s="106">
        <f t="shared" si="103"/>
        <v>40</v>
      </c>
      <c r="F114" s="105">
        <f t="shared" si="96"/>
        <v>8.8888888888888892E-2</v>
      </c>
      <c r="G114" s="105">
        <f t="shared" si="97"/>
        <v>0.1111111111111111</v>
      </c>
      <c r="H114" s="104">
        <f t="shared" si="98"/>
        <v>-2.2222222222222213E-2</v>
      </c>
      <c r="I114" s="103">
        <f t="shared" si="71"/>
        <v>0.78048780487804881</v>
      </c>
      <c r="J114" s="103">
        <f t="shared" si="72"/>
        <v>0.70667548698284355</v>
      </c>
      <c r="K114" s="103">
        <f t="shared" si="73"/>
        <v>0.19535827111634615</v>
      </c>
      <c r="L114" s="103">
        <f t="shared" si="74"/>
        <v>3.1181746750848736</v>
      </c>
      <c r="M114" s="103">
        <f t="shared" si="101"/>
        <v>0.85683987274655349</v>
      </c>
      <c r="N114" s="102">
        <f t="shared" si="87"/>
        <v>0.5</v>
      </c>
      <c r="O114" s="176" t="str">
        <f t="shared" si="104"/>
        <v/>
      </c>
      <c r="P114" s="213"/>
      <c r="Q114" s="192" t="str">
        <f t="shared" si="105"/>
        <v/>
      </c>
    </row>
    <row r="115" spans="1:17" s="113" customFormat="1" ht="21.75" customHeight="1" x14ac:dyDescent="0.25">
      <c r="A115" s="121" t="s">
        <v>69</v>
      </c>
      <c r="B115" s="108">
        <v>0</v>
      </c>
      <c r="C115" s="108">
        <v>3</v>
      </c>
      <c r="D115" s="116">
        <f t="shared" si="102"/>
        <v>45</v>
      </c>
      <c r="E115" s="106">
        <f t="shared" si="103"/>
        <v>42</v>
      </c>
      <c r="F115" s="105">
        <f t="shared" si="96"/>
        <v>0</v>
      </c>
      <c r="G115" s="105">
        <f t="shared" si="97"/>
        <v>6.6666666666666666E-2</v>
      </c>
      <c r="H115" s="104">
        <f t="shared" si="98"/>
        <v>-6.6666666666666666E-2</v>
      </c>
      <c r="I115" s="103">
        <f t="shared" si="71"/>
        <v>0</v>
      </c>
      <c r="J115" s="103" t="e">
        <f t="shared" si="72"/>
        <v>#DIV/0!</v>
      </c>
      <c r="K115" s="103" t="str">
        <f t="shared" si="73"/>
        <v/>
      </c>
      <c r="L115" s="103" t="str">
        <f t="shared" si="74"/>
        <v/>
      </c>
      <c r="M115" s="103">
        <f t="shared" si="101"/>
        <v>0</v>
      </c>
      <c r="N115" s="102">
        <f t="shared" si="87"/>
        <v>0.12078651685393257</v>
      </c>
      <c r="O115" s="176" t="str">
        <f t="shared" si="104"/>
        <v/>
      </c>
      <c r="P115" s="213"/>
      <c r="Q115" s="192" t="str">
        <f t="shared" si="105"/>
        <v/>
      </c>
    </row>
    <row r="116" spans="1:17" s="113" customFormat="1" ht="21.75" customHeight="1" x14ac:dyDescent="0.25">
      <c r="A116" s="121" t="s">
        <v>70</v>
      </c>
      <c r="B116" s="108">
        <v>0</v>
      </c>
      <c r="C116" s="108">
        <v>1</v>
      </c>
      <c r="D116" s="116">
        <f t="shared" si="94"/>
        <v>45</v>
      </c>
      <c r="E116" s="106">
        <f t="shared" si="95"/>
        <v>44</v>
      </c>
      <c r="F116" s="105">
        <f t="shared" si="96"/>
        <v>0</v>
      </c>
      <c r="G116" s="105">
        <f t="shared" si="97"/>
        <v>2.2222222222222223E-2</v>
      </c>
      <c r="H116" s="104">
        <f t="shared" si="98"/>
        <v>-2.2222222222222223E-2</v>
      </c>
      <c r="I116" s="103">
        <f t="shared" si="71"/>
        <v>0</v>
      </c>
      <c r="J116" s="103" t="e">
        <f t="shared" si="72"/>
        <v>#DIV/0!</v>
      </c>
      <c r="K116" s="103" t="str">
        <f t="shared" si="73"/>
        <v/>
      </c>
      <c r="L116" s="103" t="str">
        <f t="shared" si="74"/>
        <v/>
      </c>
      <c r="M116" s="103">
        <f>IF(ISERROR(($B$7*B116/(B116+D116)/(($B$7*B116/(B116+D116)+(1-$B$7)*C116/(C116+E116))))/($B$7*D116/(B116+D116)/(($B$7*D116/(B116+D116)+(1-$B$7)*E116/(C116+E116))))),"",($B$7*B116/(B116+D116)/(($B$7*B116/(B116+D116)+(1-$B$7)*C116/(C116+E116))))/($B$7*D116/(B116+D116)/(($B$7*D116/(B116+D116)+(1-$B$7)*E116/(C116+E116)))))</f>
        <v>0</v>
      </c>
      <c r="N116" s="102">
        <f t="shared" si="87"/>
        <v>0.5</v>
      </c>
      <c r="O116" s="176" t="str">
        <f t="shared" si="104"/>
        <v/>
      </c>
      <c r="P116" s="213"/>
      <c r="Q116" s="192" t="str">
        <f t="shared" si="105"/>
        <v/>
      </c>
    </row>
    <row r="117" spans="1:17" s="118" customFormat="1" ht="21.75" customHeight="1" x14ac:dyDescent="0.25">
      <c r="A117" s="121"/>
      <c r="B117" s="108"/>
      <c r="C117" s="108"/>
      <c r="D117" s="116"/>
      <c r="E117" s="106"/>
      <c r="F117" s="105"/>
      <c r="G117" s="105"/>
      <c r="H117" s="104"/>
      <c r="I117" s="103"/>
      <c r="J117" s="103"/>
      <c r="K117" s="103"/>
      <c r="L117" s="103"/>
      <c r="M117" s="103"/>
      <c r="N117" s="102"/>
      <c r="O117" s="176"/>
      <c r="P117" s="213"/>
      <c r="Q117" s="192"/>
    </row>
    <row r="118" spans="1:17" s="113" customFormat="1" ht="55.5" customHeight="1" x14ac:dyDescent="0.25">
      <c r="A118" s="120" t="s">
        <v>371</v>
      </c>
      <c r="B118" s="116"/>
      <c r="C118" s="116"/>
      <c r="D118" s="116"/>
      <c r="E118" s="106"/>
      <c r="F118" s="105"/>
      <c r="G118" s="105"/>
      <c r="H118" s="104"/>
      <c r="I118" s="103"/>
      <c r="J118" s="103"/>
      <c r="K118" s="103"/>
      <c r="L118" s="103"/>
      <c r="M118" s="103"/>
      <c r="N118" s="102"/>
      <c r="O118" s="176"/>
      <c r="P118" s="213"/>
      <c r="Q118" s="192"/>
    </row>
    <row r="119" spans="1:17" s="113" customFormat="1" ht="21.75" customHeight="1" x14ac:dyDescent="0.25">
      <c r="A119" s="121" t="s">
        <v>73</v>
      </c>
      <c r="B119" s="108">
        <v>4</v>
      </c>
      <c r="C119" s="108">
        <v>2</v>
      </c>
      <c r="D119" s="116">
        <f t="shared" si="94"/>
        <v>41</v>
      </c>
      <c r="E119" s="106">
        <f t="shared" si="95"/>
        <v>43</v>
      </c>
      <c r="F119" s="105">
        <f t="shared" si="96"/>
        <v>8.8888888888888892E-2</v>
      </c>
      <c r="G119" s="105">
        <f t="shared" si="97"/>
        <v>4.4444444444444446E-2</v>
      </c>
      <c r="H119" s="104">
        <f t="shared" si="98"/>
        <v>4.4444444444444446E-2</v>
      </c>
      <c r="I119" s="103">
        <f t="shared" ref="I119:I174" si="106">IF(ISERROR((B119*E119)/(C119*D119)),"",(B119*E119/(C119*D119)))</f>
        <v>2.0975609756097562</v>
      </c>
      <c r="J119" s="103">
        <f t="shared" ref="J119:J174" si="107">POWER(1/B119+1/C119+1/D119+1/E119,1/2)</f>
        <v>0.89311032793038925</v>
      </c>
      <c r="K119" s="103">
        <f t="shared" ref="K119:K174" si="108">IF(ISERROR(EXP(LN(I119)-1.96 *J119)),"",(EXP(LN(I119)-1.96*J119)))</f>
        <v>0.36432060603674871</v>
      </c>
      <c r="L119" s="103">
        <f t="shared" ref="L119:L174" si="109">IF(ISERROR(EXP(LN(I119)+1.96 *J119)),"",EXP(LN(I119)+1.96*J119))</f>
        <v>12.07662145236208</v>
      </c>
      <c r="M119" s="103">
        <f>IF(ISERROR(($B$7*B119/(B119+D119)/(($B$7*B119/(B119+D119)+(1-$B$7)*C119/(C119+E119))))/($B$7*D119/(B119+D119)/(($B$7*D119/(B119+D119)+(1-$B$7)*E119/(C119+E119))))),"",($B$7*B119/(B119+D119)/(($B$7*B119/(B119+D119)+(1-$B$7)*C119/(C119+E119))))/($B$7*D119/(B119+D119)/(($B$7*D119/(B119+D119)+(1-$B$7)*E119/(C119+E119)))))</f>
        <v>1.4703832752613237</v>
      </c>
      <c r="N119" s="102">
        <f t="shared" si="87"/>
        <v>0.33829796932333556</v>
      </c>
      <c r="O119" s="176" t="str">
        <f t="shared" ref="O119:O124" si="110">IF(AND(N119&lt;$B$6,M119&gt;1,AND(B119&gt;0,B119&lt;$B$4)),"Doers are " &amp; ROUND(M119,1)&amp;" more likely to give this response than Non-Doers.",IF(AND(N119&lt;$B$6,M119&gt;1,B119=$B$4),"Doers are more likely to give this response than Doers.",""))</f>
        <v/>
      </c>
      <c r="P119" s="213"/>
      <c r="Q119" s="192" t="str">
        <f t="shared" ref="Q119:Q123" si="111">IF(AND(N119&lt;$B$6,M119&lt;1,AND(C119&gt;0,B119&gt;0)),"Non-doers are " &amp; ROUND(1/M119,1)&amp;" more likely to give this response than Doers.",IF(AND(N119&lt;$B$6,M119=0,B119=0),"Non-doers are more likely to give this response than Doers.",""))</f>
        <v/>
      </c>
    </row>
    <row r="120" spans="1:17" s="113" customFormat="1" ht="21.75" customHeight="1" x14ac:dyDescent="0.25">
      <c r="A120" s="121" t="s">
        <v>74</v>
      </c>
      <c r="B120" s="108">
        <v>6</v>
      </c>
      <c r="C120" s="108">
        <v>8</v>
      </c>
      <c r="D120" s="116">
        <f t="shared" si="94"/>
        <v>39</v>
      </c>
      <c r="E120" s="106">
        <f t="shared" si="95"/>
        <v>37</v>
      </c>
      <c r="F120" s="105">
        <f t="shared" si="96"/>
        <v>0.13333333333333333</v>
      </c>
      <c r="G120" s="105">
        <f t="shared" si="97"/>
        <v>0.17777777777777778</v>
      </c>
      <c r="H120" s="104">
        <f t="shared" si="98"/>
        <v>-4.4444444444444453E-2</v>
      </c>
      <c r="I120" s="103">
        <f t="shared" si="106"/>
        <v>0.71153846153846156</v>
      </c>
      <c r="J120" s="103">
        <f t="shared" si="107"/>
        <v>0.58680040843094117</v>
      </c>
      <c r="K120" s="103">
        <f t="shared" si="108"/>
        <v>0.22527022295892737</v>
      </c>
      <c r="L120" s="103">
        <f t="shared" si="109"/>
        <v>2.2474651802552263</v>
      </c>
      <c r="M120" s="103">
        <f t="shared" ref="M120:M121" si="112">IF(ISERROR(($B$7*B120/(B120+D120)/(($B$7*B120/(B120+D120)+(1-$B$7)*C120/(C120+E120))))/($B$7*D120/(B120+D120)/(($B$7*D120/(B120+D120)+(1-$B$7)*E120/(C120+E120))))),"",($B$7*B120/(B120+D120)/(($B$7*B120/(B120+D120)+(1-$B$7)*C120/(C120+E120))))/($B$7*D120/(B120+D120)/(($B$7*D120/(B120+D120)+(1-$B$7)*E120/(C120+E120)))))</f>
        <v>0.80769230769230771</v>
      </c>
      <c r="N120" s="102">
        <f t="shared" si="87"/>
        <v>0.38608272374982383</v>
      </c>
      <c r="O120" s="176" t="str">
        <f t="shared" si="110"/>
        <v/>
      </c>
      <c r="P120" s="213"/>
      <c r="Q120" s="192" t="str">
        <f t="shared" si="111"/>
        <v/>
      </c>
    </row>
    <row r="121" spans="1:17" s="113" customFormat="1" ht="21.75" customHeight="1" x14ac:dyDescent="0.25">
      <c r="A121" s="121" t="s">
        <v>75</v>
      </c>
      <c r="B121" s="108">
        <v>35</v>
      </c>
      <c r="C121" s="108">
        <v>33</v>
      </c>
      <c r="D121" s="116">
        <f t="shared" si="94"/>
        <v>10</v>
      </c>
      <c r="E121" s="106">
        <f t="shared" si="95"/>
        <v>12</v>
      </c>
      <c r="F121" s="105">
        <f t="shared" si="96"/>
        <v>0.77777777777777779</v>
      </c>
      <c r="G121" s="105">
        <f t="shared" si="97"/>
        <v>0.73333333333333328</v>
      </c>
      <c r="H121" s="104">
        <f t="shared" si="98"/>
        <v>4.4444444444444509E-2</v>
      </c>
      <c r="I121" s="103">
        <f t="shared" si="106"/>
        <v>1.2727272727272727</v>
      </c>
      <c r="J121" s="103">
        <f t="shared" si="107"/>
        <v>0.49214610859763203</v>
      </c>
      <c r="K121" s="103">
        <f t="shared" si="108"/>
        <v>0.48507861129511209</v>
      </c>
      <c r="L121" s="103">
        <f t="shared" si="109"/>
        <v>3.3393241281428643</v>
      </c>
      <c r="M121" s="103">
        <f t="shared" si="112"/>
        <v>1.1597633136094674</v>
      </c>
      <c r="N121" s="102">
        <f t="shared" si="87"/>
        <v>0.40334111304578979</v>
      </c>
      <c r="O121" s="176" t="str">
        <f t="shared" si="110"/>
        <v/>
      </c>
      <c r="P121" s="213"/>
      <c r="Q121" s="192" t="str">
        <f t="shared" si="111"/>
        <v/>
      </c>
    </row>
    <row r="122" spans="1:17" s="113" customFormat="1" ht="21.75" customHeight="1" x14ac:dyDescent="0.25">
      <c r="A122" s="121" t="s">
        <v>76</v>
      </c>
      <c r="B122" s="108">
        <v>0</v>
      </c>
      <c r="C122" s="108">
        <v>2</v>
      </c>
      <c r="D122" s="116">
        <f t="shared" si="94"/>
        <v>45</v>
      </c>
      <c r="E122" s="106">
        <f t="shared" si="95"/>
        <v>43</v>
      </c>
      <c r="F122" s="105">
        <f t="shared" si="96"/>
        <v>0</v>
      </c>
      <c r="G122" s="105">
        <f t="shared" si="97"/>
        <v>4.4444444444444446E-2</v>
      </c>
      <c r="H122" s="104">
        <f t="shared" si="98"/>
        <v>-4.4444444444444446E-2</v>
      </c>
      <c r="I122" s="103">
        <f t="shared" si="106"/>
        <v>0</v>
      </c>
      <c r="J122" s="103" t="e">
        <f t="shared" si="107"/>
        <v>#DIV/0!</v>
      </c>
      <c r="K122" s="103" t="str">
        <f t="shared" si="108"/>
        <v/>
      </c>
      <c r="L122" s="103" t="str">
        <f t="shared" si="109"/>
        <v/>
      </c>
      <c r="M122" s="103">
        <f>IF(ISERROR(($B$7*B122/(B122+D122)/(($B$7*B122/(B122+D122)+(1-$B$7)*C122/(C122+E122))))/($B$7*D122/(B122+D122)/(($B$7*D122/(B122+D122)+(1-$B$7)*E122/(C122+E122))))),"",($B$7*B122/(B122+D122)/(($B$7*B122/(B122+D122)+(1-$B$7)*C122/(C122+E122))))/($B$7*D122/(B122+D122)/(($B$7*D122/(B122+D122)+(1-$B$7)*E122/(C122+E122)))))</f>
        <v>0</v>
      </c>
      <c r="N122" s="102">
        <f t="shared" si="87"/>
        <v>0.2471910112359551</v>
      </c>
      <c r="O122" s="176" t="str">
        <f t="shared" si="110"/>
        <v/>
      </c>
      <c r="P122" s="213"/>
      <c r="Q122" s="192" t="str">
        <f t="shared" si="111"/>
        <v/>
      </c>
    </row>
    <row r="123" spans="1:17" s="113" customFormat="1" ht="21.75" customHeight="1" x14ac:dyDescent="0.25">
      <c r="A123" s="121" t="s">
        <v>77</v>
      </c>
      <c r="B123" s="108"/>
      <c r="C123" s="108"/>
      <c r="D123" s="116">
        <f t="shared" si="94"/>
        <v>45</v>
      </c>
      <c r="E123" s="106">
        <f t="shared" si="95"/>
        <v>45</v>
      </c>
      <c r="F123" s="105">
        <f t="shared" si="96"/>
        <v>0</v>
      </c>
      <c r="G123" s="105">
        <f t="shared" si="97"/>
        <v>0</v>
      </c>
      <c r="H123" s="104">
        <f t="shared" si="98"/>
        <v>0</v>
      </c>
      <c r="I123" s="103" t="str">
        <f t="shared" si="106"/>
        <v/>
      </c>
      <c r="J123" s="103" t="e">
        <f t="shared" si="107"/>
        <v>#DIV/0!</v>
      </c>
      <c r="K123" s="103" t="str">
        <f t="shared" si="108"/>
        <v/>
      </c>
      <c r="L123" s="103" t="str">
        <f t="shared" si="109"/>
        <v/>
      </c>
      <c r="M123" s="103" t="str">
        <f>IF(ISERROR(($B$7*B123/(B123+D123)/(($B$7*B123/(B123+D123)+(1-$B$7)*C123/(C123+E123))))/($B$7*D123/(B123+D123)/(($B$7*D123/(B123+D123)+(1-$B$7)*E123/(C123+E123))))),"",($B$7*B123/(B123+D123)/(($B$7*B123/(B123+D123)+(1-$B$7)*C123/(C123+E123))))/($B$7*D123/(B123+D123)/(($B$7*D123/(B123+D123)+(1-$B$7)*E123/(C123+E123)))))</f>
        <v/>
      </c>
      <c r="N123" s="102">
        <f t="shared" si="87"/>
        <v>1</v>
      </c>
      <c r="O123" s="176" t="str">
        <f t="shared" si="110"/>
        <v/>
      </c>
      <c r="P123" s="213"/>
      <c r="Q123" s="192" t="str">
        <f t="shared" si="111"/>
        <v/>
      </c>
    </row>
    <row r="124" spans="1:17" s="113" customFormat="1" ht="21.75" customHeight="1" x14ac:dyDescent="0.25">
      <c r="A124" s="121"/>
      <c r="B124" s="108"/>
      <c r="C124" s="108"/>
      <c r="D124" s="116"/>
      <c r="E124" s="106"/>
      <c r="F124" s="105"/>
      <c r="G124" s="105"/>
      <c r="H124" s="104"/>
      <c r="I124" s="103"/>
      <c r="J124" s="103" t="e">
        <f t="shared" si="107"/>
        <v>#DIV/0!</v>
      </c>
      <c r="K124" s="103"/>
      <c r="L124" s="103"/>
      <c r="M124" s="103"/>
      <c r="N124" s="102"/>
      <c r="O124" s="176" t="str">
        <f t="shared" si="110"/>
        <v/>
      </c>
      <c r="P124" s="213"/>
      <c r="Q124" s="192"/>
    </row>
    <row r="125" spans="1:17" s="113" customFormat="1" ht="49.5" customHeight="1" x14ac:dyDescent="0.25">
      <c r="A125" s="120" t="s">
        <v>372</v>
      </c>
      <c r="B125" s="107"/>
      <c r="C125" s="107"/>
      <c r="D125" s="107"/>
      <c r="E125" s="106"/>
      <c r="F125" s="105"/>
      <c r="G125" s="105"/>
      <c r="H125" s="104"/>
      <c r="I125" s="103"/>
      <c r="J125" s="103"/>
      <c r="K125" s="103"/>
      <c r="L125" s="103"/>
      <c r="M125" s="103"/>
      <c r="N125" s="102"/>
      <c r="O125" s="176"/>
      <c r="P125" s="213"/>
      <c r="Q125" s="192"/>
    </row>
    <row r="126" spans="1:17" s="113" customFormat="1" ht="21.75" customHeight="1" x14ac:dyDescent="0.25">
      <c r="A126" s="109" t="s">
        <v>61</v>
      </c>
      <c r="B126" s="108">
        <v>6</v>
      </c>
      <c r="C126" s="108">
        <v>4</v>
      </c>
      <c r="D126" s="107">
        <f t="shared" ref="D126" si="113">SUM($B$4-B126)</f>
        <v>39</v>
      </c>
      <c r="E126" s="106">
        <f t="shared" ref="E126" si="114">SUM($B$5-C126)</f>
        <v>41</v>
      </c>
      <c r="F126" s="105">
        <f t="shared" si="96"/>
        <v>0.13333333333333333</v>
      </c>
      <c r="G126" s="105">
        <f t="shared" si="97"/>
        <v>8.8888888888888892E-2</v>
      </c>
      <c r="H126" s="104">
        <f t="shared" si="98"/>
        <v>4.4444444444444439E-2</v>
      </c>
      <c r="I126" s="103">
        <f t="shared" si="106"/>
        <v>1.5769230769230769</v>
      </c>
      <c r="J126" s="103">
        <f t="shared" si="107"/>
        <v>0.68315293764290541</v>
      </c>
      <c r="K126" s="103">
        <f t="shared" si="108"/>
        <v>0.41333196104988806</v>
      </c>
      <c r="L126" s="103">
        <f t="shared" si="109"/>
        <v>6.0161967253057584</v>
      </c>
      <c r="M126" s="103">
        <f>IF(ISERROR(($B$7*B126/(B126+D126)/(($B$7*B126/(B126+D126)+(1-$B$7)*C126/(C126+E126))))/($B$7*D126/(B126+D126)/(($B$7*D126/(B126+D126)+(1-$B$7)*E126/(C126+E126))))),"",($B$7*B126/(B126+D126)/(($B$7*B126/(B126+D126)+(1-$B$7)*C126/(C126+E126))))/($B$7*D126/(B126+D126)/(($B$7*D126/(B126+D126)+(1-$B$7)*E126/(C126+E126)))))</f>
        <v>1.2884615384615388</v>
      </c>
      <c r="N126" s="102">
        <f t="shared" ref="N126:N139" si="115">MIN(_xlfn.HYPGEOM.DIST(C126,B126+C126,C126+E126,B126+D126+C126+E126,TRUE),_xlfn.HYPGEOM.DIST(B126,B126+C126,B126+D126,B126+D126+C126+E126,TRUE))</f>
        <v>0.36953438569099661</v>
      </c>
      <c r="O126" s="176" t="str">
        <f t="shared" ref="O126:O129" si="116">IF(AND(N126&lt;$B$6,M126&gt;1,AND(B126&gt;0,B126&lt;$B$4)),"Doers are " &amp; ROUND(M126,1)&amp;" more likely to give this response than Non-Doers.",IF(AND(N126&lt;$B$6,M126&gt;1,B126=$B$4),"Doers are more likely to give this response than Doers.",""))</f>
        <v/>
      </c>
      <c r="P126" s="213"/>
      <c r="Q126" s="192" t="str">
        <f t="shared" ref="Q126:Q129" si="117">IF(AND(N126&lt;$B$6,M126&lt;1,AND(C126&gt;0,B126&gt;0)),"Non-doers are " &amp; ROUND(1/M126,1)&amp;" more likely to give this response than Doers.",IF(AND(N126&lt;$B$6,M126=0,B126=0),"Non-doers are more likely to give this response than Doers.",""))</f>
        <v/>
      </c>
    </row>
    <row r="127" spans="1:17" s="113" customFormat="1" ht="21.75" customHeight="1" x14ac:dyDescent="0.25">
      <c r="A127" s="109" t="s">
        <v>62</v>
      </c>
      <c r="B127" s="108">
        <v>16</v>
      </c>
      <c r="C127" s="108">
        <v>10</v>
      </c>
      <c r="D127" s="107">
        <f t="shared" ref="D127:D139" si="118">SUM($B$4-B127)</f>
        <v>29</v>
      </c>
      <c r="E127" s="106">
        <f t="shared" ref="E127:E139" si="119">SUM($B$5-C127)</f>
        <v>35</v>
      </c>
      <c r="F127" s="105">
        <f t="shared" si="96"/>
        <v>0.35555555555555557</v>
      </c>
      <c r="G127" s="105">
        <f t="shared" si="97"/>
        <v>0.22222222222222221</v>
      </c>
      <c r="H127" s="104">
        <f t="shared" si="98"/>
        <v>0.13333333333333336</v>
      </c>
      <c r="I127" s="103">
        <f t="shared" si="106"/>
        <v>1.9310344827586208</v>
      </c>
      <c r="J127" s="103">
        <f t="shared" si="107"/>
        <v>0.47492545435269967</v>
      </c>
      <c r="K127" s="103">
        <f t="shared" si="108"/>
        <v>0.76124652122898284</v>
      </c>
      <c r="L127" s="103">
        <f t="shared" si="109"/>
        <v>4.8984055356769289</v>
      </c>
      <c r="M127" s="103">
        <f>IF(ISERROR(($B$7*B127/(B127+D127)/(($B$7*B127/(B127+D127)+(1-$B$7)*C127/(C127+E127))))/($B$7*D127/(B127+D127)/(($B$7*D127/(B127+D127)+(1-$B$7)*E127/(C127+E127))))),"",($B$7*B127/(B127+D127)/(($B$7*B127/(B127+D127)+(1-$B$7)*C127/(C127+E127))))/($B$7*D127/(B127+D127)/(($B$7*D127/(B127+D127)+(1-$B$7)*E127/(C127+E127)))))</f>
        <v>1.4505005561735258</v>
      </c>
      <c r="N127" s="102">
        <f t="shared" si="115"/>
        <v>0.1223405909831488</v>
      </c>
      <c r="O127" s="176" t="str">
        <f t="shared" si="116"/>
        <v/>
      </c>
      <c r="P127" s="213"/>
      <c r="Q127" s="192" t="str">
        <f t="shared" si="117"/>
        <v/>
      </c>
    </row>
    <row r="128" spans="1:17" s="113" customFormat="1" ht="21.75" customHeight="1" x14ac:dyDescent="0.25">
      <c r="A128" s="109" t="s">
        <v>79</v>
      </c>
      <c r="B128" s="108">
        <v>17</v>
      </c>
      <c r="C128" s="108">
        <v>25</v>
      </c>
      <c r="D128" s="107">
        <f t="shared" si="118"/>
        <v>28</v>
      </c>
      <c r="E128" s="106">
        <f t="shared" si="119"/>
        <v>20</v>
      </c>
      <c r="F128" s="105">
        <f t="shared" si="96"/>
        <v>0.37777777777777777</v>
      </c>
      <c r="G128" s="105">
        <f t="shared" si="97"/>
        <v>0.55555555555555558</v>
      </c>
      <c r="H128" s="104">
        <f t="shared" si="98"/>
        <v>-0.17777777777777781</v>
      </c>
      <c r="I128" s="103">
        <f t="shared" si="106"/>
        <v>0.48571428571428571</v>
      </c>
      <c r="J128" s="103">
        <f t="shared" si="107"/>
        <v>0.42957864835912224</v>
      </c>
      <c r="K128" s="103">
        <f t="shared" si="108"/>
        <v>0.20927442119196907</v>
      </c>
      <c r="L128" s="103">
        <f t="shared" si="109"/>
        <v>1.1273158277213871</v>
      </c>
      <c r="M128" s="103">
        <f>IF(ISERROR(($B$7*B128/(B128+D128)/(($B$7*B128/(B128+D128)+(1-$B$7)*C128/(C128+E128))))/($B$7*D128/(B128+D128)/(($B$7*D128/(B128+D128)+(1-$B$7)*E128/(C128+E128))))),"",($B$7*B128/(B128+D128)/(($B$7*B128/(B128+D128)+(1-$B$7)*C128/(C128+E128))))/($B$7*D128/(B128+D128)/(($B$7*D128/(B128+D128)+(1-$B$7)*E128/(C128+E128)))))</f>
        <v>0.64613368283093053</v>
      </c>
      <c r="N128" s="102">
        <f t="shared" si="115"/>
        <v>6.9359551748218187E-2</v>
      </c>
      <c r="O128" s="176" t="str">
        <f t="shared" si="116"/>
        <v/>
      </c>
      <c r="P128" s="213"/>
      <c r="Q128" s="192" t="str">
        <f t="shared" si="117"/>
        <v/>
      </c>
    </row>
    <row r="129" spans="1:17" s="113" customFormat="1" ht="21.75" customHeight="1" x14ac:dyDescent="0.25">
      <c r="A129" s="109" t="s">
        <v>80</v>
      </c>
      <c r="B129" s="108">
        <v>6</v>
      </c>
      <c r="C129" s="108">
        <v>6</v>
      </c>
      <c r="D129" s="107">
        <f t="shared" si="118"/>
        <v>39</v>
      </c>
      <c r="E129" s="106">
        <f t="shared" si="119"/>
        <v>39</v>
      </c>
      <c r="F129" s="105">
        <f t="shared" si="96"/>
        <v>0.13333333333333333</v>
      </c>
      <c r="G129" s="105">
        <f t="shared" si="97"/>
        <v>0.13333333333333333</v>
      </c>
      <c r="H129" s="104">
        <f t="shared" si="98"/>
        <v>0</v>
      </c>
      <c r="I129" s="103">
        <f t="shared" si="106"/>
        <v>1</v>
      </c>
      <c r="J129" s="103">
        <f t="shared" si="107"/>
        <v>0.62017367294604231</v>
      </c>
      <c r="K129" s="103">
        <f t="shared" si="108"/>
        <v>0.29654971582313883</v>
      </c>
      <c r="L129" s="103">
        <f t="shared" si="109"/>
        <v>3.3721158599807808</v>
      </c>
      <c r="M129" s="103">
        <f t="shared" ref="M129" si="120">IF(ISERROR(($B$7*B129/(B129+D129)/(($B$7*B129/(B129+D129)+(1-$B$7)*C129/(C129+E129))))/($B$7*D129/(B129+D129)/(($B$7*D129/(B129+D129)+(1-$B$7)*E129/(C129+E129))))),"",($B$7*B129/(B129+D129)/(($B$7*B129/(B129+D129)+(1-$B$7)*C129/(C129+E129))))/($B$7*D129/(B129+D129)/(($B$7*D129/(B129+D129)+(1-$B$7)*E129/(C129+E129)))))</f>
        <v>1.0000000000000002</v>
      </c>
      <c r="N129" s="102">
        <f t="shared" si="115"/>
        <v>0.62110732129949686</v>
      </c>
      <c r="O129" s="176" t="str">
        <f t="shared" si="116"/>
        <v/>
      </c>
      <c r="P129" s="213"/>
      <c r="Q129" s="192" t="str">
        <f t="shared" si="117"/>
        <v/>
      </c>
    </row>
    <row r="130" spans="1:17" s="113" customFormat="1" ht="48.75" customHeight="1" x14ac:dyDescent="0.25">
      <c r="A130" s="120" t="s">
        <v>309</v>
      </c>
      <c r="B130" s="214"/>
      <c r="C130" s="214"/>
      <c r="D130" s="215"/>
      <c r="E130" s="216"/>
      <c r="F130" s="217"/>
      <c r="G130" s="217"/>
      <c r="H130" s="218"/>
      <c r="I130" s="219"/>
      <c r="J130" s="219"/>
      <c r="K130" s="219"/>
      <c r="L130" s="219"/>
      <c r="M130" s="219"/>
      <c r="N130" s="220"/>
      <c r="O130" s="176"/>
      <c r="P130" s="213"/>
      <c r="Q130" s="192"/>
    </row>
    <row r="131" spans="1:17" s="113" customFormat="1" ht="21.75" customHeight="1" x14ac:dyDescent="0.25">
      <c r="A131" s="109" t="s">
        <v>81</v>
      </c>
      <c r="B131" s="108">
        <v>3</v>
      </c>
      <c r="C131" s="108">
        <v>4</v>
      </c>
      <c r="D131" s="107">
        <f t="shared" ref="D131:D134" si="121">SUM($B$4-B131)</f>
        <v>42</v>
      </c>
      <c r="E131" s="106">
        <f t="shared" ref="E131:E134" si="122">SUM($B$5-C131)</f>
        <v>41</v>
      </c>
      <c r="F131" s="105">
        <f t="shared" ref="F131:F134" si="123">IF(ISERROR(B131/$B$4),"",(B131/$B$4))</f>
        <v>6.6666666666666666E-2</v>
      </c>
      <c r="G131" s="105">
        <f t="shared" ref="G131:G134" si="124">IF(ISERROR(C131/$B$5),"",(C131/$B$5))</f>
        <v>8.8888888888888892E-2</v>
      </c>
      <c r="H131" s="104">
        <f t="shared" ref="H131:H134" si="125">IF(ISERROR(F131-G131),"",(F131-G131))</f>
        <v>-2.2222222222222227E-2</v>
      </c>
      <c r="I131" s="103">
        <f t="shared" ref="I131:I134" si="126">IF(ISERROR((B131*E131)/(C131*D131)),"",(B131*E131/(C131*D131)))</f>
        <v>0.7321428571428571</v>
      </c>
      <c r="J131" s="103">
        <f t="shared" ref="J131:J134" si="127">POWER(1/B131+1/C131+1/D131+1/E131,1/2)</f>
        <v>0.79469056936979954</v>
      </c>
      <c r="K131" s="103">
        <f t="shared" ref="K131:K134" si="128">IF(ISERROR(EXP(LN(I131)-1.96 *J131)),"",(EXP(LN(I131)-1.96*J131)))</f>
        <v>0.15422030606248946</v>
      </c>
      <c r="L131" s="103">
        <f t="shared" ref="L131:L134" si="129">IF(ISERROR(EXP(LN(I131)+1.96 *J131)),"",EXP(LN(I131)+1.96*J131))</f>
        <v>3.4757625435401973</v>
      </c>
      <c r="M131" s="103">
        <f t="shared" ref="M131:M134" si="130">IF(ISERROR(($B$7*B131/(B131+D131)/(($B$7*B131/(B131+D131)+(1-$B$7)*C131/(C131+E131))))/($B$7*D131/(B131+D131)/(($B$7*D131/(B131+D131)+(1-$B$7)*E131/(C131+E131))))),"",($B$7*B131/(B131+D131)/(($B$7*B131/(B131+D131)+(1-$B$7)*C131/(C131+E131))))/($B$7*D131/(B131+D131)/(($B$7*D131/(B131+D131)+(1-$B$7)*E131/(C131+E131)))))</f>
        <v>0.82142857142857151</v>
      </c>
      <c r="N131" s="102">
        <f t="shared" ref="N131:N134" si="131">MIN(_xlfn.HYPGEOM.DIST(C131,B131+C131,C131+E131,B131+D131+C131+E131,TRUE),_xlfn.HYPGEOM.DIST(B131,B131+C131,B131+D131,B131+D131+C131+E131,TRUE))</f>
        <v>0.49999999999999983</v>
      </c>
      <c r="O131" s="176" t="str">
        <f t="shared" ref="O131:O134" si="132">IF(AND(N131&lt;$B$6,M131&gt;1,AND(B131&gt;0,B131&lt;$B$4)),"Doers are " &amp; ROUND(M131,1)&amp;" more likely to give this response than Non-Doers.",IF(AND(N131&lt;$B$6,M131&gt;1,B131=$B$4),"Doers are more likely to give this response than Doers.",""))</f>
        <v/>
      </c>
      <c r="P131" s="213"/>
      <c r="Q131" s="192" t="str">
        <f t="shared" ref="Q131:Q134" si="133">IF(AND(N131&lt;$B$6,M131&lt;1,AND(C131&gt;0,B131&gt;0)),"Non-doers are " &amp; ROUND(1/M131,1)&amp;" more likely to give this response than Doers.",IF(AND(N131&lt;$B$6,M131=0,B131=0),"Non-doers are more likely to give this response than Doers.",""))</f>
        <v/>
      </c>
    </row>
    <row r="132" spans="1:17" s="113" customFormat="1" ht="21.75" customHeight="1" x14ac:dyDescent="0.25">
      <c r="A132" s="109" t="s">
        <v>82</v>
      </c>
      <c r="B132" s="108">
        <v>5</v>
      </c>
      <c r="C132" s="108">
        <v>11</v>
      </c>
      <c r="D132" s="107">
        <f t="shared" si="121"/>
        <v>40</v>
      </c>
      <c r="E132" s="106">
        <f t="shared" si="122"/>
        <v>34</v>
      </c>
      <c r="F132" s="105">
        <f t="shared" si="123"/>
        <v>0.1111111111111111</v>
      </c>
      <c r="G132" s="105">
        <f t="shared" si="124"/>
        <v>0.24444444444444444</v>
      </c>
      <c r="H132" s="104">
        <f t="shared" si="125"/>
        <v>-0.13333333333333333</v>
      </c>
      <c r="I132" s="103">
        <f t="shared" si="126"/>
        <v>0.38636363636363635</v>
      </c>
      <c r="J132" s="103">
        <f t="shared" si="127"/>
        <v>0.58764007318678779</v>
      </c>
      <c r="K132" s="103">
        <f t="shared" si="128"/>
        <v>0.12212003392583352</v>
      </c>
      <c r="L132" s="103">
        <f t="shared" si="129"/>
        <v>1.2223781365372999</v>
      </c>
      <c r="M132" s="103">
        <f t="shared" si="130"/>
        <v>0.52906976744186041</v>
      </c>
      <c r="N132" s="102">
        <f t="shared" si="131"/>
        <v>8.3403547101172301E-2</v>
      </c>
      <c r="O132" s="176" t="str">
        <f t="shared" si="132"/>
        <v/>
      </c>
      <c r="P132" s="213"/>
      <c r="Q132" s="192" t="str">
        <f t="shared" si="133"/>
        <v/>
      </c>
    </row>
    <row r="133" spans="1:17" s="113" customFormat="1" ht="21.75" customHeight="1" x14ac:dyDescent="0.25">
      <c r="A133" s="109" t="s">
        <v>83</v>
      </c>
      <c r="B133" s="108">
        <v>9</v>
      </c>
      <c r="C133" s="108">
        <v>4</v>
      </c>
      <c r="D133" s="107">
        <f t="shared" si="121"/>
        <v>36</v>
      </c>
      <c r="E133" s="106">
        <f t="shared" si="122"/>
        <v>41</v>
      </c>
      <c r="F133" s="105">
        <f t="shared" si="123"/>
        <v>0.2</v>
      </c>
      <c r="G133" s="105">
        <f t="shared" si="124"/>
        <v>8.8888888888888892E-2</v>
      </c>
      <c r="H133" s="104">
        <f t="shared" si="125"/>
        <v>0.11111111111111112</v>
      </c>
      <c r="I133" s="103">
        <f t="shared" si="126"/>
        <v>2.5625</v>
      </c>
      <c r="J133" s="103">
        <f t="shared" si="127"/>
        <v>0.64286789684298895</v>
      </c>
      <c r="K133" s="103">
        <f t="shared" si="128"/>
        <v>0.72684812237593688</v>
      </c>
      <c r="L133" s="103">
        <f t="shared" si="129"/>
        <v>9.0340829780719378</v>
      </c>
      <c r="M133" s="103">
        <f t="shared" si="130"/>
        <v>1.6249999999999998</v>
      </c>
      <c r="N133" s="102">
        <f t="shared" si="131"/>
        <v>0.11483546565284998</v>
      </c>
      <c r="O133" s="176" t="str">
        <f t="shared" si="132"/>
        <v/>
      </c>
      <c r="P133" s="213"/>
      <c r="Q133" s="192" t="str">
        <f t="shared" si="133"/>
        <v/>
      </c>
    </row>
    <row r="134" spans="1:17" s="118" customFormat="1" ht="21.75" customHeight="1" x14ac:dyDescent="0.25">
      <c r="A134" s="109" t="s">
        <v>84</v>
      </c>
      <c r="B134" s="108">
        <v>28</v>
      </c>
      <c r="C134" s="108">
        <v>26</v>
      </c>
      <c r="D134" s="107">
        <f t="shared" si="121"/>
        <v>17</v>
      </c>
      <c r="E134" s="106">
        <f t="shared" si="122"/>
        <v>19</v>
      </c>
      <c r="F134" s="105">
        <f t="shared" si="123"/>
        <v>0.62222222222222223</v>
      </c>
      <c r="G134" s="105">
        <f t="shared" si="124"/>
        <v>0.57777777777777772</v>
      </c>
      <c r="H134" s="104">
        <f t="shared" si="125"/>
        <v>4.4444444444444509E-2</v>
      </c>
      <c r="I134" s="103">
        <f t="shared" si="126"/>
        <v>1.2036199095022624</v>
      </c>
      <c r="J134" s="103">
        <f t="shared" si="127"/>
        <v>0.43084908324720539</v>
      </c>
      <c r="K134" s="103">
        <f t="shared" si="128"/>
        <v>0.5173008825518457</v>
      </c>
      <c r="L134" s="103">
        <f t="shared" si="129"/>
        <v>2.8004995456489294</v>
      </c>
      <c r="M134" s="103">
        <f t="shared" si="130"/>
        <v>1.1185250219490781</v>
      </c>
      <c r="N134" s="102">
        <f t="shared" si="131"/>
        <v>0.41491294645695564</v>
      </c>
      <c r="O134" s="176" t="str">
        <f t="shared" si="132"/>
        <v/>
      </c>
      <c r="P134" s="213"/>
      <c r="Q134" s="192" t="str">
        <f t="shared" si="133"/>
        <v/>
      </c>
    </row>
    <row r="135" spans="1:17" s="113" customFormat="1" ht="31.5" customHeight="1" x14ac:dyDescent="0.25">
      <c r="A135" s="114" t="s">
        <v>373</v>
      </c>
      <c r="B135" s="119"/>
      <c r="C135" s="119"/>
      <c r="D135" s="107"/>
      <c r="E135" s="106"/>
      <c r="F135" s="105"/>
      <c r="G135" s="105"/>
      <c r="H135" s="104"/>
      <c r="I135" s="103"/>
      <c r="J135" s="103"/>
      <c r="K135" s="103"/>
      <c r="L135" s="103"/>
      <c r="M135" s="103"/>
      <c r="N135" s="102"/>
      <c r="O135" s="176"/>
      <c r="P135" s="213"/>
      <c r="Q135" s="192"/>
    </row>
    <row r="136" spans="1:17" s="113" customFormat="1" ht="59.25" customHeight="1" x14ac:dyDescent="0.25">
      <c r="A136" s="109" t="s">
        <v>86</v>
      </c>
      <c r="B136" s="108">
        <v>43</v>
      </c>
      <c r="C136" s="108">
        <v>34</v>
      </c>
      <c r="D136" s="116">
        <f t="shared" si="118"/>
        <v>2</v>
      </c>
      <c r="E136" s="106">
        <f t="shared" si="119"/>
        <v>11</v>
      </c>
      <c r="F136" s="105">
        <f t="shared" si="96"/>
        <v>0.9555555555555556</v>
      </c>
      <c r="G136" s="105">
        <f t="shared" si="97"/>
        <v>0.75555555555555554</v>
      </c>
      <c r="H136" s="104">
        <f t="shared" si="98"/>
        <v>0.20000000000000007</v>
      </c>
      <c r="I136" s="103">
        <f t="shared" si="106"/>
        <v>6.9558823529411766</v>
      </c>
      <c r="J136" s="103">
        <f t="shared" si="107"/>
        <v>0.80223230399209289</v>
      </c>
      <c r="K136" s="103">
        <f t="shared" si="108"/>
        <v>1.4437044824611354</v>
      </c>
      <c r="L136" s="103">
        <f t="shared" si="109"/>
        <v>33.513991191241587</v>
      </c>
      <c r="M136" s="103">
        <f>IF(ISERROR(($B$7*B136/(B136+D136)/(($B$7*B136/(B136+D136)+(1-$B$7)*C136/(C136+E136))))/($B$7*D136/(B136+D136)/(($B$7*D136/(B136+D136)+(1-$B$7)*E136/(C136+E136))))),"",($B$7*B136/(B136+D136)/(($B$7*B136/(B136+D136)+(1-$B$7)*C136/(C136+E136))))/($B$7*D136/(B136+D136)/(($B$7*D136/(B136+D136)+(1-$B$7)*E136/(C136+E136)))))</f>
        <v>4.2313829787234045</v>
      </c>
      <c r="N136" s="102">
        <f t="shared" si="115"/>
        <v>6.9468165742522054E-3</v>
      </c>
      <c r="O136" s="176" t="str">
        <f t="shared" ref="O136:O139" si="134">IF(AND(N136&lt;$B$6,M136&gt;1,AND(B136&gt;0,B136&lt;$B$4)),"Doers are " &amp; ROUND(M136,1)&amp;" more likely to give this response than Non-Doers.",IF(AND(N136&lt;$B$6,M136&gt;1,B136=$B$4),"Doers are more likely to give this response than Doers.",""))</f>
        <v>Doers are 4.2 more likely to give this response than Non-Doers.</v>
      </c>
      <c r="P136" s="213"/>
      <c r="Q136" s="192" t="str">
        <f t="shared" ref="Q136:Q139" si="135">IF(AND(N136&lt;$B$6,M136&lt;1,AND(C136&gt;0,B136&gt;0)),"Non-doers are " &amp; ROUND(1/M136,1)&amp;" more likely to give this response than Doers.",IF(AND(N136&lt;$B$6,M136=0,B136=0),"Non-doers are more likely to give this response than Doers.",""))</f>
        <v/>
      </c>
    </row>
    <row r="137" spans="1:17" s="113" customFormat="1" ht="26.25" customHeight="1" x14ac:dyDescent="0.25">
      <c r="A137" s="109" t="s">
        <v>87</v>
      </c>
      <c r="B137" s="108">
        <v>2</v>
      </c>
      <c r="C137" s="108">
        <v>9</v>
      </c>
      <c r="D137" s="116">
        <f t="shared" si="118"/>
        <v>43</v>
      </c>
      <c r="E137" s="106">
        <f t="shared" si="119"/>
        <v>36</v>
      </c>
      <c r="F137" s="105">
        <f t="shared" si="96"/>
        <v>4.4444444444444446E-2</v>
      </c>
      <c r="G137" s="105">
        <f t="shared" si="97"/>
        <v>0.2</v>
      </c>
      <c r="H137" s="104">
        <f t="shared" si="98"/>
        <v>-0.15555555555555556</v>
      </c>
      <c r="I137" s="103">
        <f t="shared" si="106"/>
        <v>0.18604651162790697</v>
      </c>
      <c r="J137" s="103">
        <f t="shared" si="107"/>
        <v>0.81372274322546578</v>
      </c>
      <c r="K137" s="103">
        <f t="shared" si="108"/>
        <v>3.7754328381943036E-2</v>
      </c>
      <c r="L137" s="103">
        <f t="shared" si="109"/>
        <v>0.91680360828422569</v>
      </c>
      <c r="M137" s="103">
        <f t="shared" ref="M137:M139" si="136">IF(ISERROR(($B$7*B137/(B137+D137)/(($B$7*B137/(B137+D137)+(1-$B$7)*C137/(C137+E137))))/($B$7*D137/(B137+D137)/(($B$7*D137/(B137+D137)+(1-$B$7)*E137/(C137+E137))))),"",($B$7*B137/(B137+D137)/(($B$7*B137/(B137+D137)+(1-$B$7)*C137/(C137+E137))))/($B$7*D137/(B137+D137)/(($B$7*D137/(B137+D137)+(1-$B$7)*E137/(C137+E137)))))</f>
        <v>0.29107276819204803</v>
      </c>
      <c r="N137" s="102">
        <f t="shared" si="115"/>
        <v>2.4781110448128398E-2</v>
      </c>
      <c r="O137" s="176" t="str">
        <f t="shared" si="134"/>
        <v/>
      </c>
      <c r="P137" s="213"/>
      <c r="Q137" s="192" t="str">
        <f t="shared" si="135"/>
        <v>Non-doers are 3.4 more likely to give this response than Doers.</v>
      </c>
    </row>
    <row r="138" spans="1:17" s="113" customFormat="1" ht="21.75" customHeight="1" x14ac:dyDescent="0.25">
      <c r="A138" s="109" t="s">
        <v>88</v>
      </c>
      <c r="B138" s="108"/>
      <c r="C138" s="108">
        <v>1</v>
      </c>
      <c r="D138" s="116">
        <f t="shared" si="118"/>
        <v>45</v>
      </c>
      <c r="E138" s="106">
        <f t="shared" si="119"/>
        <v>44</v>
      </c>
      <c r="F138" s="105">
        <f t="shared" si="96"/>
        <v>0</v>
      </c>
      <c r="G138" s="105">
        <f t="shared" si="97"/>
        <v>2.2222222222222223E-2</v>
      </c>
      <c r="H138" s="104">
        <f t="shared" si="98"/>
        <v>-2.2222222222222223E-2</v>
      </c>
      <c r="I138" s="103">
        <f t="shared" si="106"/>
        <v>0</v>
      </c>
      <c r="J138" s="103" t="e">
        <f t="shared" si="107"/>
        <v>#DIV/0!</v>
      </c>
      <c r="K138" s="103" t="str">
        <f t="shared" si="108"/>
        <v/>
      </c>
      <c r="L138" s="103" t="str">
        <f t="shared" si="109"/>
        <v/>
      </c>
      <c r="M138" s="103">
        <f t="shared" si="136"/>
        <v>0</v>
      </c>
      <c r="N138" s="102">
        <f t="shared" si="115"/>
        <v>0.5</v>
      </c>
      <c r="O138" s="176" t="str">
        <f t="shared" si="134"/>
        <v/>
      </c>
      <c r="P138" s="213"/>
      <c r="Q138" s="192" t="str">
        <f t="shared" si="135"/>
        <v/>
      </c>
    </row>
    <row r="139" spans="1:17" s="118" customFormat="1" ht="21.75" customHeight="1" x14ac:dyDescent="0.25">
      <c r="A139" s="109" t="s">
        <v>80</v>
      </c>
      <c r="B139" s="108"/>
      <c r="C139" s="108">
        <v>1</v>
      </c>
      <c r="D139" s="116">
        <f t="shared" si="118"/>
        <v>45</v>
      </c>
      <c r="E139" s="106">
        <f t="shared" si="119"/>
        <v>44</v>
      </c>
      <c r="F139" s="105">
        <f t="shared" si="96"/>
        <v>0</v>
      </c>
      <c r="G139" s="105">
        <f t="shared" si="97"/>
        <v>2.2222222222222223E-2</v>
      </c>
      <c r="H139" s="104">
        <f t="shared" si="98"/>
        <v>-2.2222222222222223E-2</v>
      </c>
      <c r="I139" s="103">
        <f t="shared" si="106"/>
        <v>0</v>
      </c>
      <c r="J139" s="103" t="e">
        <f t="shared" si="107"/>
        <v>#DIV/0!</v>
      </c>
      <c r="K139" s="103" t="str">
        <f t="shared" si="108"/>
        <v/>
      </c>
      <c r="L139" s="103" t="str">
        <f t="shared" si="109"/>
        <v/>
      </c>
      <c r="M139" s="103">
        <f t="shared" si="136"/>
        <v>0</v>
      </c>
      <c r="N139" s="102">
        <f t="shared" si="115"/>
        <v>0.5</v>
      </c>
      <c r="O139" s="176" t="str">
        <f t="shared" si="134"/>
        <v/>
      </c>
      <c r="P139" s="213"/>
      <c r="Q139" s="192" t="str">
        <f t="shared" si="135"/>
        <v/>
      </c>
    </row>
    <row r="140" spans="1:17" s="113" customFormat="1" ht="35.25" customHeight="1" x14ac:dyDescent="0.25">
      <c r="A140" s="114" t="s">
        <v>374</v>
      </c>
      <c r="B140" s="107"/>
      <c r="C140" s="107"/>
      <c r="D140" s="107"/>
      <c r="E140" s="106"/>
      <c r="F140" s="105"/>
      <c r="G140" s="105"/>
      <c r="H140" s="104"/>
      <c r="I140" s="103"/>
      <c r="J140" s="103"/>
      <c r="K140" s="103"/>
      <c r="L140" s="103"/>
      <c r="M140" s="103"/>
      <c r="N140" s="102"/>
      <c r="O140" s="176"/>
      <c r="P140" s="213"/>
      <c r="Q140" s="192"/>
    </row>
    <row r="141" spans="1:17" s="113" customFormat="1" ht="21.75" customHeight="1" x14ac:dyDescent="0.25">
      <c r="A141" s="109" t="s">
        <v>61</v>
      </c>
      <c r="B141" s="108">
        <v>8</v>
      </c>
      <c r="C141" s="108">
        <v>3</v>
      </c>
      <c r="D141" s="116">
        <f t="shared" ref="D141:D144" si="137">SUM($B$4-B141)</f>
        <v>37</v>
      </c>
      <c r="E141" s="106">
        <f t="shared" ref="E141:E144" si="138">SUM($B$5-C141)</f>
        <v>42</v>
      </c>
      <c r="F141" s="105">
        <f t="shared" ref="F141:F144" si="139">IF(ISERROR(B141/$B$4),"",(B141/$B$4))</f>
        <v>0.17777777777777778</v>
      </c>
      <c r="G141" s="105">
        <f t="shared" ref="G141:G144" si="140">IF(ISERROR(C141/$B$5),"",(C141/$B$5))</f>
        <v>6.6666666666666666E-2</v>
      </c>
      <c r="H141" s="104">
        <f t="shared" ref="H141:H144" si="141">IF(ISERROR(F141-G141),"",(F141-G141))</f>
        <v>0.11111111111111112</v>
      </c>
      <c r="I141" s="103">
        <f t="shared" ref="I141:I144" si="142">IF(ISERROR((B141*E141)/(C141*D141)),"",(B141*E141/(C141*D141)))</f>
        <v>3.0270270270270272</v>
      </c>
      <c r="J141" s="103">
        <f t="shared" ref="J141:J144" si="143">POWER(1/B141+1/C141+1/D141+1/E141,1/2)</f>
        <v>0.71356140882889973</v>
      </c>
      <c r="K141" s="103">
        <f t="shared" ref="K141:K144" si="144">IF(ISERROR(EXP(LN(I141)-1.96 *J141)),"",(EXP(LN(I141)-1.96*J141)))</f>
        <v>0.74751612454389416</v>
      </c>
      <c r="L141" s="103">
        <f t="shared" ref="L141:L144" si="145">IF(ISERROR(EXP(LN(I141)+1.96 *J141)),"",EXP(LN(I141)+1.96*J141))</f>
        <v>12.257785914575331</v>
      </c>
      <c r="M141" s="103">
        <f t="shared" ref="M141:M144" si="146">IF(ISERROR(($B$7*B141/(B141+D141)/(($B$7*B141/(B141+D141)+(1-$B$7)*C141/(C141+E141))))/($B$7*D141/(B141+D141)/(($B$7*D141/(B141+D141)+(1-$B$7)*E141/(C141+E141))))),"",($B$7*B141/(B141+D141)/(($B$7*B141/(B141+D141)+(1-$B$7)*C141/(C141+E141))))/($B$7*D141/(B141+D141)/(($B$7*D141/(B141+D141)+(1-$B$7)*E141/(C141+E141)))))</f>
        <v>1.7297297297297296</v>
      </c>
      <c r="N141" s="102">
        <f t="shared" ref="N141:N144" si="147">MIN(_xlfn.HYPGEOM.DIST(C141,B141+C141,C141+E141,B141+D141+C141+E141,TRUE),_xlfn.HYPGEOM.DIST(B141,B141+C141,B141+D141,B141+D141+C141+E141,TRUE))</f>
        <v>9.8299252574717597E-2</v>
      </c>
      <c r="O141" s="176" t="str">
        <f t="shared" ref="O141:O144" si="148">IF(AND(N141&lt;$B$6,M141&gt;1,AND(B141&gt;0,B141&lt;$B$4)),"Doers are " &amp; ROUND(M141,1)&amp;" more likely to give this response than Non-Doers.",IF(AND(N141&lt;$B$6,M141&gt;1,B141=$B$4),"Doers are more likely to give this response than Doers.",""))</f>
        <v/>
      </c>
      <c r="P141" s="213"/>
      <c r="Q141" s="192" t="str">
        <f t="shared" ref="Q141:Q144" si="149">IF(AND(N141&lt;$B$6,M141&lt;1,AND(C141&gt;0,B141&gt;0)),"Non-doers are " &amp; ROUND(1/M141,1)&amp;" more likely to give this response than Doers.",IF(AND(N141&lt;$B$6,M141=0,B141=0),"Non-doers are more likely to give this response than Doers.",""))</f>
        <v/>
      </c>
    </row>
    <row r="142" spans="1:17" s="113" customFormat="1" ht="21.75" customHeight="1" x14ac:dyDescent="0.25">
      <c r="A142" s="109" t="s">
        <v>62</v>
      </c>
      <c r="B142" s="108">
        <v>10</v>
      </c>
      <c r="C142" s="108">
        <v>17</v>
      </c>
      <c r="D142" s="116">
        <f t="shared" si="137"/>
        <v>35</v>
      </c>
      <c r="E142" s="106">
        <f t="shared" si="138"/>
        <v>28</v>
      </c>
      <c r="F142" s="105">
        <f t="shared" si="139"/>
        <v>0.22222222222222221</v>
      </c>
      <c r="G142" s="105">
        <f t="shared" si="140"/>
        <v>0.37777777777777777</v>
      </c>
      <c r="H142" s="104">
        <f t="shared" si="141"/>
        <v>-0.15555555555555556</v>
      </c>
      <c r="I142" s="103">
        <f t="shared" si="142"/>
        <v>0.47058823529411764</v>
      </c>
      <c r="J142" s="103">
        <f t="shared" si="143"/>
        <v>0.4723444121586271</v>
      </c>
      <c r="K142" s="103">
        <f t="shared" si="144"/>
        <v>0.18645472137464827</v>
      </c>
      <c r="L142" s="103">
        <f t="shared" si="145"/>
        <v>1.187705441645857</v>
      </c>
      <c r="M142" s="103">
        <f t="shared" si="146"/>
        <v>0.61971830985915488</v>
      </c>
      <c r="N142" s="102">
        <f t="shared" si="147"/>
        <v>8.3484614151208392E-2</v>
      </c>
      <c r="O142" s="176" t="str">
        <f t="shared" si="148"/>
        <v/>
      </c>
      <c r="P142" s="213"/>
      <c r="Q142" s="192" t="str">
        <f t="shared" si="149"/>
        <v/>
      </c>
    </row>
    <row r="143" spans="1:17" s="113" customFormat="1" ht="66" customHeight="1" x14ac:dyDescent="0.25">
      <c r="A143" s="109" t="s">
        <v>79</v>
      </c>
      <c r="B143" s="108">
        <v>20</v>
      </c>
      <c r="C143" s="108">
        <v>11</v>
      </c>
      <c r="D143" s="116">
        <f t="shared" si="137"/>
        <v>25</v>
      </c>
      <c r="E143" s="106">
        <f t="shared" si="138"/>
        <v>34</v>
      </c>
      <c r="F143" s="105">
        <f t="shared" si="139"/>
        <v>0.44444444444444442</v>
      </c>
      <c r="G143" s="105">
        <f t="shared" si="140"/>
        <v>0.24444444444444444</v>
      </c>
      <c r="H143" s="104">
        <f t="shared" si="141"/>
        <v>0.19999999999999998</v>
      </c>
      <c r="I143" s="103">
        <f t="shared" si="142"/>
        <v>2.4727272727272727</v>
      </c>
      <c r="J143" s="103">
        <f t="shared" si="143"/>
        <v>0.45860751805326228</v>
      </c>
      <c r="K143" s="103">
        <f t="shared" si="144"/>
        <v>1.0064718174096894</v>
      </c>
      <c r="L143" s="103">
        <f t="shared" si="145"/>
        <v>6.0750634637992711</v>
      </c>
      <c r="M143" s="103">
        <f t="shared" si="146"/>
        <v>1.6657534246575343</v>
      </c>
      <c r="N143" s="102">
        <f t="shared" si="147"/>
        <v>3.757221954003833E-2</v>
      </c>
      <c r="O143" s="176" t="str">
        <f t="shared" si="148"/>
        <v>Doers are 1.7 more likely to give this response than Non-Doers.</v>
      </c>
      <c r="P143" s="213"/>
      <c r="Q143" s="192" t="str">
        <f t="shared" si="149"/>
        <v/>
      </c>
    </row>
    <row r="144" spans="1:17" s="113" customFormat="1" ht="21.75" customHeight="1" x14ac:dyDescent="0.25">
      <c r="A144" s="109" t="s">
        <v>80</v>
      </c>
      <c r="B144" s="108">
        <v>7</v>
      </c>
      <c r="C144" s="108">
        <v>14</v>
      </c>
      <c r="D144" s="116">
        <f t="shared" si="137"/>
        <v>38</v>
      </c>
      <c r="E144" s="106">
        <f t="shared" si="138"/>
        <v>31</v>
      </c>
      <c r="F144" s="105">
        <f t="shared" si="139"/>
        <v>0.15555555555555556</v>
      </c>
      <c r="G144" s="105">
        <f t="shared" si="140"/>
        <v>0.31111111111111112</v>
      </c>
      <c r="H144" s="104">
        <f t="shared" si="141"/>
        <v>-0.15555555555555556</v>
      </c>
      <c r="I144" s="103">
        <f t="shared" si="142"/>
        <v>0.40789473684210525</v>
      </c>
      <c r="J144" s="103">
        <f t="shared" si="143"/>
        <v>0.52235961585437241</v>
      </c>
      <c r="K144" s="103">
        <f t="shared" si="144"/>
        <v>0.14652327595946618</v>
      </c>
      <c r="L144" s="103">
        <f t="shared" si="145"/>
        <v>1.1355063914180892</v>
      </c>
      <c r="M144" s="103">
        <f t="shared" si="146"/>
        <v>0.55592105263157887</v>
      </c>
      <c r="N144" s="102">
        <f t="shared" si="147"/>
        <v>6.6865285224355905E-2</v>
      </c>
      <c r="O144" s="176" t="str">
        <f t="shared" si="148"/>
        <v/>
      </c>
      <c r="P144" s="213"/>
      <c r="Q144" s="192" t="str">
        <f t="shared" si="149"/>
        <v/>
      </c>
    </row>
    <row r="145" spans="1:17" s="113" customFormat="1" ht="33.75" customHeight="1" x14ac:dyDescent="0.25">
      <c r="A145" s="114" t="s">
        <v>312</v>
      </c>
      <c r="B145" s="214"/>
      <c r="C145" s="214"/>
      <c r="D145" s="116"/>
      <c r="E145" s="106"/>
      <c r="F145" s="105"/>
      <c r="G145" s="105"/>
      <c r="H145" s="104"/>
      <c r="I145" s="103"/>
      <c r="J145" s="103"/>
      <c r="K145" s="103"/>
      <c r="L145" s="103"/>
      <c r="M145" s="103"/>
      <c r="N145" s="102"/>
      <c r="O145" s="176"/>
      <c r="P145" s="213"/>
      <c r="Q145" s="192"/>
    </row>
    <row r="146" spans="1:17" s="113" customFormat="1" ht="66" customHeight="1" x14ac:dyDescent="0.25">
      <c r="A146" s="109" t="s">
        <v>90</v>
      </c>
      <c r="B146" s="108">
        <v>1</v>
      </c>
      <c r="C146" s="108">
        <v>21</v>
      </c>
      <c r="D146" s="116">
        <f t="shared" ref="D146:D150" si="150">SUM($B$4-B146)</f>
        <v>44</v>
      </c>
      <c r="E146" s="106">
        <f t="shared" ref="E146:E150" si="151">SUM($B$5-C146)</f>
        <v>24</v>
      </c>
      <c r="F146" s="105">
        <f t="shared" ref="F146:F150" si="152">IF(ISERROR(B146/$B$4),"",(B146/$B$4))</f>
        <v>2.2222222222222223E-2</v>
      </c>
      <c r="G146" s="105">
        <f t="shared" ref="G146:G150" si="153">IF(ISERROR(C146/$B$5),"",(C146/$B$5))</f>
        <v>0.46666666666666667</v>
      </c>
      <c r="H146" s="104">
        <f t="shared" ref="H146:H150" si="154">IF(ISERROR(F146-G146),"",(F146-G146))</f>
        <v>-0.44444444444444448</v>
      </c>
      <c r="I146" s="103">
        <f t="shared" ref="I146:I150" si="155">IF(ISERROR((B146*E146)/(C146*D146)),"",(B146*E146/(C146*D146)))</f>
        <v>2.5974025974025976E-2</v>
      </c>
      <c r="J146" s="103">
        <f t="shared" ref="J146:J150" si="156">POWER(1/B146+1/C146+1/D146+1/E146,1/2)</f>
        <v>1.0545202639176674</v>
      </c>
      <c r="K146" s="103">
        <f t="shared" ref="K146:K150" si="157">IF(ISERROR(EXP(LN(I146)-1.96 *J146)),"",(EXP(LN(I146)-1.96*J146)))</f>
        <v>3.2878613914153394E-3</v>
      </c>
      <c r="L146" s="103">
        <f t="shared" ref="L146:L150" si="158">IF(ISERROR(EXP(LN(I146)+1.96 *J146)),"",EXP(LN(I146)+1.96*J146))</f>
        <v>0.20519418095327824</v>
      </c>
      <c r="M146" s="103">
        <f t="shared" ref="M146:M150" si="159">IF(ISERROR(($B$7*B146/(B146+D146)/(($B$7*B146/(B146+D146)+(1-$B$7)*C146/(C146+E146))))/($B$7*D146/(B146+D146)/(($B$7*D146/(B146+D146)+(1-$B$7)*E146/(C146+E146))))),"",($B$7*B146/(B146+D146)/(($B$7*B146/(B146+D146)+(1-$B$7)*C146/(C146+E146))))/($B$7*D146/(B146+D146)/(($B$7*D146/(B146+D146)+(1-$B$7)*E146/(C146+E146)))))</f>
        <v>5.5944055944055944E-2</v>
      </c>
      <c r="N146" s="102">
        <f t="shared" ref="N146:N150" si="160">MIN(_xlfn.HYPGEOM.DIST(C146,B146+C146,C146+E146,B146+D146+C146+E146,TRUE),_xlfn.HYPGEOM.DIST(B146,B146+C146,B146+D146,B146+D146+C146+E146,TRUE))</f>
        <v>3.2633695799361281E-7</v>
      </c>
      <c r="O146" s="176" t="str">
        <f t="shared" ref="O146:O150" si="161">IF(AND(N146&lt;$B$6,M146&gt;1,AND(B146&gt;0,B146&lt;$B$4)),"Doers are " &amp; ROUND(M146,1)&amp;" more likely to give this response than Non-Doers.",IF(AND(N146&lt;$B$6,M146&gt;1,B146=$B$4),"Doers are more likely to give this response than Doers.",""))</f>
        <v/>
      </c>
      <c r="P146" s="213"/>
      <c r="Q146" s="192" t="str">
        <f t="shared" ref="Q146:Q150" si="162">IF(AND(N146&lt;$B$6,M146&lt;1,AND(C146&gt;0,B146&gt;0)),"Non-doers are " &amp; ROUND(1/M146,1)&amp;" more likely to give this response than Doers.",IF(AND(N146&lt;$B$6,M146=0,B146=0),"Non-doers are more likely to give this response than Doers.",""))</f>
        <v>Non-doers are 17.9 more likely to give this response than Doers.</v>
      </c>
    </row>
    <row r="147" spans="1:17" s="113" customFormat="1" ht="75" customHeight="1" x14ac:dyDescent="0.25">
      <c r="A147" s="109" t="s">
        <v>91</v>
      </c>
      <c r="B147" s="108">
        <v>6</v>
      </c>
      <c r="C147" s="108">
        <v>17</v>
      </c>
      <c r="D147" s="116">
        <f t="shared" si="150"/>
        <v>39</v>
      </c>
      <c r="E147" s="106">
        <f t="shared" si="151"/>
        <v>28</v>
      </c>
      <c r="F147" s="105">
        <f t="shared" si="152"/>
        <v>0.13333333333333333</v>
      </c>
      <c r="G147" s="105">
        <f t="shared" si="153"/>
        <v>0.37777777777777777</v>
      </c>
      <c r="H147" s="104">
        <f t="shared" si="154"/>
        <v>-0.24444444444444444</v>
      </c>
      <c r="I147" s="103">
        <f t="shared" si="155"/>
        <v>0.25339366515837103</v>
      </c>
      <c r="J147" s="103">
        <f t="shared" si="156"/>
        <v>0.53557959953095924</v>
      </c>
      <c r="K147" s="103">
        <f t="shared" si="157"/>
        <v>8.8695419987602664E-2</v>
      </c>
      <c r="L147" s="103">
        <f t="shared" si="158"/>
        <v>0.72391956147642478</v>
      </c>
      <c r="M147" s="103">
        <f t="shared" si="159"/>
        <v>0.39560439560439564</v>
      </c>
      <c r="N147" s="102">
        <f t="shared" si="160"/>
        <v>7.2936906737326498E-3</v>
      </c>
      <c r="O147" s="176" t="str">
        <f t="shared" si="161"/>
        <v/>
      </c>
      <c r="P147" s="213"/>
      <c r="Q147" s="192" t="str">
        <f t="shared" si="162"/>
        <v>Non-doers are 2.5 more likely to give this response than Doers.</v>
      </c>
    </row>
    <row r="148" spans="1:17" s="113" customFormat="1" ht="57" customHeight="1" x14ac:dyDescent="0.25">
      <c r="A148" s="109" t="s">
        <v>92</v>
      </c>
      <c r="B148" s="108">
        <v>12</v>
      </c>
      <c r="C148" s="108">
        <v>3</v>
      </c>
      <c r="D148" s="116">
        <f t="shared" si="150"/>
        <v>33</v>
      </c>
      <c r="E148" s="106">
        <f t="shared" si="151"/>
        <v>42</v>
      </c>
      <c r="F148" s="105">
        <f t="shared" si="152"/>
        <v>0.26666666666666666</v>
      </c>
      <c r="G148" s="105">
        <f t="shared" si="153"/>
        <v>6.6666666666666666E-2</v>
      </c>
      <c r="H148" s="104">
        <f t="shared" si="154"/>
        <v>0.2</v>
      </c>
      <c r="I148" s="103">
        <f t="shared" si="155"/>
        <v>5.0909090909090908</v>
      </c>
      <c r="J148" s="103">
        <f t="shared" si="156"/>
        <v>0.68613352984621057</v>
      </c>
      <c r="K148" s="103">
        <f t="shared" si="157"/>
        <v>1.3266204580926473</v>
      </c>
      <c r="L148" s="103">
        <f t="shared" si="158"/>
        <v>19.536375467301013</v>
      </c>
      <c r="M148" s="103">
        <f t="shared" si="159"/>
        <v>2.1157024793388435</v>
      </c>
      <c r="N148" s="102">
        <f t="shared" si="160"/>
        <v>1.0661158374779524E-2</v>
      </c>
      <c r="O148" s="176" t="str">
        <f t="shared" si="161"/>
        <v>Doers are 2.1 more likely to give this response than Non-Doers.</v>
      </c>
      <c r="P148" s="213"/>
      <c r="Q148" s="192" t="str">
        <f t="shared" si="162"/>
        <v/>
      </c>
    </row>
    <row r="149" spans="1:17" s="113" customFormat="1" ht="45" customHeight="1" x14ac:dyDescent="0.25">
      <c r="A149" s="109" t="s">
        <v>93</v>
      </c>
      <c r="B149" s="108">
        <v>26</v>
      </c>
      <c r="C149" s="108">
        <v>0</v>
      </c>
      <c r="D149" s="116">
        <f t="shared" si="150"/>
        <v>19</v>
      </c>
      <c r="E149" s="106">
        <f t="shared" si="151"/>
        <v>45</v>
      </c>
      <c r="F149" s="105">
        <f t="shared" si="152"/>
        <v>0.57777777777777772</v>
      </c>
      <c r="G149" s="105">
        <f t="shared" si="153"/>
        <v>0</v>
      </c>
      <c r="H149" s="104">
        <f t="shared" si="154"/>
        <v>0.57777777777777772</v>
      </c>
      <c r="I149" s="103" t="str">
        <f t="shared" si="155"/>
        <v/>
      </c>
      <c r="J149" s="103" t="e">
        <f t="shared" si="156"/>
        <v>#DIV/0!</v>
      </c>
      <c r="K149" s="103" t="str">
        <f t="shared" si="157"/>
        <v/>
      </c>
      <c r="L149" s="103" t="str">
        <f t="shared" si="158"/>
        <v/>
      </c>
      <c r="M149" s="103">
        <f t="shared" si="159"/>
        <v>4.5526315789473681</v>
      </c>
      <c r="N149" s="102">
        <f t="shared" si="160"/>
        <v>8.3984346500070842E-11</v>
      </c>
      <c r="O149" s="176" t="str">
        <f t="shared" si="161"/>
        <v>Doers are 4.6 more likely to give this response than Non-Doers.</v>
      </c>
      <c r="P149" s="213"/>
      <c r="Q149" s="192" t="str">
        <f t="shared" si="162"/>
        <v/>
      </c>
    </row>
    <row r="150" spans="1:17" s="113" customFormat="1" ht="21.75" customHeight="1" x14ac:dyDescent="0.25">
      <c r="A150" s="109" t="s">
        <v>77</v>
      </c>
      <c r="B150" s="108">
        <v>0</v>
      </c>
      <c r="C150" s="108">
        <v>4</v>
      </c>
      <c r="D150" s="116">
        <f t="shared" si="150"/>
        <v>45</v>
      </c>
      <c r="E150" s="106">
        <f t="shared" si="151"/>
        <v>41</v>
      </c>
      <c r="F150" s="105">
        <f t="shared" si="152"/>
        <v>0</v>
      </c>
      <c r="G150" s="105">
        <f t="shared" si="153"/>
        <v>8.8888888888888892E-2</v>
      </c>
      <c r="H150" s="104">
        <f t="shared" si="154"/>
        <v>-8.8888888888888892E-2</v>
      </c>
      <c r="I150" s="103">
        <f t="shared" si="155"/>
        <v>0</v>
      </c>
      <c r="J150" s="103" t="e">
        <f t="shared" si="156"/>
        <v>#DIV/0!</v>
      </c>
      <c r="K150" s="103" t="str">
        <f t="shared" si="157"/>
        <v/>
      </c>
      <c r="L150" s="103" t="str">
        <f t="shared" si="158"/>
        <v/>
      </c>
      <c r="M150" s="103">
        <f t="shared" si="159"/>
        <v>0</v>
      </c>
      <c r="N150" s="102">
        <f t="shared" si="160"/>
        <v>5.8310732274312237E-2</v>
      </c>
      <c r="O150" s="176" t="str">
        <f t="shared" si="161"/>
        <v/>
      </c>
      <c r="P150" s="213"/>
      <c r="Q150" s="192" t="str">
        <f t="shared" si="162"/>
        <v/>
      </c>
    </row>
    <row r="151" spans="1:17" s="113" customFormat="1" ht="37.5" customHeight="1" x14ac:dyDescent="0.25">
      <c r="A151" s="114" t="s">
        <v>313</v>
      </c>
      <c r="B151" s="214"/>
      <c r="C151" s="214"/>
      <c r="D151" s="116"/>
      <c r="E151" s="106"/>
      <c r="F151" s="105"/>
      <c r="G151" s="105"/>
      <c r="H151" s="104"/>
      <c r="I151" s="103"/>
      <c r="J151" s="103"/>
      <c r="K151" s="103"/>
      <c r="L151" s="103"/>
      <c r="M151" s="103"/>
      <c r="N151" s="102"/>
      <c r="O151" s="176"/>
      <c r="P151" s="213"/>
      <c r="Q151" s="192"/>
    </row>
    <row r="152" spans="1:17" s="113" customFormat="1" ht="66.75" customHeight="1" x14ac:dyDescent="0.25">
      <c r="A152" s="109" t="s">
        <v>95</v>
      </c>
      <c r="B152" s="108">
        <v>2</v>
      </c>
      <c r="C152" s="108">
        <v>22</v>
      </c>
      <c r="D152" s="116">
        <f t="shared" ref="D152:D155" si="163">SUM($B$4-B152)</f>
        <v>43</v>
      </c>
      <c r="E152" s="106">
        <f t="shared" ref="E152:E155" si="164">SUM($B$5-C152)</f>
        <v>23</v>
      </c>
      <c r="F152" s="105">
        <f t="shared" ref="F152:F155" si="165">IF(ISERROR(B152/$B$4),"",(B152/$B$4))</f>
        <v>4.4444444444444446E-2</v>
      </c>
      <c r="G152" s="105">
        <f t="shared" ref="G152:G155" si="166">IF(ISERROR(C152/$B$5),"",(C152/$B$5))</f>
        <v>0.48888888888888887</v>
      </c>
      <c r="H152" s="104">
        <f t="shared" ref="H152:H155" si="167">IF(ISERROR(F152-G152),"",(F152-G152))</f>
        <v>-0.44444444444444442</v>
      </c>
      <c r="I152" s="103">
        <f t="shared" ref="I152:I155" si="168">IF(ISERROR((B152*E152)/(C152*D152)),"",(B152*E152/(C152*D152)))</f>
        <v>4.8625792811839326E-2</v>
      </c>
      <c r="J152" s="103">
        <f t="shared" ref="J152:J155" si="169">POWER(1/B152+1/C152+1/D152+1/E152,1/2)</f>
        <v>0.7824248336278693</v>
      </c>
      <c r="K152" s="103">
        <f t="shared" ref="K152:K155" si="170">IF(ISERROR(EXP(LN(I152)-1.96 *J152)),"",(EXP(LN(I152)-1.96*J152)))</f>
        <v>1.0491877984038537E-2</v>
      </c>
      <c r="L152" s="103">
        <f t="shared" ref="L152:L155" si="171">IF(ISERROR(EXP(LN(I152)+1.96 *J152)),"",EXP(LN(I152)+1.96*J152))</f>
        <v>0.22536172553445882</v>
      </c>
      <c r="M152" s="103">
        <f t="shared" ref="M152:M155" si="172">IF(ISERROR(($B$7*B152/(B152+D152)/(($B$7*B152/(B152+D152)+(1-$B$7)*C152/(C152+E152))))/($B$7*D152/(B152+D152)/(($B$7*D152/(B152+D152)+(1-$B$7)*E152/(C152+E152))))),"",($B$7*B152/(B152+D152)/(($B$7*B152/(B152+D152)+(1-$B$7)*C152/(C152+E152))))/($B$7*D152/(B152+D152)/(($B$7*D152/(B152+D152)+(1-$B$7)*E152/(C152+E152)))))</f>
        <v>0.10299003322259137</v>
      </c>
      <c r="N152" s="102">
        <f t="shared" ref="N152:N155" si="173">MIN(_xlfn.HYPGEOM.DIST(C152,B152+C152,C152+E152,B152+D152+C152+E152,TRUE),_xlfn.HYPGEOM.DIST(B152,B152+C152,B152+D152,B152+D152+C152+E152,TRUE))</f>
        <v>9.6943731053221199E-7</v>
      </c>
      <c r="O152" s="176" t="str">
        <f t="shared" ref="O152:O155" si="174">IF(AND(N152&lt;$B$6,M152&gt;1,AND(B152&gt;0,B152&lt;$B$4)),"Doers are " &amp; ROUND(M152,1)&amp;" more likely to give this response than Non-Doers.",IF(AND(N152&lt;$B$6,M152&gt;1,B152=$B$4),"Doers are more likely to give this response than Doers.",""))</f>
        <v/>
      </c>
      <c r="P152" s="213"/>
      <c r="Q152" s="192" t="str">
        <f t="shared" ref="Q152:Q155" si="175">IF(AND(N152&lt;$B$6,M152&lt;1,AND(C152&gt;0,B152&gt;0)),"Non-doers are " &amp; ROUND(1/M152,1)&amp;" more likely to give this response than Doers.",IF(AND(N152&lt;$B$6,M152=0,B152=0),"Non-doers are more likely to give this response than Doers.",""))</f>
        <v>Non-doers are 9.7 more likely to give this response than Doers.</v>
      </c>
    </row>
    <row r="153" spans="1:17" s="113" customFormat="1" ht="28.5" customHeight="1" x14ac:dyDescent="0.25">
      <c r="A153" s="109" t="s">
        <v>96</v>
      </c>
      <c r="B153" s="108">
        <v>23</v>
      </c>
      <c r="C153" s="108">
        <v>12</v>
      </c>
      <c r="D153" s="116">
        <f t="shared" si="163"/>
        <v>22</v>
      </c>
      <c r="E153" s="106">
        <f t="shared" si="164"/>
        <v>33</v>
      </c>
      <c r="F153" s="105">
        <f t="shared" si="165"/>
        <v>0.51111111111111107</v>
      </c>
      <c r="G153" s="105">
        <f t="shared" si="166"/>
        <v>0.26666666666666666</v>
      </c>
      <c r="H153" s="104">
        <f t="shared" si="167"/>
        <v>0.24444444444444441</v>
      </c>
      <c r="I153" s="103">
        <f t="shared" si="168"/>
        <v>2.875</v>
      </c>
      <c r="J153" s="103">
        <f t="shared" si="169"/>
        <v>0.45007684894968142</v>
      </c>
      <c r="K153" s="103">
        <f t="shared" si="170"/>
        <v>1.1899390059527488</v>
      </c>
      <c r="L153" s="103">
        <f t="shared" si="171"/>
        <v>6.9462593953561154</v>
      </c>
      <c r="M153" s="103">
        <f t="shared" si="172"/>
        <v>1.8231707317073171</v>
      </c>
      <c r="N153" s="102">
        <f t="shared" si="173"/>
        <v>1.4958652265158027E-2</v>
      </c>
      <c r="O153" s="176" t="str">
        <f t="shared" si="174"/>
        <v>Doers are 1.8 more likely to give this response than Non-Doers.</v>
      </c>
      <c r="P153" s="213"/>
      <c r="Q153" s="192" t="str">
        <f t="shared" si="175"/>
        <v/>
      </c>
    </row>
    <row r="154" spans="1:17" s="113" customFormat="1" ht="44.25" customHeight="1" x14ac:dyDescent="0.25">
      <c r="A154" s="109" t="s">
        <v>97</v>
      </c>
      <c r="B154" s="108">
        <v>16</v>
      </c>
      <c r="C154" s="108">
        <v>0</v>
      </c>
      <c r="D154" s="116">
        <f t="shared" si="163"/>
        <v>29</v>
      </c>
      <c r="E154" s="106">
        <f t="shared" si="164"/>
        <v>45</v>
      </c>
      <c r="F154" s="105">
        <f t="shared" si="165"/>
        <v>0.35555555555555557</v>
      </c>
      <c r="G154" s="105">
        <f t="shared" si="166"/>
        <v>0</v>
      </c>
      <c r="H154" s="104">
        <f t="shared" si="167"/>
        <v>0.35555555555555557</v>
      </c>
      <c r="I154" s="103" t="str">
        <f t="shared" si="168"/>
        <v/>
      </c>
      <c r="J154" s="103" t="e">
        <f t="shared" si="169"/>
        <v>#DIV/0!</v>
      </c>
      <c r="K154" s="103" t="str">
        <f t="shared" si="170"/>
        <v/>
      </c>
      <c r="L154" s="103" t="str">
        <f t="shared" si="171"/>
        <v/>
      </c>
      <c r="M154" s="103">
        <f t="shared" si="172"/>
        <v>3.3275862068965512</v>
      </c>
      <c r="N154" s="102">
        <f t="shared" si="173"/>
        <v>3.0122271012028814E-6</v>
      </c>
      <c r="O154" s="176" t="str">
        <f t="shared" si="174"/>
        <v>Doers are 3.3 more likely to give this response than Non-Doers.</v>
      </c>
      <c r="P154" s="213"/>
      <c r="Q154" s="192" t="str">
        <f t="shared" si="175"/>
        <v/>
      </c>
    </row>
    <row r="155" spans="1:17" s="118" customFormat="1" ht="28.5" customHeight="1" x14ac:dyDescent="0.25">
      <c r="A155" s="109" t="s">
        <v>80</v>
      </c>
      <c r="B155" s="108">
        <v>4</v>
      </c>
      <c r="C155" s="108">
        <v>11</v>
      </c>
      <c r="D155" s="116">
        <f t="shared" si="163"/>
        <v>41</v>
      </c>
      <c r="E155" s="106">
        <f t="shared" si="164"/>
        <v>34</v>
      </c>
      <c r="F155" s="105">
        <f t="shared" si="165"/>
        <v>8.8888888888888892E-2</v>
      </c>
      <c r="G155" s="105">
        <f t="shared" si="166"/>
        <v>0.24444444444444444</v>
      </c>
      <c r="H155" s="104">
        <f t="shared" si="167"/>
        <v>-0.15555555555555556</v>
      </c>
      <c r="I155" s="103">
        <f t="shared" si="168"/>
        <v>0.30155210643015523</v>
      </c>
      <c r="J155" s="103">
        <f t="shared" si="169"/>
        <v>0.62826037557481873</v>
      </c>
      <c r="K155" s="103">
        <f t="shared" si="170"/>
        <v>8.8018981412568836E-2</v>
      </c>
      <c r="L155" s="103">
        <f t="shared" si="171"/>
        <v>1.0331143513946484</v>
      </c>
      <c r="M155" s="103">
        <f t="shared" si="172"/>
        <v>0.43783462224866143</v>
      </c>
      <c r="N155" s="102">
        <f t="shared" si="173"/>
        <v>4.368585059317813E-2</v>
      </c>
      <c r="O155" s="176" t="str">
        <f t="shared" si="174"/>
        <v/>
      </c>
      <c r="P155" s="213"/>
      <c r="Q155" s="192" t="str">
        <f t="shared" si="175"/>
        <v>Non-doers are 2.3 more likely to give this response than Doers.</v>
      </c>
    </row>
    <row r="156" spans="1:17" s="113" customFormat="1" ht="51.75" customHeight="1" x14ac:dyDescent="0.25">
      <c r="A156" s="114" t="s">
        <v>375</v>
      </c>
      <c r="B156" s="101"/>
      <c r="C156" s="101"/>
      <c r="D156" s="107"/>
      <c r="E156" s="106"/>
      <c r="F156" s="105"/>
      <c r="G156" s="105"/>
      <c r="H156" s="104"/>
      <c r="I156" s="103"/>
      <c r="J156" s="103"/>
      <c r="K156" s="103"/>
      <c r="L156" s="103"/>
      <c r="M156" s="103"/>
      <c r="N156" s="102"/>
      <c r="O156" s="176"/>
      <c r="P156" s="213"/>
      <c r="Q156" s="192"/>
    </row>
    <row r="157" spans="1:17" s="113" customFormat="1" ht="59.25" customHeight="1" x14ac:dyDescent="0.25">
      <c r="A157" s="115" t="s">
        <v>100</v>
      </c>
      <c r="B157" s="108">
        <v>40</v>
      </c>
      <c r="C157" s="108">
        <v>31</v>
      </c>
      <c r="D157" s="116">
        <f t="shared" ref="D157:D160" si="176">SUM($B$4-B157)</f>
        <v>5</v>
      </c>
      <c r="E157" s="106">
        <f t="shared" ref="E157:E160" si="177">SUM($B$5-C157)</f>
        <v>14</v>
      </c>
      <c r="F157" s="105">
        <f t="shared" ref="F157:F160" si="178">IF(ISERROR(B157/$B$4),"",(B157/$B$4))</f>
        <v>0.88888888888888884</v>
      </c>
      <c r="G157" s="105">
        <f t="shared" ref="G157:G160" si="179">IF(ISERROR(C157/$B$5),"",(C157/$B$5))</f>
        <v>0.68888888888888888</v>
      </c>
      <c r="H157" s="104">
        <f t="shared" ref="H157:H160" si="180">IF(ISERROR(F157-G157),"",(F157-G157))</f>
        <v>0.19999999999999996</v>
      </c>
      <c r="I157" s="103">
        <f t="shared" ref="I157:I160" si="181">IF(ISERROR((B157*E157)/(C157*D157)),"",(B157*E157/(C157*D157)))</f>
        <v>3.6129032258064515</v>
      </c>
      <c r="J157" s="103">
        <f t="shared" ref="J157:J160" si="182">POWER(1/B157+1/C157+1/D157+1/E157,1/2)</f>
        <v>0.57331198831412944</v>
      </c>
      <c r="K157" s="103">
        <f t="shared" ref="K157:K160" si="183">IF(ISERROR(EXP(LN(I157)-1.96 *J157)),"",(EXP(LN(I157)-1.96*J157)))</f>
        <v>1.1744737438731589</v>
      </c>
      <c r="L157" s="103">
        <f t="shared" ref="L157:L160" si="184">IF(ISERROR(EXP(LN(I157)+1.96 *J157)),"",EXP(LN(I157)+1.96*J157))</f>
        <v>11.113973204710803</v>
      </c>
      <c r="M157" s="103">
        <f t="shared" ref="M157:M160" si="185">IF(ISERROR(($B$7*B157/(B157+D157)/(($B$7*B157/(B157+D157)+(1-$B$7)*C157/(C157+E157))))/($B$7*D157/(B157+D157)/(($B$7*D157/(B157+D157)+(1-$B$7)*E157/(C157+E157))))),"",($B$7*B157/(B157+D157)/(($B$7*B157/(B157+D157)+(1-$B$7)*C157/(C157+E157))))/($B$7*D157/(B157+D157)/(($B$7*D157/(B157+D157)+(1-$B$7)*E157/(C157+E157)))))</f>
        <v>2.404624277456648</v>
      </c>
      <c r="N157" s="102">
        <f t="shared" ref="N157:N160" si="186">MIN(_xlfn.HYPGEOM.DIST(C157,B157+C157,C157+E157,B157+D157+C157+E157,TRUE),_xlfn.HYPGEOM.DIST(B157,B157+C157,B157+D157,B157+D157+C157+E157,TRUE))</f>
        <v>1.8495342667350288E-2</v>
      </c>
      <c r="O157" s="176" t="str">
        <f t="shared" ref="O157:O160" si="187">IF(AND(N157&lt;$B$6,M157&gt;1,AND(B157&gt;0,B157&lt;$B$4)),"Doers are " &amp; ROUND(M157,1)&amp;" more likely to give this response than Non-Doers.",IF(AND(N157&lt;$B$6,M157&gt;1,B157=$B$4),"Doers are more likely to give this response than Doers.",""))</f>
        <v>Doers are 2.4 more likely to give this response than Non-Doers.</v>
      </c>
      <c r="P157" s="213"/>
      <c r="Q157" s="192" t="str">
        <f t="shared" ref="Q157:Q160" si="188">IF(AND(N157&lt;$B$6,M157&lt;1,AND(C157&gt;0,B157&gt;0)),"Non-doers are " &amp; ROUND(1/M157,1)&amp;" more likely to give this response than Doers.",IF(AND(N157&lt;$B$6,M157=0,B157=0),"Non-doers are more likely to give this response than Doers.",""))</f>
        <v/>
      </c>
    </row>
    <row r="158" spans="1:17" s="113" customFormat="1" ht="21.75" customHeight="1" x14ac:dyDescent="0.25">
      <c r="A158" s="115" t="s">
        <v>99</v>
      </c>
      <c r="B158" s="108">
        <v>2</v>
      </c>
      <c r="C158" s="108">
        <v>1</v>
      </c>
      <c r="D158" s="116">
        <f t="shared" si="176"/>
        <v>43</v>
      </c>
      <c r="E158" s="106">
        <f t="shared" si="177"/>
        <v>44</v>
      </c>
      <c r="F158" s="105">
        <f t="shared" si="178"/>
        <v>4.4444444444444446E-2</v>
      </c>
      <c r="G158" s="105">
        <f t="shared" si="179"/>
        <v>2.2222222222222223E-2</v>
      </c>
      <c r="H158" s="104">
        <f t="shared" si="180"/>
        <v>2.2222222222222223E-2</v>
      </c>
      <c r="I158" s="103">
        <f t="shared" si="181"/>
        <v>2.0465116279069768</v>
      </c>
      <c r="J158" s="103">
        <f t="shared" si="182"/>
        <v>1.243375682036914</v>
      </c>
      <c r="K158" s="103">
        <f t="shared" si="183"/>
        <v>0.17890870377897014</v>
      </c>
      <c r="L158" s="103">
        <f t="shared" si="184"/>
        <v>23.409760144105231</v>
      </c>
      <c r="M158" s="103">
        <f t="shared" si="185"/>
        <v>1.4485049833887043</v>
      </c>
      <c r="N158" s="102">
        <f t="shared" si="186"/>
        <v>0.49999999999999989</v>
      </c>
      <c r="O158" s="176" t="str">
        <f t="shared" si="187"/>
        <v/>
      </c>
      <c r="P158" s="213"/>
      <c r="Q158" s="192" t="str">
        <f t="shared" si="188"/>
        <v/>
      </c>
    </row>
    <row r="159" spans="1:17" s="113" customFormat="1" ht="69" customHeight="1" x14ac:dyDescent="0.25">
      <c r="A159" s="115" t="s">
        <v>98</v>
      </c>
      <c r="B159" s="108">
        <v>1</v>
      </c>
      <c r="C159" s="108">
        <v>8</v>
      </c>
      <c r="D159" s="116">
        <f t="shared" si="176"/>
        <v>44</v>
      </c>
      <c r="E159" s="106">
        <f t="shared" si="177"/>
        <v>37</v>
      </c>
      <c r="F159" s="105">
        <f t="shared" si="178"/>
        <v>2.2222222222222223E-2</v>
      </c>
      <c r="G159" s="105">
        <f t="shared" si="179"/>
        <v>0.17777777777777778</v>
      </c>
      <c r="H159" s="104">
        <f t="shared" si="180"/>
        <v>-0.15555555555555556</v>
      </c>
      <c r="I159" s="103">
        <f t="shared" si="181"/>
        <v>0.10511363636363637</v>
      </c>
      <c r="J159" s="103">
        <f t="shared" si="182"/>
        <v>1.0838608304364079</v>
      </c>
      <c r="K159" s="103">
        <f t="shared" si="183"/>
        <v>1.256197995534407E-2</v>
      </c>
      <c r="L159" s="103">
        <f t="shared" si="184"/>
        <v>0.87954897148887823</v>
      </c>
      <c r="M159" s="103">
        <f t="shared" si="185"/>
        <v>0.17395104895104893</v>
      </c>
      <c r="N159" s="102">
        <f t="shared" si="186"/>
        <v>1.4989053462980167E-2</v>
      </c>
      <c r="O159" s="176" t="str">
        <f t="shared" si="187"/>
        <v/>
      </c>
      <c r="P159" s="213"/>
      <c r="Q159" s="192" t="str">
        <f t="shared" si="188"/>
        <v>Non-doers are 5.7 more likely to give this response than Doers.</v>
      </c>
    </row>
    <row r="160" spans="1:17" s="113" customFormat="1" ht="26.25" customHeight="1" x14ac:dyDescent="0.25">
      <c r="A160" s="115" t="s">
        <v>80</v>
      </c>
      <c r="B160" s="108">
        <v>2</v>
      </c>
      <c r="C160" s="108">
        <v>5</v>
      </c>
      <c r="D160" s="116">
        <f t="shared" si="176"/>
        <v>43</v>
      </c>
      <c r="E160" s="106">
        <f t="shared" si="177"/>
        <v>40</v>
      </c>
      <c r="F160" s="105">
        <f t="shared" si="178"/>
        <v>4.4444444444444446E-2</v>
      </c>
      <c r="G160" s="105">
        <f t="shared" si="179"/>
        <v>0.1111111111111111</v>
      </c>
      <c r="H160" s="104">
        <f t="shared" si="180"/>
        <v>-6.6666666666666652E-2</v>
      </c>
      <c r="I160" s="103">
        <f t="shared" si="181"/>
        <v>0.37209302325581395</v>
      </c>
      <c r="J160" s="103">
        <f t="shared" si="182"/>
        <v>0.86501781135043021</v>
      </c>
      <c r="K160" s="103">
        <f t="shared" si="183"/>
        <v>6.8286287331274023E-2</v>
      </c>
      <c r="L160" s="103">
        <f t="shared" si="184"/>
        <v>2.0275405702462663</v>
      </c>
      <c r="M160" s="103">
        <f t="shared" si="185"/>
        <v>0.50428396572827416</v>
      </c>
      <c r="N160" s="102">
        <f t="shared" si="186"/>
        <v>0.21702144631583742</v>
      </c>
      <c r="O160" s="176" t="str">
        <f t="shared" si="187"/>
        <v/>
      </c>
      <c r="P160" s="213"/>
      <c r="Q160" s="192" t="str">
        <f t="shared" si="188"/>
        <v/>
      </c>
    </row>
    <row r="161" spans="1:17" s="113" customFormat="1" ht="46.5" customHeight="1" x14ac:dyDescent="0.25">
      <c r="A161" s="114" t="s">
        <v>376</v>
      </c>
      <c r="B161" s="108"/>
      <c r="C161" s="108"/>
      <c r="D161" s="107"/>
      <c r="E161" s="106"/>
      <c r="F161" s="105"/>
      <c r="G161" s="105"/>
      <c r="H161" s="104"/>
      <c r="I161" s="103"/>
      <c r="J161" s="103"/>
      <c r="K161" s="103"/>
      <c r="L161" s="103"/>
      <c r="M161" s="103"/>
      <c r="N161" s="102"/>
      <c r="O161" s="176"/>
      <c r="P161" s="213"/>
      <c r="Q161" s="192"/>
    </row>
    <row r="162" spans="1:17" s="113" customFormat="1" ht="26.25" customHeight="1" x14ac:dyDescent="0.25">
      <c r="A162" s="115" t="s">
        <v>102</v>
      </c>
      <c r="B162" s="108">
        <v>8</v>
      </c>
      <c r="C162" s="108">
        <v>11</v>
      </c>
      <c r="D162" s="116">
        <f t="shared" ref="D162:D165" si="189">SUM($B$4-B162)</f>
        <v>37</v>
      </c>
      <c r="E162" s="106">
        <f t="shared" ref="E162:E165" si="190">SUM($B$5-C162)</f>
        <v>34</v>
      </c>
      <c r="F162" s="105">
        <f t="shared" ref="F162:F174" si="191">IF(ISERROR(B162/$B$4),"",(B162/$B$4))</f>
        <v>0.17777777777777778</v>
      </c>
      <c r="G162" s="105">
        <f t="shared" ref="G162:G174" si="192">IF(ISERROR(C162/$B$5),"",(C162/$B$5))</f>
        <v>0.24444444444444444</v>
      </c>
      <c r="H162" s="104">
        <f t="shared" ref="H162:H174" si="193">IF(ISERROR(F162-G162),"",(F162-G162))</f>
        <v>-6.6666666666666652E-2</v>
      </c>
      <c r="I162" s="103">
        <f t="shared" ref="I162:I165" si="194">IF(ISERROR((B162*E162)/(C162*D162)),"",(B162*E162/(C162*D162)))</f>
        <v>0.66830466830466828</v>
      </c>
      <c r="J162" s="103">
        <f t="shared" ref="J162:J165" si="195">POWER(1/B162+1/C162+1/D162+1/E162,1/2)</f>
        <v>0.52186960310215447</v>
      </c>
      <c r="K162" s="103">
        <f t="shared" ref="K162:K165" si="196">IF(ISERROR(EXP(LN(I162)-1.96 *J162)),"",(EXP(LN(I162)-1.96*J162)))</f>
        <v>0.24029798029008609</v>
      </c>
      <c r="L162" s="103">
        <f t="shared" ref="L162:L165" si="197">IF(ISERROR(EXP(LN(I162)+1.96 *J162)),"",EXP(LN(I162)+1.96*J162))</f>
        <v>1.8586553625571161</v>
      </c>
      <c r="M162" s="103">
        <f t="shared" ref="M162:M174" si="198">IF(ISERROR(($B$7*B162/(B162+D162)/(($B$7*B162/(B162+D162)+(1-$B$7)*C162/(C162+E162))))/($B$7*D162/(B162+D162)/(($B$7*D162/(B162+D162)+(1-$B$7)*E162/(C162+E162))))),"",($B$7*B162/(B162+D162)/(($B$7*B162/(B162+D162)+(1-$B$7)*C162/(C162+E162))))/($B$7*D162/(B162+D162)/(($B$7*D162/(B162+D162)+(1-$B$7)*E162/(C162+E162)))))</f>
        <v>0.77661334804191928</v>
      </c>
      <c r="N162" s="102">
        <f t="shared" ref="N162:N165" si="199">MIN(_xlfn.HYPGEOM.DIST(C162,B162+C162,C162+E162,B162+D162+C162+E162,TRUE),_xlfn.HYPGEOM.DIST(B162,B162+C162,B162+D162,B162+D162+C162+E162,TRUE))</f>
        <v>0.30314245052624639</v>
      </c>
      <c r="O162" s="176" t="str">
        <f t="shared" ref="O162:O165" si="200">IF(AND(N162&lt;$B$6,M162&gt;1,AND(B162&gt;0,B162&lt;$B$4)),"Doers are " &amp; ROUND(M162,1)&amp;" more likely to give this response than Non-Doers.",IF(AND(N162&lt;$B$6,M162&gt;1,B162=$B$4),"Doers are more likely to give this response than Doers.",""))</f>
        <v/>
      </c>
      <c r="P162" s="213"/>
      <c r="Q162" s="192" t="str">
        <f t="shared" ref="Q162:Q165" si="201">IF(AND(N162&lt;$B$6,M162&lt;1,AND(C162&gt;0,B162&gt;0)),"Non-doers are " &amp; ROUND(1/M162,1)&amp;" more likely to give this response than Doers.",IF(AND(N162&lt;$B$6,M162=0,B162=0),"Non-doers are more likely to give this response than Doers.",""))</f>
        <v/>
      </c>
    </row>
    <row r="163" spans="1:17" s="113" customFormat="1" ht="26.25" customHeight="1" x14ac:dyDescent="0.25">
      <c r="A163" s="115" t="s">
        <v>103</v>
      </c>
      <c r="B163" s="108">
        <v>8</v>
      </c>
      <c r="C163" s="108">
        <v>8</v>
      </c>
      <c r="D163" s="116">
        <f t="shared" si="189"/>
        <v>37</v>
      </c>
      <c r="E163" s="106">
        <f t="shared" si="190"/>
        <v>37</v>
      </c>
      <c r="F163" s="105">
        <f t="shared" si="191"/>
        <v>0.17777777777777778</v>
      </c>
      <c r="G163" s="105">
        <f t="shared" si="192"/>
        <v>0.17777777777777778</v>
      </c>
      <c r="H163" s="104">
        <f t="shared" si="193"/>
        <v>0</v>
      </c>
      <c r="I163" s="103">
        <f t="shared" si="194"/>
        <v>1</v>
      </c>
      <c r="J163" s="103">
        <f t="shared" si="195"/>
        <v>0.55141096657035582</v>
      </c>
      <c r="K163" s="103">
        <f t="shared" si="196"/>
        <v>0.33933566661835357</v>
      </c>
      <c r="L163" s="103">
        <f t="shared" si="197"/>
        <v>2.9469345499855368</v>
      </c>
      <c r="M163" s="103">
        <f t="shared" si="198"/>
        <v>1</v>
      </c>
      <c r="N163" s="102">
        <f t="shared" si="199"/>
        <v>0.60822141243766747</v>
      </c>
      <c r="O163" s="176" t="str">
        <f t="shared" si="200"/>
        <v/>
      </c>
      <c r="P163" s="213"/>
      <c r="Q163" s="192" t="str">
        <f t="shared" si="201"/>
        <v/>
      </c>
    </row>
    <row r="164" spans="1:17" s="113" customFormat="1" ht="26.25" customHeight="1" x14ac:dyDescent="0.25">
      <c r="A164" s="115" t="s">
        <v>104</v>
      </c>
      <c r="B164" s="108">
        <v>4</v>
      </c>
      <c r="C164" s="108">
        <v>6</v>
      </c>
      <c r="D164" s="116">
        <f t="shared" si="189"/>
        <v>41</v>
      </c>
      <c r="E164" s="106">
        <f t="shared" si="190"/>
        <v>39</v>
      </c>
      <c r="F164" s="105">
        <f t="shared" si="191"/>
        <v>8.8888888888888892E-2</v>
      </c>
      <c r="G164" s="105">
        <f t="shared" si="192"/>
        <v>0.13333333333333333</v>
      </c>
      <c r="H164" s="104">
        <f t="shared" si="193"/>
        <v>-4.4444444444444439E-2</v>
      </c>
      <c r="I164" s="103">
        <f t="shared" si="194"/>
        <v>0.63414634146341464</v>
      </c>
      <c r="J164" s="103">
        <f t="shared" si="195"/>
        <v>0.68315293764290541</v>
      </c>
      <c r="K164" s="103">
        <f t="shared" si="196"/>
        <v>0.16621796886955642</v>
      </c>
      <c r="L164" s="103">
        <f t="shared" si="197"/>
        <v>2.4193628710926194</v>
      </c>
      <c r="M164" s="103">
        <f t="shared" si="198"/>
        <v>0.74671669793621021</v>
      </c>
      <c r="N164" s="102">
        <f t="shared" si="199"/>
        <v>0.36953438569099661</v>
      </c>
      <c r="O164" s="176" t="str">
        <f t="shared" si="200"/>
        <v/>
      </c>
      <c r="P164" s="213"/>
      <c r="Q164" s="192" t="str">
        <f t="shared" si="201"/>
        <v/>
      </c>
    </row>
    <row r="165" spans="1:17" s="118" customFormat="1" ht="21.75" customHeight="1" x14ac:dyDescent="0.25">
      <c r="A165" s="115" t="s">
        <v>105</v>
      </c>
      <c r="B165" s="108">
        <v>25</v>
      </c>
      <c r="C165" s="108">
        <v>20</v>
      </c>
      <c r="D165" s="116">
        <f t="shared" si="189"/>
        <v>20</v>
      </c>
      <c r="E165" s="106">
        <f t="shared" si="190"/>
        <v>25</v>
      </c>
      <c r="F165" s="105">
        <f t="shared" si="191"/>
        <v>0.55555555555555558</v>
      </c>
      <c r="G165" s="105">
        <f t="shared" si="192"/>
        <v>0.44444444444444442</v>
      </c>
      <c r="H165" s="104">
        <f t="shared" si="193"/>
        <v>0.11111111111111116</v>
      </c>
      <c r="I165" s="103">
        <f t="shared" si="194"/>
        <v>1.5625</v>
      </c>
      <c r="J165" s="103">
        <f t="shared" si="195"/>
        <v>0.42426406871192857</v>
      </c>
      <c r="K165" s="103">
        <f t="shared" si="196"/>
        <v>0.68026661821514078</v>
      </c>
      <c r="L165" s="103">
        <f t="shared" si="197"/>
        <v>3.5888961542838516</v>
      </c>
      <c r="M165" s="103">
        <f t="shared" si="198"/>
        <v>1.3068181818181817</v>
      </c>
      <c r="N165" s="102">
        <f t="shared" si="199"/>
        <v>0.19961862944846342</v>
      </c>
      <c r="O165" s="176" t="str">
        <f t="shared" si="200"/>
        <v/>
      </c>
      <c r="P165" s="213"/>
      <c r="Q165" s="192" t="str">
        <f t="shared" si="201"/>
        <v/>
      </c>
    </row>
    <row r="166" spans="1:17" s="113" customFormat="1" ht="40.5" customHeight="1" x14ac:dyDescent="0.25">
      <c r="A166" s="114" t="s">
        <v>377</v>
      </c>
      <c r="B166" s="107"/>
      <c r="C166" s="107"/>
      <c r="D166" s="107"/>
      <c r="E166" s="106"/>
      <c r="F166" s="105">
        <f t="shared" si="191"/>
        <v>0</v>
      </c>
      <c r="G166" s="105">
        <f t="shared" si="192"/>
        <v>0</v>
      </c>
      <c r="H166" s="104">
        <f t="shared" si="193"/>
        <v>0</v>
      </c>
      <c r="I166" s="103" t="str">
        <f t="shared" si="106"/>
        <v/>
      </c>
      <c r="J166" s="103" t="e">
        <f t="shared" si="107"/>
        <v>#DIV/0!</v>
      </c>
      <c r="K166" s="103" t="str">
        <f t="shared" si="108"/>
        <v/>
      </c>
      <c r="L166" s="103" t="str">
        <f t="shared" si="109"/>
        <v/>
      </c>
      <c r="M166" s="103" t="str">
        <f t="shared" si="198"/>
        <v/>
      </c>
      <c r="N166" s="102"/>
      <c r="O166" s="176"/>
      <c r="P166" s="213"/>
      <c r="Q166" s="192"/>
    </row>
    <row r="167" spans="1:17" s="113" customFormat="1" ht="21.75" customHeight="1" x14ac:dyDescent="0.25">
      <c r="A167" s="109" t="s">
        <v>64</v>
      </c>
      <c r="B167" s="108">
        <v>0</v>
      </c>
      <c r="C167" s="108">
        <v>3</v>
      </c>
      <c r="D167" s="116">
        <f t="shared" ref="D167:D169" si="202">SUM($B$4-B167)</f>
        <v>45</v>
      </c>
      <c r="E167" s="106">
        <f t="shared" ref="E167:E174" si="203">SUM($B$5-C167)</f>
        <v>42</v>
      </c>
      <c r="F167" s="105">
        <f t="shared" si="191"/>
        <v>0</v>
      </c>
      <c r="G167" s="105">
        <f t="shared" si="192"/>
        <v>6.6666666666666666E-2</v>
      </c>
      <c r="H167" s="104">
        <f t="shared" si="193"/>
        <v>-6.6666666666666666E-2</v>
      </c>
      <c r="I167" s="103">
        <f t="shared" si="106"/>
        <v>0</v>
      </c>
      <c r="J167" s="103" t="e">
        <f t="shared" si="107"/>
        <v>#DIV/0!</v>
      </c>
      <c r="K167" s="103" t="str">
        <f t="shared" si="108"/>
        <v/>
      </c>
      <c r="L167" s="103" t="str">
        <f t="shared" si="109"/>
        <v/>
      </c>
      <c r="M167" s="103">
        <f t="shared" si="198"/>
        <v>0</v>
      </c>
      <c r="N167" s="102">
        <f t="shared" ref="N167:N169" si="204">MIN(_xlfn.HYPGEOM.DIST(C167,B167+C167,C167+E167,B167+D167+C167+E167,TRUE),_xlfn.HYPGEOM.DIST(B167,B167+C167,B167+D167,B167+D167+C167+E167,TRUE))</f>
        <v>0.12078651685393257</v>
      </c>
      <c r="O167" s="176" t="str">
        <f t="shared" ref="O167:O169" si="205">IF(AND(N167&lt;$B$6,M167&gt;1,AND(B167&gt;0,B167&lt;$B$4)),"Doers are " &amp; ROUND(M167,1)&amp;" more likely to give this response than Non-Doers.",IF(AND(N167&lt;$B$6,M167&gt;1,B167=$B$4),"Doers are more likely to give this response than Doers.",""))</f>
        <v/>
      </c>
      <c r="P167" s="213"/>
      <c r="Q167" s="192" t="str">
        <f t="shared" ref="Q167:Q169" si="206">IF(AND(N167&lt;$B$6,M167&lt;1,AND(C167&gt;0,B167&gt;0)),"Non-doers are " &amp; ROUND(1/M167,1)&amp;" more likely to give this response than Doers.",IF(AND(N167&lt;$B$6,M167=0,B167=0),"Non-doers are more likely to give this response than Doers.",""))</f>
        <v/>
      </c>
    </row>
    <row r="168" spans="1:17" s="113" customFormat="1" ht="21.75" customHeight="1" x14ac:dyDescent="0.25">
      <c r="A168" s="109" t="s">
        <v>108</v>
      </c>
      <c r="B168" s="108">
        <v>45</v>
      </c>
      <c r="C168" s="108">
        <v>41</v>
      </c>
      <c r="D168" s="116">
        <f t="shared" si="202"/>
        <v>0</v>
      </c>
      <c r="E168" s="106">
        <f t="shared" si="203"/>
        <v>4</v>
      </c>
      <c r="F168" s="105">
        <f t="shared" si="191"/>
        <v>1</v>
      </c>
      <c r="G168" s="105">
        <f t="shared" si="192"/>
        <v>0.91111111111111109</v>
      </c>
      <c r="H168" s="104">
        <f t="shared" si="193"/>
        <v>8.8888888888888906E-2</v>
      </c>
      <c r="I168" s="103" t="str">
        <f t="shared" si="106"/>
        <v/>
      </c>
      <c r="J168" s="103" t="e">
        <f t="shared" si="107"/>
        <v>#DIV/0!</v>
      </c>
      <c r="K168" s="103" t="str">
        <f t="shared" si="108"/>
        <v/>
      </c>
      <c r="L168" s="103" t="str">
        <f t="shared" si="109"/>
        <v/>
      </c>
      <c r="M168" s="103" t="str">
        <f t="shared" si="198"/>
        <v/>
      </c>
      <c r="N168" s="102">
        <f t="shared" si="204"/>
        <v>5.8310732274312577E-2</v>
      </c>
      <c r="O168" s="176" t="str">
        <f t="shared" si="205"/>
        <v/>
      </c>
      <c r="P168" s="213"/>
      <c r="Q168" s="192" t="str">
        <f t="shared" si="206"/>
        <v/>
      </c>
    </row>
    <row r="169" spans="1:17" s="113" customFormat="1" ht="21.75" customHeight="1" x14ac:dyDescent="0.25">
      <c r="A169" s="109" t="s">
        <v>109</v>
      </c>
      <c r="B169" s="108">
        <v>0</v>
      </c>
      <c r="C169" s="108">
        <v>1</v>
      </c>
      <c r="D169" s="116">
        <f t="shared" si="202"/>
        <v>45</v>
      </c>
      <c r="E169" s="106">
        <f t="shared" si="203"/>
        <v>44</v>
      </c>
      <c r="F169" s="105">
        <f t="shared" si="191"/>
        <v>0</v>
      </c>
      <c r="G169" s="105">
        <f t="shared" si="192"/>
        <v>2.2222222222222223E-2</v>
      </c>
      <c r="H169" s="104">
        <f t="shared" si="193"/>
        <v>-2.2222222222222223E-2</v>
      </c>
      <c r="I169" s="103">
        <f t="shared" si="106"/>
        <v>0</v>
      </c>
      <c r="J169" s="103" t="e">
        <f t="shared" si="107"/>
        <v>#DIV/0!</v>
      </c>
      <c r="K169" s="103" t="str">
        <f t="shared" si="108"/>
        <v/>
      </c>
      <c r="L169" s="103" t="str">
        <f t="shared" si="109"/>
        <v/>
      </c>
      <c r="M169" s="103">
        <f t="shared" si="198"/>
        <v>0</v>
      </c>
      <c r="N169" s="102">
        <f t="shared" si="204"/>
        <v>0.5</v>
      </c>
      <c r="O169" s="176" t="str">
        <f t="shared" si="205"/>
        <v/>
      </c>
      <c r="P169" s="213"/>
      <c r="Q169" s="192" t="str">
        <f t="shared" si="206"/>
        <v/>
      </c>
    </row>
    <row r="170" spans="1:17" s="113" customFormat="1" ht="39" customHeight="1" x14ac:dyDescent="0.25">
      <c r="A170" s="114" t="s">
        <v>378</v>
      </c>
      <c r="B170" s="117"/>
      <c r="C170" s="117"/>
      <c r="D170" s="116"/>
      <c r="E170" s="106">
        <f t="shared" si="203"/>
        <v>45</v>
      </c>
      <c r="F170" s="105">
        <f t="shared" si="191"/>
        <v>0</v>
      </c>
      <c r="G170" s="105">
        <f t="shared" si="192"/>
        <v>0</v>
      </c>
      <c r="H170" s="104">
        <f t="shared" si="193"/>
        <v>0</v>
      </c>
      <c r="I170" s="103" t="str">
        <f t="shared" si="106"/>
        <v/>
      </c>
      <c r="J170" s="103" t="e">
        <f t="shared" si="107"/>
        <v>#DIV/0!</v>
      </c>
      <c r="K170" s="103" t="str">
        <f t="shared" si="108"/>
        <v/>
      </c>
      <c r="L170" s="103" t="str">
        <f t="shared" si="109"/>
        <v/>
      </c>
      <c r="M170" s="103" t="str">
        <f t="shared" si="198"/>
        <v/>
      </c>
      <c r="N170" s="102"/>
      <c r="O170" s="176"/>
      <c r="P170" s="213"/>
      <c r="Q170" s="192"/>
    </row>
    <row r="171" spans="1:17" s="113" customFormat="1" ht="21.75" customHeight="1" x14ac:dyDescent="0.25">
      <c r="A171" s="109" t="s">
        <v>379</v>
      </c>
      <c r="B171" s="108"/>
      <c r="C171" s="108">
        <v>1</v>
      </c>
      <c r="D171" s="116">
        <f t="shared" ref="D171:D174" si="207">SUM($B$4-B171)</f>
        <v>45</v>
      </c>
      <c r="E171" s="106">
        <f t="shared" si="203"/>
        <v>44</v>
      </c>
      <c r="F171" s="105">
        <f t="shared" si="191"/>
        <v>0</v>
      </c>
      <c r="G171" s="105">
        <f t="shared" si="192"/>
        <v>2.2222222222222223E-2</v>
      </c>
      <c r="H171" s="104">
        <f t="shared" si="193"/>
        <v>-2.2222222222222223E-2</v>
      </c>
      <c r="I171" s="103">
        <f t="shared" si="106"/>
        <v>0</v>
      </c>
      <c r="J171" s="103" t="e">
        <f t="shared" si="107"/>
        <v>#DIV/0!</v>
      </c>
      <c r="K171" s="103" t="str">
        <f t="shared" si="108"/>
        <v/>
      </c>
      <c r="L171" s="103" t="str">
        <f t="shared" si="109"/>
        <v/>
      </c>
      <c r="M171" s="103">
        <f t="shared" si="198"/>
        <v>0</v>
      </c>
      <c r="N171" s="102">
        <f t="shared" ref="N171:N174" si="208">MIN(_xlfn.HYPGEOM.DIST(C171,B171+C171,C171+E171,B171+D171+C171+E171,TRUE),_xlfn.HYPGEOM.DIST(B171,B171+C171,B171+D171,B171+D171+C171+E171,TRUE))</f>
        <v>0.5</v>
      </c>
      <c r="O171" s="176" t="str">
        <f t="shared" ref="O171:O174" si="209">IF(AND(N171&lt;$B$6,M171&gt;1,AND(B171&gt;0,B171&lt;$B$4)),"Doers are " &amp; ROUND(M171,1)&amp;" more likely to give this response than Non-Doers.",IF(AND(N171&lt;$B$6,M171&gt;1,B171=$B$4),"Doers are more likely to give this response than Doers.",""))</f>
        <v/>
      </c>
      <c r="P171" s="213"/>
      <c r="Q171" s="192" t="str">
        <f t="shared" ref="Q171:Q174" si="210">IF(AND(N171&lt;$B$6,M171&lt;1,AND(C171&gt;0,B171&gt;0)),"Non-doers are " &amp; ROUND(1/M171,1)&amp;" more likely to give this response than Doers.",IF(AND(N171&lt;$B$6,M171=0,B171=0),"Non-doers are more likely to give this response than Doers.",""))</f>
        <v/>
      </c>
    </row>
    <row r="172" spans="1:17" s="113" customFormat="1" ht="21.75" customHeight="1" x14ac:dyDescent="0.25">
      <c r="A172" s="109" t="s">
        <v>380</v>
      </c>
      <c r="B172" s="108"/>
      <c r="C172" s="108">
        <v>1</v>
      </c>
      <c r="D172" s="116">
        <f t="shared" si="207"/>
        <v>45</v>
      </c>
      <c r="E172" s="106">
        <f t="shared" si="203"/>
        <v>44</v>
      </c>
      <c r="F172" s="105">
        <f t="shared" si="191"/>
        <v>0</v>
      </c>
      <c r="G172" s="105">
        <f t="shared" si="192"/>
        <v>2.2222222222222223E-2</v>
      </c>
      <c r="H172" s="104">
        <f t="shared" si="193"/>
        <v>-2.2222222222222223E-2</v>
      </c>
      <c r="I172" s="103">
        <f t="shared" si="106"/>
        <v>0</v>
      </c>
      <c r="J172" s="103" t="e">
        <f t="shared" si="107"/>
        <v>#DIV/0!</v>
      </c>
      <c r="K172" s="103" t="str">
        <f t="shared" si="108"/>
        <v/>
      </c>
      <c r="L172" s="103" t="str">
        <f t="shared" si="109"/>
        <v/>
      </c>
      <c r="M172" s="103">
        <f t="shared" si="198"/>
        <v>0</v>
      </c>
      <c r="N172" s="102">
        <f t="shared" si="208"/>
        <v>0.5</v>
      </c>
      <c r="O172" s="176" t="str">
        <f t="shared" si="209"/>
        <v/>
      </c>
      <c r="P172" s="213"/>
      <c r="Q172" s="192" t="str">
        <f t="shared" si="210"/>
        <v/>
      </c>
    </row>
    <row r="173" spans="1:17" s="113" customFormat="1" ht="21.75" customHeight="1" x14ac:dyDescent="0.25">
      <c r="A173" s="109" t="s">
        <v>381</v>
      </c>
      <c r="B173" s="108"/>
      <c r="C173" s="108">
        <v>1</v>
      </c>
      <c r="D173" s="116">
        <f t="shared" si="207"/>
        <v>45</v>
      </c>
      <c r="E173" s="106">
        <f t="shared" si="203"/>
        <v>44</v>
      </c>
      <c r="F173" s="105">
        <f t="shared" si="191"/>
        <v>0</v>
      </c>
      <c r="G173" s="105">
        <f t="shared" si="192"/>
        <v>2.2222222222222223E-2</v>
      </c>
      <c r="H173" s="104">
        <f t="shared" si="193"/>
        <v>-2.2222222222222223E-2</v>
      </c>
      <c r="I173" s="103">
        <f t="shared" si="106"/>
        <v>0</v>
      </c>
      <c r="J173" s="103" t="e">
        <f t="shared" si="107"/>
        <v>#DIV/0!</v>
      </c>
      <c r="K173" s="103" t="str">
        <f t="shared" si="108"/>
        <v/>
      </c>
      <c r="L173" s="103" t="str">
        <f t="shared" si="109"/>
        <v/>
      </c>
      <c r="M173" s="103">
        <f t="shared" si="198"/>
        <v>0</v>
      </c>
      <c r="N173" s="102">
        <f t="shared" si="208"/>
        <v>0.5</v>
      </c>
      <c r="O173" s="176" t="str">
        <f t="shared" si="209"/>
        <v/>
      </c>
      <c r="P173" s="213"/>
      <c r="Q173" s="192" t="str">
        <f t="shared" si="210"/>
        <v/>
      </c>
    </row>
    <row r="174" spans="1:17" s="113" customFormat="1" ht="21.75" hidden="1" customHeight="1" x14ac:dyDescent="0.25">
      <c r="A174" s="109"/>
      <c r="B174" s="108"/>
      <c r="C174" s="108"/>
      <c r="D174" s="116">
        <f t="shared" si="207"/>
        <v>45</v>
      </c>
      <c r="E174" s="106">
        <f t="shared" si="203"/>
        <v>45</v>
      </c>
      <c r="F174" s="105">
        <f t="shared" si="191"/>
        <v>0</v>
      </c>
      <c r="G174" s="105">
        <f t="shared" si="192"/>
        <v>0</v>
      </c>
      <c r="H174" s="104">
        <f t="shared" si="193"/>
        <v>0</v>
      </c>
      <c r="I174" s="103" t="str">
        <f t="shared" si="106"/>
        <v/>
      </c>
      <c r="J174" s="103" t="e">
        <f t="shared" si="107"/>
        <v>#DIV/0!</v>
      </c>
      <c r="K174" s="103" t="str">
        <f t="shared" si="108"/>
        <v/>
      </c>
      <c r="L174" s="103" t="str">
        <f t="shared" si="109"/>
        <v/>
      </c>
      <c r="M174" s="103" t="str">
        <f t="shared" si="198"/>
        <v/>
      </c>
      <c r="N174" s="102">
        <f t="shared" si="208"/>
        <v>1</v>
      </c>
      <c r="O174" s="176" t="str">
        <f t="shared" si="209"/>
        <v/>
      </c>
      <c r="P174" s="213"/>
      <c r="Q174" s="192" t="str">
        <f t="shared" si="210"/>
        <v/>
      </c>
    </row>
    <row r="175" spans="1:17" s="113" customFormat="1" ht="21.75" customHeight="1" x14ac:dyDescent="0.25">
      <c r="A175" s="114" t="s">
        <v>382</v>
      </c>
      <c r="B175" s="108"/>
      <c r="C175" s="108"/>
      <c r="D175" s="107"/>
      <c r="E175" s="106"/>
      <c r="F175" s="105"/>
      <c r="G175" s="105"/>
      <c r="H175" s="104"/>
      <c r="I175" s="103"/>
      <c r="J175" s="103"/>
      <c r="K175" s="103"/>
      <c r="L175" s="103"/>
      <c r="M175" s="103"/>
      <c r="N175" s="102"/>
      <c r="O175" s="176"/>
      <c r="P175" s="213"/>
      <c r="Q175" s="192"/>
    </row>
    <row r="176" spans="1:17" s="113" customFormat="1" ht="21.75" customHeight="1" x14ac:dyDescent="0.25">
      <c r="A176" s="109" t="s">
        <v>111</v>
      </c>
      <c r="B176" s="108">
        <v>7</v>
      </c>
      <c r="C176" s="108">
        <v>7</v>
      </c>
      <c r="D176" s="116">
        <f t="shared" ref="D176:D184" si="211">SUM($B$4-B176)</f>
        <v>38</v>
      </c>
      <c r="E176" s="106">
        <f t="shared" ref="E176:E184" si="212">SUM($B$5-C176)</f>
        <v>38</v>
      </c>
      <c r="F176" s="105">
        <f t="shared" ref="F176:F184" si="213">IF(ISERROR(B176/$B$4),"",(B176/$B$4))</f>
        <v>0.15555555555555556</v>
      </c>
      <c r="G176" s="105">
        <f t="shared" ref="G176:G184" si="214">IF(ISERROR(C176/$B$5),"",(C176/$B$5))</f>
        <v>0.15555555555555556</v>
      </c>
      <c r="H176" s="104">
        <f t="shared" ref="H176:H184" si="215">IF(ISERROR(F176-G176),"",(F176-G176))</f>
        <v>0</v>
      </c>
      <c r="I176" s="103">
        <f t="shared" ref="I176:I184" si="216">IF(ISERROR((B176*E176)/(C176*D176)),"",(B176*E176/(C176*D176)))</f>
        <v>1</v>
      </c>
      <c r="J176" s="103">
        <f t="shared" ref="J176:J184" si="217">POWER(1/B176+1/C176+1/D176+1/E176,1/2)</f>
        <v>0.5816750507471109</v>
      </c>
      <c r="K176" s="103">
        <f t="shared" ref="K176:K184" si="218">IF(ISERROR(EXP(LN(I176)-1.96 *J176)),"",(EXP(LN(I176)-1.96*J176)))</f>
        <v>0.31979244613113395</v>
      </c>
      <c r="L176" s="103">
        <f t="shared" ref="L176:L184" si="219">IF(ISERROR(EXP(LN(I176)+1.96 *J176)),"",EXP(LN(I176)+1.96*J176))</f>
        <v>3.1270282087586909</v>
      </c>
      <c r="M176" s="103">
        <f t="shared" ref="M176:M184" si="220">IF(ISERROR(($B$7*B176/(B176+D176)/(($B$7*B176/(B176+D176)+(1-$B$7)*C176/(C176+E176))))/($B$7*D176/(B176+D176)/(($B$7*D176/(B176+D176)+(1-$B$7)*E176/(C176+E176))))),"",($B$7*B176/(B176+D176)/(($B$7*B176/(B176+D176)+(1-$B$7)*C176/(C176+E176))))/($B$7*D176/(B176+D176)/(($B$7*D176/(B176+D176)+(1-$B$7)*E176/(C176+E176)))))</f>
        <v>1.0000000000000002</v>
      </c>
      <c r="N176" s="102">
        <f t="shared" ref="N176:N184" si="221">MIN(_xlfn.HYPGEOM.DIST(C176,B176+C176,C176+E176,B176+D176+C176+E176,TRUE),_xlfn.HYPGEOM.DIST(B176,B176+C176,B176+D176,B176+D176+C176+E176,TRUE))</f>
        <v>0.613917276250176</v>
      </c>
      <c r="O176" s="176" t="str">
        <f t="shared" ref="O176:O184" si="222">IF(AND(N176&lt;$B$6,M176&gt;1,AND(B176&gt;0,B176&lt;$B$4)),"Doers are " &amp; ROUND(M176,1)&amp;" more likely to give this response than Non-Doers.",IF(AND(N176&lt;$B$6,M176&gt;1,B176=$B$4),"Doers are more likely to give this response than Doers.",""))</f>
        <v/>
      </c>
      <c r="P176" s="213"/>
      <c r="Q176" s="192" t="str">
        <f t="shared" ref="Q176:Q184" si="223">IF(AND(N176&lt;$B$6,M176&lt;1,AND(C176&gt;0,B176&gt;0)),"Non-doers are " &amp; ROUND(1/M176,1)&amp;" more likely to give this response than Doers.",IF(AND(N176&lt;$B$6,M176=0,B176=0),"Non-doers are more likely to give this response than Doers.",""))</f>
        <v/>
      </c>
    </row>
    <row r="177" spans="1:17" s="113" customFormat="1" ht="21.75" customHeight="1" x14ac:dyDescent="0.25">
      <c r="A177" s="109" t="s">
        <v>112</v>
      </c>
      <c r="B177" s="108">
        <v>11</v>
      </c>
      <c r="C177" s="108">
        <v>11</v>
      </c>
      <c r="D177" s="116">
        <f t="shared" si="211"/>
        <v>34</v>
      </c>
      <c r="E177" s="106">
        <f t="shared" si="212"/>
        <v>34</v>
      </c>
      <c r="F177" s="105">
        <f t="shared" si="213"/>
        <v>0.24444444444444444</v>
      </c>
      <c r="G177" s="105">
        <f t="shared" si="214"/>
        <v>0.24444444444444444</v>
      </c>
      <c r="H177" s="104">
        <f t="shared" si="215"/>
        <v>0</v>
      </c>
      <c r="I177" s="103">
        <f t="shared" si="216"/>
        <v>1</v>
      </c>
      <c r="J177" s="103">
        <f t="shared" si="217"/>
        <v>0.49055245512579643</v>
      </c>
      <c r="K177" s="103">
        <f t="shared" si="218"/>
        <v>0.38232554852260203</v>
      </c>
      <c r="L177" s="103">
        <f t="shared" si="219"/>
        <v>2.615572001045289</v>
      </c>
      <c r="M177" s="103">
        <f t="shared" si="220"/>
        <v>0.99999999999999978</v>
      </c>
      <c r="N177" s="102">
        <f t="shared" si="221"/>
        <v>0.59665888695421199</v>
      </c>
      <c r="O177" s="176" t="str">
        <f t="shared" si="222"/>
        <v/>
      </c>
      <c r="P177" s="213"/>
      <c r="Q177" s="192" t="str">
        <f t="shared" si="223"/>
        <v/>
      </c>
    </row>
    <row r="178" spans="1:17" s="113" customFormat="1" ht="21.75" customHeight="1" x14ac:dyDescent="0.25">
      <c r="A178" s="109" t="s">
        <v>113</v>
      </c>
      <c r="B178" s="108">
        <v>5</v>
      </c>
      <c r="C178" s="108">
        <v>2</v>
      </c>
      <c r="D178" s="116">
        <f t="shared" si="211"/>
        <v>40</v>
      </c>
      <c r="E178" s="106">
        <f t="shared" si="212"/>
        <v>43</v>
      </c>
      <c r="F178" s="105">
        <f t="shared" si="213"/>
        <v>0.1111111111111111</v>
      </c>
      <c r="G178" s="105">
        <f t="shared" si="214"/>
        <v>4.4444444444444446E-2</v>
      </c>
      <c r="H178" s="104">
        <f t="shared" si="215"/>
        <v>6.6666666666666652E-2</v>
      </c>
      <c r="I178" s="103">
        <f t="shared" si="216"/>
        <v>2.6875</v>
      </c>
      <c r="J178" s="103">
        <f t="shared" si="217"/>
        <v>0.86501781135043021</v>
      </c>
      <c r="K178" s="103">
        <f t="shared" si="218"/>
        <v>0.49320837998252204</v>
      </c>
      <c r="L178" s="103">
        <f t="shared" si="219"/>
        <v>14.644228571817758</v>
      </c>
      <c r="M178" s="103">
        <f t="shared" si="220"/>
        <v>1.6328125</v>
      </c>
      <c r="N178" s="102">
        <f t="shared" si="221"/>
        <v>0.21702144631583742</v>
      </c>
      <c r="O178" s="176" t="str">
        <f t="shared" si="222"/>
        <v/>
      </c>
      <c r="P178" s="213"/>
      <c r="Q178" s="192" t="str">
        <f t="shared" si="223"/>
        <v/>
      </c>
    </row>
    <row r="179" spans="1:17" s="113" customFormat="1" ht="21.75" customHeight="1" x14ac:dyDescent="0.25">
      <c r="A179" s="109" t="s">
        <v>321</v>
      </c>
      <c r="B179" s="108">
        <v>15</v>
      </c>
      <c r="C179" s="108">
        <v>11</v>
      </c>
      <c r="D179" s="116">
        <f t="shared" si="211"/>
        <v>30</v>
      </c>
      <c r="E179" s="106">
        <f t="shared" si="212"/>
        <v>34</v>
      </c>
      <c r="F179" s="105">
        <f t="shared" si="213"/>
        <v>0.33333333333333331</v>
      </c>
      <c r="G179" s="105">
        <f t="shared" si="214"/>
        <v>0.24444444444444444</v>
      </c>
      <c r="H179" s="104">
        <f t="shared" si="215"/>
        <v>8.8888888888888878E-2</v>
      </c>
      <c r="I179" s="103">
        <f t="shared" si="216"/>
        <v>1.5454545454545454</v>
      </c>
      <c r="J179" s="103">
        <f t="shared" si="217"/>
        <v>0.46938348459971757</v>
      </c>
      <c r="K179" s="103">
        <f t="shared" si="218"/>
        <v>0.61589821865443062</v>
      </c>
      <c r="L179" s="103">
        <f t="shared" si="219"/>
        <v>3.8779617796008279</v>
      </c>
      <c r="M179" s="103">
        <f t="shared" si="220"/>
        <v>1.2857142857142856</v>
      </c>
      <c r="N179" s="102">
        <f t="shared" si="221"/>
        <v>0.24291186454650152</v>
      </c>
      <c r="O179" s="176" t="str">
        <f t="shared" si="222"/>
        <v/>
      </c>
      <c r="P179" s="213"/>
      <c r="Q179" s="192" t="str">
        <f t="shared" si="223"/>
        <v/>
      </c>
    </row>
    <row r="180" spans="1:17" s="113" customFormat="1" ht="21.75" customHeight="1" x14ac:dyDescent="0.25">
      <c r="A180" s="109" t="s">
        <v>114</v>
      </c>
      <c r="B180" s="108">
        <v>0</v>
      </c>
      <c r="C180" s="108">
        <v>2</v>
      </c>
      <c r="D180" s="116">
        <f t="shared" si="211"/>
        <v>45</v>
      </c>
      <c r="E180" s="106">
        <f t="shared" si="212"/>
        <v>43</v>
      </c>
      <c r="F180" s="105">
        <f t="shared" si="213"/>
        <v>0</v>
      </c>
      <c r="G180" s="105">
        <f t="shared" si="214"/>
        <v>4.4444444444444446E-2</v>
      </c>
      <c r="H180" s="104">
        <f t="shared" si="215"/>
        <v>-4.4444444444444446E-2</v>
      </c>
      <c r="I180" s="103">
        <f t="shared" si="216"/>
        <v>0</v>
      </c>
      <c r="J180" s="103" t="e">
        <f t="shared" si="217"/>
        <v>#DIV/0!</v>
      </c>
      <c r="K180" s="103" t="str">
        <f t="shared" si="218"/>
        <v/>
      </c>
      <c r="L180" s="103" t="str">
        <f t="shared" si="219"/>
        <v/>
      </c>
      <c r="M180" s="103">
        <f t="shared" si="220"/>
        <v>0</v>
      </c>
      <c r="N180" s="102">
        <f t="shared" si="221"/>
        <v>0.2471910112359551</v>
      </c>
      <c r="O180" s="176" t="str">
        <f t="shared" si="222"/>
        <v/>
      </c>
      <c r="P180" s="213"/>
      <c r="Q180" s="192" t="str">
        <f t="shared" si="223"/>
        <v/>
      </c>
    </row>
    <row r="181" spans="1:17" s="113" customFormat="1" ht="21.75" customHeight="1" x14ac:dyDescent="0.25">
      <c r="A181" s="109" t="s">
        <v>115</v>
      </c>
      <c r="B181" s="108">
        <v>5</v>
      </c>
      <c r="C181" s="108">
        <v>8</v>
      </c>
      <c r="D181" s="116">
        <f t="shared" si="211"/>
        <v>40</v>
      </c>
      <c r="E181" s="106">
        <f t="shared" si="212"/>
        <v>37</v>
      </c>
      <c r="F181" s="105">
        <f t="shared" si="213"/>
        <v>0.1111111111111111</v>
      </c>
      <c r="G181" s="105">
        <f t="shared" si="214"/>
        <v>0.17777777777777778</v>
      </c>
      <c r="H181" s="104">
        <f t="shared" si="215"/>
        <v>-6.666666666666668E-2</v>
      </c>
      <c r="I181" s="103">
        <f t="shared" si="216"/>
        <v>0.578125</v>
      </c>
      <c r="J181" s="103">
        <f t="shared" si="217"/>
        <v>0.61402526578881678</v>
      </c>
      <c r="K181" s="103">
        <f t="shared" si="218"/>
        <v>0.1735213397187331</v>
      </c>
      <c r="L181" s="103">
        <f t="shared" si="219"/>
        <v>1.9261522309980021</v>
      </c>
      <c r="M181" s="103">
        <f t="shared" si="220"/>
        <v>0.70220588235294112</v>
      </c>
      <c r="N181" s="102">
        <f t="shared" si="221"/>
        <v>0.27508640330093465</v>
      </c>
      <c r="O181" s="176" t="str">
        <f t="shared" si="222"/>
        <v/>
      </c>
      <c r="P181" s="213"/>
      <c r="Q181" s="192" t="str">
        <f t="shared" si="223"/>
        <v/>
      </c>
    </row>
    <row r="182" spans="1:17" s="113" customFormat="1" ht="21.75" customHeight="1" x14ac:dyDescent="0.25">
      <c r="A182" s="109" t="s">
        <v>116</v>
      </c>
      <c r="B182" s="108">
        <v>1</v>
      </c>
      <c r="C182" s="108">
        <v>3</v>
      </c>
      <c r="D182" s="116">
        <f t="shared" si="211"/>
        <v>44</v>
      </c>
      <c r="E182" s="106">
        <f t="shared" si="212"/>
        <v>42</v>
      </c>
      <c r="F182" s="105">
        <f t="shared" si="213"/>
        <v>2.2222222222222223E-2</v>
      </c>
      <c r="G182" s="105">
        <f t="shared" si="214"/>
        <v>6.6666666666666666E-2</v>
      </c>
      <c r="H182" s="104">
        <f t="shared" si="215"/>
        <v>-4.4444444444444439E-2</v>
      </c>
      <c r="I182" s="103">
        <f t="shared" si="216"/>
        <v>0.31818181818181818</v>
      </c>
      <c r="J182" s="103">
        <f t="shared" si="217"/>
        <v>1.1746787347484118</v>
      </c>
      <c r="K182" s="103">
        <f t="shared" si="218"/>
        <v>3.1825016234852475E-2</v>
      </c>
      <c r="L182" s="103">
        <f t="shared" si="219"/>
        <v>3.1811348869200944</v>
      </c>
      <c r="M182" s="103">
        <f t="shared" si="220"/>
        <v>0.44214876033057848</v>
      </c>
      <c r="N182" s="102">
        <f t="shared" si="221"/>
        <v>0.30821387059279332</v>
      </c>
      <c r="O182" s="176" t="str">
        <f t="shared" si="222"/>
        <v/>
      </c>
      <c r="P182" s="213"/>
      <c r="Q182" s="192" t="str">
        <f t="shared" si="223"/>
        <v/>
      </c>
    </row>
    <row r="183" spans="1:17" s="113" customFormat="1" ht="21.75" customHeight="1" x14ac:dyDescent="0.25">
      <c r="A183" s="109" t="s">
        <v>117</v>
      </c>
      <c r="B183" s="108">
        <v>0</v>
      </c>
      <c r="C183" s="108">
        <v>1</v>
      </c>
      <c r="D183" s="116">
        <f t="shared" si="211"/>
        <v>45</v>
      </c>
      <c r="E183" s="106">
        <f t="shared" si="212"/>
        <v>44</v>
      </c>
      <c r="F183" s="105">
        <f t="shared" si="213"/>
        <v>0</v>
      </c>
      <c r="G183" s="105">
        <f t="shared" si="214"/>
        <v>2.2222222222222223E-2</v>
      </c>
      <c r="H183" s="104">
        <f t="shared" si="215"/>
        <v>-2.2222222222222223E-2</v>
      </c>
      <c r="I183" s="103">
        <f t="shared" si="216"/>
        <v>0</v>
      </c>
      <c r="J183" s="103" t="e">
        <f t="shared" si="217"/>
        <v>#DIV/0!</v>
      </c>
      <c r="K183" s="103" t="str">
        <f t="shared" si="218"/>
        <v/>
      </c>
      <c r="L183" s="103" t="str">
        <f t="shared" si="219"/>
        <v/>
      </c>
      <c r="M183" s="103">
        <f t="shared" si="220"/>
        <v>0</v>
      </c>
      <c r="N183" s="102">
        <f t="shared" si="221"/>
        <v>0.5</v>
      </c>
      <c r="O183" s="176" t="str">
        <f t="shared" si="222"/>
        <v/>
      </c>
      <c r="P183" s="213"/>
      <c r="Q183" s="192" t="str">
        <f t="shared" si="223"/>
        <v/>
      </c>
    </row>
    <row r="184" spans="1:17" s="113" customFormat="1" ht="21.75" customHeight="1" x14ac:dyDescent="0.25">
      <c r="A184" s="109" t="s">
        <v>118</v>
      </c>
      <c r="B184" s="108">
        <v>1</v>
      </c>
      <c r="C184" s="108">
        <v>0</v>
      </c>
      <c r="D184" s="116">
        <f t="shared" si="211"/>
        <v>44</v>
      </c>
      <c r="E184" s="106">
        <f t="shared" si="212"/>
        <v>45</v>
      </c>
      <c r="F184" s="105">
        <f t="shared" si="213"/>
        <v>2.2222222222222223E-2</v>
      </c>
      <c r="G184" s="105">
        <f t="shared" si="214"/>
        <v>0</v>
      </c>
      <c r="H184" s="104">
        <f t="shared" si="215"/>
        <v>2.2222222222222223E-2</v>
      </c>
      <c r="I184" s="103" t="str">
        <f t="shared" si="216"/>
        <v/>
      </c>
      <c r="J184" s="103" t="e">
        <f t="shared" si="217"/>
        <v>#DIV/0!</v>
      </c>
      <c r="K184" s="103" t="str">
        <f t="shared" si="218"/>
        <v/>
      </c>
      <c r="L184" s="103" t="str">
        <f t="shared" si="219"/>
        <v/>
      </c>
      <c r="M184" s="103">
        <f t="shared" si="220"/>
        <v>2.5340909090909087</v>
      </c>
      <c r="N184" s="102">
        <f t="shared" si="221"/>
        <v>0.5</v>
      </c>
      <c r="O184" s="176" t="str">
        <f t="shared" si="222"/>
        <v/>
      </c>
      <c r="P184" s="213"/>
      <c r="Q184" s="192" t="str">
        <f t="shared" si="223"/>
        <v/>
      </c>
    </row>
    <row r="185" spans="1:17" s="113" customFormat="1" ht="54" customHeight="1" x14ac:dyDescent="0.25">
      <c r="A185" s="114" t="s">
        <v>322</v>
      </c>
      <c r="B185" s="108"/>
      <c r="C185" s="108"/>
      <c r="D185" s="107"/>
      <c r="E185" s="106"/>
      <c r="F185" s="105"/>
      <c r="G185" s="105"/>
      <c r="H185" s="104"/>
      <c r="I185" s="103"/>
      <c r="J185" s="103"/>
      <c r="K185" s="103"/>
      <c r="L185" s="103"/>
      <c r="M185" s="103"/>
      <c r="N185" s="102"/>
      <c r="O185" s="176"/>
      <c r="P185" s="213"/>
      <c r="Q185" s="192"/>
    </row>
    <row r="186" spans="1:17" s="113" customFormat="1" ht="21.75" customHeight="1" x14ac:dyDescent="0.25">
      <c r="A186" s="109" t="s">
        <v>121</v>
      </c>
      <c r="B186" s="108">
        <v>7</v>
      </c>
      <c r="C186" s="108">
        <v>9</v>
      </c>
      <c r="D186" s="116">
        <f t="shared" ref="D186:D190" si="224">SUM($B$4-B186)</f>
        <v>38</v>
      </c>
      <c r="E186" s="106">
        <f t="shared" ref="E186:E190" si="225">SUM($B$5-C186)</f>
        <v>36</v>
      </c>
      <c r="F186" s="105">
        <f t="shared" ref="F186:F190" si="226">IF(ISERROR(B186/$B$4),"",(B186/$B$4))</f>
        <v>0.15555555555555556</v>
      </c>
      <c r="G186" s="105">
        <f t="shared" ref="G186:G190" si="227">IF(ISERROR(C186/$B$5),"",(C186/$B$5))</f>
        <v>0.2</v>
      </c>
      <c r="H186" s="104">
        <f t="shared" ref="H186:H190" si="228">IF(ISERROR(F186-G186),"",(F186-G186))</f>
        <v>-4.4444444444444453E-2</v>
      </c>
      <c r="I186" s="103">
        <f t="shared" ref="I186:I190" si="229">IF(ISERROR((B186*E186)/(C186*D186)),"",(B186*E186/(C186*D186)))</f>
        <v>0.73684210526315785</v>
      </c>
      <c r="J186" s="103">
        <f t="shared" ref="J186:J190" si="230">POWER(1/B186+1/C186+1/D186+1/E186,1/2)</f>
        <v>0.55503317127872265</v>
      </c>
      <c r="K186" s="103">
        <f t="shared" ref="K186:K190" si="231">IF(ISERROR(EXP(LN(I186)-1.96 *J186)),"",(EXP(LN(I186)-1.96*J186)))</f>
        <v>0.24826795180499217</v>
      </c>
      <c r="L186" s="103">
        <f t="shared" ref="L186:L190" si="232">IF(ISERROR(EXP(LN(I186)+1.96 *J186)),"",EXP(LN(I186)+1.96*J186))</f>
        <v>2.1868963921493361</v>
      </c>
      <c r="M186" s="103">
        <f t="shared" ref="M186:M190" si="233">IF(ISERROR(($B$7*B186/(B186+D186)/(($B$7*B186/(B186+D186)+(1-$B$7)*C186/(C186+E186))))/($B$7*D186/(B186+D186)/(($B$7*D186/(B186+D186)+(1-$B$7)*E186/(C186+E186))))),"",($B$7*B186/(B186+D186)/(($B$7*B186/(B186+D186)+(1-$B$7)*C186/(C186+E186))))/($B$7*D186/(B186+D186)/(($B$7*D186/(B186+D186)+(1-$B$7)*E186/(C186+E186)))))</f>
        <v>0.82670089858793327</v>
      </c>
      <c r="N186" s="102">
        <f t="shared" ref="N186:N190" si="234">MIN(_xlfn.HYPGEOM.DIST(C186,B186+C186,C186+E186,B186+D186+C186+E186,TRUE),_xlfn.HYPGEOM.DIST(B186,B186+C186,B186+D186,B186+D186+C186+E186,TRUE))</f>
        <v>0.39177858756233208</v>
      </c>
      <c r="O186" s="176" t="str">
        <f t="shared" ref="O186:O190" si="235">IF(AND(N186&lt;$B$6,M186&gt;1,AND(B186&gt;0,B186&lt;$B$4)),"Doers are " &amp; ROUND(M186,1)&amp;" more likely to give this response than Non-Doers.",IF(AND(N186&lt;$B$6,M186&gt;1,B186=$B$4),"Doers are more likely to give this response than Doers.",""))</f>
        <v/>
      </c>
      <c r="P186" s="213"/>
      <c r="Q186" s="192" t="str">
        <f t="shared" ref="Q186:Q190" si="236">IF(AND(N186&lt;$B$6,M186&lt;1,AND(C186&gt;0,B186&gt;0)),"Non-doers are " &amp; ROUND(1/M186,1)&amp;" more likely to give this response than Doers.",IF(AND(N186&lt;$B$6,M186=0,B186=0),"Non-doers are more likely to give this response than Doers.",""))</f>
        <v/>
      </c>
    </row>
    <row r="187" spans="1:17" s="113" customFormat="1" ht="21.75" customHeight="1" x14ac:dyDescent="0.25">
      <c r="A187" s="109" t="s">
        <v>122</v>
      </c>
      <c r="B187" s="108">
        <v>9</v>
      </c>
      <c r="C187" s="108">
        <v>3</v>
      </c>
      <c r="D187" s="116">
        <f t="shared" si="224"/>
        <v>36</v>
      </c>
      <c r="E187" s="106">
        <f t="shared" si="225"/>
        <v>42</v>
      </c>
      <c r="F187" s="105">
        <f t="shared" si="226"/>
        <v>0.2</v>
      </c>
      <c r="G187" s="105">
        <f t="shared" si="227"/>
        <v>6.6666666666666666E-2</v>
      </c>
      <c r="H187" s="104">
        <f t="shared" si="228"/>
        <v>0.13333333333333336</v>
      </c>
      <c r="I187" s="103">
        <f t="shared" si="229"/>
        <v>3.5</v>
      </c>
      <c r="J187" s="103">
        <f t="shared" si="230"/>
        <v>0.70429521227376379</v>
      </c>
      <c r="K187" s="103">
        <f t="shared" si="231"/>
        <v>0.88015641097341102</v>
      </c>
      <c r="L187" s="103">
        <f t="shared" si="232"/>
        <v>13.917980767136701</v>
      </c>
      <c r="M187" s="103">
        <f t="shared" si="233"/>
        <v>1.8333333333333333</v>
      </c>
      <c r="N187" s="102">
        <f t="shared" si="234"/>
        <v>5.9213658026404263E-2</v>
      </c>
      <c r="O187" s="176" t="str">
        <f t="shared" si="235"/>
        <v/>
      </c>
      <c r="P187" s="213"/>
      <c r="Q187" s="192" t="str">
        <f t="shared" si="236"/>
        <v/>
      </c>
    </row>
    <row r="188" spans="1:17" s="113" customFormat="1" ht="21.75" customHeight="1" x14ac:dyDescent="0.25">
      <c r="A188" s="109" t="s">
        <v>123</v>
      </c>
      <c r="B188" s="108">
        <v>13</v>
      </c>
      <c r="C188" s="108">
        <v>9</v>
      </c>
      <c r="D188" s="116">
        <f t="shared" si="224"/>
        <v>32</v>
      </c>
      <c r="E188" s="106">
        <f t="shared" si="225"/>
        <v>36</v>
      </c>
      <c r="F188" s="105">
        <f t="shared" si="226"/>
        <v>0.28888888888888886</v>
      </c>
      <c r="G188" s="105">
        <f t="shared" si="227"/>
        <v>0.2</v>
      </c>
      <c r="H188" s="104">
        <f t="shared" si="228"/>
        <v>8.8888888888888851E-2</v>
      </c>
      <c r="I188" s="103">
        <f t="shared" si="229"/>
        <v>1.625</v>
      </c>
      <c r="J188" s="103">
        <f t="shared" si="230"/>
        <v>0.49705328266893661</v>
      </c>
      <c r="K188" s="103">
        <f t="shared" si="231"/>
        <v>0.61341313245342322</v>
      </c>
      <c r="L188" s="103">
        <f t="shared" si="232"/>
        <v>4.304806761209182</v>
      </c>
      <c r="M188" s="103">
        <f t="shared" si="233"/>
        <v>1.3183962264150944</v>
      </c>
      <c r="N188" s="102">
        <f t="shared" si="234"/>
        <v>0.23119623818447715</v>
      </c>
      <c r="O188" s="176" t="str">
        <f t="shared" si="235"/>
        <v/>
      </c>
      <c r="P188" s="213"/>
      <c r="Q188" s="192" t="str">
        <f t="shared" si="236"/>
        <v/>
      </c>
    </row>
    <row r="189" spans="1:17" s="113" customFormat="1" ht="57.75" customHeight="1" x14ac:dyDescent="0.25">
      <c r="A189" s="109" t="s">
        <v>124</v>
      </c>
      <c r="B189" s="108">
        <v>15</v>
      </c>
      <c r="C189" s="108">
        <v>2</v>
      </c>
      <c r="D189" s="116">
        <f t="shared" si="224"/>
        <v>30</v>
      </c>
      <c r="E189" s="106">
        <f t="shared" si="225"/>
        <v>43</v>
      </c>
      <c r="F189" s="105">
        <f t="shared" si="226"/>
        <v>0.33333333333333331</v>
      </c>
      <c r="G189" s="105">
        <f t="shared" si="227"/>
        <v>4.4444444444444446E-2</v>
      </c>
      <c r="H189" s="104">
        <f t="shared" si="228"/>
        <v>0.28888888888888886</v>
      </c>
      <c r="I189" s="103">
        <f t="shared" si="229"/>
        <v>10.75</v>
      </c>
      <c r="J189" s="103">
        <f t="shared" si="230"/>
        <v>0.78946552423363514</v>
      </c>
      <c r="K189" s="103">
        <f t="shared" si="231"/>
        <v>2.2877145979429665</v>
      </c>
      <c r="L189" s="103">
        <f t="shared" si="232"/>
        <v>50.514386761316167</v>
      </c>
      <c r="M189" s="103">
        <f t="shared" si="233"/>
        <v>2.625</v>
      </c>
      <c r="N189" s="102">
        <f t="shared" si="234"/>
        <v>3.9769538890205606E-4</v>
      </c>
      <c r="O189" s="176" t="str">
        <f t="shared" si="235"/>
        <v>Doers are 2.6 more likely to give this response than Non-Doers.</v>
      </c>
      <c r="P189" s="213"/>
      <c r="Q189" s="192" t="str">
        <f t="shared" si="236"/>
        <v/>
      </c>
    </row>
    <row r="190" spans="1:17" s="113" customFormat="1" ht="21.75" customHeight="1" x14ac:dyDescent="0.25">
      <c r="A190" s="109" t="s">
        <v>77</v>
      </c>
      <c r="B190" s="108">
        <v>1</v>
      </c>
      <c r="C190" s="108"/>
      <c r="D190" s="116">
        <f t="shared" si="224"/>
        <v>44</v>
      </c>
      <c r="E190" s="106">
        <f t="shared" si="225"/>
        <v>45</v>
      </c>
      <c r="F190" s="105">
        <f t="shared" si="226"/>
        <v>2.2222222222222223E-2</v>
      </c>
      <c r="G190" s="105">
        <f t="shared" si="227"/>
        <v>0</v>
      </c>
      <c r="H190" s="104">
        <f t="shared" si="228"/>
        <v>2.2222222222222223E-2</v>
      </c>
      <c r="I190" s="103" t="str">
        <f t="shared" si="229"/>
        <v/>
      </c>
      <c r="J190" s="103" t="e">
        <f t="shared" si="230"/>
        <v>#DIV/0!</v>
      </c>
      <c r="K190" s="103" t="str">
        <f t="shared" si="231"/>
        <v/>
      </c>
      <c r="L190" s="103" t="str">
        <f t="shared" si="232"/>
        <v/>
      </c>
      <c r="M190" s="103">
        <f t="shared" si="233"/>
        <v>2.5340909090909087</v>
      </c>
      <c r="N190" s="102">
        <f t="shared" si="234"/>
        <v>0.5</v>
      </c>
      <c r="O190" s="176" t="str">
        <f t="shared" si="235"/>
        <v/>
      </c>
      <c r="P190" s="213"/>
      <c r="Q190" s="192" t="str">
        <f t="shared" si="236"/>
        <v/>
      </c>
    </row>
    <row r="191" spans="1:17" s="113" customFormat="1" ht="54" customHeight="1" x14ac:dyDescent="0.25">
      <c r="A191" s="114" t="s">
        <v>323</v>
      </c>
      <c r="B191" s="108"/>
      <c r="C191" s="108"/>
      <c r="D191" s="107"/>
      <c r="E191" s="106"/>
      <c r="F191" s="105"/>
      <c r="G191" s="105"/>
      <c r="H191" s="104"/>
      <c r="I191" s="103"/>
      <c r="J191" s="103"/>
      <c r="K191" s="103"/>
      <c r="L191" s="103"/>
      <c r="M191" s="103"/>
      <c r="N191" s="102"/>
      <c r="O191" s="176"/>
      <c r="P191" s="213"/>
      <c r="Q191" s="192"/>
    </row>
    <row r="192" spans="1:17" s="113" customFormat="1" ht="21.75" customHeight="1" x14ac:dyDescent="0.25">
      <c r="A192" s="109" t="s">
        <v>121</v>
      </c>
      <c r="B192" s="108">
        <v>3</v>
      </c>
      <c r="C192" s="108">
        <v>8</v>
      </c>
      <c r="D192" s="116">
        <f t="shared" ref="D192:D196" si="237">SUM($B$4-B192)</f>
        <v>42</v>
      </c>
      <c r="E192" s="106">
        <f t="shared" ref="E192:E196" si="238">SUM($B$5-C192)</f>
        <v>37</v>
      </c>
      <c r="F192" s="105">
        <f t="shared" ref="F192:F196" si="239">IF(ISERROR(B192/$B$4),"",(B192/$B$4))</f>
        <v>6.6666666666666666E-2</v>
      </c>
      <c r="G192" s="105">
        <f t="shared" ref="G192:G196" si="240">IF(ISERROR(C192/$B$5),"",(C192/$B$5))</f>
        <v>0.17777777777777778</v>
      </c>
      <c r="H192" s="104">
        <f t="shared" ref="H192:H196" si="241">IF(ISERROR(F192-G192),"",(F192-G192))</f>
        <v>-0.11111111111111112</v>
      </c>
      <c r="I192" s="103">
        <f t="shared" ref="I192:I196" si="242">IF(ISERROR((B192*E192)/(C192*D192)),"",(B192*E192/(C192*D192)))</f>
        <v>0.33035714285714285</v>
      </c>
      <c r="J192" s="103">
        <f t="shared" ref="J192:J196" si="243">POWER(1/B192+1/C192+1/D192+1/E192,1/2)</f>
        <v>0.71356140882889973</v>
      </c>
      <c r="K192" s="103">
        <f t="shared" ref="K192:K196" si="244">IF(ISERROR(EXP(LN(I192)-1.96 *J192)),"",(EXP(LN(I192)-1.96*J192)))</f>
        <v>8.1580801538631315E-2</v>
      </c>
      <c r="L192" s="103">
        <f t="shared" ref="L192:L196" si="245">IF(ISERROR(EXP(LN(I192)+1.96 *J192)),"",EXP(LN(I192)+1.96*J192))</f>
        <v>1.3377637848416477</v>
      </c>
      <c r="M192" s="103">
        <f t="shared" ref="M192:M196" si="246">IF(ISERROR(($B$7*B192/(B192+D192)/(($B$7*B192/(B192+D192)+(1-$B$7)*C192/(C192+E192))))/($B$7*D192/(B192+D192)/(($B$7*D192/(B192+D192)+(1-$B$7)*E192/(C192+E192))))),"",($B$7*B192/(B192+D192)/(($B$7*B192/(B192+D192)+(1-$B$7)*C192/(C192+E192))))/($B$7*D192/(B192+D192)/(($B$7*D192/(B192+D192)+(1-$B$7)*E192/(C192+E192)))))</f>
        <v>0.46428571428571436</v>
      </c>
      <c r="N192" s="102">
        <f t="shared" ref="N192:N196" si="247">MIN(_xlfn.HYPGEOM.DIST(C192,B192+C192,C192+E192,B192+D192+C192+E192,TRUE),_xlfn.HYPGEOM.DIST(B192,B192+C192,B192+D192,B192+D192+C192+E192,TRUE))</f>
        <v>9.8299252574717597E-2</v>
      </c>
      <c r="O192" s="176" t="str">
        <f t="shared" ref="O192:O196" si="248">IF(AND(N192&lt;$B$6,M192&gt;1,AND(B192&gt;0,B192&lt;$B$4)),"Doers are " &amp; ROUND(M192,1)&amp;" more likely to give this response than Non-Doers.",IF(AND(N192&lt;$B$6,M192&gt;1,B192=$B$4),"Doers are more likely to give this response than Doers.",""))</f>
        <v/>
      </c>
      <c r="P192" s="213"/>
      <c r="Q192" s="192" t="str">
        <f t="shared" ref="Q192:Q196" si="249">IF(AND(N192&lt;$B$6,M192&lt;1,AND(C192&gt;0,B192&gt;0)),"Non-doers are " &amp; ROUND(1/M192,1)&amp;" more likely to give this response than Doers.",IF(AND(N192&lt;$B$6,M192=0,B192=0),"Non-doers are more likely to give this response than Doers.",""))</f>
        <v/>
      </c>
    </row>
    <row r="193" spans="1:17" s="113" customFormat="1" ht="21.75" customHeight="1" x14ac:dyDescent="0.25">
      <c r="A193" s="109" t="s">
        <v>122</v>
      </c>
      <c r="B193" s="108">
        <v>5</v>
      </c>
      <c r="C193" s="108">
        <v>8</v>
      </c>
      <c r="D193" s="116">
        <f t="shared" si="237"/>
        <v>40</v>
      </c>
      <c r="E193" s="106">
        <f t="shared" si="238"/>
        <v>37</v>
      </c>
      <c r="F193" s="105">
        <f t="shared" si="239"/>
        <v>0.1111111111111111</v>
      </c>
      <c r="G193" s="105">
        <f t="shared" si="240"/>
        <v>0.17777777777777778</v>
      </c>
      <c r="H193" s="104">
        <f t="shared" si="241"/>
        <v>-6.666666666666668E-2</v>
      </c>
      <c r="I193" s="103">
        <f t="shared" si="242"/>
        <v>0.578125</v>
      </c>
      <c r="J193" s="103">
        <f t="shared" si="243"/>
        <v>0.61402526578881678</v>
      </c>
      <c r="K193" s="103">
        <f t="shared" si="244"/>
        <v>0.1735213397187331</v>
      </c>
      <c r="L193" s="103">
        <f t="shared" si="245"/>
        <v>1.9261522309980021</v>
      </c>
      <c r="M193" s="103">
        <f t="shared" si="246"/>
        <v>0.70220588235294112</v>
      </c>
      <c r="N193" s="102">
        <f t="shared" si="247"/>
        <v>0.27508640330093465</v>
      </c>
      <c r="O193" s="176" t="str">
        <f t="shared" si="248"/>
        <v/>
      </c>
      <c r="P193" s="213"/>
      <c r="Q193" s="192" t="str">
        <f t="shared" si="249"/>
        <v/>
      </c>
    </row>
    <row r="194" spans="1:17" s="113" customFormat="1" ht="21.75" customHeight="1" x14ac:dyDescent="0.25">
      <c r="A194" s="109" t="s">
        <v>123</v>
      </c>
      <c r="B194" s="108">
        <v>12</v>
      </c>
      <c r="C194" s="108">
        <v>15</v>
      </c>
      <c r="D194" s="116">
        <f t="shared" si="237"/>
        <v>33</v>
      </c>
      <c r="E194" s="106">
        <f t="shared" si="238"/>
        <v>30</v>
      </c>
      <c r="F194" s="105">
        <f t="shared" si="239"/>
        <v>0.26666666666666666</v>
      </c>
      <c r="G194" s="105">
        <f t="shared" si="240"/>
        <v>0.33333333333333331</v>
      </c>
      <c r="H194" s="104">
        <f t="shared" si="241"/>
        <v>-6.6666666666666652E-2</v>
      </c>
      <c r="I194" s="103">
        <f t="shared" si="242"/>
        <v>0.72727272727272729</v>
      </c>
      <c r="J194" s="103">
        <f t="shared" si="243"/>
        <v>0.46220813886858769</v>
      </c>
      <c r="K194" s="103">
        <f t="shared" si="244"/>
        <v>0.29393939178075495</v>
      </c>
      <c r="L194" s="103">
        <f t="shared" si="245"/>
        <v>1.7994376889410881</v>
      </c>
      <c r="M194" s="103">
        <f t="shared" si="246"/>
        <v>0.82213438735177879</v>
      </c>
      <c r="N194" s="102">
        <f t="shared" si="247"/>
        <v>0.32297872589716686</v>
      </c>
      <c r="O194" s="176" t="str">
        <f t="shared" si="248"/>
        <v/>
      </c>
      <c r="P194" s="213"/>
      <c r="Q194" s="192" t="str">
        <f t="shared" si="249"/>
        <v/>
      </c>
    </row>
    <row r="195" spans="1:17" s="113" customFormat="1" ht="44.25" customHeight="1" x14ac:dyDescent="0.25">
      <c r="A195" s="109" t="s">
        <v>124</v>
      </c>
      <c r="B195" s="108">
        <v>25</v>
      </c>
      <c r="C195" s="108">
        <v>0</v>
      </c>
      <c r="D195" s="116">
        <f t="shared" si="237"/>
        <v>20</v>
      </c>
      <c r="E195" s="106">
        <f t="shared" si="238"/>
        <v>45</v>
      </c>
      <c r="F195" s="105">
        <f t="shared" si="239"/>
        <v>0.55555555555555558</v>
      </c>
      <c r="G195" s="105">
        <f t="shared" si="240"/>
        <v>0</v>
      </c>
      <c r="H195" s="104">
        <f t="shared" si="241"/>
        <v>0.55555555555555558</v>
      </c>
      <c r="I195" s="103" t="str">
        <f t="shared" si="242"/>
        <v/>
      </c>
      <c r="J195" s="103" t="e">
        <f t="shared" si="243"/>
        <v>#DIV/0!</v>
      </c>
      <c r="K195" s="103" t="str">
        <f t="shared" si="244"/>
        <v/>
      </c>
      <c r="L195" s="103" t="str">
        <f t="shared" si="245"/>
        <v/>
      </c>
      <c r="M195" s="103">
        <f t="shared" si="246"/>
        <v>4.375</v>
      </c>
      <c r="N195" s="102">
        <f t="shared" si="247"/>
        <v>2.7294912612523054E-10</v>
      </c>
      <c r="O195" s="176" t="str">
        <f t="shared" si="248"/>
        <v>Doers are 4.4 more likely to give this response than Non-Doers.</v>
      </c>
      <c r="P195" s="213"/>
      <c r="Q195" s="192" t="str">
        <f t="shared" si="249"/>
        <v/>
      </c>
    </row>
    <row r="196" spans="1:17" s="113" customFormat="1" ht="31.5" customHeight="1" x14ac:dyDescent="0.25">
      <c r="A196" s="109" t="s">
        <v>77</v>
      </c>
      <c r="B196" s="108">
        <v>0</v>
      </c>
      <c r="C196" s="108">
        <v>0</v>
      </c>
      <c r="D196" s="116">
        <f t="shared" si="237"/>
        <v>45</v>
      </c>
      <c r="E196" s="106">
        <f t="shared" si="238"/>
        <v>45</v>
      </c>
      <c r="F196" s="105">
        <f t="shared" si="239"/>
        <v>0</v>
      </c>
      <c r="G196" s="105">
        <f t="shared" si="240"/>
        <v>0</v>
      </c>
      <c r="H196" s="104">
        <f t="shared" si="241"/>
        <v>0</v>
      </c>
      <c r="I196" s="103" t="str">
        <f t="shared" si="242"/>
        <v/>
      </c>
      <c r="J196" s="103" t="e">
        <f t="shared" si="243"/>
        <v>#DIV/0!</v>
      </c>
      <c r="K196" s="103" t="str">
        <f t="shared" si="244"/>
        <v/>
      </c>
      <c r="L196" s="103" t="str">
        <f t="shared" si="245"/>
        <v/>
      </c>
      <c r="M196" s="103" t="str">
        <f t="shared" si="246"/>
        <v/>
      </c>
      <c r="N196" s="102">
        <f t="shared" si="247"/>
        <v>1</v>
      </c>
      <c r="O196" s="176" t="str">
        <f t="shared" si="248"/>
        <v/>
      </c>
      <c r="P196" s="213"/>
      <c r="Q196" s="192" t="str">
        <f t="shared" si="249"/>
        <v/>
      </c>
    </row>
    <row r="197" spans="1:17" s="113" customFormat="1" ht="45" x14ac:dyDescent="0.25">
      <c r="A197" s="114" t="s">
        <v>324</v>
      </c>
      <c r="B197" s="108"/>
      <c r="C197" s="108"/>
      <c r="D197" s="107"/>
      <c r="E197" s="106"/>
      <c r="F197" s="105"/>
      <c r="G197" s="105"/>
      <c r="H197" s="104"/>
      <c r="I197" s="103"/>
      <c r="J197" s="103"/>
      <c r="K197" s="103"/>
      <c r="L197" s="103"/>
      <c r="M197" s="103"/>
      <c r="N197" s="102"/>
      <c r="O197" s="176"/>
      <c r="P197" s="213"/>
      <c r="Q197" s="192"/>
    </row>
    <row r="198" spans="1:17" s="113" customFormat="1" ht="75" x14ac:dyDescent="0.25">
      <c r="A198" s="109" t="s">
        <v>64</v>
      </c>
      <c r="B198" s="108">
        <v>5</v>
      </c>
      <c r="C198" s="108">
        <v>38</v>
      </c>
      <c r="D198" s="116">
        <f t="shared" ref="D198:D200" si="250">SUM($B$4-B198)</f>
        <v>40</v>
      </c>
      <c r="E198" s="106">
        <f t="shared" ref="E198:E200" si="251">SUM($B$5-C198)</f>
        <v>7</v>
      </c>
      <c r="F198" s="105">
        <f t="shared" ref="F198:F200" si="252">IF(ISERROR(B198/$B$4),"",(B198/$B$4))</f>
        <v>0.1111111111111111</v>
      </c>
      <c r="G198" s="105">
        <f t="shared" ref="G198:G200" si="253">IF(ISERROR(C198/$B$5),"",(C198/$B$5))</f>
        <v>0.84444444444444444</v>
      </c>
      <c r="H198" s="104">
        <f t="shared" ref="H198:H200" si="254">IF(ISERROR(F198-G198),"",(F198-G198))</f>
        <v>-0.73333333333333339</v>
      </c>
      <c r="I198" s="103">
        <f t="shared" ref="I198:I200" si="255">IF(ISERROR((B198*E198)/(C198*D198)),"",(B198*E198/(C198*D198)))</f>
        <v>2.3026315789473683E-2</v>
      </c>
      <c r="J198" s="103">
        <f t="shared" ref="J198:J200" si="256">POWER(1/B198+1/C198+1/D198+1/E198,1/2)</f>
        <v>0.62783193000262982</v>
      </c>
      <c r="K198" s="103">
        <f t="shared" ref="K198:K200" si="257">IF(ISERROR(EXP(LN(I198)-1.96 *J198)),"",(EXP(LN(I198)-1.96*J198)))</f>
        <v>6.7267165623639824E-3</v>
      </c>
      <c r="L198" s="103">
        <f t="shared" ref="L198:L200" si="258">IF(ISERROR(EXP(LN(I198)+1.96 *J198)),"",EXP(LN(I198)+1.96*J198))</f>
        <v>7.8821697617393285E-2</v>
      </c>
      <c r="M198" s="103">
        <f t="shared" ref="M198:M200" si="259">IF(ISERROR(($B$7*B198/(B198+D198)/(($B$7*B198/(B198+D198)+(1-$B$7)*C198/(C198+E198))))/($B$7*D198/(B198+D198)/(($B$7*D198/(B198+D198)+(1-$B$7)*E198/(C198+E198))))),"",($B$7*B198/(B198+D198)/(($B$7*B198/(B198+D198)+(1-$B$7)*C198/(C198+E198))))/($B$7*D198/(B198+D198)/(($B$7*D198/(B198+D198)+(1-$B$7)*E198/(C198+E198)))))</f>
        <v>0.10181451612903225</v>
      </c>
      <c r="N198" s="102">
        <f t="shared" ref="N198:N200" si="260">MIN(_xlfn.HYPGEOM.DIST(C198,B198+C198,C198+E198,B198+D198+C198+E198,TRUE),_xlfn.HYPGEOM.DIST(B198,B198+C198,B198+D198,B198+D198+C198+E198,TRUE))</f>
        <v>5.9602219119035682E-13</v>
      </c>
      <c r="O198" s="176" t="str">
        <f t="shared" ref="O198:O200" si="261">IF(AND(N198&lt;$B$6,M198&gt;1,AND(B198&gt;0,B198&lt;$B$4)),"Doers are " &amp; ROUND(M198,1)&amp;" more likely to give this response than Non-Doers.",IF(AND(N198&lt;$B$6,M198&gt;1,B198=$B$4),"Doers are more likely to give this response than Doers.",""))</f>
        <v/>
      </c>
      <c r="P198" s="213"/>
      <c r="Q198" s="192" t="str">
        <f t="shared" ref="Q198:Q200" si="262">IF(AND(N198&lt;$B$6,M198&lt;1,AND(C198&gt;0,B198&gt;0)),"Non-doers are " &amp; ROUND(1/M198,1)&amp;" more likely to give this response than Doers.",IF(AND(N198&lt;$B$6,M198=0,B198=0),"Non-doers are more likely to give this response than Doers.",""))</f>
        <v>Non-doers are 9.8 more likely to give this response than Doers.</v>
      </c>
    </row>
    <row r="199" spans="1:17" s="113" customFormat="1" ht="60" x14ac:dyDescent="0.25">
      <c r="A199" s="109" t="s">
        <v>127</v>
      </c>
      <c r="B199" s="108">
        <v>40</v>
      </c>
      <c r="C199" s="108">
        <v>0</v>
      </c>
      <c r="D199" s="116">
        <f t="shared" si="250"/>
        <v>5</v>
      </c>
      <c r="E199" s="106">
        <f t="shared" si="251"/>
        <v>45</v>
      </c>
      <c r="F199" s="105">
        <f t="shared" si="252"/>
        <v>0.88888888888888884</v>
      </c>
      <c r="G199" s="105">
        <f t="shared" si="253"/>
        <v>0</v>
      </c>
      <c r="H199" s="104">
        <f t="shared" si="254"/>
        <v>0.88888888888888884</v>
      </c>
      <c r="I199" s="103" t="str">
        <f t="shared" si="255"/>
        <v/>
      </c>
      <c r="J199" s="103" t="e">
        <f t="shared" si="256"/>
        <v>#DIV/0!</v>
      </c>
      <c r="K199" s="103" t="str">
        <f t="shared" si="257"/>
        <v/>
      </c>
      <c r="L199" s="103" t="str">
        <f t="shared" si="258"/>
        <v/>
      </c>
      <c r="M199" s="103">
        <f t="shared" si="259"/>
        <v>14.499999999999996</v>
      </c>
      <c r="N199" s="102">
        <f t="shared" si="260"/>
        <v>2.0406555163611641E-20</v>
      </c>
      <c r="O199" s="176" t="str">
        <f t="shared" si="261"/>
        <v>Doers are 14.5 more likely to give this response than Non-Doers.</v>
      </c>
      <c r="P199" s="213"/>
      <c r="Q199" s="192" t="str">
        <f t="shared" si="262"/>
        <v/>
      </c>
    </row>
    <row r="200" spans="1:17" s="113" customFormat="1" ht="33" customHeight="1" x14ac:dyDescent="0.25">
      <c r="A200" s="109" t="s">
        <v>109</v>
      </c>
      <c r="B200" s="108">
        <v>0</v>
      </c>
      <c r="C200" s="108">
        <v>0</v>
      </c>
      <c r="D200" s="116">
        <f t="shared" si="250"/>
        <v>45</v>
      </c>
      <c r="E200" s="106">
        <f t="shared" si="251"/>
        <v>45</v>
      </c>
      <c r="F200" s="105">
        <f t="shared" si="252"/>
        <v>0</v>
      </c>
      <c r="G200" s="105">
        <f t="shared" si="253"/>
        <v>0</v>
      </c>
      <c r="H200" s="104">
        <f t="shared" si="254"/>
        <v>0</v>
      </c>
      <c r="I200" s="103" t="str">
        <f t="shared" si="255"/>
        <v/>
      </c>
      <c r="J200" s="103" t="e">
        <f t="shared" si="256"/>
        <v>#DIV/0!</v>
      </c>
      <c r="K200" s="103" t="str">
        <f t="shared" si="257"/>
        <v/>
      </c>
      <c r="L200" s="103" t="str">
        <f t="shared" si="258"/>
        <v/>
      </c>
      <c r="M200" s="103" t="str">
        <f t="shared" si="259"/>
        <v/>
      </c>
      <c r="N200" s="102">
        <f t="shared" si="260"/>
        <v>1</v>
      </c>
      <c r="O200" s="176" t="str">
        <f t="shared" si="261"/>
        <v/>
      </c>
      <c r="P200" s="213"/>
      <c r="Q200" s="192" t="str">
        <f t="shared" si="262"/>
        <v/>
      </c>
    </row>
    <row r="201" spans="1:17" s="113" customFormat="1" ht="30" x14ac:dyDescent="0.25">
      <c r="A201" s="114" t="s">
        <v>325</v>
      </c>
      <c r="B201" s="108"/>
      <c r="C201" s="108"/>
      <c r="D201" s="107"/>
      <c r="E201" s="106"/>
      <c r="F201" s="105"/>
      <c r="G201" s="105"/>
      <c r="H201" s="104"/>
      <c r="I201" s="103"/>
      <c r="J201" s="103"/>
      <c r="K201" s="103"/>
      <c r="L201" s="103"/>
      <c r="M201" s="103"/>
      <c r="N201" s="102"/>
      <c r="O201" s="176"/>
      <c r="P201" s="213"/>
      <c r="Q201" s="192"/>
    </row>
    <row r="202" spans="1:17" s="113" customFormat="1" ht="21.95" customHeight="1" x14ac:dyDescent="0.25">
      <c r="A202" s="109" t="s">
        <v>383</v>
      </c>
      <c r="B202" s="108">
        <v>4</v>
      </c>
      <c r="C202" s="108">
        <v>5</v>
      </c>
      <c r="D202" s="116">
        <f t="shared" ref="D202:D208" si="263">SUM($B$4-B202)</f>
        <v>41</v>
      </c>
      <c r="E202" s="106">
        <f t="shared" ref="E202:E208" si="264">SUM($B$5-C202)</f>
        <v>40</v>
      </c>
      <c r="F202" s="105">
        <f t="shared" ref="F202:F208" si="265">IF(ISERROR(B202/$B$4),"",(B202/$B$4))</f>
        <v>8.8888888888888892E-2</v>
      </c>
      <c r="G202" s="105">
        <f t="shared" ref="G202:G208" si="266">IF(ISERROR(C202/$B$5),"",(C202/$B$5))</f>
        <v>0.1111111111111111</v>
      </c>
      <c r="H202" s="104">
        <f t="shared" ref="H202:H208" si="267">IF(ISERROR(F202-G202),"",(F202-G202))</f>
        <v>-2.2222222222222213E-2</v>
      </c>
      <c r="I202" s="103">
        <f t="shared" ref="I202:I208" si="268">IF(ISERROR((B202*E202)/(C202*D202)),"",(B202*E202/(C202*D202)))</f>
        <v>0.78048780487804881</v>
      </c>
      <c r="J202" s="103">
        <f t="shared" ref="J202:J208" si="269">POWER(1/B202+1/C202+1/D202+1/E202,1/2)</f>
        <v>0.70667548698284355</v>
      </c>
      <c r="K202" s="103">
        <f t="shared" ref="K202:K208" si="270">IF(ISERROR(EXP(LN(I202)-1.96 *J202)),"",(EXP(LN(I202)-1.96*J202)))</f>
        <v>0.19535827111634615</v>
      </c>
      <c r="L202" s="103">
        <f t="shared" ref="L202:L208" si="271">IF(ISERROR(EXP(LN(I202)+1.96 *J202)),"",EXP(LN(I202)+1.96*J202))</f>
        <v>3.1181746750848736</v>
      </c>
      <c r="M202" s="103">
        <f t="shared" ref="M202:M208" si="272">IF(ISERROR(($B$7*B202/(B202+D202)/(($B$7*B202/(B202+D202)+(1-$B$7)*C202/(C202+E202))))/($B$7*D202/(B202+D202)/(($B$7*D202/(B202+D202)+(1-$B$7)*E202/(C202+E202))))),"",($B$7*B202/(B202+D202)/(($B$7*B202/(B202+D202)+(1-$B$7)*C202/(C202+E202))))/($B$7*D202/(B202+D202)/(($B$7*D202/(B202+D202)+(1-$B$7)*E202/(C202+E202)))))</f>
        <v>0.85683987274655349</v>
      </c>
      <c r="N202" s="102">
        <f t="shared" ref="N202:N208" si="273">MIN(_xlfn.HYPGEOM.DIST(C202,B202+C202,C202+E202,B202+D202+C202+E202,TRUE),_xlfn.HYPGEOM.DIST(B202,B202+C202,B202+D202,B202+D202+C202+E202,TRUE))</f>
        <v>0.5</v>
      </c>
      <c r="O202" s="176" t="str">
        <f t="shared" ref="O202:O265" si="274">IF(AND(N202&lt;$B$6,M202&gt;1,AND(B202&gt;0,B202&lt;$B$4)),"Doers are " &amp; ROUND(M202,1)&amp;" more likely to give this response than Non-Doers.",IF(AND(N202&lt;$B$6,M202&gt;1,B202=$B$4),"Doers are more likely to give this response than Doers.",""))</f>
        <v/>
      </c>
      <c r="P202" s="213"/>
      <c r="Q202" s="192" t="str">
        <f t="shared" ref="Q202:Q265" si="275">IF(AND(N202&lt;$B$6,M202&lt;1,AND(C202&gt;0,B202&gt;0)),"Non-doers are " &amp; ROUND(1/M202,1)&amp;" more likely to give this response than Doers.",IF(AND(N202&lt;$B$6,M202=0,B202=0),"Non-doers are more likely to give this response than Doers.",""))</f>
        <v/>
      </c>
    </row>
    <row r="203" spans="1:17" s="113" customFormat="1" ht="21.95" customHeight="1" x14ac:dyDescent="0.25">
      <c r="A203" s="109" t="s">
        <v>384</v>
      </c>
      <c r="B203" s="108">
        <v>1</v>
      </c>
      <c r="C203" s="108"/>
      <c r="D203" s="116">
        <f t="shared" si="263"/>
        <v>44</v>
      </c>
      <c r="E203" s="106">
        <f t="shared" si="264"/>
        <v>45</v>
      </c>
      <c r="F203" s="105">
        <f t="shared" si="265"/>
        <v>2.2222222222222223E-2</v>
      </c>
      <c r="G203" s="105">
        <f t="shared" si="266"/>
        <v>0</v>
      </c>
      <c r="H203" s="104">
        <f t="shared" si="267"/>
        <v>2.2222222222222223E-2</v>
      </c>
      <c r="I203" s="103" t="str">
        <f t="shared" si="268"/>
        <v/>
      </c>
      <c r="J203" s="103" t="e">
        <f t="shared" si="269"/>
        <v>#DIV/0!</v>
      </c>
      <c r="K203" s="103" t="str">
        <f t="shared" si="270"/>
        <v/>
      </c>
      <c r="L203" s="103" t="str">
        <f t="shared" si="271"/>
        <v/>
      </c>
      <c r="M203" s="103">
        <f t="shared" si="272"/>
        <v>2.5340909090909087</v>
      </c>
      <c r="N203" s="102">
        <f t="shared" si="273"/>
        <v>0.5</v>
      </c>
      <c r="O203" s="176" t="str">
        <f t="shared" si="274"/>
        <v/>
      </c>
      <c r="P203" s="213"/>
      <c r="Q203" s="192" t="str">
        <f t="shared" si="275"/>
        <v/>
      </c>
    </row>
    <row r="204" spans="1:17" s="113" customFormat="1" ht="21.95" customHeight="1" x14ac:dyDescent="0.25">
      <c r="A204" s="109" t="s">
        <v>385</v>
      </c>
      <c r="B204" s="108">
        <v>0</v>
      </c>
      <c r="C204" s="108">
        <v>2</v>
      </c>
      <c r="D204" s="116">
        <f t="shared" si="263"/>
        <v>45</v>
      </c>
      <c r="E204" s="106">
        <f t="shared" si="264"/>
        <v>43</v>
      </c>
      <c r="F204" s="105">
        <f t="shared" si="265"/>
        <v>0</v>
      </c>
      <c r="G204" s="105">
        <f t="shared" si="266"/>
        <v>4.4444444444444446E-2</v>
      </c>
      <c r="H204" s="104">
        <f t="shared" si="267"/>
        <v>-4.4444444444444446E-2</v>
      </c>
      <c r="I204" s="103">
        <f t="shared" si="268"/>
        <v>0</v>
      </c>
      <c r="J204" s="103" t="e">
        <f t="shared" si="269"/>
        <v>#DIV/0!</v>
      </c>
      <c r="K204" s="103" t="str">
        <f t="shared" si="270"/>
        <v/>
      </c>
      <c r="L204" s="103" t="str">
        <f t="shared" si="271"/>
        <v/>
      </c>
      <c r="M204" s="103">
        <f t="shared" si="272"/>
        <v>0</v>
      </c>
      <c r="N204" s="102">
        <f t="shared" si="273"/>
        <v>0.2471910112359551</v>
      </c>
      <c r="O204" s="176" t="str">
        <f t="shared" si="274"/>
        <v/>
      </c>
      <c r="P204" s="213"/>
      <c r="Q204" s="192" t="str">
        <f t="shared" si="275"/>
        <v/>
      </c>
    </row>
    <row r="205" spans="1:17" s="113" customFormat="1" ht="21.95" customHeight="1" x14ac:dyDescent="0.25">
      <c r="A205" s="109" t="s">
        <v>136</v>
      </c>
      <c r="B205" s="108">
        <v>0</v>
      </c>
      <c r="C205" s="108">
        <v>1</v>
      </c>
      <c r="D205" s="116">
        <f t="shared" si="263"/>
        <v>45</v>
      </c>
      <c r="E205" s="106">
        <f t="shared" si="264"/>
        <v>44</v>
      </c>
      <c r="F205" s="105">
        <f t="shared" si="265"/>
        <v>0</v>
      </c>
      <c r="G205" s="105">
        <f t="shared" si="266"/>
        <v>2.2222222222222223E-2</v>
      </c>
      <c r="H205" s="104">
        <f t="shared" si="267"/>
        <v>-2.2222222222222223E-2</v>
      </c>
      <c r="I205" s="103">
        <f t="shared" si="268"/>
        <v>0</v>
      </c>
      <c r="J205" s="103" t="e">
        <f t="shared" si="269"/>
        <v>#DIV/0!</v>
      </c>
      <c r="K205" s="103" t="str">
        <f t="shared" si="270"/>
        <v/>
      </c>
      <c r="L205" s="103" t="str">
        <f t="shared" si="271"/>
        <v/>
      </c>
      <c r="M205" s="103">
        <f t="shared" si="272"/>
        <v>0</v>
      </c>
      <c r="N205" s="102">
        <f t="shared" si="273"/>
        <v>0.5</v>
      </c>
      <c r="O205" s="176" t="str">
        <f t="shared" si="274"/>
        <v/>
      </c>
      <c r="P205" s="213"/>
      <c r="Q205" s="192" t="str">
        <f t="shared" si="275"/>
        <v/>
      </c>
    </row>
    <row r="206" spans="1:17" s="113" customFormat="1" ht="21.95" customHeight="1" x14ac:dyDescent="0.25">
      <c r="A206" s="109"/>
      <c r="B206" s="108"/>
      <c r="C206" s="108"/>
      <c r="D206" s="116">
        <f t="shared" si="263"/>
        <v>45</v>
      </c>
      <c r="E206" s="106">
        <f t="shared" si="264"/>
        <v>45</v>
      </c>
      <c r="F206" s="105">
        <f t="shared" si="265"/>
        <v>0</v>
      </c>
      <c r="G206" s="105">
        <f t="shared" si="266"/>
        <v>0</v>
      </c>
      <c r="H206" s="104">
        <f t="shared" si="267"/>
        <v>0</v>
      </c>
      <c r="I206" s="103" t="str">
        <f t="shared" si="268"/>
        <v/>
      </c>
      <c r="J206" s="103" t="e">
        <f t="shared" si="269"/>
        <v>#DIV/0!</v>
      </c>
      <c r="K206" s="103" t="str">
        <f t="shared" si="270"/>
        <v/>
      </c>
      <c r="L206" s="103" t="str">
        <f t="shared" si="271"/>
        <v/>
      </c>
      <c r="M206" s="103" t="str">
        <f t="shared" si="272"/>
        <v/>
      </c>
      <c r="N206" s="102">
        <f t="shared" si="273"/>
        <v>1</v>
      </c>
      <c r="O206" s="176" t="str">
        <f t="shared" si="274"/>
        <v/>
      </c>
      <c r="P206" s="213"/>
      <c r="Q206" s="192" t="str">
        <f t="shared" si="275"/>
        <v/>
      </c>
    </row>
    <row r="207" spans="1:17" ht="21.95" customHeight="1" x14ac:dyDescent="0.25">
      <c r="A207" s="109"/>
      <c r="B207" s="108"/>
      <c r="C207" s="108"/>
      <c r="D207" s="116">
        <f t="shared" si="263"/>
        <v>45</v>
      </c>
      <c r="E207" s="106">
        <f t="shared" si="264"/>
        <v>45</v>
      </c>
      <c r="F207" s="105">
        <f t="shared" si="265"/>
        <v>0</v>
      </c>
      <c r="G207" s="105">
        <f t="shared" si="266"/>
        <v>0</v>
      </c>
      <c r="H207" s="104">
        <f t="shared" si="267"/>
        <v>0</v>
      </c>
      <c r="I207" s="103" t="str">
        <f t="shared" si="268"/>
        <v/>
      </c>
      <c r="J207" s="103" t="e">
        <f t="shared" si="269"/>
        <v>#DIV/0!</v>
      </c>
      <c r="K207" s="103" t="str">
        <f t="shared" si="270"/>
        <v/>
      </c>
      <c r="L207" s="103" t="str">
        <f t="shared" si="271"/>
        <v/>
      </c>
      <c r="M207" s="103" t="str">
        <f t="shared" si="272"/>
        <v/>
      </c>
      <c r="N207" s="102">
        <f t="shared" si="273"/>
        <v>1</v>
      </c>
      <c r="O207" s="176" t="str">
        <f t="shared" si="274"/>
        <v/>
      </c>
      <c r="P207" s="213"/>
      <c r="Q207" s="192" t="str">
        <f t="shared" si="275"/>
        <v/>
      </c>
    </row>
    <row r="208" spans="1:17" ht="21.95" customHeight="1" x14ac:dyDescent="0.25">
      <c r="A208" s="109"/>
      <c r="B208" s="108"/>
      <c r="C208" s="108"/>
      <c r="D208" s="116">
        <f t="shared" si="263"/>
        <v>45</v>
      </c>
      <c r="E208" s="106">
        <f t="shared" si="264"/>
        <v>45</v>
      </c>
      <c r="F208" s="105">
        <f t="shared" si="265"/>
        <v>0</v>
      </c>
      <c r="G208" s="105">
        <f t="shared" si="266"/>
        <v>0</v>
      </c>
      <c r="H208" s="104">
        <f t="shared" si="267"/>
        <v>0</v>
      </c>
      <c r="I208" s="103" t="str">
        <f t="shared" si="268"/>
        <v/>
      </c>
      <c r="J208" s="103" t="e">
        <f t="shared" si="269"/>
        <v>#DIV/0!</v>
      </c>
      <c r="K208" s="103" t="str">
        <f t="shared" si="270"/>
        <v/>
      </c>
      <c r="L208" s="103" t="str">
        <f t="shared" si="271"/>
        <v/>
      </c>
      <c r="M208" s="103" t="str">
        <f t="shared" si="272"/>
        <v/>
      </c>
      <c r="N208" s="102">
        <f t="shared" si="273"/>
        <v>1</v>
      </c>
      <c r="O208" s="176" t="str">
        <f t="shared" si="274"/>
        <v/>
      </c>
      <c r="P208" s="213"/>
      <c r="Q208" s="192" t="str">
        <f t="shared" si="275"/>
        <v/>
      </c>
    </row>
    <row r="209" spans="1:17" ht="21.95" customHeight="1" x14ac:dyDescent="0.25">
      <c r="A209" s="111" t="s">
        <v>182</v>
      </c>
      <c r="B209" s="108"/>
      <c r="C209" s="108"/>
      <c r="D209" s="107"/>
      <c r="E209" s="106"/>
      <c r="F209" s="105"/>
      <c r="G209" s="105"/>
      <c r="H209" s="104"/>
      <c r="I209" s="103"/>
      <c r="J209" s="103"/>
      <c r="K209" s="103"/>
      <c r="L209" s="103"/>
      <c r="M209" s="103"/>
      <c r="N209" s="102"/>
      <c r="O209" s="176"/>
      <c r="P209" s="213"/>
      <c r="Q209" s="192"/>
    </row>
    <row r="210" spans="1:17" ht="21.95" customHeight="1" x14ac:dyDescent="0.25">
      <c r="A210" s="109"/>
      <c r="B210" s="108"/>
      <c r="C210" s="108"/>
      <c r="D210" s="116">
        <f t="shared" ref="D210:D273" si="276">SUM($B$4-B210)</f>
        <v>45</v>
      </c>
      <c r="E210" s="106">
        <f t="shared" ref="E210:E273" si="277">SUM($B$5-C210)</f>
        <v>45</v>
      </c>
      <c r="F210" s="105">
        <f t="shared" ref="F210:F273" si="278">IF(ISERROR(B210/$B$4),"",(B210/$B$4))</f>
        <v>0</v>
      </c>
      <c r="G210" s="105">
        <f t="shared" ref="G210:G273" si="279">IF(ISERROR(C210/$B$5),"",(C210/$B$5))</f>
        <v>0</v>
      </c>
      <c r="H210" s="104">
        <f t="shared" ref="H210:H273" si="280">IF(ISERROR(F210-G210),"",(F210-G210))</f>
        <v>0</v>
      </c>
      <c r="I210" s="103" t="str">
        <f t="shared" ref="I210:I273" si="281">IF(ISERROR((B210*E210)/(C210*D210)),"",(B210*E210/(C210*D210)))</f>
        <v/>
      </c>
      <c r="J210" s="103" t="e">
        <f t="shared" ref="J210:J273" si="282">POWER(1/B210+1/C210+1/D210+1/E210,1/2)</f>
        <v>#DIV/0!</v>
      </c>
      <c r="K210" s="103" t="str">
        <f t="shared" ref="K210:K273" si="283">IF(ISERROR(EXP(LN(I210)-1.96 *J210)),"",(EXP(LN(I210)-1.96*J210)))</f>
        <v/>
      </c>
      <c r="L210" s="103" t="str">
        <f t="shared" ref="L210:L273" si="284">IF(ISERROR(EXP(LN(I210)+1.96 *J210)),"",EXP(LN(I210)+1.96*J210))</f>
        <v/>
      </c>
      <c r="M210" s="103" t="str">
        <f t="shared" ref="M210:M273" si="285">IF(ISERROR(($B$7*B210/(B210+D210)/(($B$7*B210/(B210+D210)+(1-$B$7)*C210/(C210+E210))))/($B$7*D210/(B210+D210)/(($B$7*D210/(B210+D210)+(1-$B$7)*E210/(C210+E210))))),"",($B$7*B210/(B210+D210)/(($B$7*B210/(B210+D210)+(1-$B$7)*C210/(C210+E210))))/($B$7*D210/(B210+D210)/(($B$7*D210/(B210+D210)+(1-$B$7)*E210/(C210+E210)))))</f>
        <v/>
      </c>
      <c r="N210" s="102">
        <f t="shared" ref="N210:N273" si="286">MIN(_xlfn.HYPGEOM.DIST(C210,B210+C210,C210+E210,B210+D210+C210+E210,TRUE),_xlfn.HYPGEOM.DIST(B210,B210+C210,B210+D210,B210+D210+C210+E210,TRUE))</f>
        <v>1</v>
      </c>
      <c r="O210" s="176" t="str">
        <f t="shared" si="274"/>
        <v/>
      </c>
      <c r="P210" s="213"/>
      <c r="Q210" s="192" t="str">
        <f t="shared" si="275"/>
        <v/>
      </c>
    </row>
    <row r="211" spans="1:17" ht="21.95" customHeight="1" x14ac:dyDescent="0.25">
      <c r="A211" s="109"/>
      <c r="B211" s="108"/>
      <c r="C211" s="108"/>
      <c r="D211" s="116">
        <f t="shared" si="276"/>
        <v>45</v>
      </c>
      <c r="E211" s="106">
        <f t="shared" si="277"/>
        <v>45</v>
      </c>
      <c r="F211" s="105">
        <f t="shared" si="278"/>
        <v>0</v>
      </c>
      <c r="G211" s="105">
        <f t="shared" si="279"/>
        <v>0</v>
      </c>
      <c r="H211" s="104">
        <f t="shared" si="280"/>
        <v>0</v>
      </c>
      <c r="I211" s="103" t="str">
        <f t="shared" si="281"/>
        <v/>
      </c>
      <c r="J211" s="103" t="e">
        <f t="shared" si="282"/>
        <v>#DIV/0!</v>
      </c>
      <c r="K211" s="103" t="str">
        <f t="shared" si="283"/>
        <v/>
      </c>
      <c r="L211" s="103" t="str">
        <f t="shared" si="284"/>
        <v/>
      </c>
      <c r="M211" s="103" t="str">
        <f t="shared" si="285"/>
        <v/>
      </c>
      <c r="N211" s="102">
        <f t="shared" si="286"/>
        <v>1</v>
      </c>
      <c r="O211" s="176" t="str">
        <f t="shared" si="274"/>
        <v/>
      </c>
      <c r="P211" s="213"/>
      <c r="Q211" s="192" t="str">
        <f t="shared" si="275"/>
        <v/>
      </c>
    </row>
    <row r="212" spans="1:17" ht="21.95" customHeight="1" x14ac:dyDescent="0.25">
      <c r="A212" s="109"/>
      <c r="B212" s="108"/>
      <c r="C212" s="108"/>
      <c r="D212" s="116">
        <f t="shared" si="276"/>
        <v>45</v>
      </c>
      <c r="E212" s="106">
        <f t="shared" si="277"/>
        <v>45</v>
      </c>
      <c r="F212" s="105">
        <f t="shared" si="278"/>
        <v>0</v>
      </c>
      <c r="G212" s="105">
        <f t="shared" si="279"/>
        <v>0</v>
      </c>
      <c r="H212" s="104">
        <f t="shared" si="280"/>
        <v>0</v>
      </c>
      <c r="I212" s="103" t="str">
        <f t="shared" si="281"/>
        <v/>
      </c>
      <c r="J212" s="103" t="e">
        <f t="shared" si="282"/>
        <v>#DIV/0!</v>
      </c>
      <c r="K212" s="103" t="str">
        <f t="shared" si="283"/>
        <v/>
      </c>
      <c r="L212" s="103" t="str">
        <f t="shared" si="284"/>
        <v/>
      </c>
      <c r="M212" s="103" t="str">
        <f t="shared" si="285"/>
        <v/>
      </c>
      <c r="N212" s="102">
        <f t="shared" si="286"/>
        <v>1</v>
      </c>
      <c r="O212" s="176" t="str">
        <f t="shared" si="274"/>
        <v/>
      </c>
      <c r="P212" s="213"/>
      <c r="Q212" s="192" t="str">
        <f t="shared" si="275"/>
        <v/>
      </c>
    </row>
    <row r="213" spans="1:17" ht="21.95" customHeight="1" x14ac:dyDescent="0.25">
      <c r="A213" s="109"/>
      <c r="B213" s="108"/>
      <c r="C213" s="108"/>
      <c r="D213" s="116">
        <f t="shared" si="276"/>
        <v>45</v>
      </c>
      <c r="E213" s="106">
        <f t="shared" si="277"/>
        <v>45</v>
      </c>
      <c r="F213" s="105">
        <f t="shared" si="278"/>
        <v>0</v>
      </c>
      <c r="G213" s="105">
        <f t="shared" si="279"/>
        <v>0</v>
      </c>
      <c r="H213" s="104">
        <f t="shared" si="280"/>
        <v>0</v>
      </c>
      <c r="I213" s="103" t="str">
        <f t="shared" si="281"/>
        <v/>
      </c>
      <c r="J213" s="103" t="e">
        <f t="shared" si="282"/>
        <v>#DIV/0!</v>
      </c>
      <c r="K213" s="103" t="str">
        <f t="shared" si="283"/>
        <v/>
      </c>
      <c r="L213" s="103" t="str">
        <f t="shared" si="284"/>
        <v/>
      </c>
      <c r="M213" s="103" t="str">
        <f t="shared" si="285"/>
        <v/>
      </c>
      <c r="N213" s="102">
        <f t="shared" si="286"/>
        <v>1</v>
      </c>
      <c r="O213" s="176" t="str">
        <f t="shared" si="274"/>
        <v/>
      </c>
      <c r="P213" s="213"/>
      <c r="Q213" s="192" t="str">
        <f t="shared" si="275"/>
        <v/>
      </c>
    </row>
    <row r="214" spans="1:17" ht="21.95" customHeight="1" x14ac:dyDescent="0.25">
      <c r="A214" s="109"/>
      <c r="B214" s="108"/>
      <c r="C214" s="108"/>
      <c r="D214" s="116">
        <f t="shared" si="276"/>
        <v>45</v>
      </c>
      <c r="E214" s="106">
        <f t="shared" si="277"/>
        <v>45</v>
      </c>
      <c r="F214" s="105">
        <f t="shared" si="278"/>
        <v>0</v>
      </c>
      <c r="G214" s="105">
        <f t="shared" si="279"/>
        <v>0</v>
      </c>
      <c r="H214" s="104">
        <f t="shared" si="280"/>
        <v>0</v>
      </c>
      <c r="I214" s="103" t="str">
        <f t="shared" si="281"/>
        <v/>
      </c>
      <c r="J214" s="103" t="e">
        <f t="shared" si="282"/>
        <v>#DIV/0!</v>
      </c>
      <c r="K214" s="103" t="str">
        <f t="shared" si="283"/>
        <v/>
      </c>
      <c r="L214" s="103" t="str">
        <f t="shared" si="284"/>
        <v/>
      </c>
      <c r="M214" s="103" t="str">
        <f t="shared" si="285"/>
        <v/>
      </c>
      <c r="N214" s="102">
        <f t="shared" si="286"/>
        <v>1</v>
      </c>
      <c r="O214" s="176" t="str">
        <f t="shared" si="274"/>
        <v/>
      </c>
      <c r="P214" s="213"/>
      <c r="Q214" s="192" t="str">
        <f t="shared" si="275"/>
        <v/>
      </c>
    </row>
    <row r="215" spans="1:17" ht="21.95" customHeight="1" x14ac:dyDescent="0.25">
      <c r="A215" s="109"/>
      <c r="B215" s="108"/>
      <c r="C215" s="108"/>
      <c r="D215" s="116">
        <f t="shared" si="276"/>
        <v>45</v>
      </c>
      <c r="E215" s="106">
        <f t="shared" si="277"/>
        <v>45</v>
      </c>
      <c r="F215" s="105">
        <f t="shared" si="278"/>
        <v>0</v>
      </c>
      <c r="G215" s="105">
        <f t="shared" si="279"/>
        <v>0</v>
      </c>
      <c r="H215" s="104">
        <f t="shared" si="280"/>
        <v>0</v>
      </c>
      <c r="I215" s="103" t="str">
        <f t="shared" si="281"/>
        <v/>
      </c>
      <c r="J215" s="103" t="e">
        <f t="shared" si="282"/>
        <v>#DIV/0!</v>
      </c>
      <c r="K215" s="103" t="str">
        <f t="shared" si="283"/>
        <v/>
      </c>
      <c r="L215" s="103" t="str">
        <f t="shared" si="284"/>
        <v/>
      </c>
      <c r="M215" s="103" t="str">
        <f t="shared" si="285"/>
        <v/>
      </c>
      <c r="N215" s="102">
        <f t="shared" si="286"/>
        <v>1</v>
      </c>
      <c r="O215" s="176" t="str">
        <f t="shared" si="274"/>
        <v/>
      </c>
      <c r="P215" s="213"/>
      <c r="Q215" s="192" t="str">
        <f t="shared" si="275"/>
        <v/>
      </c>
    </row>
    <row r="216" spans="1:17" ht="21.95" customHeight="1" x14ac:dyDescent="0.25">
      <c r="A216" s="109"/>
      <c r="B216" s="108"/>
      <c r="C216" s="108"/>
      <c r="D216" s="116">
        <f t="shared" si="276"/>
        <v>45</v>
      </c>
      <c r="E216" s="106">
        <f t="shared" si="277"/>
        <v>45</v>
      </c>
      <c r="F216" s="105">
        <f t="shared" si="278"/>
        <v>0</v>
      </c>
      <c r="G216" s="105">
        <f t="shared" si="279"/>
        <v>0</v>
      </c>
      <c r="H216" s="104">
        <f t="shared" si="280"/>
        <v>0</v>
      </c>
      <c r="I216" s="103" t="str">
        <f t="shared" si="281"/>
        <v/>
      </c>
      <c r="J216" s="103" t="e">
        <f t="shared" si="282"/>
        <v>#DIV/0!</v>
      </c>
      <c r="K216" s="103" t="str">
        <f t="shared" si="283"/>
        <v/>
      </c>
      <c r="L216" s="103" t="str">
        <f t="shared" si="284"/>
        <v/>
      </c>
      <c r="M216" s="103" t="str">
        <f t="shared" si="285"/>
        <v/>
      </c>
      <c r="N216" s="102">
        <f t="shared" si="286"/>
        <v>1</v>
      </c>
      <c r="O216" s="176" t="str">
        <f t="shared" si="274"/>
        <v/>
      </c>
      <c r="P216" s="213"/>
      <c r="Q216" s="192" t="str">
        <f t="shared" si="275"/>
        <v/>
      </c>
    </row>
    <row r="217" spans="1:17" ht="21.95" customHeight="1" x14ac:dyDescent="0.25">
      <c r="A217" s="109"/>
      <c r="B217" s="108"/>
      <c r="C217" s="108"/>
      <c r="D217" s="116">
        <f t="shared" si="276"/>
        <v>45</v>
      </c>
      <c r="E217" s="106">
        <f t="shared" si="277"/>
        <v>45</v>
      </c>
      <c r="F217" s="105">
        <f t="shared" si="278"/>
        <v>0</v>
      </c>
      <c r="G217" s="105">
        <f t="shared" si="279"/>
        <v>0</v>
      </c>
      <c r="H217" s="104">
        <f t="shared" si="280"/>
        <v>0</v>
      </c>
      <c r="I217" s="103" t="str">
        <f t="shared" si="281"/>
        <v/>
      </c>
      <c r="J217" s="103" t="e">
        <f t="shared" si="282"/>
        <v>#DIV/0!</v>
      </c>
      <c r="K217" s="103" t="str">
        <f t="shared" si="283"/>
        <v/>
      </c>
      <c r="L217" s="103" t="str">
        <f t="shared" si="284"/>
        <v/>
      </c>
      <c r="M217" s="103" t="str">
        <f t="shared" si="285"/>
        <v/>
      </c>
      <c r="N217" s="102">
        <f t="shared" si="286"/>
        <v>1</v>
      </c>
      <c r="O217" s="176" t="str">
        <f t="shared" si="274"/>
        <v/>
      </c>
      <c r="P217" s="213"/>
      <c r="Q217" s="192" t="str">
        <f t="shared" si="275"/>
        <v/>
      </c>
    </row>
    <row r="218" spans="1:17" ht="21.95" customHeight="1" x14ac:dyDescent="0.25">
      <c r="A218" s="109"/>
      <c r="B218" s="108"/>
      <c r="C218" s="108"/>
      <c r="D218" s="116">
        <f t="shared" si="276"/>
        <v>45</v>
      </c>
      <c r="E218" s="106">
        <f t="shared" si="277"/>
        <v>45</v>
      </c>
      <c r="F218" s="105">
        <f t="shared" si="278"/>
        <v>0</v>
      </c>
      <c r="G218" s="105">
        <f t="shared" si="279"/>
        <v>0</v>
      </c>
      <c r="H218" s="104">
        <f t="shared" si="280"/>
        <v>0</v>
      </c>
      <c r="I218" s="103" t="str">
        <f t="shared" si="281"/>
        <v/>
      </c>
      <c r="J218" s="103" t="e">
        <f t="shared" si="282"/>
        <v>#DIV/0!</v>
      </c>
      <c r="K218" s="103" t="str">
        <f t="shared" si="283"/>
        <v/>
      </c>
      <c r="L218" s="103" t="str">
        <f t="shared" si="284"/>
        <v/>
      </c>
      <c r="M218" s="103" t="str">
        <f t="shared" si="285"/>
        <v/>
      </c>
      <c r="N218" s="102">
        <f t="shared" si="286"/>
        <v>1</v>
      </c>
      <c r="O218" s="176" t="str">
        <f t="shared" si="274"/>
        <v/>
      </c>
      <c r="P218" s="213"/>
      <c r="Q218" s="192" t="str">
        <f t="shared" si="275"/>
        <v/>
      </c>
    </row>
    <row r="219" spans="1:17" ht="21.95" customHeight="1" x14ac:dyDescent="0.25">
      <c r="A219" s="109"/>
      <c r="B219" s="108"/>
      <c r="C219" s="108"/>
      <c r="D219" s="116">
        <f t="shared" si="276"/>
        <v>45</v>
      </c>
      <c r="E219" s="106">
        <f t="shared" si="277"/>
        <v>45</v>
      </c>
      <c r="F219" s="105">
        <f t="shared" si="278"/>
        <v>0</v>
      </c>
      <c r="G219" s="105">
        <f t="shared" si="279"/>
        <v>0</v>
      </c>
      <c r="H219" s="104">
        <f t="shared" si="280"/>
        <v>0</v>
      </c>
      <c r="I219" s="103" t="str">
        <f t="shared" si="281"/>
        <v/>
      </c>
      <c r="J219" s="103" t="e">
        <f t="shared" si="282"/>
        <v>#DIV/0!</v>
      </c>
      <c r="K219" s="103" t="str">
        <f t="shared" si="283"/>
        <v/>
      </c>
      <c r="L219" s="103" t="str">
        <f t="shared" si="284"/>
        <v/>
      </c>
      <c r="M219" s="103" t="str">
        <f t="shared" si="285"/>
        <v/>
      </c>
      <c r="N219" s="102">
        <f t="shared" si="286"/>
        <v>1</v>
      </c>
      <c r="O219" s="176" t="str">
        <f t="shared" si="274"/>
        <v/>
      </c>
      <c r="P219" s="213"/>
      <c r="Q219" s="192" t="str">
        <f t="shared" si="275"/>
        <v/>
      </c>
    </row>
    <row r="220" spans="1:17" ht="21.95" customHeight="1" x14ac:dyDescent="0.25">
      <c r="A220" s="109"/>
      <c r="B220" s="108"/>
      <c r="C220" s="108"/>
      <c r="D220" s="116">
        <f t="shared" si="276"/>
        <v>45</v>
      </c>
      <c r="E220" s="106">
        <f t="shared" si="277"/>
        <v>45</v>
      </c>
      <c r="F220" s="105">
        <f t="shared" si="278"/>
        <v>0</v>
      </c>
      <c r="G220" s="105">
        <f t="shared" si="279"/>
        <v>0</v>
      </c>
      <c r="H220" s="104">
        <f t="shared" si="280"/>
        <v>0</v>
      </c>
      <c r="I220" s="103" t="str">
        <f t="shared" si="281"/>
        <v/>
      </c>
      <c r="J220" s="103" t="e">
        <f t="shared" si="282"/>
        <v>#DIV/0!</v>
      </c>
      <c r="K220" s="103" t="str">
        <f t="shared" si="283"/>
        <v/>
      </c>
      <c r="L220" s="103" t="str">
        <f t="shared" si="284"/>
        <v/>
      </c>
      <c r="M220" s="103" t="str">
        <f t="shared" si="285"/>
        <v/>
      </c>
      <c r="N220" s="102">
        <f t="shared" si="286"/>
        <v>1</v>
      </c>
      <c r="O220" s="176" t="str">
        <f t="shared" si="274"/>
        <v/>
      </c>
      <c r="P220" s="213"/>
      <c r="Q220" s="192" t="str">
        <f t="shared" si="275"/>
        <v/>
      </c>
    </row>
    <row r="221" spans="1:17" ht="21.95" customHeight="1" x14ac:dyDescent="0.25">
      <c r="A221" s="109"/>
      <c r="B221" s="108"/>
      <c r="C221" s="108"/>
      <c r="D221" s="116">
        <f t="shared" si="276"/>
        <v>45</v>
      </c>
      <c r="E221" s="106">
        <f t="shared" si="277"/>
        <v>45</v>
      </c>
      <c r="F221" s="105">
        <f t="shared" si="278"/>
        <v>0</v>
      </c>
      <c r="G221" s="105">
        <f t="shared" si="279"/>
        <v>0</v>
      </c>
      <c r="H221" s="104">
        <f t="shared" si="280"/>
        <v>0</v>
      </c>
      <c r="I221" s="103" t="str">
        <f t="shared" si="281"/>
        <v/>
      </c>
      <c r="J221" s="103" t="e">
        <f t="shared" si="282"/>
        <v>#DIV/0!</v>
      </c>
      <c r="K221" s="103" t="str">
        <f t="shared" si="283"/>
        <v/>
      </c>
      <c r="L221" s="103" t="str">
        <f t="shared" si="284"/>
        <v/>
      </c>
      <c r="M221" s="103" t="str">
        <f t="shared" si="285"/>
        <v/>
      </c>
      <c r="N221" s="102">
        <f t="shared" si="286"/>
        <v>1</v>
      </c>
      <c r="O221" s="176" t="str">
        <f t="shared" si="274"/>
        <v/>
      </c>
      <c r="P221" s="213"/>
      <c r="Q221" s="192" t="str">
        <f t="shared" si="275"/>
        <v/>
      </c>
    </row>
    <row r="222" spans="1:17" ht="21.95" customHeight="1" x14ac:dyDescent="0.25">
      <c r="A222" s="109"/>
      <c r="B222" s="108"/>
      <c r="C222" s="108"/>
      <c r="D222" s="116">
        <f t="shared" si="276"/>
        <v>45</v>
      </c>
      <c r="E222" s="106">
        <f t="shared" si="277"/>
        <v>45</v>
      </c>
      <c r="F222" s="105">
        <f t="shared" si="278"/>
        <v>0</v>
      </c>
      <c r="G222" s="105">
        <f t="shared" si="279"/>
        <v>0</v>
      </c>
      <c r="H222" s="104">
        <f t="shared" si="280"/>
        <v>0</v>
      </c>
      <c r="I222" s="103" t="str">
        <f t="shared" si="281"/>
        <v/>
      </c>
      <c r="J222" s="103" t="e">
        <f t="shared" si="282"/>
        <v>#DIV/0!</v>
      </c>
      <c r="K222" s="103" t="str">
        <f t="shared" si="283"/>
        <v/>
      </c>
      <c r="L222" s="103" t="str">
        <f t="shared" si="284"/>
        <v/>
      </c>
      <c r="M222" s="103" t="str">
        <f t="shared" si="285"/>
        <v/>
      </c>
      <c r="N222" s="102">
        <f t="shared" si="286"/>
        <v>1</v>
      </c>
      <c r="O222" s="176" t="str">
        <f t="shared" si="274"/>
        <v/>
      </c>
      <c r="P222" s="213"/>
      <c r="Q222" s="192" t="str">
        <f t="shared" si="275"/>
        <v/>
      </c>
    </row>
    <row r="223" spans="1:17" ht="21.95" customHeight="1" x14ac:dyDescent="0.25">
      <c r="A223" s="109"/>
      <c r="B223" s="108"/>
      <c r="C223" s="108"/>
      <c r="D223" s="116">
        <f t="shared" si="276"/>
        <v>45</v>
      </c>
      <c r="E223" s="106">
        <f t="shared" si="277"/>
        <v>45</v>
      </c>
      <c r="F223" s="105">
        <f t="shared" si="278"/>
        <v>0</v>
      </c>
      <c r="G223" s="105">
        <f t="shared" si="279"/>
        <v>0</v>
      </c>
      <c r="H223" s="104">
        <f t="shared" si="280"/>
        <v>0</v>
      </c>
      <c r="I223" s="103" t="str">
        <f t="shared" si="281"/>
        <v/>
      </c>
      <c r="J223" s="103" t="e">
        <f t="shared" si="282"/>
        <v>#DIV/0!</v>
      </c>
      <c r="K223" s="103" t="str">
        <f t="shared" si="283"/>
        <v/>
      </c>
      <c r="L223" s="103" t="str">
        <f t="shared" si="284"/>
        <v/>
      </c>
      <c r="M223" s="103" t="str">
        <f t="shared" si="285"/>
        <v/>
      </c>
      <c r="N223" s="102">
        <f t="shared" si="286"/>
        <v>1</v>
      </c>
      <c r="O223" s="176" t="str">
        <f t="shared" si="274"/>
        <v/>
      </c>
      <c r="P223" s="213"/>
      <c r="Q223" s="192" t="str">
        <f t="shared" si="275"/>
        <v/>
      </c>
    </row>
    <row r="224" spans="1:17" ht="21.95" customHeight="1" x14ac:dyDescent="0.25">
      <c r="A224" s="109"/>
      <c r="B224" s="108"/>
      <c r="C224" s="108"/>
      <c r="D224" s="116">
        <f t="shared" si="276"/>
        <v>45</v>
      </c>
      <c r="E224" s="106">
        <f t="shared" si="277"/>
        <v>45</v>
      </c>
      <c r="F224" s="105">
        <f t="shared" si="278"/>
        <v>0</v>
      </c>
      <c r="G224" s="105">
        <f t="shared" si="279"/>
        <v>0</v>
      </c>
      <c r="H224" s="104">
        <f t="shared" si="280"/>
        <v>0</v>
      </c>
      <c r="I224" s="103" t="str">
        <f t="shared" si="281"/>
        <v/>
      </c>
      <c r="J224" s="103" t="e">
        <f t="shared" si="282"/>
        <v>#DIV/0!</v>
      </c>
      <c r="K224" s="103" t="str">
        <f t="shared" si="283"/>
        <v/>
      </c>
      <c r="L224" s="103" t="str">
        <f t="shared" si="284"/>
        <v/>
      </c>
      <c r="M224" s="103" t="str">
        <f t="shared" si="285"/>
        <v/>
      </c>
      <c r="N224" s="102">
        <f t="shared" si="286"/>
        <v>1</v>
      </c>
      <c r="O224" s="176" t="str">
        <f t="shared" si="274"/>
        <v/>
      </c>
      <c r="P224" s="213"/>
      <c r="Q224" s="192" t="str">
        <f t="shared" si="275"/>
        <v/>
      </c>
    </row>
    <row r="225" spans="1:17" ht="21.95" customHeight="1" x14ac:dyDescent="0.25">
      <c r="A225" s="109"/>
      <c r="B225" s="108"/>
      <c r="C225" s="108"/>
      <c r="D225" s="116">
        <f t="shared" si="276"/>
        <v>45</v>
      </c>
      <c r="E225" s="106">
        <f t="shared" si="277"/>
        <v>45</v>
      </c>
      <c r="F225" s="105">
        <f t="shared" si="278"/>
        <v>0</v>
      </c>
      <c r="G225" s="105">
        <f t="shared" si="279"/>
        <v>0</v>
      </c>
      <c r="H225" s="104">
        <f t="shared" si="280"/>
        <v>0</v>
      </c>
      <c r="I225" s="103" t="str">
        <f t="shared" si="281"/>
        <v/>
      </c>
      <c r="J225" s="103" t="e">
        <f t="shared" si="282"/>
        <v>#DIV/0!</v>
      </c>
      <c r="K225" s="103" t="str">
        <f t="shared" si="283"/>
        <v/>
      </c>
      <c r="L225" s="103" t="str">
        <f t="shared" si="284"/>
        <v/>
      </c>
      <c r="M225" s="103" t="str">
        <f t="shared" si="285"/>
        <v/>
      </c>
      <c r="N225" s="102">
        <f t="shared" si="286"/>
        <v>1</v>
      </c>
      <c r="O225" s="176" t="str">
        <f t="shared" si="274"/>
        <v/>
      </c>
      <c r="P225" s="213"/>
      <c r="Q225" s="192" t="str">
        <f t="shared" si="275"/>
        <v/>
      </c>
    </row>
    <row r="226" spans="1:17" ht="21.95" customHeight="1" x14ac:dyDescent="0.25">
      <c r="A226" s="109"/>
      <c r="B226" s="108"/>
      <c r="C226" s="108"/>
      <c r="D226" s="116">
        <f t="shared" si="276"/>
        <v>45</v>
      </c>
      <c r="E226" s="106">
        <f t="shared" si="277"/>
        <v>45</v>
      </c>
      <c r="F226" s="105">
        <f t="shared" si="278"/>
        <v>0</v>
      </c>
      <c r="G226" s="105">
        <f t="shared" si="279"/>
        <v>0</v>
      </c>
      <c r="H226" s="104">
        <f t="shared" si="280"/>
        <v>0</v>
      </c>
      <c r="I226" s="103" t="str">
        <f t="shared" si="281"/>
        <v/>
      </c>
      <c r="J226" s="103" t="e">
        <f t="shared" si="282"/>
        <v>#DIV/0!</v>
      </c>
      <c r="K226" s="103" t="str">
        <f t="shared" si="283"/>
        <v/>
      </c>
      <c r="L226" s="103" t="str">
        <f t="shared" si="284"/>
        <v/>
      </c>
      <c r="M226" s="103" t="str">
        <f t="shared" si="285"/>
        <v/>
      </c>
      <c r="N226" s="102">
        <f t="shared" si="286"/>
        <v>1</v>
      </c>
      <c r="O226" s="176" t="str">
        <f t="shared" si="274"/>
        <v/>
      </c>
      <c r="P226" s="213"/>
      <c r="Q226" s="192" t="str">
        <f t="shared" si="275"/>
        <v/>
      </c>
    </row>
    <row r="227" spans="1:17" ht="21.95" customHeight="1" x14ac:dyDescent="0.25">
      <c r="A227" s="109"/>
      <c r="B227" s="108"/>
      <c r="C227" s="108"/>
      <c r="D227" s="116">
        <f t="shared" si="276"/>
        <v>45</v>
      </c>
      <c r="E227" s="106">
        <f t="shared" si="277"/>
        <v>45</v>
      </c>
      <c r="F227" s="105">
        <f t="shared" si="278"/>
        <v>0</v>
      </c>
      <c r="G227" s="105">
        <f t="shared" si="279"/>
        <v>0</v>
      </c>
      <c r="H227" s="104">
        <f t="shared" si="280"/>
        <v>0</v>
      </c>
      <c r="I227" s="103" t="str">
        <f t="shared" si="281"/>
        <v/>
      </c>
      <c r="J227" s="103" t="e">
        <f t="shared" si="282"/>
        <v>#DIV/0!</v>
      </c>
      <c r="K227" s="103" t="str">
        <f t="shared" si="283"/>
        <v/>
      </c>
      <c r="L227" s="103" t="str">
        <f t="shared" si="284"/>
        <v/>
      </c>
      <c r="M227" s="103" t="str">
        <f t="shared" si="285"/>
        <v/>
      </c>
      <c r="N227" s="102">
        <f t="shared" si="286"/>
        <v>1</v>
      </c>
      <c r="O227" s="176" t="str">
        <f t="shared" si="274"/>
        <v/>
      </c>
      <c r="P227" s="213"/>
      <c r="Q227" s="192" t="str">
        <f t="shared" si="275"/>
        <v/>
      </c>
    </row>
    <row r="228" spans="1:17" ht="21.95" customHeight="1" x14ac:dyDescent="0.25">
      <c r="A228" s="109"/>
      <c r="B228" s="108"/>
      <c r="C228" s="108"/>
      <c r="D228" s="116">
        <f t="shared" si="276"/>
        <v>45</v>
      </c>
      <c r="E228" s="106">
        <f t="shared" si="277"/>
        <v>45</v>
      </c>
      <c r="F228" s="105">
        <f t="shared" si="278"/>
        <v>0</v>
      </c>
      <c r="G228" s="105">
        <f t="shared" si="279"/>
        <v>0</v>
      </c>
      <c r="H228" s="104">
        <f t="shared" si="280"/>
        <v>0</v>
      </c>
      <c r="I228" s="103" t="str">
        <f t="shared" si="281"/>
        <v/>
      </c>
      <c r="J228" s="103" t="e">
        <f t="shared" si="282"/>
        <v>#DIV/0!</v>
      </c>
      <c r="K228" s="103" t="str">
        <f t="shared" si="283"/>
        <v/>
      </c>
      <c r="L228" s="103" t="str">
        <f t="shared" si="284"/>
        <v/>
      </c>
      <c r="M228" s="103" t="str">
        <f t="shared" si="285"/>
        <v/>
      </c>
      <c r="N228" s="102">
        <f t="shared" si="286"/>
        <v>1</v>
      </c>
      <c r="O228" s="176" t="str">
        <f t="shared" si="274"/>
        <v/>
      </c>
      <c r="P228" s="213"/>
      <c r="Q228" s="192" t="str">
        <f t="shared" si="275"/>
        <v/>
      </c>
    </row>
    <row r="229" spans="1:17" ht="21.95" customHeight="1" x14ac:dyDescent="0.25">
      <c r="A229" s="109"/>
      <c r="B229" s="108"/>
      <c r="C229" s="108"/>
      <c r="D229" s="116">
        <f t="shared" si="276"/>
        <v>45</v>
      </c>
      <c r="E229" s="106">
        <f t="shared" si="277"/>
        <v>45</v>
      </c>
      <c r="F229" s="105">
        <f t="shared" si="278"/>
        <v>0</v>
      </c>
      <c r="G229" s="105">
        <f t="shared" si="279"/>
        <v>0</v>
      </c>
      <c r="H229" s="104">
        <f t="shared" si="280"/>
        <v>0</v>
      </c>
      <c r="I229" s="103" t="str">
        <f t="shared" si="281"/>
        <v/>
      </c>
      <c r="J229" s="103" t="e">
        <f t="shared" si="282"/>
        <v>#DIV/0!</v>
      </c>
      <c r="K229" s="103" t="str">
        <f t="shared" si="283"/>
        <v/>
      </c>
      <c r="L229" s="103" t="str">
        <f t="shared" si="284"/>
        <v/>
      </c>
      <c r="M229" s="103" t="str">
        <f t="shared" si="285"/>
        <v/>
      </c>
      <c r="N229" s="102">
        <f t="shared" si="286"/>
        <v>1</v>
      </c>
      <c r="O229" s="176" t="str">
        <f t="shared" si="274"/>
        <v/>
      </c>
      <c r="P229" s="213"/>
      <c r="Q229" s="192" t="str">
        <f t="shared" si="275"/>
        <v/>
      </c>
    </row>
    <row r="230" spans="1:17" ht="21.95" customHeight="1" x14ac:dyDescent="0.25">
      <c r="A230" s="109"/>
      <c r="B230" s="108"/>
      <c r="C230" s="108"/>
      <c r="D230" s="116">
        <f t="shared" si="276"/>
        <v>45</v>
      </c>
      <c r="E230" s="106">
        <f t="shared" si="277"/>
        <v>45</v>
      </c>
      <c r="F230" s="105">
        <f t="shared" si="278"/>
        <v>0</v>
      </c>
      <c r="G230" s="105">
        <f t="shared" si="279"/>
        <v>0</v>
      </c>
      <c r="H230" s="104">
        <f t="shared" si="280"/>
        <v>0</v>
      </c>
      <c r="I230" s="103" t="str">
        <f t="shared" si="281"/>
        <v/>
      </c>
      <c r="J230" s="103" t="e">
        <f t="shared" si="282"/>
        <v>#DIV/0!</v>
      </c>
      <c r="K230" s="103" t="str">
        <f t="shared" si="283"/>
        <v/>
      </c>
      <c r="L230" s="103" t="str">
        <f t="shared" si="284"/>
        <v/>
      </c>
      <c r="M230" s="103" t="str">
        <f t="shared" si="285"/>
        <v/>
      </c>
      <c r="N230" s="102">
        <f t="shared" si="286"/>
        <v>1</v>
      </c>
      <c r="O230" s="176" t="str">
        <f t="shared" si="274"/>
        <v/>
      </c>
      <c r="P230" s="213"/>
      <c r="Q230" s="192" t="str">
        <f t="shared" si="275"/>
        <v/>
      </c>
    </row>
    <row r="231" spans="1:17" ht="21.95" customHeight="1" x14ac:dyDescent="0.25">
      <c r="A231" s="109"/>
      <c r="B231" s="108"/>
      <c r="C231" s="108"/>
      <c r="D231" s="116">
        <f t="shared" si="276"/>
        <v>45</v>
      </c>
      <c r="E231" s="106">
        <f t="shared" si="277"/>
        <v>45</v>
      </c>
      <c r="F231" s="105">
        <f t="shared" si="278"/>
        <v>0</v>
      </c>
      <c r="G231" s="105">
        <f t="shared" si="279"/>
        <v>0</v>
      </c>
      <c r="H231" s="104">
        <f t="shared" si="280"/>
        <v>0</v>
      </c>
      <c r="I231" s="103" t="str">
        <f t="shared" si="281"/>
        <v/>
      </c>
      <c r="J231" s="103" t="e">
        <f t="shared" si="282"/>
        <v>#DIV/0!</v>
      </c>
      <c r="K231" s="103" t="str">
        <f t="shared" si="283"/>
        <v/>
      </c>
      <c r="L231" s="103" t="str">
        <f t="shared" si="284"/>
        <v/>
      </c>
      <c r="M231" s="103" t="str">
        <f t="shared" si="285"/>
        <v/>
      </c>
      <c r="N231" s="102">
        <f t="shared" si="286"/>
        <v>1</v>
      </c>
      <c r="O231" s="176" t="str">
        <f t="shared" si="274"/>
        <v/>
      </c>
      <c r="P231" s="213"/>
      <c r="Q231" s="192" t="str">
        <f t="shared" si="275"/>
        <v/>
      </c>
    </row>
    <row r="232" spans="1:17" ht="21.95" customHeight="1" x14ac:dyDescent="0.25">
      <c r="A232" s="109"/>
      <c r="B232" s="108"/>
      <c r="C232" s="108"/>
      <c r="D232" s="116">
        <f t="shared" si="276"/>
        <v>45</v>
      </c>
      <c r="E232" s="106">
        <f t="shared" si="277"/>
        <v>45</v>
      </c>
      <c r="F232" s="105">
        <f t="shared" si="278"/>
        <v>0</v>
      </c>
      <c r="G232" s="105">
        <f t="shared" si="279"/>
        <v>0</v>
      </c>
      <c r="H232" s="104">
        <f t="shared" si="280"/>
        <v>0</v>
      </c>
      <c r="I232" s="103" t="str">
        <f t="shared" si="281"/>
        <v/>
      </c>
      <c r="J232" s="103" t="e">
        <f t="shared" si="282"/>
        <v>#DIV/0!</v>
      </c>
      <c r="K232" s="103" t="str">
        <f t="shared" si="283"/>
        <v/>
      </c>
      <c r="L232" s="103" t="str">
        <f t="shared" si="284"/>
        <v/>
      </c>
      <c r="M232" s="103" t="str">
        <f t="shared" si="285"/>
        <v/>
      </c>
      <c r="N232" s="102">
        <f t="shared" si="286"/>
        <v>1</v>
      </c>
      <c r="O232" s="176" t="str">
        <f t="shared" si="274"/>
        <v/>
      </c>
      <c r="P232" s="213"/>
      <c r="Q232" s="192" t="str">
        <f t="shared" si="275"/>
        <v/>
      </c>
    </row>
    <row r="233" spans="1:17" ht="21.95" customHeight="1" x14ac:dyDescent="0.25">
      <c r="A233" s="109"/>
      <c r="B233" s="108"/>
      <c r="C233" s="108"/>
      <c r="D233" s="116">
        <f t="shared" si="276"/>
        <v>45</v>
      </c>
      <c r="E233" s="106">
        <f t="shared" si="277"/>
        <v>45</v>
      </c>
      <c r="F233" s="105">
        <f t="shared" si="278"/>
        <v>0</v>
      </c>
      <c r="G233" s="105">
        <f t="shared" si="279"/>
        <v>0</v>
      </c>
      <c r="H233" s="104">
        <f t="shared" si="280"/>
        <v>0</v>
      </c>
      <c r="I233" s="103" t="str">
        <f t="shared" si="281"/>
        <v/>
      </c>
      <c r="J233" s="103" t="e">
        <f t="shared" si="282"/>
        <v>#DIV/0!</v>
      </c>
      <c r="K233" s="103" t="str">
        <f t="shared" si="283"/>
        <v/>
      </c>
      <c r="L233" s="103" t="str">
        <f t="shared" si="284"/>
        <v/>
      </c>
      <c r="M233" s="103" t="str">
        <f t="shared" si="285"/>
        <v/>
      </c>
      <c r="N233" s="102">
        <f t="shared" si="286"/>
        <v>1</v>
      </c>
      <c r="O233" s="176" t="str">
        <f t="shared" si="274"/>
        <v/>
      </c>
      <c r="P233" s="213"/>
      <c r="Q233" s="192" t="str">
        <f t="shared" si="275"/>
        <v/>
      </c>
    </row>
    <row r="234" spans="1:17" ht="21.95" customHeight="1" x14ac:dyDescent="0.25">
      <c r="A234" s="109"/>
      <c r="B234" s="108"/>
      <c r="C234" s="108"/>
      <c r="D234" s="116">
        <f t="shared" si="276"/>
        <v>45</v>
      </c>
      <c r="E234" s="106">
        <f t="shared" si="277"/>
        <v>45</v>
      </c>
      <c r="F234" s="105">
        <f t="shared" si="278"/>
        <v>0</v>
      </c>
      <c r="G234" s="105">
        <f t="shared" si="279"/>
        <v>0</v>
      </c>
      <c r="H234" s="104">
        <f t="shared" si="280"/>
        <v>0</v>
      </c>
      <c r="I234" s="103" t="str">
        <f t="shared" si="281"/>
        <v/>
      </c>
      <c r="J234" s="103" t="e">
        <f t="shared" si="282"/>
        <v>#DIV/0!</v>
      </c>
      <c r="K234" s="103" t="str">
        <f t="shared" si="283"/>
        <v/>
      </c>
      <c r="L234" s="103" t="str">
        <f t="shared" si="284"/>
        <v/>
      </c>
      <c r="M234" s="103" t="str">
        <f t="shared" si="285"/>
        <v/>
      </c>
      <c r="N234" s="102">
        <f t="shared" si="286"/>
        <v>1</v>
      </c>
      <c r="O234" s="176" t="str">
        <f t="shared" si="274"/>
        <v/>
      </c>
      <c r="P234" s="213"/>
      <c r="Q234" s="192" t="str">
        <f t="shared" si="275"/>
        <v/>
      </c>
    </row>
    <row r="235" spans="1:17" ht="21.95" customHeight="1" x14ac:dyDescent="0.25">
      <c r="A235" s="109"/>
      <c r="B235" s="108"/>
      <c r="C235" s="108"/>
      <c r="D235" s="116">
        <f t="shared" si="276"/>
        <v>45</v>
      </c>
      <c r="E235" s="106">
        <f t="shared" si="277"/>
        <v>45</v>
      </c>
      <c r="F235" s="105">
        <f t="shared" si="278"/>
        <v>0</v>
      </c>
      <c r="G235" s="105">
        <f t="shared" si="279"/>
        <v>0</v>
      </c>
      <c r="H235" s="104">
        <f t="shared" si="280"/>
        <v>0</v>
      </c>
      <c r="I235" s="103" t="str">
        <f t="shared" si="281"/>
        <v/>
      </c>
      <c r="J235" s="103" t="e">
        <f t="shared" si="282"/>
        <v>#DIV/0!</v>
      </c>
      <c r="K235" s="103" t="str">
        <f t="shared" si="283"/>
        <v/>
      </c>
      <c r="L235" s="103" t="str">
        <f t="shared" si="284"/>
        <v/>
      </c>
      <c r="M235" s="103" t="str">
        <f t="shared" si="285"/>
        <v/>
      </c>
      <c r="N235" s="102">
        <f t="shared" si="286"/>
        <v>1</v>
      </c>
      <c r="O235" s="176" t="str">
        <f t="shared" si="274"/>
        <v/>
      </c>
      <c r="P235" s="213"/>
      <c r="Q235" s="192" t="str">
        <f t="shared" si="275"/>
        <v/>
      </c>
    </row>
    <row r="236" spans="1:17" ht="21.95" customHeight="1" x14ac:dyDescent="0.25">
      <c r="A236" s="109"/>
      <c r="B236" s="108"/>
      <c r="C236" s="108"/>
      <c r="D236" s="116">
        <f t="shared" si="276"/>
        <v>45</v>
      </c>
      <c r="E236" s="106">
        <f t="shared" si="277"/>
        <v>45</v>
      </c>
      <c r="F236" s="105">
        <f t="shared" si="278"/>
        <v>0</v>
      </c>
      <c r="G236" s="105">
        <f t="shared" si="279"/>
        <v>0</v>
      </c>
      <c r="H236" s="104">
        <f t="shared" si="280"/>
        <v>0</v>
      </c>
      <c r="I236" s="103" t="str">
        <f t="shared" si="281"/>
        <v/>
      </c>
      <c r="J236" s="103" t="e">
        <f t="shared" si="282"/>
        <v>#DIV/0!</v>
      </c>
      <c r="K236" s="103" t="str">
        <f t="shared" si="283"/>
        <v/>
      </c>
      <c r="L236" s="103" t="str">
        <f t="shared" si="284"/>
        <v/>
      </c>
      <c r="M236" s="103" t="str">
        <f t="shared" si="285"/>
        <v/>
      </c>
      <c r="N236" s="102">
        <f t="shared" si="286"/>
        <v>1</v>
      </c>
      <c r="O236" s="176" t="str">
        <f t="shared" si="274"/>
        <v/>
      </c>
      <c r="P236" s="213"/>
      <c r="Q236" s="192" t="str">
        <f t="shared" si="275"/>
        <v/>
      </c>
    </row>
    <row r="237" spans="1:17" ht="21.95" customHeight="1" x14ac:dyDescent="0.25">
      <c r="A237" s="109"/>
      <c r="B237" s="108"/>
      <c r="C237" s="108"/>
      <c r="D237" s="116">
        <f t="shared" si="276"/>
        <v>45</v>
      </c>
      <c r="E237" s="106">
        <f t="shared" si="277"/>
        <v>45</v>
      </c>
      <c r="F237" s="105">
        <f t="shared" si="278"/>
        <v>0</v>
      </c>
      <c r="G237" s="105">
        <f t="shared" si="279"/>
        <v>0</v>
      </c>
      <c r="H237" s="104">
        <f t="shared" si="280"/>
        <v>0</v>
      </c>
      <c r="I237" s="103" t="str">
        <f t="shared" si="281"/>
        <v/>
      </c>
      <c r="J237" s="103" t="e">
        <f t="shared" si="282"/>
        <v>#DIV/0!</v>
      </c>
      <c r="K237" s="103" t="str">
        <f t="shared" si="283"/>
        <v/>
      </c>
      <c r="L237" s="103" t="str">
        <f t="shared" si="284"/>
        <v/>
      </c>
      <c r="M237" s="103" t="str">
        <f t="shared" si="285"/>
        <v/>
      </c>
      <c r="N237" s="102">
        <f t="shared" si="286"/>
        <v>1</v>
      </c>
      <c r="O237" s="176" t="str">
        <f t="shared" si="274"/>
        <v/>
      </c>
      <c r="P237" s="213"/>
      <c r="Q237" s="192" t="str">
        <f t="shared" si="275"/>
        <v/>
      </c>
    </row>
    <row r="238" spans="1:17" ht="21.95" customHeight="1" x14ac:dyDescent="0.25">
      <c r="A238" s="109"/>
      <c r="B238" s="108"/>
      <c r="C238" s="108"/>
      <c r="D238" s="116">
        <f t="shared" si="276"/>
        <v>45</v>
      </c>
      <c r="E238" s="106">
        <f t="shared" si="277"/>
        <v>45</v>
      </c>
      <c r="F238" s="105">
        <f t="shared" si="278"/>
        <v>0</v>
      </c>
      <c r="G238" s="105">
        <f t="shared" si="279"/>
        <v>0</v>
      </c>
      <c r="H238" s="104">
        <f t="shared" si="280"/>
        <v>0</v>
      </c>
      <c r="I238" s="103" t="str">
        <f t="shared" si="281"/>
        <v/>
      </c>
      <c r="J238" s="103" t="e">
        <f t="shared" si="282"/>
        <v>#DIV/0!</v>
      </c>
      <c r="K238" s="103" t="str">
        <f t="shared" si="283"/>
        <v/>
      </c>
      <c r="L238" s="103" t="str">
        <f t="shared" si="284"/>
        <v/>
      </c>
      <c r="M238" s="103" t="str">
        <f t="shared" si="285"/>
        <v/>
      </c>
      <c r="N238" s="102">
        <f t="shared" si="286"/>
        <v>1</v>
      </c>
      <c r="O238" s="176" t="str">
        <f t="shared" si="274"/>
        <v/>
      </c>
      <c r="P238" s="213"/>
      <c r="Q238" s="192" t="str">
        <f t="shared" si="275"/>
        <v/>
      </c>
    </row>
    <row r="239" spans="1:17" ht="21.95" customHeight="1" x14ac:dyDescent="0.25">
      <c r="A239" s="109"/>
      <c r="B239" s="108"/>
      <c r="C239" s="108"/>
      <c r="D239" s="116">
        <f t="shared" si="276"/>
        <v>45</v>
      </c>
      <c r="E239" s="106">
        <f t="shared" si="277"/>
        <v>45</v>
      </c>
      <c r="F239" s="105">
        <f t="shared" si="278"/>
        <v>0</v>
      </c>
      <c r="G239" s="105">
        <f t="shared" si="279"/>
        <v>0</v>
      </c>
      <c r="H239" s="104">
        <f t="shared" si="280"/>
        <v>0</v>
      </c>
      <c r="I239" s="103" t="str">
        <f t="shared" si="281"/>
        <v/>
      </c>
      <c r="J239" s="103" t="e">
        <f t="shared" si="282"/>
        <v>#DIV/0!</v>
      </c>
      <c r="K239" s="103" t="str">
        <f t="shared" si="283"/>
        <v/>
      </c>
      <c r="L239" s="103" t="str">
        <f t="shared" si="284"/>
        <v/>
      </c>
      <c r="M239" s="103" t="str">
        <f t="shared" si="285"/>
        <v/>
      </c>
      <c r="N239" s="102">
        <f t="shared" si="286"/>
        <v>1</v>
      </c>
      <c r="O239" s="176" t="str">
        <f t="shared" si="274"/>
        <v/>
      </c>
      <c r="P239" s="213"/>
      <c r="Q239" s="192" t="str">
        <f t="shared" si="275"/>
        <v/>
      </c>
    </row>
    <row r="240" spans="1:17" ht="21.95" customHeight="1" x14ac:dyDescent="0.25">
      <c r="A240" s="109"/>
      <c r="B240" s="108"/>
      <c r="C240" s="108"/>
      <c r="D240" s="116">
        <f t="shared" si="276"/>
        <v>45</v>
      </c>
      <c r="E240" s="106">
        <f t="shared" si="277"/>
        <v>45</v>
      </c>
      <c r="F240" s="105">
        <f t="shared" si="278"/>
        <v>0</v>
      </c>
      <c r="G240" s="105">
        <f t="shared" si="279"/>
        <v>0</v>
      </c>
      <c r="H240" s="104">
        <f t="shared" si="280"/>
        <v>0</v>
      </c>
      <c r="I240" s="103" t="str">
        <f t="shared" si="281"/>
        <v/>
      </c>
      <c r="J240" s="103" t="e">
        <f t="shared" si="282"/>
        <v>#DIV/0!</v>
      </c>
      <c r="K240" s="103" t="str">
        <f t="shared" si="283"/>
        <v/>
      </c>
      <c r="L240" s="103" t="str">
        <f t="shared" si="284"/>
        <v/>
      </c>
      <c r="M240" s="103" t="str">
        <f t="shared" si="285"/>
        <v/>
      </c>
      <c r="N240" s="102">
        <f t="shared" si="286"/>
        <v>1</v>
      </c>
      <c r="O240" s="176" t="str">
        <f t="shared" si="274"/>
        <v/>
      </c>
      <c r="P240" s="213"/>
      <c r="Q240" s="192" t="str">
        <f t="shared" si="275"/>
        <v/>
      </c>
    </row>
    <row r="241" spans="1:17" ht="21.95" customHeight="1" x14ac:dyDescent="0.25">
      <c r="A241" s="109"/>
      <c r="B241" s="108"/>
      <c r="C241" s="108"/>
      <c r="D241" s="116">
        <f t="shared" si="276"/>
        <v>45</v>
      </c>
      <c r="E241" s="106">
        <f t="shared" si="277"/>
        <v>45</v>
      </c>
      <c r="F241" s="105">
        <f t="shared" si="278"/>
        <v>0</v>
      </c>
      <c r="G241" s="105">
        <f t="shared" si="279"/>
        <v>0</v>
      </c>
      <c r="H241" s="104">
        <f t="shared" si="280"/>
        <v>0</v>
      </c>
      <c r="I241" s="103" t="str">
        <f t="shared" si="281"/>
        <v/>
      </c>
      <c r="J241" s="103" t="e">
        <f t="shared" si="282"/>
        <v>#DIV/0!</v>
      </c>
      <c r="K241" s="103" t="str">
        <f t="shared" si="283"/>
        <v/>
      </c>
      <c r="L241" s="103" t="str">
        <f t="shared" si="284"/>
        <v/>
      </c>
      <c r="M241" s="103" t="str">
        <f t="shared" si="285"/>
        <v/>
      </c>
      <c r="N241" s="102">
        <f t="shared" si="286"/>
        <v>1</v>
      </c>
      <c r="O241" s="176" t="str">
        <f t="shared" si="274"/>
        <v/>
      </c>
      <c r="P241" s="213"/>
      <c r="Q241" s="192" t="str">
        <f t="shared" si="275"/>
        <v/>
      </c>
    </row>
    <row r="242" spans="1:17" ht="21.95" customHeight="1" x14ac:dyDescent="0.25">
      <c r="A242" s="109"/>
      <c r="B242" s="108"/>
      <c r="C242" s="108"/>
      <c r="D242" s="116">
        <f t="shared" si="276"/>
        <v>45</v>
      </c>
      <c r="E242" s="106">
        <f t="shared" si="277"/>
        <v>45</v>
      </c>
      <c r="F242" s="105">
        <f t="shared" si="278"/>
        <v>0</v>
      </c>
      <c r="G242" s="105">
        <f t="shared" si="279"/>
        <v>0</v>
      </c>
      <c r="H242" s="104">
        <f t="shared" si="280"/>
        <v>0</v>
      </c>
      <c r="I242" s="103" t="str">
        <f t="shared" si="281"/>
        <v/>
      </c>
      <c r="J242" s="103" t="e">
        <f t="shared" si="282"/>
        <v>#DIV/0!</v>
      </c>
      <c r="K242" s="103" t="str">
        <f t="shared" si="283"/>
        <v/>
      </c>
      <c r="L242" s="103" t="str">
        <f t="shared" si="284"/>
        <v/>
      </c>
      <c r="M242" s="103" t="str">
        <f t="shared" si="285"/>
        <v/>
      </c>
      <c r="N242" s="102">
        <f t="shared" si="286"/>
        <v>1</v>
      </c>
      <c r="O242" s="176" t="str">
        <f t="shared" si="274"/>
        <v/>
      </c>
      <c r="P242" s="213"/>
      <c r="Q242" s="192" t="str">
        <f t="shared" si="275"/>
        <v/>
      </c>
    </row>
    <row r="243" spans="1:17" ht="21.95" customHeight="1" x14ac:dyDescent="0.25">
      <c r="A243" s="109"/>
      <c r="B243" s="108"/>
      <c r="C243" s="108"/>
      <c r="D243" s="116">
        <f t="shared" si="276"/>
        <v>45</v>
      </c>
      <c r="E243" s="106">
        <f t="shared" si="277"/>
        <v>45</v>
      </c>
      <c r="F243" s="105">
        <f t="shared" si="278"/>
        <v>0</v>
      </c>
      <c r="G243" s="105">
        <f t="shared" si="279"/>
        <v>0</v>
      </c>
      <c r="H243" s="104">
        <f t="shared" si="280"/>
        <v>0</v>
      </c>
      <c r="I243" s="103" t="str">
        <f t="shared" si="281"/>
        <v/>
      </c>
      <c r="J243" s="103" t="e">
        <f t="shared" si="282"/>
        <v>#DIV/0!</v>
      </c>
      <c r="K243" s="103" t="str">
        <f t="shared" si="283"/>
        <v/>
      </c>
      <c r="L243" s="103" t="str">
        <f t="shared" si="284"/>
        <v/>
      </c>
      <c r="M243" s="103" t="str">
        <f t="shared" si="285"/>
        <v/>
      </c>
      <c r="N243" s="102">
        <f t="shared" si="286"/>
        <v>1</v>
      </c>
      <c r="O243" s="176" t="str">
        <f t="shared" si="274"/>
        <v/>
      </c>
      <c r="P243" s="213"/>
      <c r="Q243" s="192" t="str">
        <f t="shared" si="275"/>
        <v/>
      </c>
    </row>
    <row r="244" spans="1:17" ht="21.95" customHeight="1" x14ac:dyDescent="0.25">
      <c r="A244" s="109"/>
      <c r="B244" s="108"/>
      <c r="C244" s="108"/>
      <c r="D244" s="116">
        <f t="shared" si="276"/>
        <v>45</v>
      </c>
      <c r="E244" s="106">
        <f t="shared" si="277"/>
        <v>45</v>
      </c>
      <c r="F244" s="105">
        <f t="shared" si="278"/>
        <v>0</v>
      </c>
      <c r="G244" s="105">
        <f t="shared" si="279"/>
        <v>0</v>
      </c>
      <c r="H244" s="104">
        <f t="shared" si="280"/>
        <v>0</v>
      </c>
      <c r="I244" s="103" t="str">
        <f t="shared" si="281"/>
        <v/>
      </c>
      <c r="J244" s="103" t="e">
        <f t="shared" si="282"/>
        <v>#DIV/0!</v>
      </c>
      <c r="K244" s="103" t="str">
        <f t="shared" si="283"/>
        <v/>
      </c>
      <c r="L244" s="103" t="str">
        <f t="shared" si="284"/>
        <v/>
      </c>
      <c r="M244" s="103" t="str">
        <f t="shared" si="285"/>
        <v/>
      </c>
      <c r="N244" s="102">
        <f t="shared" si="286"/>
        <v>1</v>
      </c>
      <c r="O244" s="176" t="str">
        <f t="shared" si="274"/>
        <v/>
      </c>
      <c r="P244" s="213"/>
      <c r="Q244" s="192" t="str">
        <f t="shared" si="275"/>
        <v/>
      </c>
    </row>
    <row r="245" spans="1:17" ht="21.95" customHeight="1" x14ac:dyDescent="0.25">
      <c r="A245" s="109"/>
      <c r="B245" s="108"/>
      <c r="C245" s="108"/>
      <c r="D245" s="116">
        <f t="shared" si="276"/>
        <v>45</v>
      </c>
      <c r="E245" s="106">
        <f t="shared" si="277"/>
        <v>45</v>
      </c>
      <c r="F245" s="105">
        <f t="shared" si="278"/>
        <v>0</v>
      </c>
      <c r="G245" s="105">
        <f t="shared" si="279"/>
        <v>0</v>
      </c>
      <c r="H245" s="104">
        <f t="shared" si="280"/>
        <v>0</v>
      </c>
      <c r="I245" s="103" t="str">
        <f t="shared" si="281"/>
        <v/>
      </c>
      <c r="J245" s="103" t="e">
        <f t="shared" si="282"/>
        <v>#DIV/0!</v>
      </c>
      <c r="K245" s="103" t="str">
        <f t="shared" si="283"/>
        <v/>
      </c>
      <c r="L245" s="103" t="str">
        <f t="shared" si="284"/>
        <v/>
      </c>
      <c r="M245" s="103" t="str">
        <f t="shared" si="285"/>
        <v/>
      </c>
      <c r="N245" s="102">
        <f t="shared" si="286"/>
        <v>1</v>
      </c>
      <c r="O245" s="176" t="str">
        <f t="shared" si="274"/>
        <v/>
      </c>
      <c r="P245" s="213"/>
      <c r="Q245" s="192" t="str">
        <f t="shared" si="275"/>
        <v/>
      </c>
    </row>
    <row r="246" spans="1:17" ht="21.95" customHeight="1" x14ac:dyDescent="0.25">
      <c r="A246" s="109"/>
      <c r="B246" s="108"/>
      <c r="C246" s="108"/>
      <c r="D246" s="116">
        <f t="shared" si="276"/>
        <v>45</v>
      </c>
      <c r="E246" s="106">
        <f t="shared" si="277"/>
        <v>45</v>
      </c>
      <c r="F246" s="105">
        <f t="shared" si="278"/>
        <v>0</v>
      </c>
      <c r="G246" s="105">
        <f t="shared" si="279"/>
        <v>0</v>
      </c>
      <c r="H246" s="104">
        <f t="shared" si="280"/>
        <v>0</v>
      </c>
      <c r="I246" s="103" t="str">
        <f t="shared" si="281"/>
        <v/>
      </c>
      <c r="J246" s="103" t="e">
        <f t="shared" si="282"/>
        <v>#DIV/0!</v>
      </c>
      <c r="K246" s="103" t="str">
        <f t="shared" si="283"/>
        <v/>
      </c>
      <c r="L246" s="103" t="str">
        <f t="shared" si="284"/>
        <v/>
      </c>
      <c r="M246" s="103" t="str">
        <f t="shared" si="285"/>
        <v/>
      </c>
      <c r="N246" s="102">
        <f t="shared" si="286"/>
        <v>1</v>
      </c>
      <c r="O246" s="176" t="str">
        <f t="shared" si="274"/>
        <v/>
      </c>
      <c r="P246" s="213"/>
      <c r="Q246" s="192" t="str">
        <f t="shared" si="275"/>
        <v/>
      </c>
    </row>
    <row r="247" spans="1:17" ht="21.95" customHeight="1" x14ac:dyDescent="0.25">
      <c r="A247" s="109"/>
      <c r="B247" s="108"/>
      <c r="C247" s="108"/>
      <c r="D247" s="116">
        <f t="shared" si="276"/>
        <v>45</v>
      </c>
      <c r="E247" s="106">
        <f t="shared" si="277"/>
        <v>45</v>
      </c>
      <c r="F247" s="105">
        <f t="shared" si="278"/>
        <v>0</v>
      </c>
      <c r="G247" s="105">
        <f t="shared" si="279"/>
        <v>0</v>
      </c>
      <c r="H247" s="104">
        <f t="shared" si="280"/>
        <v>0</v>
      </c>
      <c r="I247" s="103" t="str">
        <f t="shared" si="281"/>
        <v/>
      </c>
      <c r="J247" s="103" t="e">
        <f t="shared" si="282"/>
        <v>#DIV/0!</v>
      </c>
      <c r="K247" s="103" t="str">
        <f t="shared" si="283"/>
        <v/>
      </c>
      <c r="L247" s="103" t="str">
        <f t="shared" si="284"/>
        <v/>
      </c>
      <c r="M247" s="103" t="str">
        <f t="shared" si="285"/>
        <v/>
      </c>
      <c r="N247" s="102">
        <f t="shared" si="286"/>
        <v>1</v>
      </c>
      <c r="O247" s="176" t="str">
        <f t="shared" si="274"/>
        <v/>
      </c>
      <c r="P247" s="213"/>
      <c r="Q247" s="192" t="str">
        <f t="shared" si="275"/>
        <v/>
      </c>
    </row>
    <row r="248" spans="1:17" ht="21.95" customHeight="1" x14ac:dyDescent="0.25">
      <c r="A248" s="109"/>
      <c r="B248" s="108"/>
      <c r="C248" s="108"/>
      <c r="D248" s="116">
        <f t="shared" si="276"/>
        <v>45</v>
      </c>
      <c r="E248" s="106">
        <f t="shared" si="277"/>
        <v>45</v>
      </c>
      <c r="F248" s="105">
        <f t="shared" si="278"/>
        <v>0</v>
      </c>
      <c r="G248" s="105">
        <f t="shared" si="279"/>
        <v>0</v>
      </c>
      <c r="H248" s="104">
        <f t="shared" si="280"/>
        <v>0</v>
      </c>
      <c r="I248" s="103" t="str">
        <f t="shared" si="281"/>
        <v/>
      </c>
      <c r="J248" s="103" t="e">
        <f t="shared" si="282"/>
        <v>#DIV/0!</v>
      </c>
      <c r="K248" s="103" t="str">
        <f t="shared" si="283"/>
        <v/>
      </c>
      <c r="L248" s="103" t="str">
        <f t="shared" si="284"/>
        <v/>
      </c>
      <c r="M248" s="103" t="str">
        <f t="shared" si="285"/>
        <v/>
      </c>
      <c r="N248" s="102">
        <f t="shared" si="286"/>
        <v>1</v>
      </c>
      <c r="O248" s="176" t="str">
        <f t="shared" si="274"/>
        <v/>
      </c>
      <c r="P248" s="213"/>
      <c r="Q248" s="192" t="str">
        <f t="shared" si="275"/>
        <v/>
      </c>
    </row>
    <row r="249" spans="1:17" ht="21.95" customHeight="1" x14ac:dyDescent="0.25">
      <c r="A249" s="109"/>
      <c r="B249" s="108"/>
      <c r="C249" s="108"/>
      <c r="D249" s="116">
        <f t="shared" si="276"/>
        <v>45</v>
      </c>
      <c r="E249" s="106">
        <f t="shared" si="277"/>
        <v>45</v>
      </c>
      <c r="F249" s="105">
        <f t="shared" si="278"/>
        <v>0</v>
      </c>
      <c r="G249" s="105">
        <f t="shared" si="279"/>
        <v>0</v>
      </c>
      <c r="H249" s="104">
        <f t="shared" si="280"/>
        <v>0</v>
      </c>
      <c r="I249" s="103" t="str">
        <f t="shared" si="281"/>
        <v/>
      </c>
      <c r="J249" s="103" t="e">
        <f t="shared" si="282"/>
        <v>#DIV/0!</v>
      </c>
      <c r="K249" s="103" t="str">
        <f t="shared" si="283"/>
        <v/>
      </c>
      <c r="L249" s="103" t="str">
        <f t="shared" si="284"/>
        <v/>
      </c>
      <c r="M249" s="103" t="str">
        <f t="shared" si="285"/>
        <v/>
      </c>
      <c r="N249" s="102">
        <f t="shared" si="286"/>
        <v>1</v>
      </c>
      <c r="O249" s="176" t="str">
        <f t="shared" si="274"/>
        <v/>
      </c>
      <c r="P249" s="213"/>
      <c r="Q249" s="192" t="str">
        <f t="shared" si="275"/>
        <v/>
      </c>
    </row>
    <row r="250" spans="1:17" ht="21.95" customHeight="1" x14ac:dyDescent="0.25">
      <c r="A250" s="109"/>
      <c r="B250" s="108"/>
      <c r="C250" s="108"/>
      <c r="D250" s="116">
        <f t="shared" si="276"/>
        <v>45</v>
      </c>
      <c r="E250" s="106">
        <f t="shared" si="277"/>
        <v>45</v>
      </c>
      <c r="F250" s="105">
        <f t="shared" si="278"/>
        <v>0</v>
      </c>
      <c r="G250" s="105">
        <f t="shared" si="279"/>
        <v>0</v>
      </c>
      <c r="H250" s="104">
        <f t="shared" si="280"/>
        <v>0</v>
      </c>
      <c r="I250" s="103" t="str">
        <f t="shared" si="281"/>
        <v/>
      </c>
      <c r="J250" s="103" t="e">
        <f t="shared" si="282"/>
        <v>#DIV/0!</v>
      </c>
      <c r="K250" s="103" t="str">
        <f t="shared" si="283"/>
        <v/>
      </c>
      <c r="L250" s="103" t="str">
        <f t="shared" si="284"/>
        <v/>
      </c>
      <c r="M250" s="103" t="str">
        <f t="shared" si="285"/>
        <v/>
      </c>
      <c r="N250" s="102">
        <f t="shared" si="286"/>
        <v>1</v>
      </c>
      <c r="O250" s="176" t="str">
        <f t="shared" si="274"/>
        <v/>
      </c>
      <c r="P250" s="213"/>
      <c r="Q250" s="192" t="str">
        <f t="shared" si="275"/>
        <v/>
      </c>
    </row>
    <row r="251" spans="1:17" ht="21.95" customHeight="1" x14ac:dyDescent="0.25">
      <c r="A251" s="109"/>
      <c r="B251" s="108"/>
      <c r="C251" s="108"/>
      <c r="D251" s="116">
        <f t="shared" si="276"/>
        <v>45</v>
      </c>
      <c r="E251" s="106">
        <f t="shared" si="277"/>
        <v>45</v>
      </c>
      <c r="F251" s="105">
        <f t="shared" si="278"/>
        <v>0</v>
      </c>
      <c r="G251" s="105">
        <f t="shared" si="279"/>
        <v>0</v>
      </c>
      <c r="H251" s="104">
        <f t="shared" si="280"/>
        <v>0</v>
      </c>
      <c r="I251" s="103" t="str">
        <f t="shared" si="281"/>
        <v/>
      </c>
      <c r="J251" s="103" t="e">
        <f t="shared" si="282"/>
        <v>#DIV/0!</v>
      </c>
      <c r="K251" s="103" t="str">
        <f t="shared" si="283"/>
        <v/>
      </c>
      <c r="L251" s="103" t="str">
        <f t="shared" si="284"/>
        <v/>
      </c>
      <c r="M251" s="103" t="str">
        <f t="shared" si="285"/>
        <v/>
      </c>
      <c r="N251" s="102">
        <f t="shared" si="286"/>
        <v>1</v>
      </c>
      <c r="O251" s="176" t="str">
        <f t="shared" si="274"/>
        <v/>
      </c>
      <c r="P251" s="213"/>
      <c r="Q251" s="192" t="str">
        <f t="shared" si="275"/>
        <v/>
      </c>
    </row>
    <row r="252" spans="1:17" ht="21.95" customHeight="1" x14ac:dyDescent="0.25">
      <c r="A252" s="109"/>
      <c r="B252" s="108"/>
      <c r="C252" s="108"/>
      <c r="D252" s="116">
        <f t="shared" si="276"/>
        <v>45</v>
      </c>
      <c r="E252" s="106">
        <f t="shared" si="277"/>
        <v>45</v>
      </c>
      <c r="F252" s="105">
        <f t="shared" si="278"/>
        <v>0</v>
      </c>
      <c r="G252" s="105">
        <f t="shared" si="279"/>
        <v>0</v>
      </c>
      <c r="H252" s="104">
        <f t="shared" si="280"/>
        <v>0</v>
      </c>
      <c r="I252" s="103" t="str">
        <f t="shared" si="281"/>
        <v/>
      </c>
      <c r="J252" s="103" t="e">
        <f t="shared" si="282"/>
        <v>#DIV/0!</v>
      </c>
      <c r="K252" s="103" t="str">
        <f t="shared" si="283"/>
        <v/>
      </c>
      <c r="L252" s="103" t="str">
        <f t="shared" si="284"/>
        <v/>
      </c>
      <c r="M252" s="103" t="str">
        <f t="shared" si="285"/>
        <v/>
      </c>
      <c r="N252" s="102">
        <f t="shared" si="286"/>
        <v>1</v>
      </c>
      <c r="O252" s="176" t="str">
        <f t="shared" si="274"/>
        <v/>
      </c>
      <c r="P252" s="213"/>
      <c r="Q252" s="192" t="str">
        <f t="shared" si="275"/>
        <v/>
      </c>
    </row>
    <row r="253" spans="1:17" ht="21.95" customHeight="1" x14ac:dyDescent="0.25">
      <c r="A253" s="109"/>
      <c r="B253" s="108"/>
      <c r="C253" s="108"/>
      <c r="D253" s="116">
        <f t="shared" si="276"/>
        <v>45</v>
      </c>
      <c r="E253" s="106">
        <f t="shared" si="277"/>
        <v>45</v>
      </c>
      <c r="F253" s="105">
        <f t="shared" si="278"/>
        <v>0</v>
      </c>
      <c r="G253" s="105">
        <f t="shared" si="279"/>
        <v>0</v>
      </c>
      <c r="H253" s="104">
        <f t="shared" si="280"/>
        <v>0</v>
      </c>
      <c r="I253" s="103" t="str">
        <f t="shared" si="281"/>
        <v/>
      </c>
      <c r="J253" s="103" t="e">
        <f t="shared" si="282"/>
        <v>#DIV/0!</v>
      </c>
      <c r="K253" s="103" t="str">
        <f t="shared" si="283"/>
        <v/>
      </c>
      <c r="L253" s="103" t="str">
        <f t="shared" si="284"/>
        <v/>
      </c>
      <c r="M253" s="103" t="str">
        <f t="shared" si="285"/>
        <v/>
      </c>
      <c r="N253" s="102">
        <f t="shared" si="286"/>
        <v>1</v>
      </c>
      <c r="O253" s="176" t="str">
        <f t="shared" si="274"/>
        <v/>
      </c>
      <c r="P253" s="213"/>
      <c r="Q253" s="192" t="str">
        <f t="shared" si="275"/>
        <v/>
      </c>
    </row>
    <row r="254" spans="1:17" ht="21.95" customHeight="1" x14ac:dyDescent="0.25">
      <c r="A254" s="109"/>
      <c r="B254" s="108"/>
      <c r="C254" s="108"/>
      <c r="D254" s="116">
        <f t="shared" si="276"/>
        <v>45</v>
      </c>
      <c r="E254" s="106">
        <f t="shared" si="277"/>
        <v>45</v>
      </c>
      <c r="F254" s="105">
        <f t="shared" si="278"/>
        <v>0</v>
      </c>
      <c r="G254" s="105">
        <f t="shared" si="279"/>
        <v>0</v>
      </c>
      <c r="H254" s="104">
        <f t="shared" si="280"/>
        <v>0</v>
      </c>
      <c r="I254" s="103" t="str">
        <f t="shared" si="281"/>
        <v/>
      </c>
      <c r="J254" s="103" t="e">
        <f t="shared" si="282"/>
        <v>#DIV/0!</v>
      </c>
      <c r="K254" s="103" t="str">
        <f t="shared" si="283"/>
        <v/>
      </c>
      <c r="L254" s="103" t="str">
        <f t="shared" si="284"/>
        <v/>
      </c>
      <c r="M254" s="103" t="str">
        <f t="shared" si="285"/>
        <v/>
      </c>
      <c r="N254" s="102">
        <f t="shared" si="286"/>
        <v>1</v>
      </c>
      <c r="O254" s="176" t="str">
        <f t="shared" si="274"/>
        <v/>
      </c>
      <c r="P254" s="213"/>
      <c r="Q254" s="192" t="str">
        <f t="shared" si="275"/>
        <v/>
      </c>
    </row>
    <row r="255" spans="1:17" ht="21.95" customHeight="1" x14ac:dyDescent="0.25">
      <c r="A255" s="109"/>
      <c r="B255" s="108"/>
      <c r="C255" s="108"/>
      <c r="D255" s="116">
        <f t="shared" si="276"/>
        <v>45</v>
      </c>
      <c r="E255" s="106">
        <f t="shared" si="277"/>
        <v>45</v>
      </c>
      <c r="F255" s="105">
        <f t="shared" si="278"/>
        <v>0</v>
      </c>
      <c r="G255" s="105">
        <f t="shared" si="279"/>
        <v>0</v>
      </c>
      <c r="H255" s="104">
        <f t="shared" si="280"/>
        <v>0</v>
      </c>
      <c r="I255" s="103" t="str">
        <f t="shared" si="281"/>
        <v/>
      </c>
      <c r="J255" s="103" t="e">
        <f t="shared" si="282"/>
        <v>#DIV/0!</v>
      </c>
      <c r="K255" s="103" t="str">
        <f t="shared" si="283"/>
        <v/>
      </c>
      <c r="L255" s="103" t="str">
        <f t="shared" si="284"/>
        <v/>
      </c>
      <c r="M255" s="103" t="str">
        <f t="shared" si="285"/>
        <v/>
      </c>
      <c r="N255" s="102">
        <f t="shared" si="286"/>
        <v>1</v>
      </c>
      <c r="O255" s="176" t="str">
        <f t="shared" si="274"/>
        <v/>
      </c>
      <c r="P255" s="213"/>
      <c r="Q255" s="192" t="str">
        <f t="shared" si="275"/>
        <v/>
      </c>
    </row>
    <row r="256" spans="1:17" ht="21.95" customHeight="1" x14ac:dyDescent="0.25">
      <c r="A256" s="109"/>
      <c r="B256" s="108"/>
      <c r="C256" s="108"/>
      <c r="D256" s="116">
        <f t="shared" si="276"/>
        <v>45</v>
      </c>
      <c r="E256" s="106">
        <f t="shared" si="277"/>
        <v>45</v>
      </c>
      <c r="F256" s="105">
        <f t="shared" si="278"/>
        <v>0</v>
      </c>
      <c r="G256" s="105">
        <f t="shared" si="279"/>
        <v>0</v>
      </c>
      <c r="H256" s="104">
        <f t="shared" si="280"/>
        <v>0</v>
      </c>
      <c r="I256" s="103" t="str">
        <f t="shared" si="281"/>
        <v/>
      </c>
      <c r="J256" s="103" t="e">
        <f t="shared" si="282"/>
        <v>#DIV/0!</v>
      </c>
      <c r="K256" s="103" t="str">
        <f t="shared" si="283"/>
        <v/>
      </c>
      <c r="L256" s="103" t="str">
        <f t="shared" si="284"/>
        <v/>
      </c>
      <c r="M256" s="103" t="str">
        <f t="shared" si="285"/>
        <v/>
      </c>
      <c r="N256" s="102">
        <f t="shared" si="286"/>
        <v>1</v>
      </c>
      <c r="O256" s="176" t="str">
        <f t="shared" si="274"/>
        <v/>
      </c>
      <c r="P256" s="213"/>
      <c r="Q256" s="192" t="str">
        <f t="shared" si="275"/>
        <v/>
      </c>
    </row>
    <row r="257" spans="1:17" ht="21.95" customHeight="1" x14ac:dyDescent="0.25">
      <c r="A257" s="109"/>
      <c r="B257" s="108"/>
      <c r="C257" s="108"/>
      <c r="D257" s="116">
        <f t="shared" si="276"/>
        <v>45</v>
      </c>
      <c r="E257" s="106">
        <f t="shared" si="277"/>
        <v>45</v>
      </c>
      <c r="F257" s="105">
        <f t="shared" si="278"/>
        <v>0</v>
      </c>
      <c r="G257" s="105">
        <f t="shared" si="279"/>
        <v>0</v>
      </c>
      <c r="H257" s="104">
        <f t="shared" si="280"/>
        <v>0</v>
      </c>
      <c r="I257" s="103" t="str">
        <f t="shared" si="281"/>
        <v/>
      </c>
      <c r="J257" s="103" t="e">
        <f t="shared" si="282"/>
        <v>#DIV/0!</v>
      </c>
      <c r="K257" s="103" t="str">
        <f t="shared" si="283"/>
        <v/>
      </c>
      <c r="L257" s="103" t="str">
        <f t="shared" si="284"/>
        <v/>
      </c>
      <c r="M257" s="103" t="str">
        <f t="shared" si="285"/>
        <v/>
      </c>
      <c r="N257" s="102">
        <f t="shared" si="286"/>
        <v>1</v>
      </c>
      <c r="O257" s="176" t="str">
        <f t="shared" si="274"/>
        <v/>
      </c>
      <c r="P257" s="213"/>
      <c r="Q257" s="192" t="str">
        <f t="shared" si="275"/>
        <v/>
      </c>
    </row>
    <row r="258" spans="1:17" ht="21.95" customHeight="1" x14ac:dyDescent="0.25">
      <c r="A258" s="109"/>
      <c r="B258" s="108"/>
      <c r="C258" s="108"/>
      <c r="D258" s="116">
        <f t="shared" si="276"/>
        <v>45</v>
      </c>
      <c r="E258" s="106">
        <f t="shared" si="277"/>
        <v>45</v>
      </c>
      <c r="F258" s="105">
        <f t="shared" si="278"/>
        <v>0</v>
      </c>
      <c r="G258" s="105">
        <f t="shared" si="279"/>
        <v>0</v>
      </c>
      <c r="H258" s="104">
        <f t="shared" si="280"/>
        <v>0</v>
      </c>
      <c r="I258" s="103" t="str">
        <f t="shared" si="281"/>
        <v/>
      </c>
      <c r="J258" s="103" t="e">
        <f t="shared" si="282"/>
        <v>#DIV/0!</v>
      </c>
      <c r="K258" s="103" t="str">
        <f t="shared" si="283"/>
        <v/>
      </c>
      <c r="L258" s="103" t="str">
        <f t="shared" si="284"/>
        <v/>
      </c>
      <c r="M258" s="103" t="str">
        <f t="shared" si="285"/>
        <v/>
      </c>
      <c r="N258" s="102">
        <f t="shared" si="286"/>
        <v>1</v>
      </c>
      <c r="O258" s="176" t="str">
        <f t="shared" si="274"/>
        <v/>
      </c>
      <c r="P258" s="213"/>
      <c r="Q258" s="192" t="str">
        <f t="shared" si="275"/>
        <v/>
      </c>
    </row>
    <row r="259" spans="1:17" ht="21.95" customHeight="1" x14ac:dyDescent="0.25">
      <c r="A259" s="109"/>
      <c r="B259" s="108"/>
      <c r="C259" s="108"/>
      <c r="D259" s="116">
        <f t="shared" si="276"/>
        <v>45</v>
      </c>
      <c r="E259" s="106">
        <f t="shared" si="277"/>
        <v>45</v>
      </c>
      <c r="F259" s="105">
        <f t="shared" si="278"/>
        <v>0</v>
      </c>
      <c r="G259" s="105">
        <f t="shared" si="279"/>
        <v>0</v>
      </c>
      <c r="H259" s="104">
        <f t="shared" si="280"/>
        <v>0</v>
      </c>
      <c r="I259" s="103" t="str">
        <f t="shared" si="281"/>
        <v/>
      </c>
      <c r="J259" s="103" t="e">
        <f t="shared" si="282"/>
        <v>#DIV/0!</v>
      </c>
      <c r="K259" s="103" t="str">
        <f t="shared" si="283"/>
        <v/>
      </c>
      <c r="L259" s="103" t="str">
        <f t="shared" si="284"/>
        <v/>
      </c>
      <c r="M259" s="103" t="str">
        <f t="shared" si="285"/>
        <v/>
      </c>
      <c r="N259" s="102">
        <f t="shared" si="286"/>
        <v>1</v>
      </c>
      <c r="O259" s="176" t="str">
        <f t="shared" si="274"/>
        <v/>
      </c>
      <c r="P259" s="213"/>
      <c r="Q259" s="192" t="str">
        <f t="shared" si="275"/>
        <v/>
      </c>
    </row>
    <row r="260" spans="1:17" ht="21.95" customHeight="1" x14ac:dyDescent="0.25">
      <c r="A260" s="109"/>
      <c r="B260" s="108"/>
      <c r="C260" s="108"/>
      <c r="D260" s="116">
        <f t="shared" si="276"/>
        <v>45</v>
      </c>
      <c r="E260" s="106">
        <f t="shared" si="277"/>
        <v>45</v>
      </c>
      <c r="F260" s="105">
        <f t="shared" si="278"/>
        <v>0</v>
      </c>
      <c r="G260" s="105">
        <f t="shared" si="279"/>
        <v>0</v>
      </c>
      <c r="H260" s="104">
        <f t="shared" si="280"/>
        <v>0</v>
      </c>
      <c r="I260" s="103" t="str">
        <f t="shared" si="281"/>
        <v/>
      </c>
      <c r="J260" s="103" t="e">
        <f t="shared" si="282"/>
        <v>#DIV/0!</v>
      </c>
      <c r="K260" s="103" t="str">
        <f t="shared" si="283"/>
        <v/>
      </c>
      <c r="L260" s="103" t="str">
        <f t="shared" si="284"/>
        <v/>
      </c>
      <c r="M260" s="103" t="str">
        <f t="shared" si="285"/>
        <v/>
      </c>
      <c r="N260" s="102">
        <f t="shared" si="286"/>
        <v>1</v>
      </c>
      <c r="O260" s="176" t="str">
        <f t="shared" si="274"/>
        <v/>
      </c>
      <c r="P260" s="213"/>
      <c r="Q260" s="192" t="str">
        <f t="shared" si="275"/>
        <v/>
      </c>
    </row>
    <row r="261" spans="1:17" ht="21.95" customHeight="1" x14ac:dyDescent="0.25">
      <c r="A261" s="109"/>
      <c r="B261" s="108"/>
      <c r="C261" s="108"/>
      <c r="D261" s="116">
        <f t="shared" si="276"/>
        <v>45</v>
      </c>
      <c r="E261" s="106">
        <f t="shared" si="277"/>
        <v>45</v>
      </c>
      <c r="F261" s="105">
        <f t="shared" si="278"/>
        <v>0</v>
      </c>
      <c r="G261" s="105">
        <f t="shared" si="279"/>
        <v>0</v>
      </c>
      <c r="H261" s="104">
        <f t="shared" si="280"/>
        <v>0</v>
      </c>
      <c r="I261" s="103" t="str">
        <f t="shared" si="281"/>
        <v/>
      </c>
      <c r="J261" s="103" t="e">
        <f t="shared" si="282"/>
        <v>#DIV/0!</v>
      </c>
      <c r="K261" s="103" t="str">
        <f t="shared" si="283"/>
        <v/>
      </c>
      <c r="L261" s="103" t="str">
        <f t="shared" si="284"/>
        <v/>
      </c>
      <c r="M261" s="103" t="str">
        <f t="shared" si="285"/>
        <v/>
      </c>
      <c r="N261" s="102">
        <f t="shared" si="286"/>
        <v>1</v>
      </c>
      <c r="O261" s="176" t="str">
        <f t="shared" si="274"/>
        <v/>
      </c>
      <c r="P261" s="213"/>
      <c r="Q261" s="192" t="str">
        <f t="shared" si="275"/>
        <v/>
      </c>
    </row>
    <row r="262" spans="1:17" ht="21.95" customHeight="1" x14ac:dyDescent="0.25">
      <c r="A262" s="109"/>
      <c r="B262" s="108"/>
      <c r="C262" s="108"/>
      <c r="D262" s="116">
        <f t="shared" si="276"/>
        <v>45</v>
      </c>
      <c r="E262" s="106">
        <f t="shared" si="277"/>
        <v>45</v>
      </c>
      <c r="F262" s="105">
        <f t="shared" si="278"/>
        <v>0</v>
      </c>
      <c r="G262" s="105">
        <f t="shared" si="279"/>
        <v>0</v>
      </c>
      <c r="H262" s="104">
        <f t="shared" si="280"/>
        <v>0</v>
      </c>
      <c r="I262" s="103" t="str">
        <f t="shared" si="281"/>
        <v/>
      </c>
      <c r="J262" s="103" t="e">
        <f t="shared" si="282"/>
        <v>#DIV/0!</v>
      </c>
      <c r="K262" s="103" t="str">
        <f t="shared" si="283"/>
        <v/>
      </c>
      <c r="L262" s="103" t="str">
        <f t="shared" si="284"/>
        <v/>
      </c>
      <c r="M262" s="103" t="str">
        <f t="shared" si="285"/>
        <v/>
      </c>
      <c r="N262" s="102">
        <f t="shared" si="286"/>
        <v>1</v>
      </c>
      <c r="O262" s="176" t="str">
        <f t="shared" si="274"/>
        <v/>
      </c>
      <c r="P262" s="213"/>
      <c r="Q262" s="192" t="str">
        <f t="shared" si="275"/>
        <v/>
      </c>
    </row>
    <row r="263" spans="1:17" ht="21.95" customHeight="1" x14ac:dyDescent="0.25">
      <c r="A263" s="109"/>
      <c r="B263" s="108"/>
      <c r="C263" s="108"/>
      <c r="D263" s="116">
        <f t="shared" si="276"/>
        <v>45</v>
      </c>
      <c r="E263" s="106">
        <f t="shared" si="277"/>
        <v>45</v>
      </c>
      <c r="F263" s="105">
        <f t="shared" si="278"/>
        <v>0</v>
      </c>
      <c r="G263" s="105">
        <f t="shared" si="279"/>
        <v>0</v>
      </c>
      <c r="H263" s="104">
        <f t="shared" si="280"/>
        <v>0</v>
      </c>
      <c r="I263" s="103" t="str">
        <f t="shared" si="281"/>
        <v/>
      </c>
      <c r="J263" s="103" t="e">
        <f t="shared" si="282"/>
        <v>#DIV/0!</v>
      </c>
      <c r="K263" s="103" t="str">
        <f t="shared" si="283"/>
        <v/>
      </c>
      <c r="L263" s="103" t="str">
        <f t="shared" si="284"/>
        <v/>
      </c>
      <c r="M263" s="103" t="str">
        <f t="shared" si="285"/>
        <v/>
      </c>
      <c r="N263" s="102">
        <f t="shared" si="286"/>
        <v>1</v>
      </c>
      <c r="O263" s="176" t="str">
        <f t="shared" si="274"/>
        <v/>
      </c>
      <c r="P263" s="213"/>
      <c r="Q263" s="192" t="str">
        <f t="shared" si="275"/>
        <v/>
      </c>
    </row>
    <row r="264" spans="1:17" ht="21.95" customHeight="1" x14ac:dyDescent="0.25">
      <c r="A264" s="109"/>
      <c r="B264" s="108"/>
      <c r="C264" s="108"/>
      <c r="D264" s="116">
        <f t="shared" si="276"/>
        <v>45</v>
      </c>
      <c r="E264" s="106">
        <f t="shared" si="277"/>
        <v>45</v>
      </c>
      <c r="F264" s="105">
        <f t="shared" si="278"/>
        <v>0</v>
      </c>
      <c r="G264" s="105">
        <f t="shared" si="279"/>
        <v>0</v>
      </c>
      <c r="H264" s="104">
        <f t="shared" si="280"/>
        <v>0</v>
      </c>
      <c r="I264" s="103" t="str">
        <f t="shared" si="281"/>
        <v/>
      </c>
      <c r="J264" s="103" t="e">
        <f t="shared" si="282"/>
        <v>#DIV/0!</v>
      </c>
      <c r="K264" s="103" t="str">
        <f t="shared" si="283"/>
        <v/>
      </c>
      <c r="L264" s="103" t="str">
        <f t="shared" si="284"/>
        <v/>
      </c>
      <c r="M264" s="103" t="str">
        <f t="shared" si="285"/>
        <v/>
      </c>
      <c r="N264" s="102">
        <f t="shared" si="286"/>
        <v>1</v>
      </c>
      <c r="O264" s="176" t="str">
        <f t="shared" si="274"/>
        <v/>
      </c>
      <c r="P264" s="213"/>
      <c r="Q264" s="192" t="str">
        <f t="shared" si="275"/>
        <v/>
      </c>
    </row>
    <row r="265" spans="1:17" ht="21.95" customHeight="1" x14ac:dyDescent="0.25">
      <c r="A265" s="109"/>
      <c r="B265" s="108"/>
      <c r="C265" s="108"/>
      <c r="D265" s="116">
        <f t="shared" si="276"/>
        <v>45</v>
      </c>
      <c r="E265" s="106">
        <f t="shared" si="277"/>
        <v>45</v>
      </c>
      <c r="F265" s="105">
        <f t="shared" si="278"/>
        <v>0</v>
      </c>
      <c r="G265" s="105">
        <f t="shared" si="279"/>
        <v>0</v>
      </c>
      <c r="H265" s="104">
        <f t="shared" si="280"/>
        <v>0</v>
      </c>
      <c r="I265" s="103" t="str">
        <f t="shared" si="281"/>
        <v/>
      </c>
      <c r="J265" s="103" t="e">
        <f t="shared" si="282"/>
        <v>#DIV/0!</v>
      </c>
      <c r="K265" s="103" t="str">
        <f t="shared" si="283"/>
        <v/>
      </c>
      <c r="L265" s="103" t="str">
        <f t="shared" si="284"/>
        <v/>
      </c>
      <c r="M265" s="103" t="str">
        <f t="shared" si="285"/>
        <v/>
      </c>
      <c r="N265" s="102">
        <f t="shared" si="286"/>
        <v>1</v>
      </c>
      <c r="O265" s="176" t="str">
        <f t="shared" si="274"/>
        <v/>
      </c>
      <c r="P265" s="213"/>
      <c r="Q265" s="192" t="str">
        <f t="shared" si="275"/>
        <v/>
      </c>
    </row>
    <row r="266" spans="1:17" ht="21.95" customHeight="1" x14ac:dyDescent="0.25">
      <c r="A266" s="109"/>
      <c r="B266" s="108"/>
      <c r="C266" s="108"/>
      <c r="D266" s="116">
        <f t="shared" si="276"/>
        <v>45</v>
      </c>
      <c r="E266" s="106">
        <f t="shared" si="277"/>
        <v>45</v>
      </c>
      <c r="F266" s="105">
        <f t="shared" si="278"/>
        <v>0</v>
      </c>
      <c r="G266" s="105">
        <f t="shared" si="279"/>
        <v>0</v>
      </c>
      <c r="H266" s="104">
        <f t="shared" si="280"/>
        <v>0</v>
      </c>
      <c r="I266" s="103" t="str">
        <f t="shared" si="281"/>
        <v/>
      </c>
      <c r="J266" s="103" t="e">
        <f t="shared" si="282"/>
        <v>#DIV/0!</v>
      </c>
      <c r="K266" s="103" t="str">
        <f t="shared" si="283"/>
        <v/>
      </c>
      <c r="L266" s="103" t="str">
        <f t="shared" si="284"/>
        <v/>
      </c>
      <c r="M266" s="103" t="str">
        <f t="shared" si="285"/>
        <v/>
      </c>
      <c r="N266" s="102">
        <f t="shared" si="286"/>
        <v>1</v>
      </c>
      <c r="O266" s="176" t="str">
        <f t="shared" ref="O266:O329" si="287">IF(AND(N266&lt;$B$6,M266&gt;1,AND(B266&gt;0,B266&lt;$B$4)),"Doers are " &amp; ROUND(M266,1)&amp;" more likely to give this response than Non-Doers.",IF(AND(N266&lt;$B$6,M266&gt;1,B266=$B$4),"Doers are more likely to give this response than Doers.",""))</f>
        <v/>
      </c>
      <c r="P266" s="213"/>
      <c r="Q266" s="192" t="str">
        <f t="shared" ref="Q266:Q329" si="288">IF(AND(N266&lt;$B$6,M266&lt;1,AND(C266&gt;0,B266&gt;0)),"Non-doers are " &amp; ROUND(1/M266,1)&amp;" more likely to give this response than Doers.",IF(AND(N266&lt;$B$6,M266=0,B266=0),"Non-doers are more likely to give this response than Doers.",""))</f>
        <v/>
      </c>
    </row>
    <row r="267" spans="1:17" ht="21.95" customHeight="1" x14ac:dyDescent="0.25">
      <c r="A267" s="109"/>
      <c r="B267" s="108"/>
      <c r="C267" s="108"/>
      <c r="D267" s="116">
        <f t="shared" si="276"/>
        <v>45</v>
      </c>
      <c r="E267" s="106">
        <f t="shared" si="277"/>
        <v>45</v>
      </c>
      <c r="F267" s="105">
        <f t="shared" si="278"/>
        <v>0</v>
      </c>
      <c r="G267" s="105">
        <f t="shared" si="279"/>
        <v>0</v>
      </c>
      <c r="H267" s="104">
        <f t="shared" si="280"/>
        <v>0</v>
      </c>
      <c r="I267" s="103" t="str">
        <f t="shared" si="281"/>
        <v/>
      </c>
      <c r="J267" s="103" t="e">
        <f t="shared" si="282"/>
        <v>#DIV/0!</v>
      </c>
      <c r="K267" s="103" t="str">
        <f t="shared" si="283"/>
        <v/>
      </c>
      <c r="L267" s="103" t="str">
        <f t="shared" si="284"/>
        <v/>
      </c>
      <c r="M267" s="103" t="str">
        <f t="shared" si="285"/>
        <v/>
      </c>
      <c r="N267" s="102">
        <f t="shared" si="286"/>
        <v>1</v>
      </c>
      <c r="O267" s="176" t="str">
        <f t="shared" si="287"/>
        <v/>
      </c>
      <c r="P267" s="213"/>
      <c r="Q267" s="192" t="str">
        <f t="shared" si="288"/>
        <v/>
      </c>
    </row>
    <row r="268" spans="1:17" ht="21.95" customHeight="1" x14ac:dyDescent="0.25">
      <c r="A268" s="109"/>
      <c r="B268" s="108"/>
      <c r="C268" s="108"/>
      <c r="D268" s="116">
        <f t="shared" si="276"/>
        <v>45</v>
      </c>
      <c r="E268" s="106">
        <f t="shared" si="277"/>
        <v>45</v>
      </c>
      <c r="F268" s="105">
        <f t="shared" si="278"/>
        <v>0</v>
      </c>
      <c r="G268" s="105">
        <f t="shared" si="279"/>
        <v>0</v>
      </c>
      <c r="H268" s="104">
        <f t="shared" si="280"/>
        <v>0</v>
      </c>
      <c r="I268" s="103" t="str">
        <f t="shared" si="281"/>
        <v/>
      </c>
      <c r="J268" s="103" t="e">
        <f t="shared" si="282"/>
        <v>#DIV/0!</v>
      </c>
      <c r="K268" s="103" t="str">
        <f t="shared" si="283"/>
        <v/>
      </c>
      <c r="L268" s="103" t="str">
        <f t="shared" si="284"/>
        <v/>
      </c>
      <c r="M268" s="103" t="str">
        <f t="shared" si="285"/>
        <v/>
      </c>
      <c r="N268" s="102">
        <f t="shared" si="286"/>
        <v>1</v>
      </c>
      <c r="O268" s="176" t="str">
        <f t="shared" si="287"/>
        <v/>
      </c>
      <c r="P268" s="213"/>
      <c r="Q268" s="192" t="str">
        <f t="shared" si="288"/>
        <v/>
      </c>
    </row>
    <row r="269" spans="1:17" ht="21.95" customHeight="1" x14ac:dyDescent="0.25">
      <c r="A269" s="109"/>
      <c r="B269" s="108"/>
      <c r="C269" s="108"/>
      <c r="D269" s="116">
        <f t="shared" si="276"/>
        <v>45</v>
      </c>
      <c r="E269" s="106">
        <f t="shared" si="277"/>
        <v>45</v>
      </c>
      <c r="F269" s="105">
        <f t="shared" si="278"/>
        <v>0</v>
      </c>
      <c r="G269" s="105">
        <f t="shared" si="279"/>
        <v>0</v>
      </c>
      <c r="H269" s="104">
        <f t="shared" si="280"/>
        <v>0</v>
      </c>
      <c r="I269" s="103" t="str">
        <f t="shared" si="281"/>
        <v/>
      </c>
      <c r="J269" s="103" t="e">
        <f t="shared" si="282"/>
        <v>#DIV/0!</v>
      </c>
      <c r="K269" s="103" t="str">
        <f t="shared" si="283"/>
        <v/>
      </c>
      <c r="L269" s="103" t="str">
        <f t="shared" si="284"/>
        <v/>
      </c>
      <c r="M269" s="103" t="str">
        <f t="shared" si="285"/>
        <v/>
      </c>
      <c r="N269" s="102">
        <f t="shared" si="286"/>
        <v>1</v>
      </c>
      <c r="O269" s="176" t="str">
        <f t="shared" si="287"/>
        <v/>
      </c>
      <c r="P269" s="213"/>
      <c r="Q269" s="192" t="str">
        <f t="shared" si="288"/>
        <v/>
      </c>
    </row>
    <row r="270" spans="1:17" ht="21.95" customHeight="1" x14ac:dyDescent="0.25">
      <c r="A270" s="109"/>
      <c r="B270" s="108"/>
      <c r="C270" s="108"/>
      <c r="D270" s="116">
        <f t="shared" si="276"/>
        <v>45</v>
      </c>
      <c r="E270" s="106">
        <f t="shared" si="277"/>
        <v>45</v>
      </c>
      <c r="F270" s="105">
        <f t="shared" si="278"/>
        <v>0</v>
      </c>
      <c r="G270" s="105">
        <f t="shared" si="279"/>
        <v>0</v>
      </c>
      <c r="H270" s="104">
        <f t="shared" si="280"/>
        <v>0</v>
      </c>
      <c r="I270" s="103" t="str">
        <f t="shared" si="281"/>
        <v/>
      </c>
      <c r="J270" s="103" t="e">
        <f t="shared" si="282"/>
        <v>#DIV/0!</v>
      </c>
      <c r="K270" s="103" t="str">
        <f t="shared" si="283"/>
        <v/>
      </c>
      <c r="L270" s="103" t="str">
        <f t="shared" si="284"/>
        <v/>
      </c>
      <c r="M270" s="103" t="str">
        <f t="shared" si="285"/>
        <v/>
      </c>
      <c r="N270" s="102">
        <f t="shared" si="286"/>
        <v>1</v>
      </c>
      <c r="O270" s="176" t="str">
        <f t="shared" si="287"/>
        <v/>
      </c>
      <c r="P270" s="213"/>
      <c r="Q270" s="192" t="str">
        <f t="shared" si="288"/>
        <v/>
      </c>
    </row>
    <row r="271" spans="1:17" ht="21.95" customHeight="1" x14ac:dyDescent="0.25">
      <c r="A271" s="109"/>
      <c r="B271" s="108"/>
      <c r="C271" s="108"/>
      <c r="D271" s="116">
        <f t="shared" si="276"/>
        <v>45</v>
      </c>
      <c r="E271" s="106">
        <f t="shared" si="277"/>
        <v>45</v>
      </c>
      <c r="F271" s="105">
        <f t="shared" si="278"/>
        <v>0</v>
      </c>
      <c r="G271" s="105">
        <f t="shared" si="279"/>
        <v>0</v>
      </c>
      <c r="H271" s="104">
        <f t="shared" si="280"/>
        <v>0</v>
      </c>
      <c r="I271" s="103" t="str">
        <f t="shared" si="281"/>
        <v/>
      </c>
      <c r="J271" s="103" t="e">
        <f t="shared" si="282"/>
        <v>#DIV/0!</v>
      </c>
      <c r="K271" s="103" t="str">
        <f t="shared" si="283"/>
        <v/>
      </c>
      <c r="L271" s="103" t="str">
        <f t="shared" si="284"/>
        <v/>
      </c>
      <c r="M271" s="103" t="str">
        <f t="shared" si="285"/>
        <v/>
      </c>
      <c r="N271" s="102">
        <f t="shared" si="286"/>
        <v>1</v>
      </c>
      <c r="O271" s="176" t="str">
        <f t="shared" si="287"/>
        <v/>
      </c>
      <c r="P271" s="213"/>
      <c r="Q271" s="192" t="str">
        <f t="shared" si="288"/>
        <v/>
      </c>
    </row>
    <row r="272" spans="1:17" ht="21.95" customHeight="1" x14ac:dyDescent="0.25">
      <c r="A272" s="109"/>
      <c r="B272" s="108"/>
      <c r="C272" s="108"/>
      <c r="D272" s="116">
        <f t="shared" si="276"/>
        <v>45</v>
      </c>
      <c r="E272" s="106">
        <f t="shared" si="277"/>
        <v>45</v>
      </c>
      <c r="F272" s="105">
        <f t="shared" si="278"/>
        <v>0</v>
      </c>
      <c r="G272" s="105">
        <f t="shared" si="279"/>
        <v>0</v>
      </c>
      <c r="H272" s="104">
        <f t="shared" si="280"/>
        <v>0</v>
      </c>
      <c r="I272" s="103" t="str">
        <f t="shared" si="281"/>
        <v/>
      </c>
      <c r="J272" s="103" t="e">
        <f t="shared" si="282"/>
        <v>#DIV/0!</v>
      </c>
      <c r="K272" s="103" t="str">
        <f t="shared" si="283"/>
        <v/>
      </c>
      <c r="L272" s="103" t="str">
        <f t="shared" si="284"/>
        <v/>
      </c>
      <c r="M272" s="103" t="str">
        <f t="shared" si="285"/>
        <v/>
      </c>
      <c r="N272" s="102">
        <f t="shared" si="286"/>
        <v>1</v>
      </c>
      <c r="O272" s="176" t="str">
        <f t="shared" si="287"/>
        <v/>
      </c>
      <c r="P272" s="213"/>
      <c r="Q272" s="192" t="str">
        <f t="shared" si="288"/>
        <v/>
      </c>
    </row>
    <row r="273" spans="1:17" ht="21.95" customHeight="1" x14ac:dyDescent="0.25">
      <c r="A273" s="109"/>
      <c r="B273" s="108"/>
      <c r="C273" s="108"/>
      <c r="D273" s="116">
        <f t="shared" si="276"/>
        <v>45</v>
      </c>
      <c r="E273" s="106">
        <f t="shared" si="277"/>
        <v>45</v>
      </c>
      <c r="F273" s="105">
        <f t="shared" si="278"/>
        <v>0</v>
      </c>
      <c r="G273" s="105">
        <f t="shared" si="279"/>
        <v>0</v>
      </c>
      <c r="H273" s="104">
        <f t="shared" si="280"/>
        <v>0</v>
      </c>
      <c r="I273" s="103" t="str">
        <f t="shared" si="281"/>
        <v/>
      </c>
      <c r="J273" s="103" t="e">
        <f t="shared" si="282"/>
        <v>#DIV/0!</v>
      </c>
      <c r="K273" s="103" t="str">
        <f t="shared" si="283"/>
        <v/>
      </c>
      <c r="L273" s="103" t="str">
        <f t="shared" si="284"/>
        <v/>
      </c>
      <c r="M273" s="103" t="str">
        <f t="shared" si="285"/>
        <v/>
      </c>
      <c r="N273" s="102">
        <f t="shared" si="286"/>
        <v>1</v>
      </c>
      <c r="O273" s="176" t="str">
        <f t="shared" si="287"/>
        <v/>
      </c>
      <c r="P273" s="213"/>
      <c r="Q273" s="192" t="str">
        <f t="shared" si="288"/>
        <v/>
      </c>
    </row>
    <row r="274" spans="1:17" ht="21.95" customHeight="1" x14ac:dyDescent="0.25">
      <c r="A274" s="109"/>
      <c r="B274" s="108"/>
      <c r="C274" s="108"/>
      <c r="D274" s="116">
        <f t="shared" ref="D274:D337" si="289">SUM($B$4-B274)</f>
        <v>45</v>
      </c>
      <c r="E274" s="106">
        <f t="shared" ref="E274:E337" si="290">SUM($B$5-C274)</f>
        <v>45</v>
      </c>
      <c r="F274" s="105">
        <f t="shared" ref="F274:F337" si="291">IF(ISERROR(B274/$B$4),"",(B274/$B$4))</f>
        <v>0</v>
      </c>
      <c r="G274" s="105">
        <f t="shared" ref="G274:G337" si="292">IF(ISERROR(C274/$B$5),"",(C274/$B$5))</f>
        <v>0</v>
      </c>
      <c r="H274" s="104">
        <f t="shared" ref="H274:H337" si="293">IF(ISERROR(F274-G274),"",(F274-G274))</f>
        <v>0</v>
      </c>
      <c r="I274" s="103" t="str">
        <f t="shared" ref="I274:I337" si="294">IF(ISERROR((B274*E274)/(C274*D274)),"",(B274*E274/(C274*D274)))</f>
        <v/>
      </c>
      <c r="J274" s="103" t="e">
        <f t="shared" ref="J274:J337" si="295">POWER(1/B274+1/C274+1/D274+1/E274,1/2)</f>
        <v>#DIV/0!</v>
      </c>
      <c r="K274" s="103" t="str">
        <f t="shared" ref="K274:K337" si="296">IF(ISERROR(EXP(LN(I274)-1.96 *J274)),"",(EXP(LN(I274)-1.96*J274)))</f>
        <v/>
      </c>
      <c r="L274" s="103" t="str">
        <f t="shared" ref="L274:L337" si="297">IF(ISERROR(EXP(LN(I274)+1.96 *J274)),"",EXP(LN(I274)+1.96*J274))</f>
        <v/>
      </c>
      <c r="M274" s="103" t="str">
        <f t="shared" ref="M274:M337" si="298">IF(ISERROR(($B$7*B274/(B274+D274)/(($B$7*B274/(B274+D274)+(1-$B$7)*C274/(C274+E274))))/($B$7*D274/(B274+D274)/(($B$7*D274/(B274+D274)+(1-$B$7)*E274/(C274+E274))))),"",($B$7*B274/(B274+D274)/(($B$7*B274/(B274+D274)+(1-$B$7)*C274/(C274+E274))))/($B$7*D274/(B274+D274)/(($B$7*D274/(B274+D274)+(1-$B$7)*E274/(C274+E274)))))</f>
        <v/>
      </c>
      <c r="N274" s="102">
        <f t="shared" ref="N274:N337" si="299">MIN(_xlfn.HYPGEOM.DIST(C274,B274+C274,C274+E274,B274+D274+C274+E274,TRUE),_xlfn.HYPGEOM.DIST(B274,B274+C274,B274+D274,B274+D274+C274+E274,TRUE))</f>
        <v>1</v>
      </c>
      <c r="O274" s="176" t="str">
        <f t="shared" si="287"/>
        <v/>
      </c>
      <c r="P274" s="213"/>
      <c r="Q274" s="192" t="str">
        <f t="shared" si="288"/>
        <v/>
      </c>
    </row>
    <row r="275" spans="1:17" ht="21.95" customHeight="1" x14ac:dyDescent="0.25">
      <c r="A275" s="109"/>
      <c r="B275" s="108"/>
      <c r="C275" s="108"/>
      <c r="D275" s="116">
        <f t="shared" si="289"/>
        <v>45</v>
      </c>
      <c r="E275" s="106">
        <f t="shared" si="290"/>
        <v>45</v>
      </c>
      <c r="F275" s="105">
        <f t="shared" si="291"/>
        <v>0</v>
      </c>
      <c r="G275" s="105">
        <f t="shared" si="292"/>
        <v>0</v>
      </c>
      <c r="H275" s="104">
        <f t="shared" si="293"/>
        <v>0</v>
      </c>
      <c r="I275" s="103" t="str">
        <f t="shared" si="294"/>
        <v/>
      </c>
      <c r="J275" s="103" t="e">
        <f t="shared" si="295"/>
        <v>#DIV/0!</v>
      </c>
      <c r="K275" s="103" t="str">
        <f t="shared" si="296"/>
        <v/>
      </c>
      <c r="L275" s="103" t="str">
        <f t="shared" si="297"/>
        <v/>
      </c>
      <c r="M275" s="103" t="str">
        <f t="shared" si="298"/>
        <v/>
      </c>
      <c r="N275" s="102">
        <f t="shared" si="299"/>
        <v>1</v>
      </c>
      <c r="O275" s="176" t="str">
        <f t="shared" si="287"/>
        <v/>
      </c>
      <c r="P275" s="213"/>
      <c r="Q275" s="192" t="str">
        <f t="shared" si="288"/>
        <v/>
      </c>
    </row>
    <row r="276" spans="1:17" ht="21.95" customHeight="1" x14ac:dyDescent="0.25">
      <c r="A276" s="109"/>
      <c r="B276" s="108"/>
      <c r="C276" s="108"/>
      <c r="D276" s="116">
        <f t="shared" si="289"/>
        <v>45</v>
      </c>
      <c r="E276" s="106">
        <f t="shared" si="290"/>
        <v>45</v>
      </c>
      <c r="F276" s="105">
        <f t="shared" si="291"/>
        <v>0</v>
      </c>
      <c r="G276" s="105">
        <f t="shared" si="292"/>
        <v>0</v>
      </c>
      <c r="H276" s="104">
        <f t="shared" si="293"/>
        <v>0</v>
      </c>
      <c r="I276" s="103" t="str">
        <f t="shared" si="294"/>
        <v/>
      </c>
      <c r="J276" s="103" t="e">
        <f t="shared" si="295"/>
        <v>#DIV/0!</v>
      </c>
      <c r="K276" s="103" t="str">
        <f t="shared" si="296"/>
        <v/>
      </c>
      <c r="L276" s="103" t="str">
        <f t="shared" si="297"/>
        <v/>
      </c>
      <c r="M276" s="103" t="str">
        <f t="shared" si="298"/>
        <v/>
      </c>
      <c r="N276" s="102">
        <f t="shared" si="299"/>
        <v>1</v>
      </c>
      <c r="O276" s="176" t="str">
        <f t="shared" si="287"/>
        <v/>
      </c>
      <c r="P276" s="213"/>
      <c r="Q276" s="192" t="str">
        <f t="shared" si="288"/>
        <v/>
      </c>
    </row>
    <row r="277" spans="1:17" ht="21.95" customHeight="1" x14ac:dyDescent="0.25">
      <c r="A277" s="109"/>
      <c r="B277" s="108"/>
      <c r="C277" s="108"/>
      <c r="D277" s="116">
        <f t="shared" si="289"/>
        <v>45</v>
      </c>
      <c r="E277" s="106">
        <f t="shared" si="290"/>
        <v>45</v>
      </c>
      <c r="F277" s="105">
        <f t="shared" si="291"/>
        <v>0</v>
      </c>
      <c r="G277" s="105">
        <f t="shared" si="292"/>
        <v>0</v>
      </c>
      <c r="H277" s="104">
        <f t="shared" si="293"/>
        <v>0</v>
      </c>
      <c r="I277" s="103" t="str">
        <f t="shared" si="294"/>
        <v/>
      </c>
      <c r="J277" s="103" t="e">
        <f t="shared" si="295"/>
        <v>#DIV/0!</v>
      </c>
      <c r="K277" s="103" t="str">
        <f t="shared" si="296"/>
        <v/>
      </c>
      <c r="L277" s="103" t="str">
        <f t="shared" si="297"/>
        <v/>
      </c>
      <c r="M277" s="103" t="str">
        <f t="shared" si="298"/>
        <v/>
      </c>
      <c r="N277" s="102">
        <f t="shared" si="299"/>
        <v>1</v>
      </c>
      <c r="O277" s="176" t="str">
        <f t="shared" si="287"/>
        <v/>
      </c>
      <c r="P277" s="213"/>
      <c r="Q277" s="192" t="str">
        <f t="shared" si="288"/>
        <v/>
      </c>
    </row>
    <row r="278" spans="1:17" ht="21.95" customHeight="1" x14ac:dyDescent="0.25">
      <c r="A278" s="109"/>
      <c r="B278" s="108"/>
      <c r="C278" s="108"/>
      <c r="D278" s="116">
        <f t="shared" si="289"/>
        <v>45</v>
      </c>
      <c r="E278" s="106">
        <f t="shared" si="290"/>
        <v>45</v>
      </c>
      <c r="F278" s="105">
        <f t="shared" si="291"/>
        <v>0</v>
      </c>
      <c r="G278" s="105">
        <f t="shared" si="292"/>
        <v>0</v>
      </c>
      <c r="H278" s="104">
        <f t="shared" si="293"/>
        <v>0</v>
      </c>
      <c r="I278" s="103" t="str">
        <f t="shared" si="294"/>
        <v/>
      </c>
      <c r="J278" s="103" t="e">
        <f t="shared" si="295"/>
        <v>#DIV/0!</v>
      </c>
      <c r="K278" s="103" t="str">
        <f t="shared" si="296"/>
        <v/>
      </c>
      <c r="L278" s="103" t="str">
        <f t="shared" si="297"/>
        <v/>
      </c>
      <c r="M278" s="103" t="str">
        <f t="shared" si="298"/>
        <v/>
      </c>
      <c r="N278" s="102">
        <f t="shared" si="299"/>
        <v>1</v>
      </c>
      <c r="O278" s="176" t="str">
        <f t="shared" si="287"/>
        <v/>
      </c>
      <c r="P278" s="213"/>
      <c r="Q278" s="192" t="str">
        <f t="shared" si="288"/>
        <v/>
      </c>
    </row>
    <row r="279" spans="1:17" ht="21.95" customHeight="1" x14ac:dyDescent="0.25">
      <c r="A279" s="109"/>
      <c r="B279" s="108"/>
      <c r="C279" s="108"/>
      <c r="D279" s="116">
        <f t="shared" si="289"/>
        <v>45</v>
      </c>
      <c r="E279" s="106">
        <f t="shared" si="290"/>
        <v>45</v>
      </c>
      <c r="F279" s="105">
        <f t="shared" si="291"/>
        <v>0</v>
      </c>
      <c r="G279" s="105">
        <f t="shared" si="292"/>
        <v>0</v>
      </c>
      <c r="H279" s="104">
        <f t="shared" si="293"/>
        <v>0</v>
      </c>
      <c r="I279" s="103" t="str">
        <f t="shared" si="294"/>
        <v/>
      </c>
      <c r="J279" s="103" t="e">
        <f t="shared" si="295"/>
        <v>#DIV/0!</v>
      </c>
      <c r="K279" s="103" t="str">
        <f t="shared" si="296"/>
        <v/>
      </c>
      <c r="L279" s="103" t="str">
        <f t="shared" si="297"/>
        <v/>
      </c>
      <c r="M279" s="103" t="str">
        <f t="shared" si="298"/>
        <v/>
      </c>
      <c r="N279" s="102">
        <f t="shared" si="299"/>
        <v>1</v>
      </c>
      <c r="O279" s="176" t="str">
        <f t="shared" si="287"/>
        <v/>
      </c>
      <c r="P279" s="213"/>
      <c r="Q279" s="192" t="str">
        <f t="shared" si="288"/>
        <v/>
      </c>
    </row>
    <row r="280" spans="1:17" ht="21.95" customHeight="1" x14ac:dyDescent="0.25">
      <c r="A280" s="109"/>
      <c r="B280" s="108"/>
      <c r="C280" s="108"/>
      <c r="D280" s="116">
        <f t="shared" si="289"/>
        <v>45</v>
      </c>
      <c r="E280" s="106">
        <f t="shared" si="290"/>
        <v>45</v>
      </c>
      <c r="F280" s="105">
        <f t="shared" si="291"/>
        <v>0</v>
      </c>
      <c r="G280" s="105">
        <f t="shared" si="292"/>
        <v>0</v>
      </c>
      <c r="H280" s="104">
        <f t="shared" si="293"/>
        <v>0</v>
      </c>
      <c r="I280" s="103" t="str">
        <f t="shared" si="294"/>
        <v/>
      </c>
      <c r="J280" s="103" t="e">
        <f t="shared" si="295"/>
        <v>#DIV/0!</v>
      </c>
      <c r="K280" s="103" t="str">
        <f t="shared" si="296"/>
        <v/>
      </c>
      <c r="L280" s="103" t="str">
        <f t="shared" si="297"/>
        <v/>
      </c>
      <c r="M280" s="103" t="str">
        <f t="shared" si="298"/>
        <v/>
      </c>
      <c r="N280" s="102">
        <f t="shared" si="299"/>
        <v>1</v>
      </c>
      <c r="O280" s="176" t="str">
        <f t="shared" si="287"/>
        <v/>
      </c>
      <c r="P280" s="213"/>
      <c r="Q280" s="192" t="str">
        <f t="shared" si="288"/>
        <v/>
      </c>
    </row>
    <row r="281" spans="1:17" ht="21.95" customHeight="1" x14ac:dyDescent="0.25">
      <c r="A281" s="109"/>
      <c r="B281" s="108"/>
      <c r="C281" s="108"/>
      <c r="D281" s="116">
        <f t="shared" si="289"/>
        <v>45</v>
      </c>
      <c r="E281" s="106">
        <f t="shared" si="290"/>
        <v>45</v>
      </c>
      <c r="F281" s="105">
        <f t="shared" si="291"/>
        <v>0</v>
      </c>
      <c r="G281" s="105">
        <f t="shared" si="292"/>
        <v>0</v>
      </c>
      <c r="H281" s="104">
        <f t="shared" si="293"/>
        <v>0</v>
      </c>
      <c r="I281" s="103" t="str">
        <f t="shared" si="294"/>
        <v/>
      </c>
      <c r="J281" s="103" t="e">
        <f t="shared" si="295"/>
        <v>#DIV/0!</v>
      </c>
      <c r="K281" s="103" t="str">
        <f t="shared" si="296"/>
        <v/>
      </c>
      <c r="L281" s="103" t="str">
        <f t="shared" si="297"/>
        <v/>
      </c>
      <c r="M281" s="103" t="str">
        <f t="shared" si="298"/>
        <v/>
      </c>
      <c r="N281" s="102">
        <f t="shared" si="299"/>
        <v>1</v>
      </c>
      <c r="O281" s="176" t="str">
        <f t="shared" si="287"/>
        <v/>
      </c>
      <c r="P281" s="213"/>
      <c r="Q281" s="192" t="str">
        <f t="shared" si="288"/>
        <v/>
      </c>
    </row>
    <row r="282" spans="1:17" ht="21.95" customHeight="1" x14ac:dyDescent="0.25">
      <c r="A282" s="109"/>
      <c r="B282" s="108"/>
      <c r="C282" s="108"/>
      <c r="D282" s="116">
        <f t="shared" si="289"/>
        <v>45</v>
      </c>
      <c r="E282" s="106">
        <f t="shared" si="290"/>
        <v>45</v>
      </c>
      <c r="F282" s="105">
        <f t="shared" si="291"/>
        <v>0</v>
      </c>
      <c r="G282" s="105">
        <f t="shared" si="292"/>
        <v>0</v>
      </c>
      <c r="H282" s="104">
        <f t="shared" si="293"/>
        <v>0</v>
      </c>
      <c r="I282" s="103" t="str">
        <f t="shared" si="294"/>
        <v/>
      </c>
      <c r="J282" s="103" t="e">
        <f t="shared" si="295"/>
        <v>#DIV/0!</v>
      </c>
      <c r="K282" s="103" t="str">
        <f t="shared" si="296"/>
        <v/>
      </c>
      <c r="L282" s="103" t="str">
        <f t="shared" si="297"/>
        <v/>
      </c>
      <c r="M282" s="103" t="str">
        <f t="shared" si="298"/>
        <v/>
      </c>
      <c r="N282" s="102">
        <f t="shared" si="299"/>
        <v>1</v>
      </c>
      <c r="O282" s="176" t="str">
        <f t="shared" si="287"/>
        <v/>
      </c>
      <c r="P282" s="213"/>
      <c r="Q282" s="192" t="str">
        <f t="shared" si="288"/>
        <v/>
      </c>
    </row>
    <row r="283" spans="1:17" ht="21.95" customHeight="1" x14ac:dyDescent="0.25">
      <c r="A283" s="109"/>
      <c r="B283" s="108"/>
      <c r="C283" s="108"/>
      <c r="D283" s="116">
        <f t="shared" si="289"/>
        <v>45</v>
      </c>
      <c r="E283" s="106">
        <f t="shared" si="290"/>
        <v>45</v>
      </c>
      <c r="F283" s="105">
        <f t="shared" si="291"/>
        <v>0</v>
      </c>
      <c r="G283" s="105">
        <f t="shared" si="292"/>
        <v>0</v>
      </c>
      <c r="H283" s="104">
        <f t="shared" si="293"/>
        <v>0</v>
      </c>
      <c r="I283" s="103" t="str">
        <f t="shared" si="294"/>
        <v/>
      </c>
      <c r="J283" s="103" t="e">
        <f t="shared" si="295"/>
        <v>#DIV/0!</v>
      </c>
      <c r="K283" s="103" t="str">
        <f t="shared" si="296"/>
        <v/>
      </c>
      <c r="L283" s="103" t="str">
        <f t="shared" si="297"/>
        <v/>
      </c>
      <c r="M283" s="103" t="str">
        <f t="shared" si="298"/>
        <v/>
      </c>
      <c r="N283" s="102">
        <f t="shared" si="299"/>
        <v>1</v>
      </c>
      <c r="O283" s="176" t="str">
        <f t="shared" si="287"/>
        <v/>
      </c>
      <c r="P283" s="213"/>
      <c r="Q283" s="192" t="str">
        <f t="shared" si="288"/>
        <v/>
      </c>
    </row>
    <row r="284" spans="1:17" ht="21.95" customHeight="1" x14ac:dyDescent="0.25">
      <c r="A284" s="109"/>
      <c r="B284" s="108"/>
      <c r="C284" s="108"/>
      <c r="D284" s="116">
        <f t="shared" si="289"/>
        <v>45</v>
      </c>
      <c r="E284" s="106">
        <f t="shared" si="290"/>
        <v>45</v>
      </c>
      <c r="F284" s="105">
        <f t="shared" si="291"/>
        <v>0</v>
      </c>
      <c r="G284" s="105">
        <f t="shared" si="292"/>
        <v>0</v>
      </c>
      <c r="H284" s="104">
        <f t="shared" si="293"/>
        <v>0</v>
      </c>
      <c r="I284" s="103" t="str">
        <f t="shared" si="294"/>
        <v/>
      </c>
      <c r="J284" s="103" t="e">
        <f t="shared" si="295"/>
        <v>#DIV/0!</v>
      </c>
      <c r="K284" s="103" t="str">
        <f t="shared" si="296"/>
        <v/>
      </c>
      <c r="L284" s="103" t="str">
        <f t="shared" si="297"/>
        <v/>
      </c>
      <c r="M284" s="103" t="str">
        <f t="shared" si="298"/>
        <v/>
      </c>
      <c r="N284" s="102">
        <f t="shared" si="299"/>
        <v>1</v>
      </c>
      <c r="O284" s="176" t="str">
        <f t="shared" si="287"/>
        <v/>
      </c>
      <c r="P284" s="213"/>
      <c r="Q284" s="192" t="str">
        <f t="shared" si="288"/>
        <v/>
      </c>
    </row>
    <row r="285" spans="1:17" ht="21.95" customHeight="1" x14ac:dyDescent="0.25">
      <c r="A285" s="109"/>
      <c r="B285" s="108"/>
      <c r="C285" s="108"/>
      <c r="D285" s="116">
        <f t="shared" si="289"/>
        <v>45</v>
      </c>
      <c r="E285" s="106">
        <f t="shared" si="290"/>
        <v>45</v>
      </c>
      <c r="F285" s="105">
        <f t="shared" si="291"/>
        <v>0</v>
      </c>
      <c r="G285" s="105">
        <f t="shared" si="292"/>
        <v>0</v>
      </c>
      <c r="H285" s="104">
        <f t="shared" si="293"/>
        <v>0</v>
      </c>
      <c r="I285" s="103" t="str">
        <f t="shared" si="294"/>
        <v/>
      </c>
      <c r="J285" s="103" t="e">
        <f t="shared" si="295"/>
        <v>#DIV/0!</v>
      </c>
      <c r="K285" s="103" t="str">
        <f t="shared" si="296"/>
        <v/>
      </c>
      <c r="L285" s="103" t="str">
        <f t="shared" si="297"/>
        <v/>
      </c>
      <c r="M285" s="103" t="str">
        <f t="shared" si="298"/>
        <v/>
      </c>
      <c r="N285" s="102">
        <f t="shared" si="299"/>
        <v>1</v>
      </c>
      <c r="O285" s="176" t="str">
        <f t="shared" si="287"/>
        <v/>
      </c>
      <c r="P285" s="213"/>
      <c r="Q285" s="192" t="str">
        <f t="shared" si="288"/>
        <v/>
      </c>
    </row>
    <row r="286" spans="1:17" ht="21.95" customHeight="1" x14ac:dyDescent="0.25">
      <c r="A286" s="109"/>
      <c r="B286" s="108"/>
      <c r="C286" s="108"/>
      <c r="D286" s="116">
        <f t="shared" si="289"/>
        <v>45</v>
      </c>
      <c r="E286" s="106">
        <f t="shared" si="290"/>
        <v>45</v>
      </c>
      <c r="F286" s="105">
        <f t="shared" si="291"/>
        <v>0</v>
      </c>
      <c r="G286" s="105">
        <f t="shared" si="292"/>
        <v>0</v>
      </c>
      <c r="H286" s="104">
        <f t="shared" si="293"/>
        <v>0</v>
      </c>
      <c r="I286" s="103" t="str">
        <f t="shared" si="294"/>
        <v/>
      </c>
      <c r="J286" s="103" t="e">
        <f t="shared" si="295"/>
        <v>#DIV/0!</v>
      </c>
      <c r="K286" s="103" t="str">
        <f t="shared" si="296"/>
        <v/>
      </c>
      <c r="L286" s="103" t="str">
        <f t="shared" si="297"/>
        <v/>
      </c>
      <c r="M286" s="103" t="str">
        <f t="shared" si="298"/>
        <v/>
      </c>
      <c r="N286" s="102">
        <f t="shared" si="299"/>
        <v>1</v>
      </c>
      <c r="O286" s="176" t="str">
        <f t="shared" si="287"/>
        <v/>
      </c>
      <c r="P286" s="213"/>
      <c r="Q286" s="192" t="str">
        <f t="shared" si="288"/>
        <v/>
      </c>
    </row>
    <row r="287" spans="1:17" ht="21.95" customHeight="1" x14ac:dyDescent="0.25">
      <c r="A287" s="109"/>
      <c r="B287" s="108"/>
      <c r="C287" s="108"/>
      <c r="D287" s="116">
        <f t="shared" si="289"/>
        <v>45</v>
      </c>
      <c r="E287" s="106">
        <f t="shared" si="290"/>
        <v>45</v>
      </c>
      <c r="F287" s="105">
        <f t="shared" si="291"/>
        <v>0</v>
      </c>
      <c r="G287" s="105">
        <f t="shared" si="292"/>
        <v>0</v>
      </c>
      <c r="H287" s="104">
        <f t="shared" si="293"/>
        <v>0</v>
      </c>
      <c r="I287" s="103" t="str">
        <f t="shared" si="294"/>
        <v/>
      </c>
      <c r="J287" s="103" t="e">
        <f t="shared" si="295"/>
        <v>#DIV/0!</v>
      </c>
      <c r="K287" s="103" t="str">
        <f t="shared" si="296"/>
        <v/>
      </c>
      <c r="L287" s="103" t="str">
        <f t="shared" si="297"/>
        <v/>
      </c>
      <c r="M287" s="103" t="str">
        <f t="shared" si="298"/>
        <v/>
      </c>
      <c r="N287" s="102">
        <f t="shared" si="299"/>
        <v>1</v>
      </c>
      <c r="O287" s="176" t="str">
        <f t="shared" si="287"/>
        <v/>
      </c>
      <c r="P287" s="213"/>
      <c r="Q287" s="192" t="str">
        <f t="shared" si="288"/>
        <v/>
      </c>
    </row>
    <row r="288" spans="1:17" ht="21.95" customHeight="1" x14ac:dyDescent="0.25">
      <c r="A288" s="109"/>
      <c r="B288" s="108"/>
      <c r="C288" s="108"/>
      <c r="D288" s="116">
        <f t="shared" si="289"/>
        <v>45</v>
      </c>
      <c r="E288" s="106">
        <f t="shared" si="290"/>
        <v>45</v>
      </c>
      <c r="F288" s="105">
        <f t="shared" si="291"/>
        <v>0</v>
      </c>
      <c r="G288" s="105">
        <f t="shared" si="292"/>
        <v>0</v>
      </c>
      <c r="H288" s="104">
        <f t="shared" si="293"/>
        <v>0</v>
      </c>
      <c r="I288" s="103" t="str">
        <f t="shared" si="294"/>
        <v/>
      </c>
      <c r="J288" s="103" t="e">
        <f t="shared" si="295"/>
        <v>#DIV/0!</v>
      </c>
      <c r="K288" s="103" t="str">
        <f t="shared" si="296"/>
        <v/>
      </c>
      <c r="L288" s="103" t="str">
        <f t="shared" si="297"/>
        <v/>
      </c>
      <c r="M288" s="103" t="str">
        <f t="shared" si="298"/>
        <v/>
      </c>
      <c r="N288" s="102">
        <f t="shared" si="299"/>
        <v>1</v>
      </c>
      <c r="O288" s="176" t="str">
        <f t="shared" si="287"/>
        <v/>
      </c>
      <c r="P288" s="213"/>
      <c r="Q288" s="192" t="str">
        <f t="shared" si="288"/>
        <v/>
      </c>
    </row>
    <row r="289" spans="1:17" ht="21.95" customHeight="1" x14ac:dyDescent="0.25">
      <c r="A289" s="109"/>
      <c r="B289" s="108"/>
      <c r="C289" s="108"/>
      <c r="D289" s="116">
        <f t="shared" si="289"/>
        <v>45</v>
      </c>
      <c r="E289" s="106">
        <f t="shared" si="290"/>
        <v>45</v>
      </c>
      <c r="F289" s="105">
        <f t="shared" si="291"/>
        <v>0</v>
      </c>
      <c r="G289" s="105">
        <f t="shared" si="292"/>
        <v>0</v>
      </c>
      <c r="H289" s="104">
        <f t="shared" si="293"/>
        <v>0</v>
      </c>
      <c r="I289" s="103" t="str">
        <f t="shared" si="294"/>
        <v/>
      </c>
      <c r="J289" s="103" t="e">
        <f t="shared" si="295"/>
        <v>#DIV/0!</v>
      </c>
      <c r="K289" s="103" t="str">
        <f t="shared" si="296"/>
        <v/>
      </c>
      <c r="L289" s="103" t="str">
        <f t="shared" si="297"/>
        <v/>
      </c>
      <c r="M289" s="103" t="str">
        <f t="shared" si="298"/>
        <v/>
      </c>
      <c r="N289" s="102">
        <f t="shared" si="299"/>
        <v>1</v>
      </c>
      <c r="O289" s="176" t="str">
        <f t="shared" si="287"/>
        <v/>
      </c>
      <c r="P289" s="213"/>
      <c r="Q289" s="192" t="str">
        <f t="shared" si="288"/>
        <v/>
      </c>
    </row>
    <row r="290" spans="1:17" ht="21.95" customHeight="1" x14ac:dyDescent="0.25">
      <c r="A290" s="109"/>
      <c r="B290" s="108"/>
      <c r="C290" s="108"/>
      <c r="D290" s="116">
        <f t="shared" si="289"/>
        <v>45</v>
      </c>
      <c r="E290" s="106">
        <f t="shared" si="290"/>
        <v>45</v>
      </c>
      <c r="F290" s="105">
        <f t="shared" si="291"/>
        <v>0</v>
      </c>
      <c r="G290" s="105">
        <f t="shared" si="292"/>
        <v>0</v>
      </c>
      <c r="H290" s="104">
        <f t="shared" si="293"/>
        <v>0</v>
      </c>
      <c r="I290" s="103" t="str">
        <f t="shared" si="294"/>
        <v/>
      </c>
      <c r="J290" s="103" t="e">
        <f t="shared" si="295"/>
        <v>#DIV/0!</v>
      </c>
      <c r="K290" s="103" t="str">
        <f t="shared" si="296"/>
        <v/>
      </c>
      <c r="L290" s="103" t="str">
        <f t="shared" si="297"/>
        <v/>
      </c>
      <c r="M290" s="103" t="str">
        <f t="shared" si="298"/>
        <v/>
      </c>
      <c r="N290" s="102">
        <f t="shared" si="299"/>
        <v>1</v>
      </c>
      <c r="O290" s="176" t="str">
        <f t="shared" si="287"/>
        <v/>
      </c>
      <c r="P290" s="213"/>
      <c r="Q290" s="192" t="str">
        <f t="shared" si="288"/>
        <v/>
      </c>
    </row>
    <row r="291" spans="1:17" ht="21.95" customHeight="1" x14ac:dyDescent="0.25">
      <c r="A291" s="109"/>
      <c r="B291" s="108"/>
      <c r="C291" s="108"/>
      <c r="D291" s="116">
        <f t="shared" si="289"/>
        <v>45</v>
      </c>
      <c r="E291" s="106">
        <f t="shared" si="290"/>
        <v>45</v>
      </c>
      <c r="F291" s="105">
        <f t="shared" si="291"/>
        <v>0</v>
      </c>
      <c r="G291" s="105">
        <f t="shared" si="292"/>
        <v>0</v>
      </c>
      <c r="H291" s="104">
        <f t="shared" si="293"/>
        <v>0</v>
      </c>
      <c r="I291" s="103" t="str">
        <f t="shared" si="294"/>
        <v/>
      </c>
      <c r="J291" s="103" t="e">
        <f t="shared" si="295"/>
        <v>#DIV/0!</v>
      </c>
      <c r="K291" s="103" t="str">
        <f t="shared" si="296"/>
        <v/>
      </c>
      <c r="L291" s="103" t="str">
        <f t="shared" si="297"/>
        <v/>
      </c>
      <c r="M291" s="103" t="str">
        <f t="shared" si="298"/>
        <v/>
      </c>
      <c r="N291" s="102">
        <f t="shared" si="299"/>
        <v>1</v>
      </c>
      <c r="O291" s="176" t="str">
        <f t="shared" si="287"/>
        <v/>
      </c>
      <c r="P291" s="213"/>
      <c r="Q291" s="192" t="str">
        <f t="shared" si="288"/>
        <v/>
      </c>
    </row>
    <row r="292" spans="1:17" ht="21.95" customHeight="1" x14ac:dyDescent="0.25">
      <c r="A292" s="109"/>
      <c r="B292" s="108"/>
      <c r="C292" s="108"/>
      <c r="D292" s="116">
        <f t="shared" si="289"/>
        <v>45</v>
      </c>
      <c r="E292" s="106">
        <f t="shared" si="290"/>
        <v>45</v>
      </c>
      <c r="F292" s="105">
        <f t="shared" si="291"/>
        <v>0</v>
      </c>
      <c r="G292" s="105">
        <f t="shared" si="292"/>
        <v>0</v>
      </c>
      <c r="H292" s="104">
        <f t="shared" si="293"/>
        <v>0</v>
      </c>
      <c r="I292" s="103" t="str">
        <f t="shared" si="294"/>
        <v/>
      </c>
      <c r="J292" s="103" t="e">
        <f t="shared" si="295"/>
        <v>#DIV/0!</v>
      </c>
      <c r="K292" s="103" t="str">
        <f t="shared" si="296"/>
        <v/>
      </c>
      <c r="L292" s="103" t="str">
        <f t="shared" si="297"/>
        <v/>
      </c>
      <c r="M292" s="103" t="str">
        <f t="shared" si="298"/>
        <v/>
      </c>
      <c r="N292" s="102">
        <f t="shared" si="299"/>
        <v>1</v>
      </c>
      <c r="O292" s="176" t="str">
        <f t="shared" si="287"/>
        <v/>
      </c>
      <c r="P292" s="213"/>
      <c r="Q292" s="192" t="str">
        <f t="shared" si="288"/>
        <v/>
      </c>
    </row>
    <row r="293" spans="1:17" ht="21.95" customHeight="1" x14ac:dyDescent="0.25">
      <c r="A293" s="109"/>
      <c r="B293" s="108"/>
      <c r="C293" s="108"/>
      <c r="D293" s="116">
        <f t="shared" si="289"/>
        <v>45</v>
      </c>
      <c r="E293" s="106">
        <f t="shared" si="290"/>
        <v>45</v>
      </c>
      <c r="F293" s="105">
        <f t="shared" si="291"/>
        <v>0</v>
      </c>
      <c r="G293" s="105">
        <f t="shared" si="292"/>
        <v>0</v>
      </c>
      <c r="H293" s="104">
        <f t="shared" si="293"/>
        <v>0</v>
      </c>
      <c r="I293" s="103" t="str">
        <f t="shared" si="294"/>
        <v/>
      </c>
      <c r="J293" s="103" t="e">
        <f t="shared" si="295"/>
        <v>#DIV/0!</v>
      </c>
      <c r="K293" s="103" t="str">
        <f t="shared" si="296"/>
        <v/>
      </c>
      <c r="L293" s="103" t="str">
        <f t="shared" si="297"/>
        <v/>
      </c>
      <c r="M293" s="103" t="str">
        <f t="shared" si="298"/>
        <v/>
      </c>
      <c r="N293" s="102">
        <f t="shared" si="299"/>
        <v>1</v>
      </c>
      <c r="O293" s="176" t="str">
        <f t="shared" si="287"/>
        <v/>
      </c>
      <c r="P293" s="213"/>
      <c r="Q293" s="192" t="str">
        <f t="shared" si="288"/>
        <v/>
      </c>
    </row>
    <row r="294" spans="1:17" ht="21.95" customHeight="1" x14ac:dyDescent="0.25">
      <c r="A294" s="109"/>
      <c r="B294" s="108"/>
      <c r="C294" s="108"/>
      <c r="D294" s="116">
        <f t="shared" si="289"/>
        <v>45</v>
      </c>
      <c r="E294" s="106">
        <f t="shared" si="290"/>
        <v>45</v>
      </c>
      <c r="F294" s="105">
        <f t="shared" si="291"/>
        <v>0</v>
      </c>
      <c r="G294" s="105">
        <f t="shared" si="292"/>
        <v>0</v>
      </c>
      <c r="H294" s="104">
        <f t="shared" si="293"/>
        <v>0</v>
      </c>
      <c r="I294" s="103" t="str">
        <f t="shared" si="294"/>
        <v/>
      </c>
      <c r="J294" s="103" t="e">
        <f t="shared" si="295"/>
        <v>#DIV/0!</v>
      </c>
      <c r="K294" s="103" t="str">
        <f t="shared" si="296"/>
        <v/>
      </c>
      <c r="L294" s="103" t="str">
        <f t="shared" si="297"/>
        <v/>
      </c>
      <c r="M294" s="103" t="str">
        <f t="shared" si="298"/>
        <v/>
      </c>
      <c r="N294" s="102">
        <f t="shared" si="299"/>
        <v>1</v>
      </c>
      <c r="O294" s="176" t="str">
        <f t="shared" si="287"/>
        <v/>
      </c>
      <c r="P294" s="213"/>
      <c r="Q294" s="192" t="str">
        <f t="shared" si="288"/>
        <v/>
      </c>
    </row>
    <row r="295" spans="1:17" ht="21.95" customHeight="1" x14ac:dyDescent="0.25">
      <c r="A295" s="109"/>
      <c r="B295" s="108"/>
      <c r="C295" s="108"/>
      <c r="D295" s="116">
        <f t="shared" si="289"/>
        <v>45</v>
      </c>
      <c r="E295" s="106">
        <f t="shared" si="290"/>
        <v>45</v>
      </c>
      <c r="F295" s="105">
        <f t="shared" si="291"/>
        <v>0</v>
      </c>
      <c r="G295" s="105">
        <f t="shared" si="292"/>
        <v>0</v>
      </c>
      <c r="H295" s="104">
        <f t="shared" si="293"/>
        <v>0</v>
      </c>
      <c r="I295" s="103" t="str">
        <f t="shared" si="294"/>
        <v/>
      </c>
      <c r="J295" s="103" t="e">
        <f t="shared" si="295"/>
        <v>#DIV/0!</v>
      </c>
      <c r="K295" s="103" t="str">
        <f t="shared" si="296"/>
        <v/>
      </c>
      <c r="L295" s="103" t="str">
        <f t="shared" si="297"/>
        <v/>
      </c>
      <c r="M295" s="103" t="str">
        <f t="shared" si="298"/>
        <v/>
      </c>
      <c r="N295" s="102">
        <f t="shared" si="299"/>
        <v>1</v>
      </c>
      <c r="O295" s="176" t="str">
        <f t="shared" si="287"/>
        <v/>
      </c>
      <c r="P295" s="213"/>
      <c r="Q295" s="192" t="str">
        <f t="shared" si="288"/>
        <v/>
      </c>
    </row>
    <row r="296" spans="1:17" ht="21.95" customHeight="1" x14ac:dyDescent="0.25">
      <c r="A296" s="109"/>
      <c r="B296" s="108"/>
      <c r="C296" s="108"/>
      <c r="D296" s="116">
        <f t="shared" si="289"/>
        <v>45</v>
      </c>
      <c r="E296" s="106">
        <f t="shared" si="290"/>
        <v>45</v>
      </c>
      <c r="F296" s="105">
        <f t="shared" si="291"/>
        <v>0</v>
      </c>
      <c r="G296" s="105">
        <f t="shared" si="292"/>
        <v>0</v>
      </c>
      <c r="H296" s="104">
        <f t="shared" si="293"/>
        <v>0</v>
      </c>
      <c r="I296" s="103" t="str">
        <f t="shared" si="294"/>
        <v/>
      </c>
      <c r="J296" s="103" t="e">
        <f t="shared" si="295"/>
        <v>#DIV/0!</v>
      </c>
      <c r="K296" s="103" t="str">
        <f t="shared" si="296"/>
        <v/>
      </c>
      <c r="L296" s="103" t="str">
        <f t="shared" si="297"/>
        <v/>
      </c>
      <c r="M296" s="103" t="str">
        <f t="shared" si="298"/>
        <v/>
      </c>
      <c r="N296" s="102">
        <f t="shared" si="299"/>
        <v>1</v>
      </c>
      <c r="O296" s="176" t="str">
        <f t="shared" si="287"/>
        <v/>
      </c>
      <c r="P296" s="213"/>
      <c r="Q296" s="192" t="str">
        <f t="shared" si="288"/>
        <v/>
      </c>
    </row>
    <row r="297" spans="1:17" ht="21.95" customHeight="1" x14ac:dyDescent="0.25">
      <c r="A297" s="109"/>
      <c r="B297" s="108"/>
      <c r="C297" s="108"/>
      <c r="D297" s="116">
        <f t="shared" si="289"/>
        <v>45</v>
      </c>
      <c r="E297" s="106">
        <f t="shared" si="290"/>
        <v>45</v>
      </c>
      <c r="F297" s="105">
        <f t="shared" si="291"/>
        <v>0</v>
      </c>
      <c r="G297" s="105">
        <f t="shared" si="292"/>
        <v>0</v>
      </c>
      <c r="H297" s="104">
        <f t="shared" si="293"/>
        <v>0</v>
      </c>
      <c r="I297" s="103" t="str">
        <f t="shared" si="294"/>
        <v/>
      </c>
      <c r="J297" s="103" t="e">
        <f t="shared" si="295"/>
        <v>#DIV/0!</v>
      </c>
      <c r="K297" s="103" t="str">
        <f t="shared" si="296"/>
        <v/>
      </c>
      <c r="L297" s="103" t="str">
        <f t="shared" si="297"/>
        <v/>
      </c>
      <c r="M297" s="103" t="str">
        <f t="shared" si="298"/>
        <v/>
      </c>
      <c r="N297" s="102">
        <f t="shared" si="299"/>
        <v>1</v>
      </c>
      <c r="O297" s="176" t="str">
        <f t="shared" si="287"/>
        <v/>
      </c>
      <c r="P297" s="213"/>
      <c r="Q297" s="192" t="str">
        <f t="shared" si="288"/>
        <v/>
      </c>
    </row>
    <row r="298" spans="1:17" ht="21.95" customHeight="1" x14ac:dyDescent="0.25">
      <c r="A298" s="109"/>
      <c r="B298" s="108"/>
      <c r="C298" s="108"/>
      <c r="D298" s="116">
        <f t="shared" si="289"/>
        <v>45</v>
      </c>
      <c r="E298" s="106">
        <f t="shared" si="290"/>
        <v>45</v>
      </c>
      <c r="F298" s="105">
        <f t="shared" si="291"/>
        <v>0</v>
      </c>
      <c r="G298" s="105">
        <f t="shared" si="292"/>
        <v>0</v>
      </c>
      <c r="H298" s="104">
        <f t="shared" si="293"/>
        <v>0</v>
      </c>
      <c r="I298" s="103" t="str">
        <f t="shared" si="294"/>
        <v/>
      </c>
      <c r="J298" s="103" t="e">
        <f t="shared" si="295"/>
        <v>#DIV/0!</v>
      </c>
      <c r="K298" s="103" t="str">
        <f t="shared" si="296"/>
        <v/>
      </c>
      <c r="L298" s="103" t="str">
        <f t="shared" si="297"/>
        <v/>
      </c>
      <c r="M298" s="103" t="str">
        <f t="shared" si="298"/>
        <v/>
      </c>
      <c r="N298" s="102">
        <f t="shared" si="299"/>
        <v>1</v>
      </c>
      <c r="O298" s="176" t="str">
        <f t="shared" si="287"/>
        <v/>
      </c>
      <c r="P298" s="213"/>
      <c r="Q298" s="192" t="str">
        <f t="shared" si="288"/>
        <v/>
      </c>
    </row>
    <row r="299" spans="1:17" ht="21.95" customHeight="1" x14ac:dyDescent="0.25">
      <c r="A299" s="109"/>
      <c r="B299" s="108"/>
      <c r="C299" s="108"/>
      <c r="D299" s="116">
        <f t="shared" si="289"/>
        <v>45</v>
      </c>
      <c r="E299" s="106">
        <f t="shared" si="290"/>
        <v>45</v>
      </c>
      <c r="F299" s="105">
        <f t="shared" si="291"/>
        <v>0</v>
      </c>
      <c r="G299" s="105">
        <f t="shared" si="292"/>
        <v>0</v>
      </c>
      <c r="H299" s="104">
        <f t="shared" si="293"/>
        <v>0</v>
      </c>
      <c r="I299" s="103" t="str">
        <f t="shared" si="294"/>
        <v/>
      </c>
      <c r="J299" s="103" t="e">
        <f t="shared" si="295"/>
        <v>#DIV/0!</v>
      </c>
      <c r="K299" s="103" t="str">
        <f t="shared" si="296"/>
        <v/>
      </c>
      <c r="L299" s="103" t="str">
        <f t="shared" si="297"/>
        <v/>
      </c>
      <c r="M299" s="103" t="str">
        <f t="shared" si="298"/>
        <v/>
      </c>
      <c r="N299" s="102">
        <f t="shared" si="299"/>
        <v>1</v>
      </c>
      <c r="O299" s="176" t="str">
        <f t="shared" si="287"/>
        <v/>
      </c>
      <c r="P299" s="213"/>
      <c r="Q299" s="192" t="str">
        <f t="shared" si="288"/>
        <v/>
      </c>
    </row>
    <row r="300" spans="1:17" ht="21.95" customHeight="1" x14ac:dyDescent="0.25">
      <c r="A300" s="109"/>
      <c r="B300" s="108"/>
      <c r="C300" s="108"/>
      <c r="D300" s="116">
        <f t="shared" si="289"/>
        <v>45</v>
      </c>
      <c r="E300" s="106">
        <f t="shared" si="290"/>
        <v>45</v>
      </c>
      <c r="F300" s="105">
        <f t="shared" si="291"/>
        <v>0</v>
      </c>
      <c r="G300" s="105">
        <f t="shared" si="292"/>
        <v>0</v>
      </c>
      <c r="H300" s="104">
        <f t="shared" si="293"/>
        <v>0</v>
      </c>
      <c r="I300" s="103" t="str">
        <f t="shared" si="294"/>
        <v/>
      </c>
      <c r="J300" s="103" t="e">
        <f t="shared" si="295"/>
        <v>#DIV/0!</v>
      </c>
      <c r="K300" s="103" t="str">
        <f t="shared" si="296"/>
        <v/>
      </c>
      <c r="L300" s="103" t="str">
        <f t="shared" si="297"/>
        <v/>
      </c>
      <c r="M300" s="103" t="str">
        <f t="shared" si="298"/>
        <v/>
      </c>
      <c r="N300" s="102">
        <f t="shared" si="299"/>
        <v>1</v>
      </c>
      <c r="O300" s="176" t="str">
        <f t="shared" si="287"/>
        <v/>
      </c>
      <c r="P300" s="213"/>
      <c r="Q300" s="192" t="str">
        <f t="shared" si="288"/>
        <v/>
      </c>
    </row>
    <row r="301" spans="1:17" ht="21.95" customHeight="1" x14ac:dyDescent="0.25">
      <c r="A301" s="109"/>
      <c r="B301" s="108"/>
      <c r="C301" s="108"/>
      <c r="D301" s="116">
        <f t="shared" si="289"/>
        <v>45</v>
      </c>
      <c r="E301" s="106">
        <f t="shared" si="290"/>
        <v>45</v>
      </c>
      <c r="F301" s="105">
        <f t="shared" si="291"/>
        <v>0</v>
      </c>
      <c r="G301" s="105">
        <f t="shared" si="292"/>
        <v>0</v>
      </c>
      <c r="H301" s="104">
        <f t="shared" si="293"/>
        <v>0</v>
      </c>
      <c r="I301" s="103" t="str">
        <f t="shared" si="294"/>
        <v/>
      </c>
      <c r="J301" s="103" t="e">
        <f t="shared" si="295"/>
        <v>#DIV/0!</v>
      </c>
      <c r="K301" s="103" t="str">
        <f t="shared" si="296"/>
        <v/>
      </c>
      <c r="L301" s="103" t="str">
        <f t="shared" si="297"/>
        <v/>
      </c>
      <c r="M301" s="103" t="str">
        <f t="shared" si="298"/>
        <v/>
      </c>
      <c r="N301" s="102">
        <f t="shared" si="299"/>
        <v>1</v>
      </c>
      <c r="O301" s="176" t="str">
        <f t="shared" si="287"/>
        <v/>
      </c>
      <c r="P301" s="213"/>
      <c r="Q301" s="192" t="str">
        <f t="shared" si="288"/>
        <v/>
      </c>
    </row>
    <row r="302" spans="1:17" ht="21.95" customHeight="1" x14ac:dyDescent="0.25">
      <c r="A302" s="109"/>
      <c r="B302" s="108"/>
      <c r="C302" s="108"/>
      <c r="D302" s="116">
        <f t="shared" si="289"/>
        <v>45</v>
      </c>
      <c r="E302" s="106">
        <f t="shared" si="290"/>
        <v>45</v>
      </c>
      <c r="F302" s="105">
        <f t="shared" si="291"/>
        <v>0</v>
      </c>
      <c r="G302" s="105">
        <f t="shared" si="292"/>
        <v>0</v>
      </c>
      <c r="H302" s="104">
        <f t="shared" si="293"/>
        <v>0</v>
      </c>
      <c r="I302" s="103" t="str">
        <f t="shared" si="294"/>
        <v/>
      </c>
      <c r="J302" s="103" t="e">
        <f t="shared" si="295"/>
        <v>#DIV/0!</v>
      </c>
      <c r="K302" s="103" t="str">
        <f t="shared" si="296"/>
        <v/>
      </c>
      <c r="L302" s="103" t="str">
        <f t="shared" si="297"/>
        <v/>
      </c>
      <c r="M302" s="103" t="str">
        <f t="shared" si="298"/>
        <v/>
      </c>
      <c r="N302" s="102">
        <f t="shared" si="299"/>
        <v>1</v>
      </c>
      <c r="O302" s="176" t="str">
        <f t="shared" si="287"/>
        <v/>
      </c>
      <c r="P302" s="213"/>
      <c r="Q302" s="192" t="str">
        <f t="shared" si="288"/>
        <v/>
      </c>
    </row>
    <row r="303" spans="1:17" ht="21.95" customHeight="1" x14ac:dyDescent="0.25">
      <c r="A303" s="109"/>
      <c r="B303" s="108"/>
      <c r="C303" s="108"/>
      <c r="D303" s="116">
        <f t="shared" si="289"/>
        <v>45</v>
      </c>
      <c r="E303" s="106">
        <f t="shared" si="290"/>
        <v>45</v>
      </c>
      <c r="F303" s="105">
        <f t="shared" si="291"/>
        <v>0</v>
      </c>
      <c r="G303" s="105">
        <f t="shared" si="292"/>
        <v>0</v>
      </c>
      <c r="H303" s="104">
        <f t="shared" si="293"/>
        <v>0</v>
      </c>
      <c r="I303" s="103" t="str">
        <f t="shared" si="294"/>
        <v/>
      </c>
      <c r="J303" s="103" t="e">
        <f t="shared" si="295"/>
        <v>#DIV/0!</v>
      </c>
      <c r="K303" s="103" t="str">
        <f t="shared" si="296"/>
        <v/>
      </c>
      <c r="L303" s="103" t="str">
        <f t="shared" si="297"/>
        <v/>
      </c>
      <c r="M303" s="103" t="str">
        <f t="shared" si="298"/>
        <v/>
      </c>
      <c r="N303" s="102">
        <f t="shared" si="299"/>
        <v>1</v>
      </c>
      <c r="O303" s="176" t="str">
        <f t="shared" si="287"/>
        <v/>
      </c>
      <c r="P303" s="213"/>
      <c r="Q303" s="192" t="str">
        <f t="shared" si="288"/>
        <v/>
      </c>
    </row>
    <row r="304" spans="1:17" ht="21.95" customHeight="1" x14ac:dyDescent="0.25">
      <c r="A304" s="109"/>
      <c r="B304" s="108"/>
      <c r="C304" s="108"/>
      <c r="D304" s="116">
        <f t="shared" si="289"/>
        <v>45</v>
      </c>
      <c r="E304" s="106">
        <f t="shared" si="290"/>
        <v>45</v>
      </c>
      <c r="F304" s="105">
        <f t="shared" si="291"/>
        <v>0</v>
      </c>
      <c r="G304" s="105">
        <f t="shared" si="292"/>
        <v>0</v>
      </c>
      <c r="H304" s="104">
        <f t="shared" si="293"/>
        <v>0</v>
      </c>
      <c r="I304" s="103" t="str">
        <f t="shared" si="294"/>
        <v/>
      </c>
      <c r="J304" s="103" t="e">
        <f t="shared" si="295"/>
        <v>#DIV/0!</v>
      </c>
      <c r="K304" s="103" t="str">
        <f t="shared" si="296"/>
        <v/>
      </c>
      <c r="L304" s="103" t="str">
        <f t="shared" si="297"/>
        <v/>
      </c>
      <c r="M304" s="103" t="str">
        <f t="shared" si="298"/>
        <v/>
      </c>
      <c r="N304" s="102">
        <f t="shared" si="299"/>
        <v>1</v>
      </c>
      <c r="O304" s="176" t="str">
        <f t="shared" si="287"/>
        <v/>
      </c>
      <c r="P304" s="213"/>
      <c r="Q304" s="192" t="str">
        <f t="shared" si="288"/>
        <v/>
      </c>
    </row>
    <row r="305" spans="1:17" ht="21.95" customHeight="1" x14ac:dyDescent="0.25">
      <c r="A305" s="109"/>
      <c r="B305" s="108"/>
      <c r="C305" s="108"/>
      <c r="D305" s="116">
        <f t="shared" si="289"/>
        <v>45</v>
      </c>
      <c r="E305" s="106">
        <f t="shared" si="290"/>
        <v>45</v>
      </c>
      <c r="F305" s="105">
        <f t="shared" si="291"/>
        <v>0</v>
      </c>
      <c r="G305" s="105">
        <f t="shared" si="292"/>
        <v>0</v>
      </c>
      <c r="H305" s="104">
        <f t="shared" si="293"/>
        <v>0</v>
      </c>
      <c r="I305" s="103" t="str">
        <f t="shared" si="294"/>
        <v/>
      </c>
      <c r="J305" s="103" t="e">
        <f t="shared" si="295"/>
        <v>#DIV/0!</v>
      </c>
      <c r="K305" s="103" t="str">
        <f t="shared" si="296"/>
        <v/>
      </c>
      <c r="L305" s="103" t="str">
        <f t="shared" si="297"/>
        <v/>
      </c>
      <c r="M305" s="103" t="str">
        <f t="shared" si="298"/>
        <v/>
      </c>
      <c r="N305" s="102">
        <f t="shared" si="299"/>
        <v>1</v>
      </c>
      <c r="O305" s="176" t="str">
        <f t="shared" si="287"/>
        <v/>
      </c>
      <c r="P305" s="213"/>
      <c r="Q305" s="192" t="str">
        <f t="shared" si="288"/>
        <v/>
      </c>
    </row>
    <row r="306" spans="1:17" ht="21.95" customHeight="1" x14ac:dyDescent="0.25">
      <c r="A306" s="109"/>
      <c r="B306" s="108"/>
      <c r="C306" s="108"/>
      <c r="D306" s="116">
        <f t="shared" si="289"/>
        <v>45</v>
      </c>
      <c r="E306" s="106">
        <f t="shared" si="290"/>
        <v>45</v>
      </c>
      <c r="F306" s="105">
        <f t="shared" si="291"/>
        <v>0</v>
      </c>
      <c r="G306" s="105">
        <f t="shared" si="292"/>
        <v>0</v>
      </c>
      <c r="H306" s="104">
        <f t="shared" si="293"/>
        <v>0</v>
      </c>
      <c r="I306" s="103" t="str">
        <f t="shared" si="294"/>
        <v/>
      </c>
      <c r="J306" s="103" t="e">
        <f t="shared" si="295"/>
        <v>#DIV/0!</v>
      </c>
      <c r="K306" s="103" t="str">
        <f t="shared" si="296"/>
        <v/>
      </c>
      <c r="L306" s="103" t="str">
        <f t="shared" si="297"/>
        <v/>
      </c>
      <c r="M306" s="103" t="str">
        <f t="shared" si="298"/>
        <v/>
      </c>
      <c r="N306" s="102">
        <f t="shared" si="299"/>
        <v>1</v>
      </c>
      <c r="O306" s="176" t="str">
        <f t="shared" si="287"/>
        <v/>
      </c>
      <c r="P306" s="213"/>
      <c r="Q306" s="192" t="str">
        <f t="shared" si="288"/>
        <v/>
      </c>
    </row>
    <row r="307" spans="1:17" ht="21.95" customHeight="1" x14ac:dyDescent="0.25">
      <c r="A307" s="109"/>
      <c r="B307" s="108"/>
      <c r="C307" s="108"/>
      <c r="D307" s="116">
        <f t="shared" si="289"/>
        <v>45</v>
      </c>
      <c r="E307" s="106">
        <f t="shared" si="290"/>
        <v>45</v>
      </c>
      <c r="F307" s="105">
        <f t="shared" si="291"/>
        <v>0</v>
      </c>
      <c r="G307" s="105">
        <f t="shared" si="292"/>
        <v>0</v>
      </c>
      <c r="H307" s="104">
        <f t="shared" si="293"/>
        <v>0</v>
      </c>
      <c r="I307" s="103" t="str">
        <f t="shared" si="294"/>
        <v/>
      </c>
      <c r="J307" s="103" t="e">
        <f t="shared" si="295"/>
        <v>#DIV/0!</v>
      </c>
      <c r="K307" s="103" t="str">
        <f t="shared" si="296"/>
        <v/>
      </c>
      <c r="L307" s="103" t="str">
        <f t="shared" si="297"/>
        <v/>
      </c>
      <c r="M307" s="103" t="str">
        <f t="shared" si="298"/>
        <v/>
      </c>
      <c r="N307" s="102">
        <f t="shared" si="299"/>
        <v>1</v>
      </c>
      <c r="O307" s="176" t="str">
        <f t="shared" si="287"/>
        <v/>
      </c>
      <c r="P307" s="213"/>
      <c r="Q307" s="192" t="str">
        <f t="shared" si="288"/>
        <v/>
      </c>
    </row>
    <row r="308" spans="1:17" ht="21.95" customHeight="1" x14ac:dyDescent="0.25">
      <c r="A308" s="109"/>
      <c r="B308" s="108"/>
      <c r="C308" s="108"/>
      <c r="D308" s="116">
        <f t="shared" si="289"/>
        <v>45</v>
      </c>
      <c r="E308" s="106">
        <f t="shared" si="290"/>
        <v>45</v>
      </c>
      <c r="F308" s="105">
        <f t="shared" si="291"/>
        <v>0</v>
      </c>
      <c r="G308" s="105">
        <f t="shared" si="292"/>
        <v>0</v>
      </c>
      <c r="H308" s="104">
        <f t="shared" si="293"/>
        <v>0</v>
      </c>
      <c r="I308" s="103" t="str">
        <f t="shared" si="294"/>
        <v/>
      </c>
      <c r="J308" s="103" t="e">
        <f t="shared" si="295"/>
        <v>#DIV/0!</v>
      </c>
      <c r="K308" s="103" t="str">
        <f t="shared" si="296"/>
        <v/>
      </c>
      <c r="L308" s="103" t="str">
        <f t="shared" si="297"/>
        <v/>
      </c>
      <c r="M308" s="103" t="str">
        <f t="shared" si="298"/>
        <v/>
      </c>
      <c r="N308" s="102">
        <f t="shared" si="299"/>
        <v>1</v>
      </c>
      <c r="O308" s="176" t="str">
        <f t="shared" si="287"/>
        <v/>
      </c>
      <c r="P308" s="213"/>
      <c r="Q308" s="192" t="str">
        <f t="shared" si="288"/>
        <v/>
      </c>
    </row>
    <row r="309" spans="1:17" ht="21.95" customHeight="1" x14ac:dyDescent="0.25">
      <c r="A309" s="109"/>
      <c r="B309" s="108"/>
      <c r="C309" s="108"/>
      <c r="D309" s="116">
        <f t="shared" si="289"/>
        <v>45</v>
      </c>
      <c r="E309" s="106">
        <f t="shared" si="290"/>
        <v>45</v>
      </c>
      <c r="F309" s="105">
        <f t="shared" si="291"/>
        <v>0</v>
      </c>
      <c r="G309" s="105">
        <f t="shared" si="292"/>
        <v>0</v>
      </c>
      <c r="H309" s="104">
        <f t="shared" si="293"/>
        <v>0</v>
      </c>
      <c r="I309" s="103" t="str">
        <f t="shared" si="294"/>
        <v/>
      </c>
      <c r="J309" s="103" t="e">
        <f t="shared" si="295"/>
        <v>#DIV/0!</v>
      </c>
      <c r="K309" s="103" t="str">
        <f t="shared" si="296"/>
        <v/>
      </c>
      <c r="L309" s="103" t="str">
        <f t="shared" si="297"/>
        <v/>
      </c>
      <c r="M309" s="103" t="str">
        <f t="shared" si="298"/>
        <v/>
      </c>
      <c r="N309" s="102">
        <f t="shared" si="299"/>
        <v>1</v>
      </c>
      <c r="O309" s="176" t="str">
        <f t="shared" si="287"/>
        <v/>
      </c>
      <c r="P309" s="213"/>
      <c r="Q309" s="192" t="str">
        <f t="shared" si="288"/>
        <v/>
      </c>
    </row>
    <row r="310" spans="1:17" ht="21.95" customHeight="1" x14ac:dyDescent="0.25">
      <c r="A310" s="109"/>
      <c r="B310" s="108"/>
      <c r="C310" s="108"/>
      <c r="D310" s="116">
        <f t="shared" si="289"/>
        <v>45</v>
      </c>
      <c r="E310" s="106">
        <f t="shared" si="290"/>
        <v>45</v>
      </c>
      <c r="F310" s="105">
        <f t="shared" si="291"/>
        <v>0</v>
      </c>
      <c r="G310" s="105">
        <f t="shared" si="292"/>
        <v>0</v>
      </c>
      <c r="H310" s="104">
        <f t="shared" si="293"/>
        <v>0</v>
      </c>
      <c r="I310" s="103" t="str">
        <f t="shared" si="294"/>
        <v/>
      </c>
      <c r="J310" s="103" t="e">
        <f t="shared" si="295"/>
        <v>#DIV/0!</v>
      </c>
      <c r="K310" s="103" t="str">
        <f t="shared" si="296"/>
        <v/>
      </c>
      <c r="L310" s="103" t="str">
        <f t="shared" si="297"/>
        <v/>
      </c>
      <c r="M310" s="103" t="str">
        <f t="shared" si="298"/>
        <v/>
      </c>
      <c r="N310" s="102">
        <f t="shared" si="299"/>
        <v>1</v>
      </c>
      <c r="O310" s="176" t="str">
        <f t="shared" si="287"/>
        <v/>
      </c>
      <c r="P310" s="213"/>
      <c r="Q310" s="192" t="str">
        <f t="shared" si="288"/>
        <v/>
      </c>
    </row>
    <row r="311" spans="1:17" ht="21.95" customHeight="1" x14ac:dyDescent="0.25">
      <c r="A311" s="109"/>
      <c r="B311" s="108"/>
      <c r="C311" s="108"/>
      <c r="D311" s="116">
        <f t="shared" si="289"/>
        <v>45</v>
      </c>
      <c r="E311" s="106">
        <f t="shared" si="290"/>
        <v>45</v>
      </c>
      <c r="F311" s="105">
        <f t="shared" si="291"/>
        <v>0</v>
      </c>
      <c r="G311" s="105">
        <f t="shared" si="292"/>
        <v>0</v>
      </c>
      <c r="H311" s="104">
        <f t="shared" si="293"/>
        <v>0</v>
      </c>
      <c r="I311" s="103" t="str">
        <f t="shared" si="294"/>
        <v/>
      </c>
      <c r="J311" s="103" t="e">
        <f t="shared" si="295"/>
        <v>#DIV/0!</v>
      </c>
      <c r="K311" s="103" t="str">
        <f t="shared" si="296"/>
        <v/>
      </c>
      <c r="L311" s="103" t="str">
        <f t="shared" si="297"/>
        <v/>
      </c>
      <c r="M311" s="103" t="str">
        <f t="shared" si="298"/>
        <v/>
      </c>
      <c r="N311" s="102">
        <f t="shared" si="299"/>
        <v>1</v>
      </c>
      <c r="O311" s="176" t="str">
        <f t="shared" si="287"/>
        <v/>
      </c>
      <c r="P311" s="213"/>
      <c r="Q311" s="192" t="str">
        <f t="shared" si="288"/>
        <v/>
      </c>
    </row>
    <row r="312" spans="1:17" ht="21.95" customHeight="1" x14ac:dyDescent="0.25">
      <c r="A312" s="109"/>
      <c r="B312" s="108"/>
      <c r="C312" s="108"/>
      <c r="D312" s="116">
        <f t="shared" si="289"/>
        <v>45</v>
      </c>
      <c r="E312" s="106">
        <f t="shared" si="290"/>
        <v>45</v>
      </c>
      <c r="F312" s="105">
        <f t="shared" si="291"/>
        <v>0</v>
      </c>
      <c r="G312" s="105">
        <f t="shared" si="292"/>
        <v>0</v>
      </c>
      <c r="H312" s="104">
        <f t="shared" si="293"/>
        <v>0</v>
      </c>
      <c r="I312" s="103" t="str">
        <f t="shared" si="294"/>
        <v/>
      </c>
      <c r="J312" s="103" t="e">
        <f t="shared" si="295"/>
        <v>#DIV/0!</v>
      </c>
      <c r="K312" s="103" t="str">
        <f t="shared" si="296"/>
        <v/>
      </c>
      <c r="L312" s="103" t="str">
        <f t="shared" si="297"/>
        <v/>
      </c>
      <c r="M312" s="103" t="str">
        <f t="shared" si="298"/>
        <v/>
      </c>
      <c r="N312" s="102">
        <f t="shared" si="299"/>
        <v>1</v>
      </c>
      <c r="O312" s="176" t="str">
        <f t="shared" si="287"/>
        <v/>
      </c>
      <c r="P312" s="213"/>
      <c r="Q312" s="192" t="str">
        <f t="shared" si="288"/>
        <v/>
      </c>
    </row>
    <row r="313" spans="1:17" ht="21.95" customHeight="1" x14ac:dyDescent="0.25">
      <c r="A313" s="109"/>
      <c r="B313" s="108"/>
      <c r="C313" s="108"/>
      <c r="D313" s="116">
        <f t="shared" si="289"/>
        <v>45</v>
      </c>
      <c r="E313" s="106">
        <f t="shared" si="290"/>
        <v>45</v>
      </c>
      <c r="F313" s="105">
        <f t="shared" si="291"/>
        <v>0</v>
      </c>
      <c r="G313" s="105">
        <f t="shared" si="292"/>
        <v>0</v>
      </c>
      <c r="H313" s="104">
        <f t="shared" si="293"/>
        <v>0</v>
      </c>
      <c r="I313" s="103" t="str">
        <f t="shared" si="294"/>
        <v/>
      </c>
      <c r="J313" s="103" t="e">
        <f t="shared" si="295"/>
        <v>#DIV/0!</v>
      </c>
      <c r="K313" s="103" t="str">
        <f t="shared" si="296"/>
        <v/>
      </c>
      <c r="L313" s="103" t="str">
        <f t="shared" si="297"/>
        <v/>
      </c>
      <c r="M313" s="103" t="str">
        <f t="shared" si="298"/>
        <v/>
      </c>
      <c r="N313" s="102">
        <f t="shared" si="299"/>
        <v>1</v>
      </c>
      <c r="O313" s="176" t="str">
        <f t="shared" si="287"/>
        <v/>
      </c>
      <c r="P313" s="213"/>
      <c r="Q313" s="192" t="str">
        <f t="shared" si="288"/>
        <v/>
      </c>
    </row>
    <row r="314" spans="1:17" ht="21.95" customHeight="1" x14ac:dyDescent="0.25">
      <c r="A314" s="109"/>
      <c r="B314" s="108"/>
      <c r="C314" s="108"/>
      <c r="D314" s="116">
        <f t="shared" si="289"/>
        <v>45</v>
      </c>
      <c r="E314" s="106">
        <f t="shared" si="290"/>
        <v>45</v>
      </c>
      <c r="F314" s="105">
        <f t="shared" si="291"/>
        <v>0</v>
      </c>
      <c r="G314" s="105">
        <f t="shared" si="292"/>
        <v>0</v>
      </c>
      <c r="H314" s="104">
        <f t="shared" si="293"/>
        <v>0</v>
      </c>
      <c r="I314" s="103" t="str">
        <f t="shared" si="294"/>
        <v/>
      </c>
      <c r="J314" s="103" t="e">
        <f t="shared" si="295"/>
        <v>#DIV/0!</v>
      </c>
      <c r="K314" s="103" t="str">
        <f t="shared" si="296"/>
        <v/>
      </c>
      <c r="L314" s="103" t="str">
        <f t="shared" si="297"/>
        <v/>
      </c>
      <c r="M314" s="103" t="str">
        <f t="shared" si="298"/>
        <v/>
      </c>
      <c r="N314" s="102">
        <f t="shared" si="299"/>
        <v>1</v>
      </c>
      <c r="O314" s="176" t="str">
        <f t="shared" si="287"/>
        <v/>
      </c>
      <c r="P314" s="213"/>
      <c r="Q314" s="192" t="str">
        <f t="shared" si="288"/>
        <v/>
      </c>
    </row>
    <row r="315" spans="1:17" ht="21.95" customHeight="1" x14ac:dyDescent="0.25">
      <c r="A315" s="109"/>
      <c r="B315" s="108"/>
      <c r="C315" s="108"/>
      <c r="D315" s="116">
        <f t="shared" si="289"/>
        <v>45</v>
      </c>
      <c r="E315" s="106">
        <f t="shared" si="290"/>
        <v>45</v>
      </c>
      <c r="F315" s="105">
        <f t="shared" si="291"/>
        <v>0</v>
      </c>
      <c r="G315" s="105">
        <f t="shared" si="292"/>
        <v>0</v>
      </c>
      <c r="H315" s="104">
        <f t="shared" si="293"/>
        <v>0</v>
      </c>
      <c r="I315" s="103" t="str">
        <f t="shared" si="294"/>
        <v/>
      </c>
      <c r="J315" s="103" t="e">
        <f t="shared" si="295"/>
        <v>#DIV/0!</v>
      </c>
      <c r="K315" s="103" t="str">
        <f t="shared" si="296"/>
        <v/>
      </c>
      <c r="L315" s="103" t="str">
        <f t="shared" si="297"/>
        <v/>
      </c>
      <c r="M315" s="103" t="str">
        <f t="shared" si="298"/>
        <v/>
      </c>
      <c r="N315" s="102">
        <f t="shared" si="299"/>
        <v>1</v>
      </c>
      <c r="O315" s="176" t="str">
        <f t="shared" si="287"/>
        <v/>
      </c>
      <c r="P315" s="213"/>
      <c r="Q315" s="192" t="str">
        <f t="shared" si="288"/>
        <v/>
      </c>
    </row>
    <row r="316" spans="1:17" ht="21.95" customHeight="1" x14ac:dyDescent="0.25">
      <c r="A316" s="109"/>
      <c r="B316" s="108"/>
      <c r="C316" s="108"/>
      <c r="D316" s="116">
        <f t="shared" si="289"/>
        <v>45</v>
      </c>
      <c r="E316" s="106">
        <f t="shared" si="290"/>
        <v>45</v>
      </c>
      <c r="F316" s="105">
        <f t="shared" si="291"/>
        <v>0</v>
      </c>
      <c r="G316" s="105">
        <f t="shared" si="292"/>
        <v>0</v>
      </c>
      <c r="H316" s="104">
        <f t="shared" si="293"/>
        <v>0</v>
      </c>
      <c r="I316" s="103" t="str">
        <f t="shared" si="294"/>
        <v/>
      </c>
      <c r="J316" s="103" t="e">
        <f t="shared" si="295"/>
        <v>#DIV/0!</v>
      </c>
      <c r="K316" s="103" t="str">
        <f t="shared" si="296"/>
        <v/>
      </c>
      <c r="L316" s="103" t="str">
        <f t="shared" si="297"/>
        <v/>
      </c>
      <c r="M316" s="103" t="str">
        <f t="shared" si="298"/>
        <v/>
      </c>
      <c r="N316" s="102">
        <f t="shared" si="299"/>
        <v>1</v>
      </c>
      <c r="O316" s="176" t="str">
        <f t="shared" si="287"/>
        <v/>
      </c>
      <c r="P316" s="213"/>
      <c r="Q316" s="192" t="str">
        <f t="shared" si="288"/>
        <v/>
      </c>
    </row>
    <row r="317" spans="1:17" ht="21.95" customHeight="1" x14ac:dyDescent="0.25">
      <c r="A317" s="109"/>
      <c r="B317" s="108"/>
      <c r="C317" s="108"/>
      <c r="D317" s="116">
        <f t="shared" si="289"/>
        <v>45</v>
      </c>
      <c r="E317" s="106">
        <f t="shared" si="290"/>
        <v>45</v>
      </c>
      <c r="F317" s="105">
        <f t="shared" si="291"/>
        <v>0</v>
      </c>
      <c r="G317" s="105">
        <f t="shared" si="292"/>
        <v>0</v>
      </c>
      <c r="H317" s="104">
        <f t="shared" si="293"/>
        <v>0</v>
      </c>
      <c r="I317" s="103" t="str">
        <f t="shared" si="294"/>
        <v/>
      </c>
      <c r="J317" s="103" t="e">
        <f t="shared" si="295"/>
        <v>#DIV/0!</v>
      </c>
      <c r="K317" s="103" t="str">
        <f t="shared" si="296"/>
        <v/>
      </c>
      <c r="L317" s="103" t="str">
        <f t="shared" si="297"/>
        <v/>
      </c>
      <c r="M317" s="103" t="str">
        <f t="shared" si="298"/>
        <v/>
      </c>
      <c r="N317" s="102">
        <f t="shared" si="299"/>
        <v>1</v>
      </c>
      <c r="O317" s="176" t="str">
        <f t="shared" si="287"/>
        <v/>
      </c>
      <c r="P317" s="213"/>
      <c r="Q317" s="192" t="str">
        <f t="shared" si="288"/>
        <v/>
      </c>
    </row>
    <row r="318" spans="1:17" ht="21.95" customHeight="1" x14ac:dyDescent="0.25">
      <c r="A318" s="109"/>
      <c r="B318" s="108"/>
      <c r="C318" s="108"/>
      <c r="D318" s="116">
        <f t="shared" si="289"/>
        <v>45</v>
      </c>
      <c r="E318" s="106">
        <f t="shared" si="290"/>
        <v>45</v>
      </c>
      <c r="F318" s="105">
        <f t="shared" si="291"/>
        <v>0</v>
      </c>
      <c r="G318" s="105">
        <f t="shared" si="292"/>
        <v>0</v>
      </c>
      <c r="H318" s="104">
        <f t="shared" si="293"/>
        <v>0</v>
      </c>
      <c r="I318" s="103" t="str">
        <f t="shared" si="294"/>
        <v/>
      </c>
      <c r="J318" s="103" t="e">
        <f t="shared" si="295"/>
        <v>#DIV/0!</v>
      </c>
      <c r="K318" s="103" t="str">
        <f t="shared" si="296"/>
        <v/>
      </c>
      <c r="L318" s="103" t="str">
        <f t="shared" si="297"/>
        <v/>
      </c>
      <c r="M318" s="103" t="str">
        <f t="shared" si="298"/>
        <v/>
      </c>
      <c r="N318" s="102">
        <f t="shared" si="299"/>
        <v>1</v>
      </c>
      <c r="O318" s="176" t="str">
        <f t="shared" si="287"/>
        <v/>
      </c>
      <c r="P318" s="213"/>
      <c r="Q318" s="192" t="str">
        <f t="shared" si="288"/>
        <v/>
      </c>
    </row>
    <row r="319" spans="1:17" ht="21.95" customHeight="1" x14ac:dyDescent="0.25">
      <c r="A319" s="109"/>
      <c r="B319" s="108"/>
      <c r="C319" s="108"/>
      <c r="D319" s="116">
        <f t="shared" si="289"/>
        <v>45</v>
      </c>
      <c r="E319" s="106">
        <f t="shared" si="290"/>
        <v>45</v>
      </c>
      <c r="F319" s="105">
        <f t="shared" si="291"/>
        <v>0</v>
      </c>
      <c r="G319" s="105">
        <f t="shared" si="292"/>
        <v>0</v>
      </c>
      <c r="H319" s="104">
        <f t="shared" si="293"/>
        <v>0</v>
      </c>
      <c r="I319" s="103" t="str">
        <f t="shared" si="294"/>
        <v/>
      </c>
      <c r="J319" s="103" t="e">
        <f t="shared" si="295"/>
        <v>#DIV/0!</v>
      </c>
      <c r="K319" s="103" t="str">
        <f t="shared" si="296"/>
        <v/>
      </c>
      <c r="L319" s="103" t="str">
        <f t="shared" si="297"/>
        <v/>
      </c>
      <c r="M319" s="103" t="str">
        <f t="shared" si="298"/>
        <v/>
      </c>
      <c r="N319" s="102">
        <f t="shared" si="299"/>
        <v>1</v>
      </c>
      <c r="O319" s="176" t="str">
        <f t="shared" si="287"/>
        <v/>
      </c>
      <c r="P319" s="213"/>
      <c r="Q319" s="192" t="str">
        <f t="shared" si="288"/>
        <v/>
      </c>
    </row>
    <row r="320" spans="1:17" ht="21.95" customHeight="1" x14ac:dyDescent="0.25">
      <c r="A320" s="109"/>
      <c r="B320" s="108"/>
      <c r="C320" s="108"/>
      <c r="D320" s="116">
        <f t="shared" si="289"/>
        <v>45</v>
      </c>
      <c r="E320" s="106">
        <f t="shared" si="290"/>
        <v>45</v>
      </c>
      <c r="F320" s="105">
        <f t="shared" si="291"/>
        <v>0</v>
      </c>
      <c r="G320" s="105">
        <f t="shared" si="292"/>
        <v>0</v>
      </c>
      <c r="H320" s="104">
        <f t="shared" si="293"/>
        <v>0</v>
      </c>
      <c r="I320" s="103" t="str">
        <f t="shared" si="294"/>
        <v/>
      </c>
      <c r="J320" s="103" t="e">
        <f t="shared" si="295"/>
        <v>#DIV/0!</v>
      </c>
      <c r="K320" s="103" t="str">
        <f t="shared" si="296"/>
        <v/>
      </c>
      <c r="L320" s="103" t="str">
        <f t="shared" si="297"/>
        <v/>
      </c>
      <c r="M320" s="103" t="str">
        <f t="shared" si="298"/>
        <v/>
      </c>
      <c r="N320" s="102">
        <f t="shared" si="299"/>
        <v>1</v>
      </c>
      <c r="O320" s="176" t="str">
        <f t="shared" si="287"/>
        <v/>
      </c>
      <c r="P320" s="213"/>
      <c r="Q320" s="192" t="str">
        <f t="shared" si="288"/>
        <v/>
      </c>
    </row>
    <row r="321" spans="1:17" ht="21.95" customHeight="1" x14ac:dyDescent="0.25">
      <c r="A321" s="109"/>
      <c r="B321" s="108"/>
      <c r="C321" s="108"/>
      <c r="D321" s="116">
        <f t="shared" si="289"/>
        <v>45</v>
      </c>
      <c r="E321" s="106">
        <f t="shared" si="290"/>
        <v>45</v>
      </c>
      <c r="F321" s="105">
        <f t="shared" si="291"/>
        <v>0</v>
      </c>
      <c r="G321" s="105">
        <f t="shared" si="292"/>
        <v>0</v>
      </c>
      <c r="H321" s="104">
        <f t="shared" si="293"/>
        <v>0</v>
      </c>
      <c r="I321" s="103" t="str">
        <f t="shared" si="294"/>
        <v/>
      </c>
      <c r="J321" s="103" t="e">
        <f t="shared" si="295"/>
        <v>#DIV/0!</v>
      </c>
      <c r="K321" s="103" t="str">
        <f t="shared" si="296"/>
        <v/>
      </c>
      <c r="L321" s="103" t="str">
        <f t="shared" si="297"/>
        <v/>
      </c>
      <c r="M321" s="103" t="str">
        <f t="shared" si="298"/>
        <v/>
      </c>
      <c r="N321" s="102">
        <f t="shared" si="299"/>
        <v>1</v>
      </c>
      <c r="O321" s="176" t="str">
        <f t="shared" si="287"/>
        <v/>
      </c>
      <c r="P321" s="213"/>
      <c r="Q321" s="192" t="str">
        <f t="shared" si="288"/>
        <v/>
      </c>
    </row>
    <row r="322" spans="1:17" ht="21.95" customHeight="1" x14ac:dyDescent="0.25">
      <c r="A322" s="109"/>
      <c r="B322" s="108"/>
      <c r="C322" s="108"/>
      <c r="D322" s="116">
        <f t="shared" si="289"/>
        <v>45</v>
      </c>
      <c r="E322" s="106">
        <f t="shared" si="290"/>
        <v>45</v>
      </c>
      <c r="F322" s="105">
        <f t="shared" si="291"/>
        <v>0</v>
      </c>
      <c r="G322" s="105">
        <f t="shared" si="292"/>
        <v>0</v>
      </c>
      <c r="H322" s="104">
        <f t="shared" si="293"/>
        <v>0</v>
      </c>
      <c r="I322" s="103" t="str">
        <f t="shared" si="294"/>
        <v/>
      </c>
      <c r="J322" s="103" t="e">
        <f t="shared" si="295"/>
        <v>#DIV/0!</v>
      </c>
      <c r="K322" s="103" t="str">
        <f t="shared" si="296"/>
        <v/>
      </c>
      <c r="L322" s="103" t="str">
        <f t="shared" si="297"/>
        <v/>
      </c>
      <c r="M322" s="103" t="str">
        <f t="shared" si="298"/>
        <v/>
      </c>
      <c r="N322" s="102">
        <f t="shared" si="299"/>
        <v>1</v>
      </c>
      <c r="O322" s="176" t="str">
        <f t="shared" si="287"/>
        <v/>
      </c>
      <c r="P322" s="213"/>
      <c r="Q322" s="192" t="str">
        <f t="shared" si="288"/>
        <v/>
      </c>
    </row>
    <row r="323" spans="1:17" ht="21.95" customHeight="1" x14ac:dyDescent="0.25">
      <c r="A323" s="109"/>
      <c r="B323" s="108"/>
      <c r="C323" s="108"/>
      <c r="D323" s="116">
        <f t="shared" si="289"/>
        <v>45</v>
      </c>
      <c r="E323" s="106">
        <f t="shared" si="290"/>
        <v>45</v>
      </c>
      <c r="F323" s="105">
        <f t="shared" si="291"/>
        <v>0</v>
      </c>
      <c r="G323" s="105">
        <f t="shared" si="292"/>
        <v>0</v>
      </c>
      <c r="H323" s="104">
        <f t="shared" si="293"/>
        <v>0</v>
      </c>
      <c r="I323" s="103" t="str">
        <f t="shared" si="294"/>
        <v/>
      </c>
      <c r="J323" s="103" t="e">
        <f t="shared" si="295"/>
        <v>#DIV/0!</v>
      </c>
      <c r="K323" s="103" t="str">
        <f t="shared" si="296"/>
        <v/>
      </c>
      <c r="L323" s="103" t="str">
        <f t="shared" si="297"/>
        <v/>
      </c>
      <c r="M323" s="103" t="str">
        <f t="shared" si="298"/>
        <v/>
      </c>
      <c r="N323" s="102">
        <f t="shared" si="299"/>
        <v>1</v>
      </c>
      <c r="O323" s="176" t="str">
        <f t="shared" si="287"/>
        <v/>
      </c>
      <c r="P323" s="213"/>
      <c r="Q323" s="192" t="str">
        <f t="shared" si="288"/>
        <v/>
      </c>
    </row>
    <row r="324" spans="1:17" ht="21.95" customHeight="1" x14ac:dyDescent="0.25">
      <c r="A324" s="109"/>
      <c r="B324" s="108"/>
      <c r="C324" s="108"/>
      <c r="D324" s="116">
        <f t="shared" si="289"/>
        <v>45</v>
      </c>
      <c r="E324" s="106">
        <f t="shared" si="290"/>
        <v>45</v>
      </c>
      <c r="F324" s="105">
        <f t="shared" si="291"/>
        <v>0</v>
      </c>
      <c r="G324" s="105">
        <f t="shared" si="292"/>
        <v>0</v>
      </c>
      <c r="H324" s="104">
        <f t="shared" si="293"/>
        <v>0</v>
      </c>
      <c r="I324" s="103" t="str">
        <f t="shared" si="294"/>
        <v/>
      </c>
      <c r="J324" s="103" t="e">
        <f t="shared" si="295"/>
        <v>#DIV/0!</v>
      </c>
      <c r="K324" s="103" t="str">
        <f t="shared" si="296"/>
        <v/>
      </c>
      <c r="L324" s="103" t="str">
        <f t="shared" si="297"/>
        <v/>
      </c>
      <c r="M324" s="103" t="str">
        <f t="shared" si="298"/>
        <v/>
      </c>
      <c r="N324" s="102">
        <f t="shared" si="299"/>
        <v>1</v>
      </c>
      <c r="O324" s="176" t="str">
        <f t="shared" si="287"/>
        <v/>
      </c>
      <c r="P324" s="213"/>
      <c r="Q324" s="192" t="str">
        <f t="shared" si="288"/>
        <v/>
      </c>
    </row>
    <row r="325" spans="1:17" ht="21.95" customHeight="1" x14ac:dyDescent="0.25">
      <c r="A325" s="109"/>
      <c r="B325" s="108"/>
      <c r="C325" s="108"/>
      <c r="D325" s="116">
        <f t="shared" si="289"/>
        <v>45</v>
      </c>
      <c r="E325" s="106">
        <f t="shared" si="290"/>
        <v>45</v>
      </c>
      <c r="F325" s="105">
        <f t="shared" si="291"/>
        <v>0</v>
      </c>
      <c r="G325" s="105">
        <f t="shared" si="292"/>
        <v>0</v>
      </c>
      <c r="H325" s="104">
        <f t="shared" si="293"/>
        <v>0</v>
      </c>
      <c r="I325" s="103" t="str">
        <f t="shared" si="294"/>
        <v/>
      </c>
      <c r="J325" s="103" t="e">
        <f t="shared" si="295"/>
        <v>#DIV/0!</v>
      </c>
      <c r="K325" s="103" t="str">
        <f t="shared" si="296"/>
        <v/>
      </c>
      <c r="L325" s="103" t="str">
        <f t="shared" si="297"/>
        <v/>
      </c>
      <c r="M325" s="103" t="str">
        <f t="shared" si="298"/>
        <v/>
      </c>
      <c r="N325" s="102">
        <f t="shared" si="299"/>
        <v>1</v>
      </c>
      <c r="O325" s="176" t="str">
        <f t="shared" si="287"/>
        <v/>
      </c>
      <c r="P325" s="213"/>
      <c r="Q325" s="192" t="str">
        <f t="shared" si="288"/>
        <v/>
      </c>
    </row>
    <row r="326" spans="1:17" ht="21.95" customHeight="1" x14ac:dyDescent="0.25">
      <c r="A326" s="109"/>
      <c r="B326" s="108"/>
      <c r="C326" s="108"/>
      <c r="D326" s="116">
        <f t="shared" si="289"/>
        <v>45</v>
      </c>
      <c r="E326" s="106">
        <f t="shared" si="290"/>
        <v>45</v>
      </c>
      <c r="F326" s="105">
        <f t="shared" si="291"/>
        <v>0</v>
      </c>
      <c r="G326" s="105">
        <f t="shared" si="292"/>
        <v>0</v>
      </c>
      <c r="H326" s="104">
        <f t="shared" si="293"/>
        <v>0</v>
      </c>
      <c r="I326" s="103" t="str">
        <f t="shared" si="294"/>
        <v/>
      </c>
      <c r="J326" s="103" t="e">
        <f t="shared" si="295"/>
        <v>#DIV/0!</v>
      </c>
      <c r="K326" s="103" t="str">
        <f t="shared" si="296"/>
        <v/>
      </c>
      <c r="L326" s="103" t="str">
        <f t="shared" si="297"/>
        <v/>
      </c>
      <c r="M326" s="103" t="str">
        <f t="shared" si="298"/>
        <v/>
      </c>
      <c r="N326" s="102">
        <f t="shared" si="299"/>
        <v>1</v>
      </c>
      <c r="O326" s="176" t="str">
        <f t="shared" si="287"/>
        <v/>
      </c>
      <c r="P326" s="213"/>
      <c r="Q326" s="192" t="str">
        <f t="shared" si="288"/>
        <v/>
      </c>
    </row>
    <row r="327" spans="1:17" ht="21.95" customHeight="1" x14ac:dyDescent="0.25">
      <c r="A327" s="109"/>
      <c r="B327" s="108"/>
      <c r="C327" s="108"/>
      <c r="D327" s="116">
        <f t="shared" si="289"/>
        <v>45</v>
      </c>
      <c r="E327" s="106">
        <f t="shared" si="290"/>
        <v>45</v>
      </c>
      <c r="F327" s="105">
        <f t="shared" si="291"/>
        <v>0</v>
      </c>
      <c r="G327" s="105">
        <f t="shared" si="292"/>
        <v>0</v>
      </c>
      <c r="H327" s="104">
        <f t="shared" si="293"/>
        <v>0</v>
      </c>
      <c r="I327" s="103" t="str">
        <f t="shared" si="294"/>
        <v/>
      </c>
      <c r="J327" s="103" t="e">
        <f t="shared" si="295"/>
        <v>#DIV/0!</v>
      </c>
      <c r="K327" s="103" t="str">
        <f t="shared" si="296"/>
        <v/>
      </c>
      <c r="L327" s="103" t="str">
        <f t="shared" si="297"/>
        <v/>
      </c>
      <c r="M327" s="103" t="str">
        <f t="shared" si="298"/>
        <v/>
      </c>
      <c r="N327" s="102">
        <f t="shared" si="299"/>
        <v>1</v>
      </c>
      <c r="O327" s="176" t="str">
        <f t="shared" si="287"/>
        <v/>
      </c>
      <c r="P327" s="213"/>
      <c r="Q327" s="192" t="str">
        <f t="shared" si="288"/>
        <v/>
      </c>
    </row>
    <row r="328" spans="1:17" ht="21.95" customHeight="1" x14ac:dyDescent="0.25">
      <c r="A328" s="109"/>
      <c r="B328" s="108"/>
      <c r="C328" s="108"/>
      <c r="D328" s="116">
        <f t="shared" si="289"/>
        <v>45</v>
      </c>
      <c r="E328" s="106">
        <f t="shared" si="290"/>
        <v>45</v>
      </c>
      <c r="F328" s="105">
        <f t="shared" si="291"/>
        <v>0</v>
      </c>
      <c r="G328" s="105">
        <f t="shared" si="292"/>
        <v>0</v>
      </c>
      <c r="H328" s="104">
        <f t="shared" si="293"/>
        <v>0</v>
      </c>
      <c r="I328" s="103" t="str">
        <f t="shared" si="294"/>
        <v/>
      </c>
      <c r="J328" s="103" t="e">
        <f t="shared" si="295"/>
        <v>#DIV/0!</v>
      </c>
      <c r="K328" s="103" t="str">
        <f t="shared" si="296"/>
        <v/>
      </c>
      <c r="L328" s="103" t="str">
        <f t="shared" si="297"/>
        <v/>
      </c>
      <c r="M328" s="103" t="str">
        <f t="shared" si="298"/>
        <v/>
      </c>
      <c r="N328" s="102">
        <f t="shared" si="299"/>
        <v>1</v>
      </c>
      <c r="O328" s="176" t="str">
        <f t="shared" si="287"/>
        <v/>
      </c>
      <c r="P328" s="213"/>
      <c r="Q328" s="192" t="str">
        <f t="shared" si="288"/>
        <v/>
      </c>
    </row>
    <row r="329" spans="1:17" ht="21.95" customHeight="1" x14ac:dyDescent="0.25">
      <c r="A329" s="109"/>
      <c r="B329" s="108"/>
      <c r="C329" s="108"/>
      <c r="D329" s="116">
        <f t="shared" si="289"/>
        <v>45</v>
      </c>
      <c r="E329" s="106">
        <f t="shared" si="290"/>
        <v>45</v>
      </c>
      <c r="F329" s="105">
        <f t="shared" si="291"/>
        <v>0</v>
      </c>
      <c r="G329" s="105">
        <f t="shared" si="292"/>
        <v>0</v>
      </c>
      <c r="H329" s="104">
        <f t="shared" si="293"/>
        <v>0</v>
      </c>
      <c r="I329" s="103" t="str">
        <f t="shared" si="294"/>
        <v/>
      </c>
      <c r="J329" s="103" t="e">
        <f t="shared" si="295"/>
        <v>#DIV/0!</v>
      </c>
      <c r="K329" s="103" t="str">
        <f t="shared" si="296"/>
        <v/>
      </c>
      <c r="L329" s="103" t="str">
        <f t="shared" si="297"/>
        <v/>
      </c>
      <c r="M329" s="103" t="str">
        <f t="shared" si="298"/>
        <v/>
      </c>
      <c r="N329" s="102">
        <f t="shared" si="299"/>
        <v>1</v>
      </c>
      <c r="O329" s="176" t="str">
        <f t="shared" si="287"/>
        <v/>
      </c>
      <c r="P329" s="213"/>
      <c r="Q329" s="192" t="str">
        <f t="shared" si="288"/>
        <v/>
      </c>
    </row>
    <row r="330" spans="1:17" ht="21.95" customHeight="1" x14ac:dyDescent="0.25">
      <c r="A330" s="109"/>
      <c r="B330" s="108"/>
      <c r="C330" s="108"/>
      <c r="D330" s="116">
        <f t="shared" si="289"/>
        <v>45</v>
      </c>
      <c r="E330" s="106">
        <f t="shared" si="290"/>
        <v>45</v>
      </c>
      <c r="F330" s="105">
        <f t="shared" si="291"/>
        <v>0</v>
      </c>
      <c r="G330" s="105">
        <f t="shared" si="292"/>
        <v>0</v>
      </c>
      <c r="H330" s="104">
        <f t="shared" si="293"/>
        <v>0</v>
      </c>
      <c r="I330" s="103" t="str">
        <f t="shared" si="294"/>
        <v/>
      </c>
      <c r="J330" s="103" t="e">
        <f t="shared" si="295"/>
        <v>#DIV/0!</v>
      </c>
      <c r="K330" s="103" t="str">
        <f t="shared" si="296"/>
        <v/>
      </c>
      <c r="L330" s="103" t="str">
        <f t="shared" si="297"/>
        <v/>
      </c>
      <c r="M330" s="103" t="str">
        <f t="shared" si="298"/>
        <v/>
      </c>
      <c r="N330" s="102">
        <f t="shared" si="299"/>
        <v>1</v>
      </c>
      <c r="O330" s="176" t="str">
        <f t="shared" ref="O330:O359" si="300">IF(AND(N330&lt;$B$6,M330&gt;1,AND(B330&gt;0,B330&lt;$B$4)),"Doers are " &amp; ROUND(M330,1)&amp;" more likely to give this response than Non-Doers.",IF(AND(N330&lt;$B$6,M330&gt;1,B330=$B$4),"Doers are more likely to give this response than Doers.",""))</f>
        <v/>
      </c>
      <c r="P330" s="213"/>
      <c r="Q330" s="192" t="str">
        <f t="shared" ref="Q330:Q359" si="301">IF(AND(N330&lt;$B$6,M330&lt;1,AND(C330&gt;0,B330&gt;0)),"Non-doers are " &amp; ROUND(1/M330,1)&amp;" more likely to give this response than Doers.",IF(AND(N330&lt;$B$6,M330=0,B330=0),"Non-doers are more likely to give this response than Doers.",""))</f>
        <v/>
      </c>
    </row>
    <row r="331" spans="1:17" ht="21.95" customHeight="1" x14ac:dyDescent="0.25">
      <c r="A331" s="109"/>
      <c r="B331" s="108"/>
      <c r="C331" s="108"/>
      <c r="D331" s="116">
        <f t="shared" si="289"/>
        <v>45</v>
      </c>
      <c r="E331" s="106">
        <f t="shared" si="290"/>
        <v>45</v>
      </c>
      <c r="F331" s="105">
        <f t="shared" si="291"/>
        <v>0</v>
      </c>
      <c r="G331" s="105">
        <f t="shared" si="292"/>
        <v>0</v>
      </c>
      <c r="H331" s="104">
        <f t="shared" si="293"/>
        <v>0</v>
      </c>
      <c r="I331" s="103" t="str">
        <f t="shared" si="294"/>
        <v/>
      </c>
      <c r="J331" s="103" t="e">
        <f t="shared" si="295"/>
        <v>#DIV/0!</v>
      </c>
      <c r="K331" s="103" t="str">
        <f t="shared" si="296"/>
        <v/>
      </c>
      <c r="L331" s="103" t="str">
        <f t="shared" si="297"/>
        <v/>
      </c>
      <c r="M331" s="103" t="str">
        <f t="shared" si="298"/>
        <v/>
      </c>
      <c r="N331" s="102">
        <f t="shared" si="299"/>
        <v>1</v>
      </c>
      <c r="O331" s="176" t="str">
        <f t="shared" si="300"/>
        <v/>
      </c>
      <c r="P331" s="213"/>
      <c r="Q331" s="192" t="str">
        <f t="shared" si="301"/>
        <v/>
      </c>
    </row>
    <row r="332" spans="1:17" ht="21.95" customHeight="1" x14ac:dyDescent="0.25">
      <c r="A332" s="109"/>
      <c r="B332" s="108"/>
      <c r="C332" s="108"/>
      <c r="D332" s="116">
        <f t="shared" si="289"/>
        <v>45</v>
      </c>
      <c r="E332" s="106">
        <f t="shared" si="290"/>
        <v>45</v>
      </c>
      <c r="F332" s="105">
        <f t="shared" si="291"/>
        <v>0</v>
      </c>
      <c r="G332" s="105">
        <f t="shared" si="292"/>
        <v>0</v>
      </c>
      <c r="H332" s="104">
        <f t="shared" si="293"/>
        <v>0</v>
      </c>
      <c r="I332" s="103" t="str">
        <f t="shared" si="294"/>
        <v/>
      </c>
      <c r="J332" s="103" t="e">
        <f t="shared" si="295"/>
        <v>#DIV/0!</v>
      </c>
      <c r="K332" s="103" t="str">
        <f t="shared" si="296"/>
        <v/>
      </c>
      <c r="L332" s="103" t="str">
        <f t="shared" si="297"/>
        <v/>
      </c>
      <c r="M332" s="103" t="str">
        <f t="shared" si="298"/>
        <v/>
      </c>
      <c r="N332" s="102">
        <f t="shared" si="299"/>
        <v>1</v>
      </c>
      <c r="O332" s="176" t="str">
        <f t="shared" si="300"/>
        <v/>
      </c>
      <c r="P332" s="213"/>
      <c r="Q332" s="192" t="str">
        <f t="shared" si="301"/>
        <v/>
      </c>
    </row>
    <row r="333" spans="1:17" ht="21.95" customHeight="1" x14ac:dyDescent="0.25">
      <c r="A333" s="109"/>
      <c r="B333" s="108"/>
      <c r="C333" s="108"/>
      <c r="D333" s="116">
        <f t="shared" si="289"/>
        <v>45</v>
      </c>
      <c r="E333" s="106">
        <f t="shared" si="290"/>
        <v>45</v>
      </c>
      <c r="F333" s="105">
        <f t="shared" si="291"/>
        <v>0</v>
      </c>
      <c r="G333" s="105">
        <f t="shared" si="292"/>
        <v>0</v>
      </c>
      <c r="H333" s="104">
        <f t="shared" si="293"/>
        <v>0</v>
      </c>
      <c r="I333" s="103" t="str">
        <f t="shared" si="294"/>
        <v/>
      </c>
      <c r="J333" s="103" t="e">
        <f t="shared" si="295"/>
        <v>#DIV/0!</v>
      </c>
      <c r="K333" s="103" t="str">
        <f t="shared" si="296"/>
        <v/>
      </c>
      <c r="L333" s="103" t="str">
        <f t="shared" si="297"/>
        <v/>
      </c>
      <c r="M333" s="103" t="str">
        <f t="shared" si="298"/>
        <v/>
      </c>
      <c r="N333" s="102">
        <f t="shared" si="299"/>
        <v>1</v>
      </c>
      <c r="O333" s="176" t="str">
        <f t="shared" si="300"/>
        <v/>
      </c>
      <c r="P333" s="213"/>
      <c r="Q333" s="192" t="str">
        <f t="shared" si="301"/>
        <v/>
      </c>
    </row>
    <row r="334" spans="1:17" ht="21.95" customHeight="1" x14ac:dyDescent="0.25">
      <c r="A334" s="109"/>
      <c r="B334" s="108"/>
      <c r="C334" s="108"/>
      <c r="D334" s="116">
        <f t="shared" si="289"/>
        <v>45</v>
      </c>
      <c r="E334" s="106">
        <f t="shared" si="290"/>
        <v>45</v>
      </c>
      <c r="F334" s="105">
        <f t="shared" si="291"/>
        <v>0</v>
      </c>
      <c r="G334" s="105">
        <f t="shared" si="292"/>
        <v>0</v>
      </c>
      <c r="H334" s="104">
        <f t="shared" si="293"/>
        <v>0</v>
      </c>
      <c r="I334" s="103" t="str">
        <f t="shared" si="294"/>
        <v/>
      </c>
      <c r="J334" s="103" t="e">
        <f t="shared" si="295"/>
        <v>#DIV/0!</v>
      </c>
      <c r="K334" s="103" t="str">
        <f t="shared" si="296"/>
        <v/>
      </c>
      <c r="L334" s="103" t="str">
        <f t="shared" si="297"/>
        <v/>
      </c>
      <c r="M334" s="103" t="str">
        <f t="shared" si="298"/>
        <v/>
      </c>
      <c r="N334" s="102">
        <f t="shared" si="299"/>
        <v>1</v>
      </c>
      <c r="O334" s="176" t="str">
        <f t="shared" si="300"/>
        <v/>
      </c>
      <c r="P334" s="213"/>
      <c r="Q334" s="192" t="str">
        <f t="shared" si="301"/>
        <v/>
      </c>
    </row>
    <row r="335" spans="1:17" ht="21.95" customHeight="1" x14ac:dyDescent="0.25">
      <c r="A335" s="109"/>
      <c r="B335" s="108"/>
      <c r="C335" s="108"/>
      <c r="D335" s="116">
        <f t="shared" si="289"/>
        <v>45</v>
      </c>
      <c r="E335" s="106">
        <f t="shared" si="290"/>
        <v>45</v>
      </c>
      <c r="F335" s="105">
        <f t="shared" si="291"/>
        <v>0</v>
      </c>
      <c r="G335" s="105">
        <f t="shared" si="292"/>
        <v>0</v>
      </c>
      <c r="H335" s="104">
        <f t="shared" si="293"/>
        <v>0</v>
      </c>
      <c r="I335" s="103" t="str">
        <f t="shared" si="294"/>
        <v/>
      </c>
      <c r="J335" s="103" t="e">
        <f t="shared" si="295"/>
        <v>#DIV/0!</v>
      </c>
      <c r="K335" s="103" t="str">
        <f t="shared" si="296"/>
        <v/>
      </c>
      <c r="L335" s="103" t="str">
        <f t="shared" si="297"/>
        <v/>
      </c>
      <c r="M335" s="103" t="str">
        <f t="shared" si="298"/>
        <v/>
      </c>
      <c r="N335" s="102">
        <f t="shared" si="299"/>
        <v>1</v>
      </c>
      <c r="O335" s="176" t="str">
        <f t="shared" si="300"/>
        <v/>
      </c>
      <c r="P335" s="213"/>
      <c r="Q335" s="192" t="str">
        <f t="shared" si="301"/>
        <v/>
      </c>
    </row>
    <row r="336" spans="1:17" ht="21.95" customHeight="1" x14ac:dyDescent="0.25">
      <c r="A336" s="109"/>
      <c r="B336" s="108"/>
      <c r="C336" s="108"/>
      <c r="D336" s="116">
        <f t="shared" si="289"/>
        <v>45</v>
      </c>
      <c r="E336" s="106">
        <f t="shared" si="290"/>
        <v>45</v>
      </c>
      <c r="F336" s="105">
        <f t="shared" si="291"/>
        <v>0</v>
      </c>
      <c r="G336" s="105">
        <f t="shared" si="292"/>
        <v>0</v>
      </c>
      <c r="H336" s="104">
        <f t="shared" si="293"/>
        <v>0</v>
      </c>
      <c r="I336" s="103" t="str">
        <f t="shared" si="294"/>
        <v/>
      </c>
      <c r="J336" s="103" t="e">
        <f t="shared" si="295"/>
        <v>#DIV/0!</v>
      </c>
      <c r="K336" s="103" t="str">
        <f t="shared" si="296"/>
        <v/>
      </c>
      <c r="L336" s="103" t="str">
        <f t="shared" si="297"/>
        <v/>
      </c>
      <c r="M336" s="103" t="str">
        <f t="shared" si="298"/>
        <v/>
      </c>
      <c r="N336" s="102">
        <f t="shared" si="299"/>
        <v>1</v>
      </c>
      <c r="O336" s="176" t="str">
        <f t="shared" si="300"/>
        <v/>
      </c>
      <c r="P336" s="213"/>
      <c r="Q336" s="192" t="str">
        <f t="shared" si="301"/>
        <v/>
      </c>
    </row>
    <row r="337" spans="1:17" ht="21.95" customHeight="1" x14ac:dyDescent="0.25">
      <c r="A337" s="109"/>
      <c r="B337" s="108"/>
      <c r="C337" s="108"/>
      <c r="D337" s="116">
        <f t="shared" si="289"/>
        <v>45</v>
      </c>
      <c r="E337" s="106">
        <f t="shared" si="290"/>
        <v>45</v>
      </c>
      <c r="F337" s="105">
        <f t="shared" si="291"/>
        <v>0</v>
      </c>
      <c r="G337" s="105">
        <f t="shared" si="292"/>
        <v>0</v>
      </c>
      <c r="H337" s="104">
        <f t="shared" si="293"/>
        <v>0</v>
      </c>
      <c r="I337" s="103" t="str">
        <f t="shared" si="294"/>
        <v/>
      </c>
      <c r="J337" s="103" t="e">
        <f t="shared" si="295"/>
        <v>#DIV/0!</v>
      </c>
      <c r="K337" s="103" t="str">
        <f t="shared" si="296"/>
        <v/>
      </c>
      <c r="L337" s="103" t="str">
        <f t="shared" si="297"/>
        <v/>
      </c>
      <c r="M337" s="103" t="str">
        <f t="shared" si="298"/>
        <v/>
      </c>
      <c r="N337" s="102">
        <f t="shared" si="299"/>
        <v>1</v>
      </c>
      <c r="O337" s="176" t="str">
        <f t="shared" si="300"/>
        <v/>
      </c>
      <c r="P337" s="213"/>
      <c r="Q337" s="192" t="str">
        <f t="shared" si="301"/>
        <v/>
      </c>
    </row>
    <row r="338" spans="1:17" ht="21.95" customHeight="1" x14ac:dyDescent="0.25">
      <c r="A338" s="109"/>
      <c r="B338" s="108"/>
      <c r="C338" s="108"/>
      <c r="D338" s="116">
        <f t="shared" ref="D338:D359" si="302">SUM($B$4-B338)</f>
        <v>45</v>
      </c>
      <c r="E338" s="106">
        <f t="shared" ref="E338:E359" si="303">SUM($B$5-C338)</f>
        <v>45</v>
      </c>
      <c r="F338" s="105">
        <f t="shared" ref="F338:F359" si="304">IF(ISERROR(B338/$B$4),"",(B338/$B$4))</f>
        <v>0</v>
      </c>
      <c r="G338" s="105">
        <f t="shared" ref="G338:G359" si="305">IF(ISERROR(C338/$B$5),"",(C338/$B$5))</f>
        <v>0</v>
      </c>
      <c r="H338" s="104">
        <f t="shared" ref="H338:H359" si="306">IF(ISERROR(F338-G338),"",(F338-G338))</f>
        <v>0</v>
      </c>
      <c r="I338" s="103" t="str">
        <f t="shared" ref="I338:I359" si="307">IF(ISERROR((B338*E338)/(C338*D338)),"",(B338*E338/(C338*D338)))</f>
        <v/>
      </c>
      <c r="J338" s="103" t="e">
        <f t="shared" ref="J338:J359" si="308">POWER(1/B338+1/C338+1/D338+1/E338,1/2)</f>
        <v>#DIV/0!</v>
      </c>
      <c r="K338" s="103" t="str">
        <f t="shared" ref="K338:K359" si="309">IF(ISERROR(EXP(LN(I338)-1.96 *J338)),"",(EXP(LN(I338)-1.96*J338)))</f>
        <v/>
      </c>
      <c r="L338" s="103" t="str">
        <f t="shared" ref="L338:L359" si="310">IF(ISERROR(EXP(LN(I338)+1.96 *J338)),"",EXP(LN(I338)+1.96*J338))</f>
        <v/>
      </c>
      <c r="M338" s="103" t="str">
        <f t="shared" ref="M338:M359" si="311">IF(ISERROR(($B$7*B338/(B338+D338)/(($B$7*B338/(B338+D338)+(1-$B$7)*C338/(C338+E338))))/($B$7*D338/(B338+D338)/(($B$7*D338/(B338+D338)+(1-$B$7)*E338/(C338+E338))))),"",($B$7*B338/(B338+D338)/(($B$7*B338/(B338+D338)+(1-$B$7)*C338/(C338+E338))))/($B$7*D338/(B338+D338)/(($B$7*D338/(B338+D338)+(1-$B$7)*E338/(C338+E338)))))</f>
        <v/>
      </c>
      <c r="N338" s="102">
        <f t="shared" ref="N338:N359" si="312">MIN(_xlfn.HYPGEOM.DIST(C338,B338+C338,C338+E338,B338+D338+C338+E338,TRUE),_xlfn.HYPGEOM.DIST(B338,B338+C338,B338+D338,B338+D338+C338+E338,TRUE))</f>
        <v>1</v>
      </c>
      <c r="O338" s="176" t="str">
        <f t="shared" si="300"/>
        <v/>
      </c>
      <c r="P338" s="213"/>
      <c r="Q338" s="192" t="str">
        <f t="shared" si="301"/>
        <v/>
      </c>
    </row>
    <row r="339" spans="1:17" ht="21.95" customHeight="1" x14ac:dyDescent="0.25">
      <c r="A339" s="109"/>
      <c r="B339" s="108"/>
      <c r="C339" s="108"/>
      <c r="D339" s="116">
        <f t="shared" si="302"/>
        <v>45</v>
      </c>
      <c r="E339" s="106">
        <f t="shared" si="303"/>
        <v>45</v>
      </c>
      <c r="F339" s="105">
        <f t="shared" si="304"/>
        <v>0</v>
      </c>
      <c r="G339" s="105">
        <f t="shared" si="305"/>
        <v>0</v>
      </c>
      <c r="H339" s="104">
        <f t="shared" si="306"/>
        <v>0</v>
      </c>
      <c r="I339" s="103" t="str">
        <f t="shared" si="307"/>
        <v/>
      </c>
      <c r="J339" s="103" t="e">
        <f t="shared" si="308"/>
        <v>#DIV/0!</v>
      </c>
      <c r="K339" s="103" t="str">
        <f t="shared" si="309"/>
        <v/>
      </c>
      <c r="L339" s="103" t="str">
        <f t="shared" si="310"/>
        <v/>
      </c>
      <c r="M339" s="103" t="str">
        <f t="shared" si="311"/>
        <v/>
      </c>
      <c r="N339" s="102">
        <f t="shared" si="312"/>
        <v>1</v>
      </c>
      <c r="O339" s="176" t="str">
        <f t="shared" si="300"/>
        <v/>
      </c>
      <c r="P339" s="213"/>
      <c r="Q339" s="192" t="str">
        <f t="shared" si="301"/>
        <v/>
      </c>
    </row>
    <row r="340" spans="1:17" ht="21.95" customHeight="1" x14ac:dyDescent="0.25">
      <c r="A340" s="109"/>
      <c r="B340" s="108"/>
      <c r="C340" s="108"/>
      <c r="D340" s="116">
        <f t="shared" si="302"/>
        <v>45</v>
      </c>
      <c r="E340" s="106">
        <f t="shared" si="303"/>
        <v>45</v>
      </c>
      <c r="F340" s="105">
        <f t="shared" si="304"/>
        <v>0</v>
      </c>
      <c r="G340" s="105">
        <f t="shared" si="305"/>
        <v>0</v>
      </c>
      <c r="H340" s="104">
        <f t="shared" si="306"/>
        <v>0</v>
      </c>
      <c r="I340" s="103" t="str">
        <f t="shared" si="307"/>
        <v/>
      </c>
      <c r="J340" s="103" t="e">
        <f t="shared" si="308"/>
        <v>#DIV/0!</v>
      </c>
      <c r="K340" s="103" t="str">
        <f t="shared" si="309"/>
        <v/>
      </c>
      <c r="L340" s="103" t="str">
        <f t="shared" si="310"/>
        <v/>
      </c>
      <c r="M340" s="103" t="str">
        <f t="shared" si="311"/>
        <v/>
      </c>
      <c r="N340" s="102">
        <f t="shared" si="312"/>
        <v>1</v>
      </c>
      <c r="O340" s="176" t="str">
        <f t="shared" si="300"/>
        <v/>
      </c>
      <c r="P340" s="213"/>
      <c r="Q340" s="192" t="str">
        <f t="shared" si="301"/>
        <v/>
      </c>
    </row>
    <row r="341" spans="1:17" ht="21.95" customHeight="1" x14ac:dyDescent="0.25">
      <c r="A341" s="109"/>
      <c r="B341" s="108"/>
      <c r="C341" s="108"/>
      <c r="D341" s="116">
        <f t="shared" si="302"/>
        <v>45</v>
      </c>
      <c r="E341" s="106">
        <f t="shared" si="303"/>
        <v>45</v>
      </c>
      <c r="F341" s="105">
        <f t="shared" si="304"/>
        <v>0</v>
      </c>
      <c r="G341" s="105">
        <f t="shared" si="305"/>
        <v>0</v>
      </c>
      <c r="H341" s="104">
        <f t="shared" si="306"/>
        <v>0</v>
      </c>
      <c r="I341" s="103" t="str">
        <f t="shared" si="307"/>
        <v/>
      </c>
      <c r="J341" s="103" t="e">
        <f t="shared" si="308"/>
        <v>#DIV/0!</v>
      </c>
      <c r="K341" s="103" t="str">
        <f t="shared" si="309"/>
        <v/>
      </c>
      <c r="L341" s="103" t="str">
        <f t="shared" si="310"/>
        <v/>
      </c>
      <c r="M341" s="103" t="str">
        <f t="shared" si="311"/>
        <v/>
      </c>
      <c r="N341" s="102">
        <f t="shared" si="312"/>
        <v>1</v>
      </c>
      <c r="O341" s="176" t="str">
        <f t="shared" si="300"/>
        <v/>
      </c>
      <c r="P341" s="213"/>
      <c r="Q341" s="192" t="str">
        <f t="shared" si="301"/>
        <v/>
      </c>
    </row>
    <row r="342" spans="1:17" ht="21.95" customHeight="1" x14ac:dyDescent="0.25">
      <c r="A342" s="109"/>
      <c r="B342" s="108"/>
      <c r="C342" s="108"/>
      <c r="D342" s="116">
        <f t="shared" si="302"/>
        <v>45</v>
      </c>
      <c r="E342" s="106">
        <f t="shared" si="303"/>
        <v>45</v>
      </c>
      <c r="F342" s="105">
        <f t="shared" si="304"/>
        <v>0</v>
      </c>
      <c r="G342" s="105">
        <f t="shared" si="305"/>
        <v>0</v>
      </c>
      <c r="H342" s="104">
        <f t="shared" si="306"/>
        <v>0</v>
      </c>
      <c r="I342" s="103" t="str">
        <f t="shared" si="307"/>
        <v/>
      </c>
      <c r="J342" s="103" t="e">
        <f t="shared" si="308"/>
        <v>#DIV/0!</v>
      </c>
      <c r="K342" s="103" t="str">
        <f t="shared" si="309"/>
        <v/>
      </c>
      <c r="L342" s="103" t="str">
        <f t="shared" si="310"/>
        <v/>
      </c>
      <c r="M342" s="103" t="str">
        <f t="shared" si="311"/>
        <v/>
      </c>
      <c r="N342" s="102">
        <f t="shared" si="312"/>
        <v>1</v>
      </c>
      <c r="O342" s="176" t="str">
        <f t="shared" si="300"/>
        <v/>
      </c>
      <c r="P342" s="213"/>
      <c r="Q342" s="192" t="str">
        <f t="shared" si="301"/>
        <v/>
      </c>
    </row>
    <row r="343" spans="1:17" ht="21.95" customHeight="1" x14ac:dyDescent="0.25">
      <c r="A343" s="109"/>
      <c r="B343" s="108"/>
      <c r="C343" s="108"/>
      <c r="D343" s="116">
        <f t="shared" si="302"/>
        <v>45</v>
      </c>
      <c r="E343" s="106">
        <f t="shared" si="303"/>
        <v>45</v>
      </c>
      <c r="F343" s="105">
        <f t="shared" si="304"/>
        <v>0</v>
      </c>
      <c r="G343" s="105">
        <f t="shared" si="305"/>
        <v>0</v>
      </c>
      <c r="H343" s="104">
        <f t="shared" si="306"/>
        <v>0</v>
      </c>
      <c r="I343" s="103" t="str">
        <f t="shared" si="307"/>
        <v/>
      </c>
      <c r="J343" s="103" t="e">
        <f t="shared" si="308"/>
        <v>#DIV/0!</v>
      </c>
      <c r="K343" s="103" t="str">
        <f t="shared" si="309"/>
        <v/>
      </c>
      <c r="L343" s="103" t="str">
        <f t="shared" si="310"/>
        <v/>
      </c>
      <c r="M343" s="103" t="str">
        <f t="shared" si="311"/>
        <v/>
      </c>
      <c r="N343" s="102">
        <f t="shared" si="312"/>
        <v>1</v>
      </c>
      <c r="O343" s="176" t="str">
        <f t="shared" si="300"/>
        <v/>
      </c>
      <c r="P343" s="213"/>
      <c r="Q343" s="192" t="str">
        <f t="shared" si="301"/>
        <v/>
      </c>
    </row>
    <row r="344" spans="1:17" ht="21.95" customHeight="1" x14ac:dyDescent="0.25">
      <c r="A344" s="109"/>
      <c r="B344" s="108"/>
      <c r="C344" s="108"/>
      <c r="D344" s="116">
        <f t="shared" si="302"/>
        <v>45</v>
      </c>
      <c r="E344" s="106">
        <f t="shared" si="303"/>
        <v>45</v>
      </c>
      <c r="F344" s="105">
        <f t="shared" si="304"/>
        <v>0</v>
      </c>
      <c r="G344" s="105">
        <f t="shared" si="305"/>
        <v>0</v>
      </c>
      <c r="H344" s="104">
        <f t="shared" si="306"/>
        <v>0</v>
      </c>
      <c r="I344" s="103" t="str">
        <f t="shared" si="307"/>
        <v/>
      </c>
      <c r="J344" s="103" t="e">
        <f t="shared" si="308"/>
        <v>#DIV/0!</v>
      </c>
      <c r="K344" s="103" t="str">
        <f t="shared" si="309"/>
        <v/>
      </c>
      <c r="L344" s="103" t="str">
        <f t="shared" si="310"/>
        <v/>
      </c>
      <c r="M344" s="103" t="str">
        <f t="shared" si="311"/>
        <v/>
      </c>
      <c r="N344" s="102">
        <f t="shared" si="312"/>
        <v>1</v>
      </c>
      <c r="O344" s="176" t="str">
        <f t="shared" si="300"/>
        <v/>
      </c>
      <c r="P344" s="213"/>
      <c r="Q344" s="192" t="str">
        <f t="shared" si="301"/>
        <v/>
      </c>
    </row>
    <row r="345" spans="1:17" ht="21.95" customHeight="1" x14ac:dyDescent="0.25">
      <c r="A345" s="109"/>
      <c r="B345" s="108"/>
      <c r="C345" s="108"/>
      <c r="D345" s="116">
        <f t="shared" si="302"/>
        <v>45</v>
      </c>
      <c r="E345" s="106">
        <f t="shared" si="303"/>
        <v>45</v>
      </c>
      <c r="F345" s="105">
        <f t="shared" si="304"/>
        <v>0</v>
      </c>
      <c r="G345" s="105">
        <f t="shared" si="305"/>
        <v>0</v>
      </c>
      <c r="H345" s="104">
        <f t="shared" si="306"/>
        <v>0</v>
      </c>
      <c r="I345" s="103" t="str">
        <f t="shared" si="307"/>
        <v/>
      </c>
      <c r="J345" s="103" t="e">
        <f t="shared" si="308"/>
        <v>#DIV/0!</v>
      </c>
      <c r="K345" s="103" t="str">
        <f t="shared" si="309"/>
        <v/>
      </c>
      <c r="L345" s="103" t="str">
        <f t="shared" si="310"/>
        <v/>
      </c>
      <c r="M345" s="103" t="str">
        <f t="shared" si="311"/>
        <v/>
      </c>
      <c r="N345" s="102">
        <f t="shared" si="312"/>
        <v>1</v>
      </c>
      <c r="O345" s="176" t="str">
        <f t="shared" si="300"/>
        <v/>
      </c>
      <c r="P345" s="213"/>
      <c r="Q345" s="192" t="str">
        <f t="shared" si="301"/>
        <v/>
      </c>
    </row>
    <row r="346" spans="1:17" ht="21.95" customHeight="1" x14ac:dyDescent="0.25">
      <c r="A346" s="109"/>
      <c r="B346" s="108"/>
      <c r="C346" s="108"/>
      <c r="D346" s="116">
        <f t="shared" si="302"/>
        <v>45</v>
      </c>
      <c r="E346" s="106">
        <f t="shared" si="303"/>
        <v>45</v>
      </c>
      <c r="F346" s="105">
        <f t="shared" si="304"/>
        <v>0</v>
      </c>
      <c r="G346" s="105">
        <f t="shared" si="305"/>
        <v>0</v>
      </c>
      <c r="H346" s="104">
        <f t="shared" si="306"/>
        <v>0</v>
      </c>
      <c r="I346" s="103" t="str">
        <f t="shared" si="307"/>
        <v/>
      </c>
      <c r="J346" s="103" t="e">
        <f t="shared" si="308"/>
        <v>#DIV/0!</v>
      </c>
      <c r="K346" s="103" t="str">
        <f t="shared" si="309"/>
        <v/>
      </c>
      <c r="L346" s="103" t="str">
        <f t="shared" si="310"/>
        <v/>
      </c>
      <c r="M346" s="103" t="str">
        <f t="shared" si="311"/>
        <v/>
      </c>
      <c r="N346" s="102">
        <f t="shared" si="312"/>
        <v>1</v>
      </c>
      <c r="O346" s="176" t="str">
        <f t="shared" si="300"/>
        <v/>
      </c>
      <c r="P346" s="213"/>
      <c r="Q346" s="192" t="str">
        <f t="shared" si="301"/>
        <v/>
      </c>
    </row>
    <row r="347" spans="1:17" ht="21.95" customHeight="1" x14ac:dyDescent="0.25">
      <c r="A347" s="109"/>
      <c r="B347" s="108"/>
      <c r="C347" s="108"/>
      <c r="D347" s="116">
        <f t="shared" si="302"/>
        <v>45</v>
      </c>
      <c r="E347" s="106">
        <f t="shared" si="303"/>
        <v>45</v>
      </c>
      <c r="F347" s="105">
        <f t="shared" si="304"/>
        <v>0</v>
      </c>
      <c r="G347" s="105">
        <f t="shared" si="305"/>
        <v>0</v>
      </c>
      <c r="H347" s="104">
        <f t="shared" si="306"/>
        <v>0</v>
      </c>
      <c r="I347" s="103" t="str">
        <f t="shared" si="307"/>
        <v/>
      </c>
      <c r="J347" s="103" t="e">
        <f t="shared" si="308"/>
        <v>#DIV/0!</v>
      </c>
      <c r="K347" s="103" t="str">
        <f t="shared" si="309"/>
        <v/>
      </c>
      <c r="L347" s="103" t="str">
        <f t="shared" si="310"/>
        <v/>
      </c>
      <c r="M347" s="103" t="str">
        <f t="shared" si="311"/>
        <v/>
      </c>
      <c r="N347" s="102">
        <f t="shared" si="312"/>
        <v>1</v>
      </c>
      <c r="O347" s="176" t="str">
        <f t="shared" si="300"/>
        <v/>
      </c>
      <c r="P347" s="213"/>
      <c r="Q347" s="192" t="str">
        <f t="shared" si="301"/>
        <v/>
      </c>
    </row>
    <row r="348" spans="1:17" ht="21.95" customHeight="1" x14ac:dyDescent="0.25">
      <c r="A348" s="109"/>
      <c r="B348" s="108"/>
      <c r="C348" s="108"/>
      <c r="D348" s="116">
        <f t="shared" si="302"/>
        <v>45</v>
      </c>
      <c r="E348" s="106">
        <f t="shared" si="303"/>
        <v>45</v>
      </c>
      <c r="F348" s="105">
        <f t="shared" si="304"/>
        <v>0</v>
      </c>
      <c r="G348" s="105">
        <f t="shared" si="305"/>
        <v>0</v>
      </c>
      <c r="H348" s="104">
        <f t="shared" si="306"/>
        <v>0</v>
      </c>
      <c r="I348" s="103" t="str">
        <f t="shared" si="307"/>
        <v/>
      </c>
      <c r="J348" s="103" t="e">
        <f t="shared" si="308"/>
        <v>#DIV/0!</v>
      </c>
      <c r="K348" s="103" t="str">
        <f t="shared" si="309"/>
        <v/>
      </c>
      <c r="L348" s="103" t="str">
        <f t="shared" si="310"/>
        <v/>
      </c>
      <c r="M348" s="103" t="str">
        <f t="shared" si="311"/>
        <v/>
      </c>
      <c r="N348" s="102">
        <f t="shared" si="312"/>
        <v>1</v>
      </c>
      <c r="O348" s="176" t="str">
        <f t="shared" si="300"/>
        <v/>
      </c>
      <c r="P348" s="213"/>
      <c r="Q348" s="192" t="str">
        <f t="shared" si="301"/>
        <v/>
      </c>
    </row>
    <row r="349" spans="1:17" ht="21.95" customHeight="1" x14ac:dyDescent="0.25">
      <c r="A349" s="109"/>
      <c r="B349" s="108"/>
      <c r="C349" s="108"/>
      <c r="D349" s="116">
        <f t="shared" si="302"/>
        <v>45</v>
      </c>
      <c r="E349" s="106">
        <f t="shared" si="303"/>
        <v>45</v>
      </c>
      <c r="F349" s="105">
        <f t="shared" si="304"/>
        <v>0</v>
      </c>
      <c r="G349" s="105">
        <f t="shared" si="305"/>
        <v>0</v>
      </c>
      <c r="H349" s="104">
        <f t="shared" si="306"/>
        <v>0</v>
      </c>
      <c r="I349" s="103" t="str">
        <f t="shared" si="307"/>
        <v/>
      </c>
      <c r="J349" s="103" t="e">
        <f t="shared" si="308"/>
        <v>#DIV/0!</v>
      </c>
      <c r="K349" s="103" t="str">
        <f t="shared" si="309"/>
        <v/>
      </c>
      <c r="L349" s="103" t="str">
        <f t="shared" si="310"/>
        <v/>
      </c>
      <c r="M349" s="103" t="str">
        <f t="shared" si="311"/>
        <v/>
      </c>
      <c r="N349" s="102">
        <f t="shared" si="312"/>
        <v>1</v>
      </c>
      <c r="O349" s="176" t="str">
        <f t="shared" si="300"/>
        <v/>
      </c>
      <c r="P349" s="213"/>
      <c r="Q349" s="192" t="str">
        <f t="shared" si="301"/>
        <v/>
      </c>
    </row>
    <row r="350" spans="1:17" ht="21.95" customHeight="1" x14ac:dyDescent="0.25">
      <c r="A350" s="109"/>
      <c r="B350" s="108"/>
      <c r="C350" s="108"/>
      <c r="D350" s="116">
        <f t="shared" si="302"/>
        <v>45</v>
      </c>
      <c r="E350" s="106">
        <f t="shared" si="303"/>
        <v>45</v>
      </c>
      <c r="F350" s="105">
        <f t="shared" si="304"/>
        <v>0</v>
      </c>
      <c r="G350" s="105">
        <f t="shared" si="305"/>
        <v>0</v>
      </c>
      <c r="H350" s="104">
        <f t="shared" si="306"/>
        <v>0</v>
      </c>
      <c r="I350" s="103" t="str">
        <f t="shared" si="307"/>
        <v/>
      </c>
      <c r="J350" s="103" t="e">
        <f t="shared" si="308"/>
        <v>#DIV/0!</v>
      </c>
      <c r="K350" s="103" t="str">
        <f t="shared" si="309"/>
        <v/>
      </c>
      <c r="L350" s="103" t="str">
        <f t="shared" si="310"/>
        <v/>
      </c>
      <c r="M350" s="103" t="str">
        <f t="shared" si="311"/>
        <v/>
      </c>
      <c r="N350" s="102">
        <f t="shared" si="312"/>
        <v>1</v>
      </c>
      <c r="O350" s="176" t="str">
        <f t="shared" si="300"/>
        <v/>
      </c>
      <c r="P350" s="213"/>
      <c r="Q350" s="192" t="str">
        <f t="shared" si="301"/>
        <v/>
      </c>
    </row>
    <row r="351" spans="1:17" ht="21.95" customHeight="1" x14ac:dyDescent="0.25">
      <c r="A351" s="109"/>
      <c r="B351" s="108"/>
      <c r="C351" s="108"/>
      <c r="D351" s="116">
        <f t="shared" si="302"/>
        <v>45</v>
      </c>
      <c r="E351" s="106">
        <f t="shared" si="303"/>
        <v>45</v>
      </c>
      <c r="F351" s="105">
        <f t="shared" si="304"/>
        <v>0</v>
      </c>
      <c r="G351" s="105">
        <f t="shared" si="305"/>
        <v>0</v>
      </c>
      <c r="H351" s="104">
        <f t="shared" si="306"/>
        <v>0</v>
      </c>
      <c r="I351" s="103" t="str">
        <f t="shared" si="307"/>
        <v/>
      </c>
      <c r="J351" s="103" t="e">
        <f t="shared" si="308"/>
        <v>#DIV/0!</v>
      </c>
      <c r="K351" s="103" t="str">
        <f t="shared" si="309"/>
        <v/>
      </c>
      <c r="L351" s="103" t="str">
        <f t="shared" si="310"/>
        <v/>
      </c>
      <c r="M351" s="103" t="str">
        <f t="shared" si="311"/>
        <v/>
      </c>
      <c r="N351" s="102">
        <f t="shared" si="312"/>
        <v>1</v>
      </c>
      <c r="O351" s="176" t="str">
        <f t="shared" si="300"/>
        <v/>
      </c>
      <c r="P351" s="213"/>
      <c r="Q351" s="192" t="str">
        <f t="shared" si="301"/>
        <v/>
      </c>
    </row>
    <row r="352" spans="1:17" ht="21.95" customHeight="1" x14ac:dyDescent="0.25">
      <c r="A352" s="109"/>
      <c r="B352" s="108"/>
      <c r="C352" s="108"/>
      <c r="D352" s="116">
        <f t="shared" si="302"/>
        <v>45</v>
      </c>
      <c r="E352" s="106">
        <f t="shared" si="303"/>
        <v>45</v>
      </c>
      <c r="F352" s="105">
        <f t="shared" si="304"/>
        <v>0</v>
      </c>
      <c r="G352" s="105">
        <f t="shared" si="305"/>
        <v>0</v>
      </c>
      <c r="H352" s="104">
        <f t="shared" si="306"/>
        <v>0</v>
      </c>
      <c r="I352" s="103" t="str">
        <f t="shared" si="307"/>
        <v/>
      </c>
      <c r="J352" s="103" t="e">
        <f t="shared" si="308"/>
        <v>#DIV/0!</v>
      </c>
      <c r="K352" s="103" t="str">
        <f t="shared" si="309"/>
        <v/>
      </c>
      <c r="L352" s="103" t="str">
        <f t="shared" si="310"/>
        <v/>
      </c>
      <c r="M352" s="103" t="str">
        <f t="shared" si="311"/>
        <v/>
      </c>
      <c r="N352" s="102">
        <f t="shared" si="312"/>
        <v>1</v>
      </c>
      <c r="O352" s="176" t="str">
        <f t="shared" si="300"/>
        <v/>
      </c>
      <c r="P352" s="213"/>
      <c r="Q352" s="192" t="str">
        <f t="shared" si="301"/>
        <v/>
      </c>
    </row>
    <row r="353" spans="1:17" ht="21.95" customHeight="1" x14ac:dyDescent="0.25">
      <c r="A353" s="109"/>
      <c r="B353" s="108"/>
      <c r="C353" s="108"/>
      <c r="D353" s="116">
        <f t="shared" si="302"/>
        <v>45</v>
      </c>
      <c r="E353" s="106">
        <f t="shared" si="303"/>
        <v>45</v>
      </c>
      <c r="F353" s="105">
        <f t="shared" si="304"/>
        <v>0</v>
      </c>
      <c r="G353" s="105">
        <f t="shared" si="305"/>
        <v>0</v>
      </c>
      <c r="H353" s="104">
        <f t="shared" si="306"/>
        <v>0</v>
      </c>
      <c r="I353" s="103" t="str">
        <f t="shared" si="307"/>
        <v/>
      </c>
      <c r="J353" s="103" t="e">
        <f t="shared" si="308"/>
        <v>#DIV/0!</v>
      </c>
      <c r="K353" s="103" t="str">
        <f t="shared" si="309"/>
        <v/>
      </c>
      <c r="L353" s="103" t="str">
        <f t="shared" si="310"/>
        <v/>
      </c>
      <c r="M353" s="103" t="str">
        <f t="shared" si="311"/>
        <v/>
      </c>
      <c r="N353" s="102">
        <f t="shared" si="312"/>
        <v>1</v>
      </c>
      <c r="O353" s="176" t="str">
        <f t="shared" si="300"/>
        <v/>
      </c>
      <c r="P353" s="213"/>
      <c r="Q353" s="192" t="str">
        <f t="shared" si="301"/>
        <v/>
      </c>
    </row>
    <row r="354" spans="1:17" ht="21.95" customHeight="1" x14ac:dyDescent="0.25">
      <c r="A354" s="109"/>
      <c r="B354" s="108"/>
      <c r="C354" s="108"/>
      <c r="D354" s="116">
        <f t="shared" si="302"/>
        <v>45</v>
      </c>
      <c r="E354" s="106">
        <f t="shared" si="303"/>
        <v>45</v>
      </c>
      <c r="F354" s="105">
        <f t="shared" si="304"/>
        <v>0</v>
      </c>
      <c r="G354" s="105">
        <f t="shared" si="305"/>
        <v>0</v>
      </c>
      <c r="H354" s="104">
        <f t="shared" si="306"/>
        <v>0</v>
      </c>
      <c r="I354" s="103" t="str">
        <f t="shared" si="307"/>
        <v/>
      </c>
      <c r="J354" s="103" t="e">
        <f t="shared" si="308"/>
        <v>#DIV/0!</v>
      </c>
      <c r="K354" s="103" t="str">
        <f t="shared" si="309"/>
        <v/>
      </c>
      <c r="L354" s="103" t="str">
        <f t="shared" si="310"/>
        <v/>
      </c>
      <c r="M354" s="103" t="str">
        <f t="shared" si="311"/>
        <v/>
      </c>
      <c r="N354" s="102">
        <f t="shared" si="312"/>
        <v>1</v>
      </c>
      <c r="O354" s="176" t="str">
        <f t="shared" si="300"/>
        <v/>
      </c>
      <c r="P354" s="213"/>
      <c r="Q354" s="192" t="str">
        <f t="shared" si="301"/>
        <v/>
      </c>
    </row>
    <row r="355" spans="1:17" ht="21.95" customHeight="1" x14ac:dyDescent="0.25">
      <c r="A355" s="109"/>
      <c r="B355" s="108"/>
      <c r="C355" s="108"/>
      <c r="D355" s="116">
        <f t="shared" si="302"/>
        <v>45</v>
      </c>
      <c r="E355" s="106">
        <f t="shared" si="303"/>
        <v>45</v>
      </c>
      <c r="F355" s="105">
        <f t="shared" si="304"/>
        <v>0</v>
      </c>
      <c r="G355" s="105">
        <f t="shared" si="305"/>
        <v>0</v>
      </c>
      <c r="H355" s="104">
        <f t="shared" si="306"/>
        <v>0</v>
      </c>
      <c r="I355" s="103" t="str">
        <f t="shared" si="307"/>
        <v/>
      </c>
      <c r="J355" s="103" t="e">
        <f t="shared" si="308"/>
        <v>#DIV/0!</v>
      </c>
      <c r="K355" s="103" t="str">
        <f t="shared" si="309"/>
        <v/>
      </c>
      <c r="L355" s="103" t="str">
        <f t="shared" si="310"/>
        <v/>
      </c>
      <c r="M355" s="103" t="str">
        <f t="shared" si="311"/>
        <v/>
      </c>
      <c r="N355" s="102">
        <f t="shared" si="312"/>
        <v>1</v>
      </c>
      <c r="O355" s="176" t="str">
        <f t="shared" si="300"/>
        <v/>
      </c>
      <c r="P355" s="213"/>
      <c r="Q355" s="192" t="str">
        <f t="shared" si="301"/>
        <v/>
      </c>
    </row>
    <row r="356" spans="1:17" ht="21.95" customHeight="1" x14ac:dyDescent="0.25">
      <c r="A356" s="109"/>
      <c r="B356" s="108"/>
      <c r="C356" s="108"/>
      <c r="D356" s="116">
        <f t="shared" si="302"/>
        <v>45</v>
      </c>
      <c r="E356" s="106">
        <f t="shared" si="303"/>
        <v>45</v>
      </c>
      <c r="F356" s="105">
        <f t="shared" si="304"/>
        <v>0</v>
      </c>
      <c r="G356" s="105">
        <f t="shared" si="305"/>
        <v>0</v>
      </c>
      <c r="H356" s="104">
        <f t="shared" si="306"/>
        <v>0</v>
      </c>
      <c r="I356" s="103" t="str">
        <f t="shared" si="307"/>
        <v/>
      </c>
      <c r="J356" s="103" t="e">
        <f t="shared" si="308"/>
        <v>#DIV/0!</v>
      </c>
      <c r="K356" s="103" t="str">
        <f t="shared" si="309"/>
        <v/>
      </c>
      <c r="L356" s="103" t="str">
        <f t="shared" si="310"/>
        <v/>
      </c>
      <c r="M356" s="103" t="str">
        <f t="shared" si="311"/>
        <v/>
      </c>
      <c r="N356" s="102">
        <f t="shared" si="312"/>
        <v>1</v>
      </c>
      <c r="O356" s="176" t="str">
        <f t="shared" si="300"/>
        <v/>
      </c>
      <c r="P356" s="213"/>
      <c r="Q356" s="192" t="str">
        <f t="shared" si="301"/>
        <v/>
      </c>
    </row>
    <row r="357" spans="1:17" ht="21.95" customHeight="1" x14ac:dyDescent="0.25">
      <c r="A357" s="109"/>
      <c r="B357" s="108"/>
      <c r="C357" s="108"/>
      <c r="D357" s="116">
        <f t="shared" si="302"/>
        <v>45</v>
      </c>
      <c r="E357" s="106">
        <f t="shared" si="303"/>
        <v>45</v>
      </c>
      <c r="F357" s="105">
        <f t="shared" si="304"/>
        <v>0</v>
      </c>
      <c r="G357" s="105">
        <f t="shared" si="305"/>
        <v>0</v>
      </c>
      <c r="H357" s="104">
        <f t="shared" si="306"/>
        <v>0</v>
      </c>
      <c r="I357" s="103" t="str">
        <f t="shared" si="307"/>
        <v/>
      </c>
      <c r="J357" s="103" t="e">
        <f t="shared" si="308"/>
        <v>#DIV/0!</v>
      </c>
      <c r="K357" s="103" t="str">
        <f t="shared" si="309"/>
        <v/>
      </c>
      <c r="L357" s="103" t="str">
        <f t="shared" si="310"/>
        <v/>
      </c>
      <c r="M357" s="103" t="str">
        <f t="shared" si="311"/>
        <v/>
      </c>
      <c r="N357" s="102">
        <f t="shared" si="312"/>
        <v>1</v>
      </c>
      <c r="O357" s="176" t="str">
        <f t="shared" si="300"/>
        <v/>
      </c>
      <c r="P357" s="213"/>
      <c r="Q357" s="192" t="str">
        <f t="shared" si="301"/>
        <v/>
      </c>
    </row>
    <row r="358" spans="1:17" ht="21.95" customHeight="1" x14ac:dyDescent="0.25">
      <c r="A358" s="109"/>
      <c r="B358" s="108"/>
      <c r="C358" s="108"/>
      <c r="D358" s="116">
        <f t="shared" si="302"/>
        <v>45</v>
      </c>
      <c r="E358" s="106">
        <f t="shared" si="303"/>
        <v>45</v>
      </c>
      <c r="F358" s="105">
        <f t="shared" si="304"/>
        <v>0</v>
      </c>
      <c r="G358" s="105">
        <f t="shared" si="305"/>
        <v>0</v>
      </c>
      <c r="H358" s="104">
        <f t="shared" si="306"/>
        <v>0</v>
      </c>
      <c r="I358" s="103" t="str">
        <f t="shared" si="307"/>
        <v/>
      </c>
      <c r="J358" s="103" t="e">
        <f t="shared" si="308"/>
        <v>#DIV/0!</v>
      </c>
      <c r="K358" s="103" t="str">
        <f t="shared" si="309"/>
        <v/>
      </c>
      <c r="L358" s="103" t="str">
        <f t="shared" si="310"/>
        <v/>
      </c>
      <c r="M358" s="103" t="str">
        <f t="shared" si="311"/>
        <v/>
      </c>
      <c r="N358" s="102">
        <f t="shared" si="312"/>
        <v>1</v>
      </c>
      <c r="O358" s="176" t="str">
        <f t="shared" si="300"/>
        <v/>
      </c>
      <c r="P358" s="213"/>
      <c r="Q358" s="192" t="str">
        <f t="shared" si="301"/>
        <v/>
      </c>
    </row>
    <row r="359" spans="1:17" ht="21.95" customHeight="1" x14ac:dyDescent="0.25">
      <c r="A359" s="109"/>
      <c r="B359" s="108"/>
      <c r="C359" s="108"/>
      <c r="D359" s="116">
        <f t="shared" si="302"/>
        <v>45</v>
      </c>
      <c r="E359" s="106">
        <f t="shared" si="303"/>
        <v>45</v>
      </c>
      <c r="F359" s="105">
        <f t="shared" si="304"/>
        <v>0</v>
      </c>
      <c r="G359" s="105">
        <f t="shared" si="305"/>
        <v>0</v>
      </c>
      <c r="H359" s="104">
        <f t="shared" si="306"/>
        <v>0</v>
      </c>
      <c r="I359" s="103" t="str">
        <f t="shared" si="307"/>
        <v/>
      </c>
      <c r="J359" s="103" t="e">
        <f t="shared" si="308"/>
        <v>#DIV/0!</v>
      </c>
      <c r="K359" s="103" t="str">
        <f t="shared" si="309"/>
        <v/>
      </c>
      <c r="L359" s="103" t="str">
        <f t="shared" si="310"/>
        <v/>
      </c>
      <c r="M359" s="103" t="str">
        <f t="shared" si="311"/>
        <v/>
      </c>
      <c r="N359" s="102">
        <f t="shared" si="312"/>
        <v>1</v>
      </c>
      <c r="O359" s="176" t="str">
        <f t="shared" si="300"/>
        <v/>
      </c>
      <c r="P359" s="213"/>
      <c r="Q359" s="192" t="str">
        <f t="shared" si="301"/>
        <v/>
      </c>
    </row>
    <row r="360" spans="1:17" ht="21.95" customHeight="1" x14ac:dyDescent="0.25">
      <c r="D360" s="99"/>
      <c r="E360" s="99"/>
      <c r="F360" s="100"/>
      <c r="G360" s="99"/>
      <c r="H360" s="99"/>
      <c r="I360" s="98"/>
      <c r="J360" s="98"/>
      <c r="K360" s="98"/>
      <c r="L360" s="97"/>
      <c r="M360" s="97"/>
      <c r="N360" s="96"/>
    </row>
    <row r="361" spans="1:17" ht="21.95" customHeight="1" x14ac:dyDescent="0.25">
      <c r="D361" s="99"/>
      <c r="E361" s="99"/>
      <c r="F361" s="100"/>
      <c r="G361" s="99"/>
      <c r="H361" s="99"/>
      <c r="I361" s="98"/>
      <c r="J361" s="98"/>
      <c r="K361" s="98"/>
      <c r="L361" s="97"/>
      <c r="M361" s="97"/>
      <c r="N361" s="96"/>
    </row>
    <row r="362" spans="1:17" ht="21.95" customHeight="1" x14ac:dyDescent="0.25">
      <c r="D362" s="99"/>
      <c r="E362" s="99"/>
      <c r="F362" s="100"/>
      <c r="G362" s="99"/>
      <c r="H362" s="99"/>
      <c r="I362" s="98"/>
      <c r="J362" s="98"/>
      <c r="K362" s="98"/>
      <c r="L362" s="97"/>
      <c r="M362" s="97"/>
      <c r="N362" s="96"/>
    </row>
    <row r="363" spans="1:17" ht="21.95" customHeight="1" x14ac:dyDescent="0.25">
      <c r="D363" s="99"/>
      <c r="E363" s="99"/>
      <c r="F363" s="100"/>
      <c r="G363" s="99"/>
      <c r="H363" s="99"/>
      <c r="I363" s="98"/>
      <c r="J363" s="98"/>
      <c r="K363" s="98"/>
      <c r="L363" s="97"/>
      <c r="M363" s="97"/>
      <c r="N363" s="96"/>
    </row>
    <row r="364" spans="1:17" ht="21.95" customHeight="1" x14ac:dyDescent="0.25">
      <c r="D364" s="99"/>
      <c r="E364" s="99"/>
      <c r="F364" s="100"/>
      <c r="G364" s="99"/>
      <c r="H364" s="99"/>
      <c r="I364" s="98"/>
      <c r="J364" s="98"/>
      <c r="K364" s="98"/>
      <c r="L364" s="97"/>
      <c r="M364" s="97"/>
      <c r="N364" s="96"/>
    </row>
    <row r="365" spans="1:17" ht="21.95" customHeight="1" x14ac:dyDescent="0.25">
      <c r="D365" s="99"/>
      <c r="E365" s="99"/>
      <c r="F365" s="100"/>
      <c r="G365" s="99"/>
      <c r="H365" s="99"/>
      <c r="I365" s="98"/>
      <c r="J365" s="98"/>
      <c r="K365" s="98"/>
      <c r="L365" s="97"/>
      <c r="M365" s="97"/>
      <c r="N365" s="96"/>
    </row>
    <row r="366" spans="1:17" x14ac:dyDescent="0.25">
      <c r="D366" s="99"/>
      <c r="E366" s="99"/>
      <c r="F366" s="100"/>
      <c r="G366" s="99"/>
      <c r="H366" s="99"/>
      <c r="I366" s="98"/>
      <c r="J366" s="98"/>
      <c r="K366" s="98"/>
      <c r="L366" s="97"/>
      <c r="M366" s="97"/>
      <c r="N366" s="96"/>
    </row>
    <row r="367" spans="1:17" x14ac:dyDescent="0.25">
      <c r="D367" s="99"/>
      <c r="E367" s="99"/>
      <c r="F367" s="100"/>
      <c r="G367" s="99"/>
      <c r="H367" s="99"/>
      <c r="I367" s="98"/>
      <c r="J367" s="98"/>
      <c r="K367" s="98"/>
      <c r="L367" s="97"/>
      <c r="M367" s="97"/>
      <c r="N367" s="96"/>
    </row>
    <row r="368" spans="1:17" x14ac:dyDescent="0.25">
      <c r="D368" s="99"/>
      <c r="E368" s="99"/>
      <c r="F368" s="100"/>
      <c r="G368" s="99"/>
      <c r="H368" s="99"/>
      <c r="I368" s="98"/>
      <c r="J368" s="98"/>
      <c r="K368" s="98"/>
      <c r="L368" s="97"/>
      <c r="M368" s="97"/>
      <c r="N368" s="96"/>
    </row>
    <row r="369" spans="4:14" x14ac:dyDescent="0.25">
      <c r="D369" s="99"/>
      <c r="E369" s="99"/>
      <c r="F369" s="100"/>
      <c r="G369" s="99"/>
      <c r="H369" s="99"/>
      <c r="I369" s="98"/>
      <c r="J369" s="98"/>
      <c r="K369" s="98"/>
      <c r="L369" s="97"/>
      <c r="M369" s="97"/>
      <c r="N369" s="96"/>
    </row>
    <row r="370" spans="4:14" x14ac:dyDescent="0.25">
      <c r="D370" s="99"/>
      <c r="E370" s="99"/>
      <c r="F370" s="100"/>
      <c r="G370" s="99"/>
      <c r="H370" s="99"/>
      <c r="I370" s="98"/>
      <c r="J370" s="98"/>
      <c r="K370" s="98"/>
      <c r="L370" s="97"/>
      <c r="M370" s="97"/>
      <c r="N370" s="96"/>
    </row>
    <row r="371" spans="4:14" x14ac:dyDescent="0.25">
      <c r="D371" s="99"/>
      <c r="E371" s="99"/>
      <c r="F371" s="100"/>
      <c r="G371" s="99"/>
      <c r="H371" s="99"/>
      <c r="I371" s="98"/>
      <c r="J371" s="98"/>
      <c r="K371" s="98"/>
      <c r="L371" s="97"/>
      <c r="M371" s="97"/>
      <c r="N371" s="96"/>
    </row>
    <row r="372" spans="4:14" x14ac:dyDescent="0.25">
      <c r="D372" s="99"/>
      <c r="E372" s="99"/>
      <c r="F372" s="100"/>
      <c r="G372" s="99"/>
      <c r="H372" s="99"/>
      <c r="I372" s="98"/>
      <c r="J372" s="98"/>
      <c r="K372" s="98"/>
      <c r="L372" s="97"/>
      <c r="M372" s="97"/>
      <c r="N372" s="96"/>
    </row>
    <row r="373" spans="4:14" x14ac:dyDescent="0.25">
      <c r="D373" s="99"/>
      <c r="E373" s="99"/>
      <c r="F373" s="100"/>
      <c r="G373" s="99"/>
      <c r="H373" s="99"/>
      <c r="I373" s="98"/>
      <c r="J373" s="98"/>
      <c r="K373" s="98"/>
      <c r="L373" s="97"/>
      <c r="M373" s="97"/>
      <c r="N373" s="96"/>
    </row>
    <row r="374" spans="4:14" x14ac:dyDescent="0.25">
      <c r="D374" s="99"/>
      <c r="E374" s="99"/>
      <c r="F374" s="100"/>
      <c r="G374" s="99"/>
      <c r="H374" s="99"/>
      <c r="I374" s="98"/>
      <c r="J374" s="98"/>
      <c r="K374" s="98"/>
      <c r="L374" s="97"/>
      <c r="M374" s="97"/>
      <c r="N374" s="96"/>
    </row>
    <row r="375" spans="4:14" x14ac:dyDescent="0.25">
      <c r="D375" s="99"/>
      <c r="E375" s="99"/>
      <c r="F375" s="100"/>
      <c r="G375" s="99"/>
      <c r="H375" s="99"/>
      <c r="I375" s="98"/>
      <c r="J375" s="98"/>
      <c r="K375" s="98"/>
      <c r="L375" s="97"/>
      <c r="M375" s="97"/>
      <c r="N375" s="96"/>
    </row>
    <row r="376" spans="4:14" x14ac:dyDescent="0.25">
      <c r="D376" s="99"/>
      <c r="E376" s="99"/>
      <c r="F376" s="100"/>
      <c r="G376" s="99"/>
      <c r="H376" s="99"/>
      <c r="I376" s="98"/>
      <c r="J376" s="98"/>
      <c r="K376" s="98"/>
      <c r="L376" s="97"/>
      <c r="M376" s="97"/>
      <c r="N376" s="96"/>
    </row>
    <row r="377" spans="4:14" x14ac:dyDescent="0.25">
      <c r="D377" s="99"/>
      <c r="E377" s="99"/>
      <c r="F377" s="100"/>
      <c r="G377" s="99"/>
      <c r="H377" s="99"/>
      <c r="I377" s="98"/>
      <c r="J377" s="98"/>
      <c r="K377" s="98"/>
      <c r="L377" s="97"/>
      <c r="M377" s="97"/>
      <c r="N377" s="96"/>
    </row>
    <row r="378" spans="4:14" x14ac:dyDescent="0.25">
      <c r="D378" s="99"/>
      <c r="E378" s="99"/>
      <c r="F378" s="100"/>
      <c r="G378" s="99"/>
      <c r="H378" s="99"/>
      <c r="I378" s="98"/>
      <c r="J378" s="98"/>
      <c r="K378" s="98"/>
      <c r="L378" s="97"/>
      <c r="M378" s="97"/>
      <c r="N378" s="96"/>
    </row>
    <row r="379" spans="4:14" x14ac:dyDescent="0.25">
      <c r="D379" s="99"/>
      <c r="E379" s="99"/>
      <c r="F379" s="100"/>
      <c r="G379" s="99"/>
      <c r="H379" s="99"/>
      <c r="I379" s="98"/>
      <c r="J379" s="98"/>
      <c r="K379" s="98"/>
      <c r="L379" s="97"/>
      <c r="M379" s="97"/>
      <c r="N379" s="96"/>
    </row>
    <row r="380" spans="4:14" x14ac:dyDescent="0.25">
      <c r="D380" s="99"/>
      <c r="E380" s="99"/>
      <c r="F380" s="100"/>
      <c r="G380" s="99"/>
      <c r="H380" s="99"/>
      <c r="I380" s="98"/>
      <c r="J380" s="98"/>
      <c r="K380" s="98"/>
      <c r="L380" s="97"/>
      <c r="M380" s="97"/>
      <c r="N380" s="96"/>
    </row>
    <row r="381" spans="4:14" x14ac:dyDescent="0.25">
      <c r="D381" s="99"/>
      <c r="E381" s="99"/>
      <c r="F381" s="100"/>
      <c r="G381" s="99"/>
      <c r="H381" s="99"/>
      <c r="I381" s="98"/>
      <c r="J381" s="98"/>
      <c r="K381" s="98"/>
      <c r="L381" s="97"/>
      <c r="M381" s="97"/>
      <c r="N381" s="96"/>
    </row>
    <row r="382" spans="4:14" x14ac:dyDescent="0.25">
      <c r="D382" s="99"/>
      <c r="E382" s="99"/>
      <c r="F382" s="100"/>
      <c r="G382" s="99"/>
      <c r="H382" s="99"/>
      <c r="I382" s="98"/>
      <c r="J382" s="98"/>
      <c r="K382" s="98"/>
      <c r="L382" s="97"/>
      <c r="M382" s="97"/>
      <c r="N382" s="96"/>
    </row>
    <row r="383" spans="4:14" x14ac:dyDescent="0.25">
      <c r="D383" s="99"/>
      <c r="E383" s="99"/>
      <c r="F383" s="100"/>
      <c r="G383" s="99"/>
      <c r="H383" s="99"/>
      <c r="I383" s="98"/>
      <c r="J383" s="98"/>
      <c r="K383" s="98"/>
      <c r="L383" s="97"/>
      <c r="M383" s="97"/>
      <c r="N383" s="96"/>
    </row>
    <row r="384" spans="4:14" x14ac:dyDescent="0.25">
      <c r="D384" s="99"/>
      <c r="E384" s="99"/>
      <c r="F384" s="100"/>
      <c r="G384" s="99"/>
      <c r="H384" s="99"/>
      <c r="I384" s="98"/>
      <c r="J384" s="98"/>
      <c r="K384" s="98"/>
      <c r="L384" s="97"/>
      <c r="M384" s="97"/>
      <c r="N384" s="96"/>
    </row>
    <row r="385" spans="4:14" x14ac:dyDescent="0.25">
      <c r="D385" s="99"/>
      <c r="E385" s="99"/>
      <c r="F385" s="100"/>
      <c r="G385" s="99"/>
      <c r="H385" s="99"/>
      <c r="I385" s="98"/>
      <c r="J385" s="98"/>
      <c r="K385" s="98"/>
      <c r="L385" s="97"/>
      <c r="M385" s="97"/>
      <c r="N385" s="96"/>
    </row>
    <row r="386" spans="4:14" x14ac:dyDescent="0.25">
      <c r="D386" s="99"/>
      <c r="E386" s="99"/>
      <c r="F386" s="100"/>
      <c r="G386" s="99"/>
      <c r="H386" s="99"/>
      <c r="I386" s="98"/>
      <c r="J386" s="98"/>
      <c r="K386" s="98"/>
      <c r="L386" s="97"/>
      <c r="M386" s="97"/>
      <c r="N386" s="96"/>
    </row>
    <row r="387" spans="4:14" x14ac:dyDescent="0.25">
      <c r="D387" s="99"/>
      <c r="E387" s="99"/>
      <c r="F387" s="100"/>
      <c r="G387" s="99"/>
      <c r="H387" s="99"/>
      <c r="I387" s="98"/>
      <c r="J387" s="98"/>
      <c r="K387" s="98"/>
      <c r="L387" s="97"/>
      <c r="M387" s="97"/>
      <c r="N387" s="96"/>
    </row>
    <row r="388" spans="4:14" x14ac:dyDescent="0.25">
      <c r="D388" s="99"/>
      <c r="E388" s="99"/>
      <c r="F388" s="100"/>
      <c r="G388" s="99"/>
      <c r="H388" s="99"/>
      <c r="I388" s="98"/>
      <c r="J388" s="98"/>
      <c r="K388" s="98"/>
      <c r="L388" s="97"/>
      <c r="M388" s="97"/>
      <c r="N388" s="96"/>
    </row>
    <row r="389" spans="4:14" x14ac:dyDescent="0.25">
      <c r="D389" s="99"/>
      <c r="E389" s="99"/>
      <c r="F389" s="100"/>
      <c r="G389" s="99"/>
      <c r="H389" s="99"/>
      <c r="I389" s="98"/>
      <c r="J389" s="98"/>
      <c r="K389" s="98"/>
      <c r="L389" s="97"/>
      <c r="M389" s="97"/>
      <c r="N389" s="96"/>
    </row>
    <row r="390" spans="4:14" x14ac:dyDescent="0.25">
      <c r="D390" s="99"/>
      <c r="E390" s="99"/>
      <c r="F390" s="100"/>
      <c r="G390" s="99"/>
      <c r="H390" s="99"/>
      <c r="I390" s="98"/>
      <c r="J390" s="98"/>
      <c r="K390" s="98"/>
      <c r="L390" s="97"/>
      <c r="M390" s="97"/>
      <c r="N390" s="96"/>
    </row>
    <row r="391" spans="4:14" x14ac:dyDescent="0.25">
      <c r="D391" s="99"/>
      <c r="E391" s="99"/>
      <c r="F391" s="100"/>
      <c r="G391" s="99"/>
      <c r="H391" s="99"/>
      <c r="I391" s="98"/>
      <c r="J391" s="98"/>
      <c r="K391" s="98"/>
      <c r="L391" s="97"/>
      <c r="M391" s="97"/>
      <c r="N391" s="96"/>
    </row>
    <row r="392" spans="4:14" x14ac:dyDescent="0.25">
      <c r="D392" s="99"/>
      <c r="E392" s="99"/>
      <c r="F392" s="100"/>
      <c r="G392" s="99"/>
      <c r="H392" s="99"/>
      <c r="I392" s="98"/>
      <c r="J392" s="98"/>
      <c r="K392" s="98"/>
      <c r="L392" s="97"/>
      <c r="M392" s="97"/>
      <c r="N392" s="96"/>
    </row>
    <row r="393" spans="4:14" x14ac:dyDescent="0.25">
      <c r="D393" s="99"/>
      <c r="E393" s="99"/>
      <c r="F393" s="100"/>
      <c r="G393" s="99"/>
      <c r="H393" s="99"/>
      <c r="I393" s="98"/>
      <c r="J393" s="98"/>
      <c r="K393" s="98"/>
      <c r="L393" s="97"/>
      <c r="M393" s="97"/>
      <c r="N393" s="96"/>
    </row>
    <row r="394" spans="4:14" x14ac:dyDescent="0.25">
      <c r="D394" s="99"/>
      <c r="E394" s="99"/>
      <c r="F394" s="100"/>
      <c r="G394" s="99"/>
      <c r="H394" s="99"/>
      <c r="I394" s="98"/>
      <c r="J394" s="98"/>
      <c r="K394" s="98"/>
      <c r="L394" s="97"/>
      <c r="M394" s="97"/>
      <c r="N394" s="96"/>
    </row>
    <row r="395" spans="4:14" x14ac:dyDescent="0.25">
      <c r="D395" s="99"/>
      <c r="E395" s="99"/>
      <c r="F395" s="100"/>
      <c r="G395" s="99"/>
      <c r="H395" s="99"/>
      <c r="I395" s="98"/>
      <c r="J395" s="98"/>
      <c r="K395" s="98"/>
      <c r="L395" s="97"/>
      <c r="M395" s="97"/>
      <c r="N395" s="96"/>
    </row>
    <row r="396" spans="4:14" x14ac:dyDescent="0.25">
      <c r="D396" s="99"/>
      <c r="E396" s="99"/>
      <c r="F396" s="100"/>
      <c r="G396" s="99"/>
      <c r="H396" s="99"/>
      <c r="I396" s="98"/>
      <c r="J396" s="98"/>
      <c r="K396" s="98"/>
      <c r="L396" s="97"/>
      <c r="M396" s="97"/>
      <c r="N396" s="96"/>
    </row>
    <row r="397" spans="4:14" x14ac:dyDescent="0.25">
      <c r="D397" s="99"/>
      <c r="E397" s="99"/>
      <c r="F397" s="100"/>
      <c r="G397" s="99"/>
      <c r="H397" s="99"/>
      <c r="I397" s="98"/>
      <c r="J397" s="98"/>
      <c r="K397" s="98"/>
      <c r="L397" s="97"/>
      <c r="M397" s="97"/>
      <c r="N397" s="96"/>
    </row>
    <row r="398" spans="4:14" x14ac:dyDescent="0.25">
      <c r="D398" s="99"/>
      <c r="E398" s="99"/>
      <c r="F398" s="100"/>
      <c r="G398" s="99"/>
      <c r="H398" s="99"/>
      <c r="I398" s="98"/>
      <c r="J398" s="98"/>
      <c r="K398" s="98"/>
      <c r="L398" s="97"/>
      <c r="M398" s="97"/>
      <c r="N398" s="96"/>
    </row>
    <row r="399" spans="4:14" x14ac:dyDescent="0.25">
      <c r="D399" s="99"/>
      <c r="E399" s="99"/>
      <c r="F399" s="100"/>
      <c r="G399" s="99"/>
      <c r="H399" s="99"/>
      <c r="I399" s="98"/>
      <c r="J399" s="98"/>
      <c r="K399" s="98"/>
      <c r="L399" s="97"/>
      <c r="M399" s="97"/>
      <c r="N399" s="96"/>
    </row>
    <row r="400" spans="4:14" x14ac:dyDescent="0.25">
      <c r="D400" s="99"/>
      <c r="E400" s="99"/>
      <c r="F400" s="100"/>
      <c r="G400" s="99"/>
      <c r="H400" s="99"/>
      <c r="I400" s="98"/>
      <c r="J400" s="98"/>
      <c r="K400" s="98"/>
      <c r="L400" s="97"/>
      <c r="M400" s="97"/>
      <c r="N400" s="96"/>
    </row>
    <row r="401" spans="4:14" x14ac:dyDescent="0.25">
      <c r="D401" s="99"/>
      <c r="E401" s="99"/>
      <c r="F401" s="100"/>
      <c r="G401" s="99"/>
      <c r="H401" s="99"/>
      <c r="I401" s="98"/>
      <c r="J401" s="98"/>
      <c r="K401" s="98"/>
      <c r="L401" s="97"/>
      <c r="M401" s="97"/>
      <c r="N401" s="96"/>
    </row>
    <row r="402" spans="4:14" x14ac:dyDescent="0.25">
      <c r="D402" s="99"/>
      <c r="E402" s="99"/>
      <c r="F402" s="100"/>
      <c r="G402" s="99"/>
      <c r="H402" s="99"/>
      <c r="I402" s="98"/>
      <c r="J402" s="98"/>
      <c r="K402" s="98"/>
      <c r="L402" s="97"/>
      <c r="M402" s="97"/>
      <c r="N402" s="96"/>
    </row>
    <row r="403" spans="4:14" x14ac:dyDescent="0.25">
      <c r="D403" s="99"/>
      <c r="E403" s="99"/>
      <c r="F403" s="100"/>
      <c r="G403" s="99"/>
      <c r="H403" s="99"/>
      <c r="I403" s="98"/>
      <c r="J403" s="98"/>
      <c r="K403" s="98"/>
      <c r="L403" s="97"/>
      <c r="M403" s="97"/>
      <c r="N403" s="96"/>
    </row>
    <row r="404" spans="4:14" x14ac:dyDescent="0.25">
      <c r="D404" s="99"/>
      <c r="E404" s="99"/>
      <c r="F404" s="100"/>
      <c r="G404" s="99"/>
      <c r="H404" s="99"/>
      <c r="I404" s="98"/>
      <c r="J404" s="98"/>
      <c r="K404" s="98"/>
      <c r="L404" s="97"/>
      <c r="M404" s="97"/>
      <c r="N404" s="96"/>
    </row>
    <row r="405" spans="4:14" x14ac:dyDescent="0.25">
      <c r="D405" s="99"/>
      <c r="E405" s="99"/>
      <c r="F405" s="100"/>
      <c r="G405" s="99"/>
      <c r="H405" s="99"/>
      <c r="I405" s="98"/>
      <c r="J405" s="98"/>
      <c r="K405" s="98"/>
      <c r="L405" s="97"/>
      <c r="M405" s="97"/>
      <c r="N405" s="96"/>
    </row>
    <row r="406" spans="4:14" x14ac:dyDescent="0.25">
      <c r="D406" s="99"/>
      <c r="E406" s="99"/>
      <c r="F406" s="100"/>
      <c r="G406" s="99"/>
      <c r="H406" s="99"/>
      <c r="I406" s="98"/>
      <c r="J406" s="98"/>
      <c r="K406" s="98"/>
      <c r="L406" s="97"/>
      <c r="M406" s="97"/>
      <c r="N406" s="96"/>
    </row>
    <row r="407" spans="4:14" x14ac:dyDescent="0.25">
      <c r="D407" s="99"/>
      <c r="E407" s="99"/>
      <c r="F407" s="100"/>
      <c r="G407" s="99"/>
      <c r="H407" s="99"/>
      <c r="I407" s="98"/>
      <c r="J407" s="98"/>
      <c r="K407" s="98"/>
      <c r="L407" s="97"/>
      <c r="M407" s="97"/>
      <c r="N407" s="96"/>
    </row>
    <row r="408" spans="4:14" x14ac:dyDescent="0.25">
      <c r="D408" s="99"/>
      <c r="E408" s="99"/>
      <c r="F408" s="100"/>
      <c r="G408" s="99"/>
      <c r="H408" s="99"/>
      <c r="I408" s="98"/>
      <c r="J408" s="98"/>
      <c r="K408" s="98"/>
      <c r="L408" s="97"/>
      <c r="M408" s="97"/>
      <c r="N408" s="96"/>
    </row>
    <row r="409" spans="4:14" x14ac:dyDescent="0.25">
      <c r="D409" s="99"/>
      <c r="E409" s="99"/>
      <c r="F409" s="100"/>
      <c r="G409" s="99"/>
      <c r="H409" s="99"/>
      <c r="I409" s="98"/>
      <c r="J409" s="98"/>
      <c r="K409" s="98"/>
      <c r="L409" s="97"/>
      <c r="M409" s="97"/>
      <c r="N409" s="96"/>
    </row>
    <row r="410" spans="4:14" x14ac:dyDescent="0.25">
      <c r="D410" s="99"/>
      <c r="E410" s="99"/>
      <c r="F410" s="100"/>
      <c r="G410" s="99"/>
      <c r="H410" s="99"/>
      <c r="I410" s="98"/>
      <c r="J410" s="98"/>
      <c r="K410" s="98"/>
      <c r="L410" s="97"/>
      <c r="M410" s="97"/>
      <c r="N410" s="96"/>
    </row>
    <row r="411" spans="4:14" x14ac:dyDescent="0.25">
      <c r="D411" s="99"/>
      <c r="E411" s="99"/>
      <c r="F411" s="100"/>
      <c r="G411" s="99"/>
      <c r="H411" s="99"/>
      <c r="I411" s="98"/>
      <c r="J411" s="98"/>
      <c r="K411" s="98"/>
      <c r="L411" s="97"/>
      <c r="M411" s="97"/>
      <c r="N411" s="96"/>
    </row>
    <row r="412" spans="4:14" x14ac:dyDescent="0.25">
      <c r="D412" s="99"/>
      <c r="E412" s="99"/>
      <c r="F412" s="100"/>
      <c r="G412" s="99"/>
      <c r="H412" s="99"/>
      <c r="I412" s="98"/>
      <c r="J412" s="98"/>
      <c r="K412" s="98"/>
      <c r="L412" s="97"/>
      <c r="M412" s="97"/>
      <c r="N412" s="96"/>
    </row>
    <row r="413" spans="4:14" x14ac:dyDescent="0.25">
      <c r="D413" s="99"/>
      <c r="E413" s="99"/>
      <c r="F413" s="100"/>
      <c r="G413" s="99"/>
      <c r="H413" s="99"/>
      <c r="I413" s="98"/>
      <c r="J413" s="98"/>
      <c r="K413" s="98"/>
      <c r="L413" s="97"/>
      <c r="M413" s="97"/>
      <c r="N413" s="96"/>
    </row>
    <row r="414" spans="4:14" x14ac:dyDescent="0.25">
      <c r="D414" s="99"/>
      <c r="E414" s="99"/>
      <c r="F414" s="100"/>
      <c r="G414" s="99"/>
      <c r="H414" s="99"/>
      <c r="I414" s="98"/>
      <c r="J414" s="98"/>
      <c r="K414" s="98"/>
      <c r="L414" s="97"/>
      <c r="M414" s="97"/>
      <c r="N414" s="96"/>
    </row>
    <row r="415" spans="4:14" x14ac:dyDescent="0.25">
      <c r="D415" s="99"/>
      <c r="E415" s="99"/>
      <c r="F415" s="100"/>
      <c r="G415" s="99"/>
      <c r="H415" s="99"/>
      <c r="I415" s="98"/>
      <c r="J415" s="98"/>
      <c r="K415" s="98"/>
      <c r="L415" s="97"/>
      <c r="M415" s="97"/>
      <c r="N415" s="96"/>
    </row>
    <row r="416" spans="4:14" x14ac:dyDescent="0.25">
      <c r="D416" s="99"/>
      <c r="E416" s="99"/>
      <c r="F416" s="100"/>
      <c r="G416" s="99"/>
      <c r="H416" s="99"/>
      <c r="I416" s="98"/>
      <c r="J416" s="98"/>
      <c r="K416" s="98"/>
      <c r="L416" s="97"/>
      <c r="M416" s="97"/>
      <c r="N416" s="96"/>
    </row>
    <row r="417" spans="4:14" x14ac:dyDescent="0.25">
      <c r="D417" s="99"/>
      <c r="E417" s="99"/>
      <c r="F417" s="100"/>
      <c r="G417" s="99"/>
      <c r="H417" s="99"/>
      <c r="I417" s="98"/>
      <c r="J417" s="98"/>
      <c r="K417" s="98"/>
      <c r="L417" s="97"/>
      <c r="M417" s="97"/>
      <c r="N417" s="96"/>
    </row>
    <row r="418" spans="4:14" x14ac:dyDescent="0.25">
      <c r="D418" s="99"/>
      <c r="E418" s="99"/>
      <c r="F418" s="100"/>
      <c r="G418" s="99"/>
      <c r="H418" s="99"/>
      <c r="I418" s="98"/>
      <c r="J418" s="98"/>
      <c r="K418" s="98"/>
      <c r="L418" s="97"/>
      <c r="M418" s="97"/>
      <c r="N418" s="96"/>
    </row>
    <row r="419" spans="4:14" x14ac:dyDescent="0.25">
      <c r="D419" s="99"/>
      <c r="E419" s="99"/>
      <c r="F419" s="100"/>
      <c r="G419" s="99"/>
      <c r="H419" s="99"/>
      <c r="I419" s="98"/>
      <c r="J419" s="98"/>
      <c r="K419" s="98"/>
      <c r="L419" s="97"/>
      <c r="M419" s="97"/>
      <c r="N419" s="96"/>
    </row>
    <row r="420" spans="4:14" x14ac:dyDescent="0.25">
      <c r="D420" s="99"/>
      <c r="E420" s="99"/>
      <c r="F420" s="100"/>
      <c r="G420" s="99"/>
      <c r="H420" s="99"/>
      <c r="I420" s="98"/>
      <c r="J420" s="98"/>
      <c r="K420" s="98"/>
      <c r="L420" s="97"/>
      <c r="M420" s="97"/>
      <c r="N420" s="96"/>
    </row>
    <row r="421" spans="4:14" x14ac:dyDescent="0.25">
      <c r="D421" s="99"/>
      <c r="E421" s="99"/>
      <c r="F421" s="100"/>
      <c r="G421" s="99"/>
      <c r="H421" s="99"/>
      <c r="I421" s="98"/>
      <c r="J421" s="98"/>
      <c r="K421" s="98"/>
      <c r="L421" s="97"/>
      <c r="M421" s="97"/>
      <c r="N421" s="96"/>
    </row>
    <row r="422" spans="4:14" x14ac:dyDescent="0.25">
      <c r="D422" s="99"/>
      <c r="E422" s="99"/>
      <c r="F422" s="100"/>
      <c r="G422" s="99"/>
      <c r="H422" s="99"/>
      <c r="I422" s="98"/>
      <c r="J422" s="98"/>
      <c r="K422" s="98"/>
      <c r="L422" s="97"/>
      <c r="M422" s="97"/>
      <c r="N422" s="96"/>
    </row>
    <row r="423" spans="4:14" x14ac:dyDescent="0.25">
      <c r="D423" s="99"/>
      <c r="E423" s="99"/>
      <c r="F423" s="100"/>
      <c r="G423" s="99"/>
      <c r="H423" s="99"/>
      <c r="I423" s="98"/>
      <c r="J423" s="98"/>
      <c r="K423" s="98"/>
      <c r="L423" s="97"/>
      <c r="M423" s="97"/>
      <c r="N423" s="96"/>
    </row>
    <row r="424" spans="4:14" x14ac:dyDescent="0.25">
      <c r="D424" s="99"/>
      <c r="E424" s="99"/>
      <c r="F424" s="100"/>
      <c r="G424" s="99"/>
      <c r="H424" s="99"/>
      <c r="I424" s="98"/>
      <c r="J424" s="98"/>
      <c r="K424" s="98"/>
      <c r="L424" s="97"/>
      <c r="M424" s="97"/>
      <c r="N424" s="96"/>
    </row>
    <row r="425" spans="4:14" x14ac:dyDescent="0.25">
      <c r="D425" s="99"/>
      <c r="E425" s="99"/>
      <c r="F425" s="100"/>
      <c r="G425" s="99"/>
      <c r="H425" s="99"/>
      <c r="I425" s="98"/>
      <c r="J425" s="98"/>
      <c r="K425" s="98"/>
      <c r="L425" s="97"/>
      <c r="M425" s="97"/>
      <c r="N425" s="96"/>
    </row>
    <row r="426" spans="4:14" x14ac:dyDescent="0.25">
      <c r="D426" s="99"/>
      <c r="E426" s="99"/>
      <c r="F426" s="100"/>
      <c r="G426" s="99"/>
      <c r="H426" s="99"/>
      <c r="I426" s="98"/>
      <c r="J426" s="98"/>
      <c r="K426" s="98"/>
      <c r="L426" s="97"/>
      <c r="M426" s="97"/>
      <c r="N426" s="96"/>
    </row>
    <row r="427" spans="4:14" x14ac:dyDescent="0.25">
      <c r="D427" s="99"/>
      <c r="E427" s="99"/>
      <c r="F427" s="100"/>
      <c r="G427" s="99"/>
      <c r="H427" s="99"/>
      <c r="I427" s="98"/>
      <c r="J427" s="98"/>
      <c r="K427" s="98"/>
      <c r="L427" s="97"/>
      <c r="M427" s="97"/>
      <c r="N427" s="96"/>
    </row>
    <row r="428" spans="4:14" x14ac:dyDescent="0.25">
      <c r="D428" s="99"/>
      <c r="E428" s="99"/>
      <c r="F428" s="100"/>
      <c r="G428" s="99"/>
      <c r="H428" s="99"/>
      <c r="I428" s="98"/>
      <c r="J428" s="98"/>
      <c r="K428" s="98"/>
      <c r="L428" s="97"/>
      <c r="M428" s="97"/>
      <c r="N428" s="96"/>
    </row>
    <row r="429" spans="4:14" x14ac:dyDescent="0.25">
      <c r="D429" s="99"/>
      <c r="E429" s="99"/>
      <c r="F429" s="100"/>
      <c r="G429" s="99"/>
      <c r="H429" s="99"/>
      <c r="I429" s="98"/>
      <c r="J429" s="98"/>
      <c r="K429" s="98"/>
      <c r="L429" s="97"/>
      <c r="M429" s="97"/>
      <c r="N429" s="96"/>
    </row>
    <row r="430" spans="4:14" x14ac:dyDescent="0.25">
      <c r="D430" s="99"/>
      <c r="E430" s="99"/>
      <c r="F430" s="100"/>
      <c r="G430" s="99"/>
      <c r="H430" s="99"/>
      <c r="I430" s="98"/>
      <c r="J430" s="98"/>
      <c r="K430" s="98"/>
      <c r="L430" s="97"/>
      <c r="M430" s="97"/>
      <c r="N430" s="96"/>
    </row>
    <row r="431" spans="4:14" x14ac:dyDescent="0.25">
      <c r="D431" s="99"/>
      <c r="E431" s="99"/>
      <c r="F431" s="100"/>
      <c r="G431" s="99"/>
      <c r="H431" s="99"/>
      <c r="I431" s="98"/>
      <c r="J431" s="98"/>
      <c r="K431" s="98"/>
      <c r="L431" s="97"/>
      <c r="M431" s="97"/>
      <c r="N431" s="96"/>
    </row>
    <row r="432" spans="4:14" x14ac:dyDescent="0.25">
      <c r="D432" s="99"/>
      <c r="E432" s="99"/>
      <c r="F432" s="100"/>
      <c r="G432" s="99"/>
      <c r="H432" s="99"/>
      <c r="I432" s="98"/>
      <c r="J432" s="98"/>
      <c r="K432" s="98"/>
      <c r="L432" s="97"/>
      <c r="M432" s="97"/>
      <c r="N432" s="96"/>
    </row>
    <row r="433" spans="4:14" x14ac:dyDescent="0.25">
      <c r="D433" s="99"/>
      <c r="E433" s="99"/>
      <c r="F433" s="100"/>
      <c r="G433" s="99"/>
      <c r="H433" s="99"/>
      <c r="I433" s="98"/>
      <c r="J433" s="98"/>
      <c r="K433" s="98"/>
      <c r="L433" s="97"/>
      <c r="M433" s="97"/>
      <c r="N433" s="96"/>
    </row>
    <row r="434" spans="4:14" x14ac:dyDescent="0.25">
      <c r="D434" s="99"/>
      <c r="E434" s="99"/>
      <c r="F434" s="100"/>
      <c r="G434" s="99"/>
      <c r="H434" s="99"/>
      <c r="I434" s="98"/>
      <c r="J434" s="98"/>
      <c r="K434" s="98"/>
      <c r="L434" s="97"/>
      <c r="M434" s="97"/>
      <c r="N434" s="96"/>
    </row>
    <row r="435" spans="4:14" x14ac:dyDescent="0.25">
      <c r="D435" s="99"/>
      <c r="E435" s="99"/>
      <c r="F435" s="100"/>
      <c r="G435" s="99"/>
      <c r="H435" s="99"/>
      <c r="I435" s="98"/>
      <c r="J435" s="98"/>
      <c r="K435" s="98"/>
      <c r="L435" s="97"/>
      <c r="M435" s="97"/>
      <c r="N435" s="96"/>
    </row>
    <row r="436" spans="4:14" x14ac:dyDescent="0.25">
      <c r="D436" s="99"/>
      <c r="E436" s="99"/>
      <c r="F436" s="100"/>
      <c r="G436" s="99"/>
      <c r="H436" s="99"/>
      <c r="I436" s="98"/>
      <c r="J436" s="98"/>
      <c r="K436" s="98"/>
      <c r="L436" s="97"/>
      <c r="M436" s="97"/>
      <c r="N436" s="96"/>
    </row>
    <row r="437" spans="4:14" x14ac:dyDescent="0.25">
      <c r="D437" s="99"/>
      <c r="E437" s="99"/>
      <c r="F437" s="100"/>
      <c r="G437" s="99"/>
      <c r="H437" s="99"/>
      <c r="I437" s="98"/>
      <c r="J437" s="98"/>
      <c r="K437" s="98"/>
      <c r="L437" s="97"/>
      <c r="M437" s="97"/>
      <c r="N437" s="96"/>
    </row>
    <row r="438" spans="4:14" x14ac:dyDescent="0.25">
      <c r="D438" s="99"/>
      <c r="E438" s="99"/>
      <c r="F438" s="100"/>
      <c r="G438" s="99"/>
      <c r="H438" s="99"/>
      <c r="I438" s="98"/>
      <c r="J438" s="98"/>
      <c r="K438" s="98"/>
      <c r="L438" s="97"/>
      <c r="M438" s="97"/>
      <c r="N438" s="96"/>
    </row>
    <row r="439" spans="4:14" x14ac:dyDescent="0.25">
      <c r="D439" s="99"/>
      <c r="E439" s="99"/>
      <c r="F439" s="100"/>
      <c r="G439" s="99"/>
      <c r="H439" s="99"/>
      <c r="I439" s="98"/>
      <c r="J439" s="98"/>
      <c r="K439" s="98"/>
      <c r="L439" s="97"/>
      <c r="M439" s="97"/>
      <c r="N439" s="96"/>
    </row>
    <row r="440" spans="4:14" x14ac:dyDescent="0.25">
      <c r="D440" s="99"/>
      <c r="E440" s="99"/>
      <c r="F440" s="100"/>
      <c r="G440" s="99"/>
      <c r="H440" s="99"/>
      <c r="I440" s="98"/>
      <c r="J440" s="98"/>
      <c r="K440" s="98"/>
      <c r="L440" s="97"/>
      <c r="M440" s="97"/>
      <c r="N440" s="96"/>
    </row>
    <row r="441" spans="4:14" x14ac:dyDescent="0.25">
      <c r="D441" s="99"/>
      <c r="E441" s="99"/>
      <c r="F441" s="100"/>
      <c r="G441" s="99"/>
      <c r="H441" s="99"/>
      <c r="I441" s="98"/>
      <c r="J441" s="98"/>
      <c r="K441" s="98"/>
      <c r="L441" s="97"/>
      <c r="M441" s="97"/>
      <c r="N441" s="96"/>
    </row>
    <row r="442" spans="4:14" x14ac:dyDescent="0.25">
      <c r="D442" s="99"/>
      <c r="E442" s="99"/>
      <c r="F442" s="100"/>
      <c r="G442" s="99"/>
      <c r="H442" s="99"/>
      <c r="I442" s="98"/>
      <c r="J442" s="98"/>
      <c r="K442" s="98"/>
      <c r="L442" s="97"/>
      <c r="M442" s="97"/>
      <c r="N442" s="96"/>
    </row>
    <row r="443" spans="4:14" x14ac:dyDescent="0.25">
      <c r="D443" s="99"/>
      <c r="E443" s="99"/>
      <c r="F443" s="100"/>
      <c r="G443" s="99"/>
      <c r="H443" s="99"/>
      <c r="I443" s="98"/>
      <c r="J443" s="98"/>
      <c r="K443" s="98"/>
      <c r="L443" s="97"/>
      <c r="M443" s="97"/>
      <c r="N443" s="96"/>
    </row>
    <row r="444" spans="4:14" x14ac:dyDescent="0.25">
      <c r="D444" s="99"/>
      <c r="E444" s="99"/>
      <c r="F444" s="100"/>
      <c r="G444" s="99"/>
      <c r="H444" s="99"/>
      <c r="I444" s="98"/>
      <c r="J444" s="98"/>
      <c r="K444" s="98"/>
      <c r="L444" s="97"/>
      <c r="M444" s="97"/>
      <c r="N444" s="96"/>
    </row>
    <row r="445" spans="4:14" x14ac:dyDescent="0.25">
      <c r="D445" s="99"/>
      <c r="E445" s="99"/>
      <c r="F445" s="100"/>
      <c r="G445" s="99"/>
      <c r="H445" s="99"/>
      <c r="I445" s="98"/>
      <c r="J445" s="98"/>
      <c r="K445" s="98"/>
      <c r="L445" s="97"/>
      <c r="M445" s="97"/>
      <c r="N445" s="96"/>
    </row>
    <row r="446" spans="4:14" x14ac:dyDescent="0.25">
      <c r="D446" s="99"/>
      <c r="E446" s="99"/>
      <c r="F446" s="100"/>
      <c r="G446" s="99"/>
      <c r="H446" s="99"/>
      <c r="I446" s="98"/>
      <c r="J446" s="98"/>
      <c r="K446" s="98"/>
      <c r="L446" s="97"/>
      <c r="M446" s="97"/>
      <c r="N446" s="96"/>
    </row>
    <row r="447" spans="4:14" x14ac:dyDescent="0.25">
      <c r="D447" s="99"/>
      <c r="E447" s="99"/>
      <c r="F447" s="100"/>
      <c r="G447" s="99"/>
      <c r="H447" s="99"/>
      <c r="I447" s="98"/>
      <c r="J447" s="98"/>
      <c r="K447" s="98"/>
      <c r="L447" s="97"/>
      <c r="M447" s="97"/>
      <c r="N447" s="96"/>
    </row>
    <row r="448" spans="4:14" x14ac:dyDescent="0.25">
      <c r="D448" s="99"/>
      <c r="E448" s="99"/>
      <c r="F448" s="100"/>
      <c r="G448" s="99"/>
      <c r="H448" s="99"/>
      <c r="I448" s="98"/>
      <c r="J448" s="98"/>
      <c r="K448" s="98"/>
      <c r="L448" s="97"/>
      <c r="M448" s="97"/>
      <c r="N448" s="96"/>
    </row>
    <row r="449" spans="4:14" x14ac:dyDescent="0.25">
      <c r="D449" s="99"/>
      <c r="E449" s="99"/>
      <c r="F449" s="100"/>
      <c r="G449" s="99"/>
      <c r="H449" s="99"/>
      <c r="I449" s="98"/>
      <c r="J449" s="98"/>
      <c r="K449" s="98"/>
      <c r="L449" s="97"/>
      <c r="M449" s="97"/>
      <c r="N449" s="96"/>
    </row>
    <row r="450" spans="4:14" x14ac:dyDescent="0.25">
      <c r="D450" s="99"/>
      <c r="E450" s="99"/>
      <c r="F450" s="100"/>
      <c r="G450" s="99"/>
      <c r="H450" s="99"/>
      <c r="I450" s="98"/>
      <c r="J450" s="98"/>
      <c r="K450" s="98"/>
      <c r="L450" s="97"/>
      <c r="M450" s="97"/>
      <c r="N450" s="96"/>
    </row>
    <row r="451" spans="4:14" x14ac:dyDescent="0.25">
      <c r="D451" s="99"/>
      <c r="E451" s="99"/>
      <c r="F451" s="100"/>
      <c r="G451" s="99"/>
      <c r="H451" s="99"/>
      <c r="I451" s="98"/>
      <c r="J451" s="98"/>
      <c r="K451" s="98"/>
      <c r="L451" s="97"/>
      <c r="M451" s="97"/>
      <c r="N451" s="96"/>
    </row>
    <row r="452" spans="4:14" x14ac:dyDescent="0.25">
      <c r="D452" s="99"/>
      <c r="E452" s="99"/>
      <c r="F452" s="100"/>
      <c r="G452" s="99"/>
      <c r="H452" s="99"/>
      <c r="I452" s="98"/>
      <c r="J452" s="98"/>
      <c r="K452" s="98"/>
      <c r="L452" s="97"/>
      <c r="M452" s="97"/>
      <c r="N452" s="96"/>
    </row>
    <row r="453" spans="4:14" x14ac:dyDescent="0.25">
      <c r="D453" s="99"/>
      <c r="E453" s="99"/>
      <c r="F453" s="100"/>
      <c r="G453" s="99"/>
      <c r="H453" s="99"/>
      <c r="I453" s="98"/>
      <c r="J453" s="98"/>
      <c r="K453" s="98"/>
      <c r="L453" s="97"/>
      <c r="M453" s="97"/>
      <c r="N453" s="96"/>
    </row>
    <row r="454" spans="4:14" x14ac:dyDescent="0.25">
      <c r="D454" s="99"/>
      <c r="E454" s="99"/>
      <c r="F454" s="100"/>
      <c r="G454" s="99"/>
      <c r="H454" s="99"/>
      <c r="I454" s="98"/>
      <c r="J454" s="98"/>
      <c r="K454" s="98"/>
      <c r="L454" s="97"/>
      <c r="M454" s="97"/>
      <c r="N454" s="96"/>
    </row>
    <row r="455" spans="4:14" x14ac:dyDescent="0.25">
      <c r="D455" s="99"/>
      <c r="E455" s="99"/>
      <c r="F455" s="100"/>
      <c r="G455" s="99"/>
      <c r="H455" s="99"/>
      <c r="I455" s="98"/>
      <c r="J455" s="98"/>
      <c r="K455" s="98"/>
      <c r="L455" s="97"/>
      <c r="M455" s="97"/>
      <c r="N455" s="96"/>
    </row>
    <row r="456" spans="4:14" x14ac:dyDescent="0.25">
      <c r="D456" s="99"/>
      <c r="E456" s="99"/>
      <c r="F456" s="100"/>
      <c r="G456" s="99"/>
      <c r="H456" s="99"/>
      <c r="I456" s="98"/>
      <c r="J456" s="98"/>
      <c r="K456" s="98"/>
      <c r="L456" s="97"/>
      <c r="M456" s="97"/>
      <c r="N456" s="96"/>
    </row>
    <row r="457" spans="4:14" x14ac:dyDescent="0.25">
      <c r="D457" s="99"/>
      <c r="E457" s="99"/>
      <c r="F457" s="100"/>
      <c r="G457" s="99"/>
      <c r="H457" s="99"/>
      <c r="I457" s="98"/>
      <c r="J457" s="98"/>
      <c r="K457" s="98"/>
      <c r="L457" s="97"/>
      <c r="M457" s="97"/>
      <c r="N457" s="96"/>
    </row>
    <row r="458" spans="4:14" x14ac:dyDescent="0.25">
      <c r="D458" s="99"/>
      <c r="E458" s="99"/>
      <c r="F458" s="100"/>
      <c r="G458" s="99"/>
      <c r="H458" s="99"/>
      <c r="I458" s="98"/>
      <c r="J458" s="98"/>
      <c r="K458" s="98"/>
      <c r="L458" s="97"/>
      <c r="M458" s="97"/>
      <c r="N458" s="96"/>
    </row>
    <row r="459" spans="4:14" x14ac:dyDescent="0.25">
      <c r="D459" s="99"/>
      <c r="E459" s="99"/>
      <c r="F459" s="100"/>
      <c r="G459" s="99"/>
      <c r="H459" s="99"/>
      <c r="I459" s="98"/>
      <c r="J459" s="98"/>
      <c r="K459" s="98"/>
      <c r="L459" s="97"/>
      <c r="M459" s="97"/>
      <c r="N459" s="96"/>
    </row>
    <row r="460" spans="4:14" x14ac:dyDescent="0.25">
      <c r="D460" s="99"/>
      <c r="E460" s="99"/>
      <c r="F460" s="100"/>
      <c r="G460" s="99"/>
      <c r="H460" s="99"/>
      <c r="I460" s="98"/>
      <c r="J460" s="98"/>
      <c r="K460" s="98"/>
      <c r="L460" s="97"/>
      <c r="M460" s="97"/>
      <c r="N460" s="96"/>
    </row>
    <row r="461" spans="4:14" x14ac:dyDescent="0.25">
      <c r="D461" s="99"/>
      <c r="E461" s="99"/>
      <c r="F461" s="100"/>
      <c r="G461" s="99"/>
      <c r="H461" s="99"/>
      <c r="I461" s="98"/>
      <c r="J461" s="98"/>
      <c r="K461" s="98"/>
      <c r="L461" s="97"/>
      <c r="M461" s="97"/>
      <c r="N461" s="96"/>
    </row>
    <row r="462" spans="4:14" x14ac:dyDescent="0.25">
      <c r="D462" s="99"/>
      <c r="E462" s="99"/>
      <c r="F462" s="100"/>
      <c r="G462" s="99"/>
      <c r="H462" s="99"/>
      <c r="I462" s="98"/>
      <c r="J462" s="98"/>
      <c r="K462" s="98"/>
      <c r="L462" s="97"/>
      <c r="M462" s="97"/>
      <c r="N462" s="96"/>
    </row>
    <row r="463" spans="4:14" x14ac:dyDescent="0.25">
      <c r="D463" s="99"/>
      <c r="E463" s="99"/>
      <c r="F463" s="100"/>
      <c r="G463" s="99"/>
      <c r="H463" s="99"/>
      <c r="I463" s="98"/>
      <c r="J463" s="98"/>
      <c r="K463" s="98"/>
      <c r="L463" s="97"/>
      <c r="M463" s="97"/>
      <c r="N463" s="96"/>
    </row>
    <row r="464" spans="4:14" x14ac:dyDescent="0.25">
      <c r="D464" s="99"/>
      <c r="E464" s="99"/>
      <c r="F464" s="100"/>
      <c r="G464" s="99"/>
      <c r="H464" s="99"/>
      <c r="I464" s="98"/>
      <c r="J464" s="98"/>
      <c r="K464" s="98"/>
      <c r="L464" s="97"/>
      <c r="M464" s="97"/>
      <c r="N464" s="96"/>
    </row>
    <row r="465" spans="4:14" x14ac:dyDescent="0.25">
      <c r="D465" s="99"/>
      <c r="E465" s="99"/>
      <c r="F465" s="100"/>
      <c r="G465" s="99"/>
      <c r="H465" s="99"/>
      <c r="I465" s="98"/>
      <c r="J465" s="98"/>
      <c r="K465" s="98"/>
      <c r="L465" s="97"/>
      <c r="M465" s="97"/>
      <c r="N465" s="96"/>
    </row>
    <row r="466" spans="4:14" x14ac:dyDescent="0.25">
      <c r="D466" s="99"/>
      <c r="E466" s="99"/>
      <c r="F466" s="100"/>
      <c r="G466" s="99"/>
      <c r="H466" s="99"/>
      <c r="I466" s="98"/>
      <c r="J466" s="98"/>
      <c r="K466" s="98"/>
      <c r="L466" s="97"/>
      <c r="M466" s="97"/>
      <c r="N466" s="96"/>
    </row>
    <row r="467" spans="4:14" x14ac:dyDescent="0.25">
      <c r="D467" s="99"/>
      <c r="E467" s="99"/>
      <c r="F467" s="100"/>
      <c r="G467" s="99"/>
      <c r="H467" s="99"/>
      <c r="I467" s="98"/>
      <c r="J467" s="98"/>
      <c r="K467" s="98"/>
      <c r="L467" s="97"/>
      <c r="M467" s="97"/>
      <c r="N467" s="96"/>
    </row>
    <row r="468" spans="4:14" x14ac:dyDescent="0.25">
      <c r="D468" s="99"/>
      <c r="E468" s="99"/>
      <c r="F468" s="100"/>
      <c r="G468" s="99"/>
      <c r="H468" s="99"/>
      <c r="I468" s="98"/>
      <c r="J468" s="98"/>
      <c r="K468" s="98"/>
      <c r="L468" s="97"/>
      <c r="M468" s="97"/>
      <c r="N468" s="96"/>
    </row>
    <row r="469" spans="4:14" x14ac:dyDescent="0.25">
      <c r="D469" s="99"/>
      <c r="E469" s="99"/>
      <c r="F469" s="100"/>
      <c r="G469" s="99"/>
      <c r="H469" s="99"/>
      <c r="I469" s="98"/>
      <c r="J469" s="98"/>
      <c r="K469" s="98"/>
      <c r="L469" s="97"/>
      <c r="M469" s="97"/>
      <c r="N469" s="96"/>
    </row>
    <row r="470" spans="4:14" x14ac:dyDescent="0.25">
      <c r="D470" s="99"/>
      <c r="E470" s="99"/>
      <c r="F470" s="100"/>
      <c r="G470" s="99"/>
      <c r="H470" s="99"/>
      <c r="I470" s="98"/>
      <c r="J470" s="98"/>
      <c r="K470" s="98"/>
      <c r="L470" s="97"/>
      <c r="M470" s="97"/>
      <c r="N470" s="96"/>
    </row>
    <row r="471" spans="4:14" x14ac:dyDescent="0.25">
      <c r="D471" s="99"/>
      <c r="E471" s="99"/>
      <c r="F471" s="100"/>
      <c r="G471" s="99"/>
      <c r="H471" s="99"/>
      <c r="I471" s="98"/>
      <c r="J471" s="98"/>
      <c r="K471" s="98"/>
      <c r="L471" s="97"/>
      <c r="M471" s="97"/>
      <c r="N471" s="96"/>
    </row>
    <row r="472" spans="4:14" x14ac:dyDescent="0.25">
      <c r="D472" s="99"/>
      <c r="E472" s="99"/>
      <c r="F472" s="100"/>
      <c r="G472" s="99"/>
      <c r="H472" s="99"/>
      <c r="I472" s="98"/>
      <c r="J472" s="98"/>
      <c r="K472" s="98"/>
      <c r="L472" s="97"/>
      <c r="M472" s="97"/>
      <c r="N472" s="96"/>
    </row>
    <row r="473" spans="4:14" x14ac:dyDescent="0.25">
      <c r="D473" s="99"/>
      <c r="E473" s="99"/>
      <c r="F473" s="100"/>
      <c r="G473" s="99"/>
      <c r="H473" s="99"/>
      <c r="I473" s="98"/>
      <c r="J473" s="98"/>
      <c r="K473" s="98"/>
      <c r="L473" s="97"/>
      <c r="M473" s="97"/>
      <c r="N473" s="96"/>
    </row>
    <row r="474" spans="4:14" x14ac:dyDescent="0.25">
      <c r="D474" s="99"/>
      <c r="E474" s="99"/>
      <c r="F474" s="100"/>
      <c r="G474" s="99"/>
      <c r="H474" s="99"/>
      <c r="I474" s="98"/>
      <c r="J474" s="98"/>
      <c r="K474" s="98"/>
      <c r="L474" s="97"/>
      <c r="M474" s="97"/>
      <c r="N474" s="96"/>
    </row>
    <row r="475" spans="4:14" x14ac:dyDescent="0.25">
      <c r="D475" s="99"/>
      <c r="E475" s="99"/>
      <c r="F475" s="100"/>
      <c r="G475" s="99"/>
      <c r="H475" s="99"/>
      <c r="I475" s="98"/>
      <c r="J475" s="98"/>
      <c r="K475" s="98"/>
      <c r="L475" s="97"/>
      <c r="M475" s="97"/>
      <c r="N475" s="96"/>
    </row>
    <row r="476" spans="4:14" x14ac:dyDescent="0.25">
      <c r="D476" s="99"/>
      <c r="E476" s="99"/>
      <c r="F476" s="100"/>
      <c r="G476" s="99"/>
      <c r="H476" s="99"/>
      <c r="I476" s="98"/>
      <c r="J476" s="98"/>
      <c r="K476" s="98"/>
      <c r="L476" s="97"/>
      <c r="M476" s="97"/>
      <c r="N476" s="96"/>
    </row>
    <row r="477" spans="4:14" x14ac:dyDescent="0.25">
      <c r="D477" s="99"/>
      <c r="E477" s="99"/>
      <c r="F477" s="100"/>
      <c r="G477" s="99"/>
      <c r="H477" s="99"/>
      <c r="I477" s="98"/>
      <c r="J477" s="98"/>
      <c r="K477" s="98"/>
      <c r="L477" s="97"/>
      <c r="M477" s="97"/>
      <c r="N477" s="96"/>
    </row>
    <row r="478" spans="4:14" x14ac:dyDescent="0.25">
      <c r="D478" s="99"/>
      <c r="E478" s="99"/>
      <c r="F478" s="100"/>
      <c r="G478" s="99"/>
      <c r="H478" s="99"/>
      <c r="I478" s="98"/>
      <c r="J478" s="98"/>
      <c r="K478" s="98"/>
      <c r="L478" s="97"/>
      <c r="M478" s="97"/>
      <c r="N478" s="96"/>
    </row>
    <row r="479" spans="4:14" x14ac:dyDescent="0.25">
      <c r="D479" s="99"/>
      <c r="E479" s="99"/>
      <c r="F479" s="100"/>
      <c r="G479" s="99"/>
      <c r="H479" s="99"/>
      <c r="I479" s="98"/>
      <c r="J479" s="98"/>
      <c r="K479" s="98"/>
      <c r="L479" s="97"/>
      <c r="M479" s="97"/>
      <c r="N479" s="96"/>
    </row>
    <row r="480" spans="4:14" x14ac:dyDescent="0.25">
      <c r="D480" s="99"/>
      <c r="E480" s="99"/>
      <c r="F480" s="100"/>
      <c r="G480" s="99"/>
      <c r="H480" s="99"/>
      <c r="I480" s="98"/>
      <c r="J480" s="98"/>
      <c r="K480" s="98"/>
      <c r="L480" s="97"/>
      <c r="M480" s="97"/>
      <c r="N480" s="96"/>
    </row>
    <row r="481" spans="4:14" x14ac:dyDescent="0.25">
      <c r="D481" s="99"/>
      <c r="E481" s="99"/>
      <c r="F481" s="100"/>
      <c r="G481" s="99"/>
      <c r="H481" s="99"/>
      <c r="I481" s="98"/>
      <c r="J481" s="98"/>
      <c r="K481" s="98"/>
      <c r="L481" s="97"/>
      <c r="M481" s="97"/>
      <c r="N481" s="96"/>
    </row>
    <row r="482" spans="4:14" x14ac:dyDescent="0.25">
      <c r="D482" s="99"/>
      <c r="E482" s="99"/>
      <c r="F482" s="100"/>
      <c r="G482" s="99"/>
      <c r="H482" s="99"/>
      <c r="I482" s="98"/>
      <c r="J482" s="98"/>
      <c r="K482" s="98"/>
      <c r="L482" s="97"/>
      <c r="M482" s="97"/>
      <c r="N482" s="96"/>
    </row>
    <row r="483" spans="4:14" x14ac:dyDescent="0.25">
      <c r="D483" s="99"/>
      <c r="E483" s="99"/>
      <c r="F483" s="100"/>
      <c r="G483" s="99"/>
      <c r="H483" s="99"/>
      <c r="I483" s="98"/>
      <c r="J483" s="98"/>
      <c r="K483" s="98"/>
      <c r="L483" s="97"/>
      <c r="M483" s="97"/>
      <c r="N483" s="96"/>
    </row>
    <row r="484" spans="4:14" x14ac:dyDescent="0.25">
      <c r="D484" s="99"/>
      <c r="E484" s="99"/>
      <c r="F484" s="100"/>
      <c r="G484" s="99"/>
      <c r="H484" s="99"/>
      <c r="I484" s="98"/>
      <c r="J484" s="98"/>
      <c r="K484" s="98"/>
      <c r="L484" s="97"/>
      <c r="M484" s="97"/>
      <c r="N484" s="96"/>
    </row>
    <row r="485" spans="4:14" x14ac:dyDescent="0.25">
      <c r="D485" s="99"/>
      <c r="E485" s="99"/>
      <c r="F485" s="100"/>
      <c r="G485" s="99"/>
      <c r="H485" s="99"/>
      <c r="I485" s="98"/>
      <c r="J485" s="98"/>
      <c r="K485" s="98"/>
      <c r="L485" s="97"/>
      <c r="M485" s="97"/>
      <c r="N485" s="96"/>
    </row>
    <row r="486" spans="4:14" x14ac:dyDescent="0.25">
      <c r="D486" s="99"/>
      <c r="E486" s="99"/>
      <c r="F486" s="100"/>
      <c r="G486" s="99"/>
      <c r="H486" s="99"/>
      <c r="I486" s="98"/>
      <c r="J486" s="98"/>
      <c r="K486" s="98"/>
      <c r="L486" s="97"/>
      <c r="M486" s="97"/>
      <c r="N486" s="96"/>
    </row>
    <row r="487" spans="4:14" x14ac:dyDescent="0.25">
      <c r="D487" s="99"/>
      <c r="E487" s="99"/>
      <c r="F487" s="100"/>
      <c r="G487" s="99"/>
      <c r="H487" s="99"/>
      <c r="I487" s="98"/>
      <c r="J487" s="98"/>
      <c r="K487" s="98"/>
      <c r="L487" s="97"/>
      <c r="M487" s="97"/>
      <c r="N487" s="96"/>
    </row>
    <row r="488" spans="4:14" x14ac:dyDescent="0.25">
      <c r="D488" s="99"/>
      <c r="E488" s="99"/>
      <c r="F488" s="100"/>
      <c r="G488" s="99"/>
      <c r="H488" s="99"/>
      <c r="I488" s="98"/>
      <c r="J488" s="98"/>
      <c r="K488" s="98"/>
      <c r="L488" s="97"/>
      <c r="M488" s="97"/>
      <c r="N488" s="96"/>
    </row>
    <row r="489" spans="4:14" x14ac:dyDescent="0.25">
      <c r="D489" s="99"/>
      <c r="E489" s="99"/>
      <c r="F489" s="100"/>
      <c r="G489" s="99"/>
      <c r="H489" s="99"/>
      <c r="I489" s="98"/>
      <c r="J489" s="98"/>
      <c r="K489" s="98"/>
      <c r="L489" s="97"/>
      <c r="M489" s="97"/>
      <c r="N489" s="96"/>
    </row>
    <row r="490" spans="4:14" x14ac:dyDescent="0.25">
      <c r="D490" s="99"/>
      <c r="E490" s="99"/>
      <c r="F490" s="100"/>
      <c r="G490" s="99"/>
      <c r="H490" s="99"/>
      <c r="I490" s="98"/>
      <c r="J490" s="98"/>
      <c r="K490" s="98"/>
      <c r="L490" s="97"/>
      <c r="M490" s="97"/>
      <c r="N490" s="96"/>
    </row>
    <row r="491" spans="4:14" x14ac:dyDescent="0.25">
      <c r="D491" s="99"/>
      <c r="E491" s="99"/>
      <c r="F491" s="100"/>
      <c r="G491" s="99"/>
      <c r="H491" s="99"/>
      <c r="I491" s="98"/>
      <c r="J491" s="98"/>
      <c r="K491" s="98"/>
      <c r="L491" s="97"/>
      <c r="M491" s="97"/>
      <c r="N491" s="96"/>
    </row>
    <row r="492" spans="4:14" x14ac:dyDescent="0.25">
      <c r="D492" s="99"/>
      <c r="E492" s="99"/>
      <c r="F492" s="100"/>
      <c r="G492" s="99"/>
      <c r="H492" s="99"/>
      <c r="I492" s="98"/>
      <c r="J492" s="98"/>
      <c r="K492" s="98"/>
      <c r="L492" s="97"/>
      <c r="M492" s="97"/>
      <c r="N492" s="96"/>
    </row>
    <row r="493" spans="4:14" x14ac:dyDescent="0.25">
      <c r="D493" s="99"/>
      <c r="E493" s="99"/>
      <c r="F493" s="100"/>
      <c r="G493" s="99"/>
      <c r="H493" s="99"/>
      <c r="I493" s="98"/>
      <c r="J493" s="98"/>
      <c r="K493" s="98"/>
      <c r="L493" s="97"/>
      <c r="M493" s="97"/>
      <c r="N493" s="96"/>
    </row>
    <row r="494" spans="4:14" x14ac:dyDescent="0.25">
      <c r="D494" s="99"/>
      <c r="E494" s="99"/>
      <c r="F494" s="100"/>
      <c r="G494" s="99"/>
      <c r="H494" s="99"/>
      <c r="I494" s="98"/>
      <c r="J494" s="98"/>
      <c r="K494" s="98"/>
      <c r="L494" s="97"/>
      <c r="M494" s="97"/>
      <c r="N494" s="96"/>
    </row>
    <row r="495" spans="4:14" x14ac:dyDescent="0.25">
      <c r="D495" s="99"/>
      <c r="E495" s="99"/>
      <c r="F495" s="100"/>
      <c r="G495" s="99"/>
      <c r="H495" s="99"/>
      <c r="I495" s="98"/>
      <c r="J495" s="98"/>
      <c r="K495" s="98"/>
      <c r="L495" s="97"/>
      <c r="M495" s="97"/>
      <c r="N495" s="96"/>
    </row>
    <row r="496" spans="4:14" x14ac:dyDescent="0.25">
      <c r="D496" s="99"/>
      <c r="E496" s="99"/>
      <c r="F496" s="100"/>
      <c r="G496" s="99"/>
      <c r="H496" s="99"/>
      <c r="I496" s="98"/>
      <c r="J496" s="98"/>
      <c r="K496" s="98"/>
      <c r="L496" s="97"/>
      <c r="M496" s="97"/>
      <c r="N496" s="96"/>
    </row>
    <row r="497" spans="4:14" x14ac:dyDescent="0.25">
      <c r="D497" s="99"/>
      <c r="E497" s="99"/>
      <c r="F497" s="100"/>
      <c r="G497" s="99"/>
      <c r="H497" s="99"/>
      <c r="I497" s="98"/>
      <c r="J497" s="98"/>
      <c r="K497" s="98"/>
      <c r="L497" s="97"/>
      <c r="M497" s="97"/>
      <c r="N497" s="96"/>
    </row>
    <row r="498" spans="4:14" x14ac:dyDescent="0.25">
      <c r="D498" s="99"/>
      <c r="E498" s="99"/>
      <c r="F498" s="100"/>
      <c r="G498" s="99"/>
      <c r="H498" s="99"/>
      <c r="I498" s="98"/>
      <c r="J498" s="98"/>
      <c r="K498" s="98"/>
      <c r="L498" s="97"/>
      <c r="M498" s="97"/>
      <c r="N498" s="96"/>
    </row>
    <row r="499" spans="4:14" x14ac:dyDescent="0.25">
      <c r="D499" s="99"/>
      <c r="E499" s="99"/>
      <c r="F499" s="100"/>
      <c r="G499" s="99"/>
      <c r="H499" s="99"/>
      <c r="I499" s="98"/>
      <c r="J499" s="98"/>
      <c r="K499" s="98"/>
      <c r="L499" s="97"/>
      <c r="M499" s="97"/>
      <c r="N499" s="96"/>
    </row>
    <row r="500" spans="4:14" x14ac:dyDescent="0.25">
      <c r="D500" s="99"/>
      <c r="E500" s="99"/>
      <c r="F500" s="100"/>
      <c r="G500" s="99"/>
      <c r="H500" s="99"/>
      <c r="I500" s="98"/>
      <c r="J500" s="98"/>
      <c r="K500" s="98"/>
      <c r="L500" s="97"/>
      <c r="M500" s="97"/>
      <c r="N500" s="96"/>
    </row>
    <row r="501" spans="4:14" x14ac:dyDescent="0.25">
      <c r="D501" s="99"/>
      <c r="E501" s="99"/>
      <c r="F501" s="100"/>
      <c r="G501" s="99"/>
      <c r="H501" s="99"/>
      <c r="I501" s="98"/>
      <c r="J501" s="98"/>
      <c r="K501" s="98"/>
      <c r="L501" s="97"/>
      <c r="M501" s="97"/>
      <c r="N501" s="96"/>
    </row>
    <row r="502" spans="4:14" x14ac:dyDescent="0.25">
      <c r="D502" s="99"/>
      <c r="E502" s="99"/>
      <c r="F502" s="100"/>
      <c r="G502" s="99"/>
      <c r="H502" s="99"/>
      <c r="I502" s="98"/>
      <c r="J502" s="98"/>
      <c r="K502" s="98"/>
      <c r="L502" s="97"/>
      <c r="M502" s="97"/>
      <c r="N502" s="96"/>
    </row>
    <row r="503" spans="4:14" x14ac:dyDescent="0.25">
      <c r="D503" s="99"/>
      <c r="E503" s="99"/>
      <c r="F503" s="100"/>
      <c r="G503" s="99"/>
      <c r="H503" s="99"/>
      <c r="I503" s="98"/>
      <c r="J503" s="98"/>
      <c r="K503" s="98"/>
      <c r="L503" s="97"/>
      <c r="M503" s="97"/>
      <c r="N503" s="96"/>
    </row>
    <row r="504" spans="4:14" x14ac:dyDescent="0.25">
      <c r="D504" s="99"/>
      <c r="E504" s="99"/>
      <c r="F504" s="100"/>
      <c r="G504" s="99"/>
      <c r="H504" s="99"/>
      <c r="I504" s="98"/>
      <c r="J504" s="98"/>
      <c r="K504" s="98"/>
      <c r="L504" s="97"/>
      <c r="M504" s="97"/>
      <c r="N504" s="96"/>
    </row>
    <row r="505" spans="4:14" x14ac:dyDescent="0.25">
      <c r="D505" s="99"/>
      <c r="E505" s="99"/>
      <c r="F505" s="100"/>
      <c r="G505" s="99"/>
      <c r="H505" s="99"/>
      <c r="I505" s="98"/>
      <c r="J505" s="98"/>
      <c r="K505" s="98"/>
      <c r="L505" s="97"/>
      <c r="M505" s="97"/>
      <c r="N505" s="96"/>
    </row>
    <row r="506" spans="4:14" x14ac:dyDescent="0.25">
      <c r="D506" s="99"/>
      <c r="E506" s="99"/>
      <c r="F506" s="100"/>
      <c r="G506" s="99"/>
      <c r="H506" s="99"/>
      <c r="I506" s="98"/>
      <c r="J506" s="98"/>
      <c r="K506" s="98"/>
      <c r="L506" s="97"/>
      <c r="M506" s="97"/>
      <c r="N506" s="96"/>
    </row>
    <row r="507" spans="4:14" x14ac:dyDescent="0.25">
      <c r="D507" s="99"/>
      <c r="E507" s="99"/>
      <c r="F507" s="100"/>
      <c r="G507" s="99"/>
      <c r="H507" s="99"/>
      <c r="I507" s="98"/>
      <c r="J507" s="98"/>
      <c r="K507" s="98"/>
      <c r="L507" s="97"/>
      <c r="M507" s="97"/>
      <c r="N507" s="96"/>
    </row>
    <row r="508" spans="4:14" x14ac:dyDescent="0.25">
      <c r="D508" s="99"/>
      <c r="E508" s="99"/>
      <c r="F508" s="100"/>
      <c r="G508" s="99"/>
      <c r="H508" s="99"/>
      <c r="I508" s="98"/>
      <c r="J508" s="98"/>
      <c r="K508" s="98"/>
      <c r="L508" s="97"/>
      <c r="M508" s="97"/>
      <c r="N508" s="96"/>
    </row>
    <row r="509" spans="4:14" x14ac:dyDescent="0.25">
      <c r="D509" s="99"/>
      <c r="E509" s="99"/>
      <c r="F509" s="100"/>
      <c r="G509" s="99"/>
      <c r="H509" s="99"/>
      <c r="I509" s="98"/>
      <c r="J509" s="98"/>
      <c r="K509" s="98"/>
      <c r="L509" s="97"/>
      <c r="M509" s="97"/>
      <c r="N509" s="96"/>
    </row>
    <row r="510" spans="4:14" x14ac:dyDescent="0.25">
      <c r="D510" s="99"/>
      <c r="E510" s="99"/>
      <c r="F510" s="100"/>
      <c r="G510" s="99"/>
      <c r="H510" s="99"/>
      <c r="I510" s="98"/>
      <c r="J510" s="98"/>
      <c r="K510" s="98"/>
      <c r="L510" s="97"/>
      <c r="M510" s="97"/>
      <c r="N510" s="96"/>
    </row>
    <row r="511" spans="4:14" x14ac:dyDescent="0.25">
      <c r="D511" s="99"/>
      <c r="E511" s="99"/>
      <c r="F511" s="100"/>
      <c r="G511" s="99"/>
      <c r="H511" s="99"/>
      <c r="I511" s="98"/>
      <c r="J511" s="98"/>
      <c r="K511" s="98"/>
      <c r="L511" s="97"/>
      <c r="M511" s="97"/>
      <c r="N511" s="96"/>
    </row>
    <row r="512" spans="4:14" x14ac:dyDescent="0.25">
      <c r="D512" s="99"/>
      <c r="E512" s="99"/>
      <c r="F512" s="100"/>
      <c r="G512" s="99"/>
      <c r="H512" s="99"/>
      <c r="I512" s="98"/>
      <c r="J512" s="98"/>
      <c r="K512" s="98"/>
      <c r="L512" s="97"/>
      <c r="M512" s="97"/>
      <c r="N512" s="96"/>
    </row>
    <row r="513" spans="4:14" x14ac:dyDescent="0.25">
      <c r="D513" s="99"/>
      <c r="E513" s="99"/>
      <c r="F513" s="100"/>
      <c r="G513" s="99"/>
      <c r="H513" s="99"/>
      <c r="I513" s="98"/>
      <c r="J513" s="98"/>
      <c r="K513" s="98"/>
      <c r="L513" s="97"/>
      <c r="M513" s="97"/>
      <c r="N513" s="96"/>
    </row>
    <row r="514" spans="4:14" x14ac:dyDescent="0.25">
      <c r="D514" s="99"/>
      <c r="E514" s="99"/>
      <c r="F514" s="100"/>
      <c r="G514" s="99"/>
      <c r="H514" s="99"/>
      <c r="I514" s="98"/>
      <c r="J514" s="98"/>
      <c r="K514" s="98"/>
      <c r="L514" s="97"/>
      <c r="M514" s="97"/>
      <c r="N514" s="96"/>
    </row>
    <row r="515" spans="4:14" x14ac:dyDescent="0.25">
      <c r="D515" s="99"/>
      <c r="E515" s="99"/>
      <c r="F515" s="100"/>
      <c r="G515" s="99"/>
      <c r="H515" s="99"/>
      <c r="I515" s="98"/>
      <c r="J515" s="98"/>
      <c r="K515" s="98"/>
      <c r="L515" s="97"/>
      <c r="M515" s="97"/>
      <c r="N515" s="96"/>
    </row>
    <row r="516" spans="4:14" x14ac:dyDescent="0.25">
      <c r="D516" s="99"/>
      <c r="E516" s="99"/>
      <c r="F516" s="100"/>
      <c r="G516" s="99"/>
      <c r="H516" s="99"/>
      <c r="I516" s="98"/>
      <c r="J516" s="98"/>
      <c r="K516" s="98"/>
      <c r="L516" s="97"/>
      <c r="M516" s="97"/>
      <c r="N516" s="96"/>
    </row>
    <row r="517" spans="4:14" x14ac:dyDescent="0.25">
      <c r="D517" s="99"/>
      <c r="E517" s="99"/>
      <c r="F517" s="100"/>
      <c r="G517" s="99"/>
      <c r="H517" s="99"/>
      <c r="I517" s="98"/>
      <c r="J517" s="98"/>
      <c r="K517" s="98"/>
      <c r="L517" s="97"/>
      <c r="M517" s="97"/>
      <c r="N517" s="96"/>
    </row>
    <row r="518" spans="4:14" x14ac:dyDescent="0.25">
      <c r="D518" s="99"/>
      <c r="E518" s="99"/>
      <c r="F518" s="100"/>
      <c r="G518" s="99"/>
      <c r="H518" s="99"/>
      <c r="I518" s="98"/>
      <c r="J518" s="98"/>
      <c r="K518" s="98"/>
      <c r="L518" s="97"/>
      <c r="M518" s="97"/>
      <c r="N518" s="96"/>
    </row>
    <row r="519" spans="4:14" x14ac:dyDescent="0.25">
      <c r="D519" s="99"/>
      <c r="E519" s="99"/>
      <c r="F519" s="100"/>
      <c r="G519" s="99"/>
      <c r="H519" s="99"/>
      <c r="I519" s="98"/>
      <c r="J519" s="98"/>
      <c r="K519" s="98"/>
      <c r="L519" s="97"/>
      <c r="M519" s="97"/>
      <c r="N519" s="96"/>
    </row>
    <row r="520" spans="4:14" x14ac:dyDescent="0.25">
      <c r="D520" s="99"/>
      <c r="E520" s="99"/>
      <c r="F520" s="100"/>
      <c r="G520" s="99"/>
      <c r="H520" s="99"/>
      <c r="I520" s="98"/>
      <c r="J520" s="98"/>
      <c r="K520" s="98"/>
      <c r="L520" s="97"/>
      <c r="M520" s="97"/>
      <c r="N520" s="96"/>
    </row>
    <row r="521" spans="4:14" x14ac:dyDescent="0.25">
      <c r="D521" s="99"/>
      <c r="E521" s="99"/>
      <c r="F521" s="100"/>
      <c r="G521" s="99"/>
      <c r="H521" s="99"/>
      <c r="I521" s="98"/>
      <c r="J521" s="98"/>
      <c r="K521" s="98"/>
      <c r="L521" s="97"/>
      <c r="M521" s="97"/>
      <c r="N521" s="96"/>
    </row>
    <row r="522" spans="4:14" x14ac:dyDescent="0.25">
      <c r="D522" s="99"/>
      <c r="E522" s="99"/>
      <c r="F522" s="100"/>
      <c r="G522" s="99"/>
      <c r="H522" s="99"/>
      <c r="I522" s="98"/>
      <c r="J522" s="98"/>
      <c r="K522" s="98"/>
      <c r="L522" s="97"/>
      <c r="M522" s="97"/>
      <c r="N522" s="96"/>
    </row>
    <row r="523" spans="4:14" x14ac:dyDescent="0.25">
      <c r="D523" s="99"/>
      <c r="E523" s="99"/>
      <c r="F523" s="100"/>
      <c r="G523" s="99"/>
      <c r="H523" s="99"/>
      <c r="I523" s="98"/>
      <c r="J523" s="98"/>
      <c r="K523" s="98"/>
      <c r="L523" s="97"/>
      <c r="M523" s="97"/>
      <c r="N523" s="96"/>
    </row>
    <row r="524" spans="4:14" x14ac:dyDescent="0.25">
      <c r="D524" s="99"/>
      <c r="E524" s="99"/>
      <c r="F524" s="100"/>
      <c r="G524" s="99"/>
      <c r="H524" s="99"/>
      <c r="I524" s="98"/>
      <c r="J524" s="98"/>
      <c r="K524" s="98"/>
      <c r="L524" s="97"/>
      <c r="M524" s="97"/>
      <c r="N524" s="96"/>
    </row>
    <row r="525" spans="4:14" x14ac:dyDescent="0.25">
      <c r="D525" s="99"/>
      <c r="E525" s="99"/>
      <c r="F525" s="100"/>
      <c r="G525" s="99"/>
      <c r="H525" s="99"/>
      <c r="I525" s="98"/>
      <c r="J525" s="98"/>
      <c r="K525" s="98"/>
      <c r="L525" s="97"/>
      <c r="M525" s="97"/>
      <c r="N525" s="96"/>
    </row>
    <row r="526" spans="4:14" x14ac:dyDescent="0.25">
      <c r="D526" s="99"/>
      <c r="E526" s="99"/>
      <c r="F526" s="100"/>
      <c r="G526" s="99"/>
      <c r="H526" s="99"/>
      <c r="I526" s="98"/>
      <c r="J526" s="98"/>
      <c r="K526" s="98"/>
      <c r="L526" s="97"/>
      <c r="M526" s="97"/>
      <c r="N526" s="96"/>
    </row>
    <row r="527" spans="4:14" x14ac:dyDescent="0.25">
      <c r="D527" s="99"/>
      <c r="E527" s="99"/>
      <c r="F527" s="100"/>
      <c r="G527" s="99"/>
      <c r="H527" s="99"/>
      <c r="I527" s="98"/>
      <c r="J527" s="98"/>
      <c r="K527" s="98"/>
      <c r="L527" s="97"/>
      <c r="M527" s="97"/>
      <c r="N527" s="96"/>
    </row>
    <row r="528" spans="4:14" x14ac:dyDescent="0.25">
      <c r="D528" s="99"/>
      <c r="E528" s="99"/>
      <c r="F528" s="100"/>
      <c r="G528" s="99"/>
      <c r="H528" s="99"/>
      <c r="I528" s="98"/>
      <c r="J528" s="98"/>
      <c r="K528" s="98"/>
      <c r="L528" s="97"/>
      <c r="M528" s="97"/>
      <c r="N528" s="96"/>
    </row>
    <row r="529" spans="4:14" x14ac:dyDescent="0.25">
      <c r="D529" s="99"/>
      <c r="E529" s="99"/>
      <c r="F529" s="100"/>
      <c r="G529" s="99"/>
      <c r="H529" s="99"/>
      <c r="I529" s="98"/>
      <c r="J529" s="98"/>
      <c r="K529" s="98"/>
      <c r="L529" s="97"/>
      <c r="M529" s="97"/>
      <c r="N529" s="96"/>
    </row>
    <row r="530" spans="4:14" x14ac:dyDescent="0.25">
      <c r="D530" s="99"/>
      <c r="E530" s="99"/>
      <c r="F530" s="100"/>
      <c r="G530" s="99"/>
      <c r="H530" s="99"/>
      <c r="I530" s="98"/>
      <c r="J530" s="98"/>
      <c r="K530" s="98"/>
      <c r="L530" s="97"/>
      <c r="M530" s="97"/>
      <c r="N530" s="96"/>
    </row>
    <row r="531" spans="4:14" x14ac:dyDescent="0.25">
      <c r="D531" s="99"/>
      <c r="E531" s="99"/>
      <c r="F531" s="100"/>
      <c r="G531" s="99"/>
      <c r="H531" s="99"/>
      <c r="I531" s="98"/>
      <c r="J531" s="98"/>
      <c r="K531" s="98"/>
      <c r="L531" s="97"/>
      <c r="M531" s="97"/>
      <c r="N531" s="96"/>
    </row>
    <row r="532" spans="4:14" x14ac:dyDescent="0.25">
      <c r="D532" s="99"/>
      <c r="E532" s="99"/>
      <c r="F532" s="100"/>
      <c r="G532" s="99"/>
      <c r="H532" s="99"/>
      <c r="I532" s="98"/>
      <c r="J532" s="98"/>
      <c r="K532" s="98"/>
      <c r="L532" s="97"/>
      <c r="M532" s="97"/>
      <c r="N532" s="96"/>
    </row>
    <row r="533" spans="4:14" x14ac:dyDescent="0.25">
      <c r="D533" s="99"/>
      <c r="E533" s="99"/>
      <c r="F533" s="100"/>
      <c r="G533" s="99"/>
      <c r="H533" s="99"/>
      <c r="I533" s="98"/>
      <c r="J533" s="98"/>
      <c r="K533" s="98"/>
      <c r="L533" s="97"/>
      <c r="M533" s="97"/>
      <c r="N533" s="96"/>
    </row>
    <row r="534" spans="4:14" x14ac:dyDescent="0.25">
      <c r="D534" s="99"/>
      <c r="E534" s="99"/>
      <c r="F534" s="100"/>
      <c r="G534" s="99"/>
      <c r="H534" s="99"/>
      <c r="I534" s="98"/>
      <c r="J534" s="98"/>
      <c r="K534" s="98"/>
      <c r="L534" s="97"/>
      <c r="M534" s="97"/>
      <c r="N534" s="96"/>
    </row>
    <row r="535" spans="4:14" x14ac:dyDescent="0.25">
      <c r="D535" s="99"/>
      <c r="E535" s="99"/>
      <c r="F535" s="100"/>
      <c r="G535" s="99"/>
      <c r="H535" s="99"/>
      <c r="I535" s="98"/>
      <c r="J535" s="98"/>
      <c r="K535" s="98"/>
      <c r="L535" s="97"/>
      <c r="M535" s="97"/>
      <c r="N535" s="96"/>
    </row>
    <row r="536" spans="4:14" x14ac:dyDescent="0.25">
      <c r="D536" s="99"/>
      <c r="E536" s="99"/>
      <c r="F536" s="100"/>
      <c r="G536" s="99"/>
      <c r="H536" s="99"/>
      <c r="I536" s="98"/>
      <c r="J536" s="98"/>
      <c r="K536" s="98"/>
      <c r="L536" s="97"/>
      <c r="M536" s="97"/>
      <c r="N536" s="96"/>
    </row>
    <row r="537" spans="4:14" x14ac:dyDescent="0.25">
      <c r="D537" s="99"/>
      <c r="E537" s="99"/>
      <c r="F537" s="100"/>
      <c r="G537" s="99"/>
      <c r="H537" s="99"/>
      <c r="I537" s="98"/>
      <c r="J537" s="98"/>
      <c r="K537" s="98"/>
      <c r="L537" s="97"/>
      <c r="M537" s="97"/>
      <c r="N537" s="96"/>
    </row>
    <row r="538" spans="4:14" x14ac:dyDescent="0.25">
      <c r="D538" s="99"/>
      <c r="E538" s="99"/>
      <c r="F538" s="100"/>
      <c r="G538" s="99"/>
      <c r="H538" s="99"/>
      <c r="I538" s="98"/>
      <c r="J538" s="98"/>
      <c r="K538" s="98"/>
      <c r="L538" s="97"/>
      <c r="M538" s="97"/>
      <c r="N538" s="96"/>
    </row>
    <row r="539" spans="4:14" x14ac:dyDescent="0.25">
      <c r="D539" s="99"/>
      <c r="E539" s="99"/>
      <c r="F539" s="100"/>
      <c r="G539" s="99"/>
      <c r="H539" s="99"/>
      <c r="I539" s="98"/>
      <c r="J539" s="98"/>
      <c r="K539" s="98"/>
      <c r="L539" s="97"/>
      <c r="M539" s="97"/>
      <c r="N539" s="96"/>
    </row>
    <row r="540" spans="4:14" x14ac:dyDescent="0.25">
      <c r="D540" s="99"/>
      <c r="E540" s="99"/>
      <c r="F540" s="100"/>
      <c r="G540" s="99"/>
      <c r="H540" s="99"/>
      <c r="I540" s="98"/>
      <c r="J540" s="98"/>
      <c r="K540" s="98"/>
      <c r="L540" s="97"/>
      <c r="M540" s="97"/>
      <c r="N540" s="96"/>
    </row>
    <row r="541" spans="4:14" x14ac:dyDescent="0.25">
      <c r="D541" s="99"/>
      <c r="E541" s="99"/>
      <c r="F541" s="100"/>
      <c r="G541" s="99"/>
      <c r="H541" s="99"/>
      <c r="I541" s="98"/>
      <c r="J541" s="98"/>
      <c r="K541" s="98"/>
      <c r="L541" s="97"/>
      <c r="M541" s="97"/>
      <c r="N541" s="96"/>
    </row>
    <row r="542" spans="4:14" x14ac:dyDescent="0.25">
      <c r="D542" s="99"/>
      <c r="E542" s="99"/>
      <c r="F542" s="100"/>
      <c r="G542" s="99"/>
      <c r="H542" s="99"/>
      <c r="I542" s="98"/>
      <c r="J542" s="98"/>
      <c r="K542" s="98"/>
      <c r="L542" s="97"/>
      <c r="M542" s="97"/>
      <c r="N542" s="96"/>
    </row>
    <row r="543" spans="4:14" x14ac:dyDescent="0.25">
      <c r="D543" s="99"/>
      <c r="E543" s="99"/>
      <c r="F543" s="100"/>
      <c r="G543" s="99"/>
      <c r="H543" s="99"/>
      <c r="I543" s="98"/>
      <c r="J543" s="98"/>
      <c r="K543" s="98"/>
      <c r="L543" s="97"/>
      <c r="M543" s="97"/>
      <c r="N543" s="96"/>
    </row>
    <row r="544" spans="4:14" x14ac:dyDescent="0.25">
      <c r="D544" s="99"/>
      <c r="E544" s="99"/>
      <c r="F544" s="100"/>
      <c r="G544" s="99"/>
      <c r="H544" s="99"/>
      <c r="I544" s="98"/>
      <c r="J544" s="98"/>
      <c r="K544" s="98"/>
      <c r="L544" s="97"/>
      <c r="M544" s="97"/>
      <c r="N544" s="96"/>
    </row>
    <row r="545" spans="4:14" x14ac:dyDescent="0.25">
      <c r="D545" s="99"/>
      <c r="E545" s="99"/>
      <c r="F545" s="100"/>
      <c r="G545" s="99"/>
      <c r="H545" s="99"/>
      <c r="I545" s="98"/>
      <c r="J545" s="98"/>
      <c r="K545" s="98"/>
      <c r="L545" s="97"/>
      <c r="M545" s="97"/>
      <c r="N545" s="96"/>
    </row>
    <row r="546" spans="4:14" x14ac:dyDescent="0.25">
      <c r="D546" s="99"/>
      <c r="E546" s="99"/>
      <c r="F546" s="100"/>
      <c r="G546" s="99"/>
      <c r="H546" s="99"/>
      <c r="I546" s="98"/>
      <c r="J546" s="98"/>
      <c r="K546" s="98"/>
      <c r="L546" s="97"/>
      <c r="M546" s="97"/>
      <c r="N546" s="96"/>
    </row>
    <row r="547" spans="4:14" x14ac:dyDescent="0.25">
      <c r="D547" s="99"/>
      <c r="E547" s="99"/>
      <c r="F547" s="100"/>
      <c r="G547" s="99"/>
      <c r="H547" s="99"/>
      <c r="I547" s="98"/>
      <c r="J547" s="98"/>
      <c r="K547" s="98"/>
      <c r="L547" s="97"/>
      <c r="M547" s="97"/>
      <c r="N547" s="96"/>
    </row>
    <row r="548" spans="4:14" x14ac:dyDescent="0.25">
      <c r="D548" s="99"/>
      <c r="E548" s="99"/>
      <c r="F548" s="100"/>
      <c r="G548" s="99"/>
      <c r="H548" s="99"/>
      <c r="I548" s="98"/>
      <c r="J548" s="98"/>
      <c r="K548" s="98"/>
      <c r="L548" s="97"/>
      <c r="M548" s="97"/>
      <c r="N548" s="96"/>
    </row>
    <row r="549" spans="4:14" x14ac:dyDescent="0.25">
      <c r="D549" s="99"/>
      <c r="E549" s="99"/>
      <c r="F549" s="100"/>
      <c r="G549" s="99"/>
      <c r="H549" s="99"/>
      <c r="I549" s="98"/>
      <c r="J549" s="98"/>
      <c r="K549" s="98"/>
      <c r="L549" s="97"/>
      <c r="M549" s="97"/>
      <c r="N549" s="96"/>
    </row>
    <row r="550" spans="4:14" x14ac:dyDescent="0.25">
      <c r="D550" s="99"/>
      <c r="E550" s="99"/>
      <c r="F550" s="100"/>
      <c r="G550" s="99"/>
      <c r="H550" s="99"/>
      <c r="I550" s="98"/>
      <c r="J550" s="98"/>
      <c r="K550" s="98"/>
      <c r="L550" s="97"/>
      <c r="M550" s="97"/>
      <c r="N550" s="96"/>
    </row>
    <row r="551" spans="4:14" x14ac:dyDescent="0.25">
      <c r="D551" s="99"/>
      <c r="E551" s="99"/>
      <c r="F551" s="100"/>
      <c r="G551" s="99"/>
      <c r="H551" s="99"/>
      <c r="I551" s="98"/>
      <c r="J551" s="98"/>
      <c r="K551" s="98"/>
      <c r="L551" s="97"/>
      <c r="M551" s="97"/>
      <c r="N551" s="96"/>
    </row>
    <row r="552" spans="4:14" x14ac:dyDescent="0.25">
      <c r="D552" s="99"/>
      <c r="E552" s="99"/>
      <c r="F552" s="100"/>
      <c r="G552" s="99"/>
      <c r="H552" s="99"/>
      <c r="I552" s="98"/>
      <c r="J552" s="98"/>
      <c r="K552" s="98"/>
      <c r="L552" s="97"/>
      <c r="M552" s="97"/>
      <c r="N552" s="96"/>
    </row>
    <row r="553" spans="4:14" x14ac:dyDescent="0.25">
      <c r="D553" s="99"/>
      <c r="E553" s="99"/>
      <c r="F553" s="100"/>
      <c r="G553" s="99"/>
      <c r="H553" s="99"/>
      <c r="I553" s="98"/>
      <c r="J553" s="98"/>
      <c r="K553" s="98"/>
      <c r="L553" s="97"/>
      <c r="M553" s="97"/>
      <c r="N553" s="96"/>
    </row>
    <row r="554" spans="4:14" x14ac:dyDescent="0.25">
      <c r="D554" s="99"/>
      <c r="E554" s="99"/>
      <c r="F554" s="100"/>
      <c r="G554" s="99"/>
      <c r="H554" s="99"/>
      <c r="I554" s="98"/>
      <c r="J554" s="98"/>
      <c r="K554" s="98"/>
      <c r="L554" s="97"/>
      <c r="M554" s="97"/>
      <c r="N554" s="96"/>
    </row>
    <row r="555" spans="4:14" x14ac:dyDescent="0.25">
      <c r="D555" s="99"/>
      <c r="E555" s="99"/>
      <c r="F555" s="100"/>
      <c r="G555" s="99"/>
      <c r="H555" s="99"/>
      <c r="I555" s="98"/>
      <c r="J555" s="98"/>
      <c r="K555" s="98"/>
      <c r="L555" s="97"/>
      <c r="M555" s="97"/>
      <c r="N555" s="96"/>
    </row>
    <row r="556" spans="4:14" x14ac:dyDescent="0.25">
      <c r="D556" s="99"/>
      <c r="E556" s="99"/>
      <c r="F556" s="100"/>
      <c r="G556" s="99"/>
      <c r="H556" s="99"/>
      <c r="I556" s="98"/>
      <c r="J556" s="98"/>
      <c r="K556" s="98"/>
      <c r="L556" s="97"/>
      <c r="M556" s="97"/>
      <c r="N556" s="96"/>
    </row>
    <row r="557" spans="4:14" x14ac:dyDescent="0.25">
      <c r="D557" s="99"/>
      <c r="E557" s="99"/>
      <c r="F557" s="100"/>
      <c r="G557" s="99"/>
      <c r="H557" s="99"/>
      <c r="I557" s="98"/>
      <c r="J557" s="98"/>
      <c r="K557" s="98"/>
      <c r="L557" s="97"/>
      <c r="M557" s="97"/>
      <c r="N557" s="96"/>
    </row>
    <row r="558" spans="4:14" x14ac:dyDescent="0.25">
      <c r="D558" s="99"/>
      <c r="E558" s="99"/>
      <c r="F558" s="100"/>
      <c r="G558" s="99"/>
      <c r="H558" s="99"/>
      <c r="I558" s="98"/>
      <c r="J558" s="98"/>
      <c r="K558" s="98"/>
      <c r="L558" s="97"/>
      <c r="M558" s="97"/>
      <c r="N558" s="96"/>
    </row>
    <row r="559" spans="4:14" x14ac:dyDescent="0.25">
      <c r="D559" s="99"/>
      <c r="E559" s="99"/>
      <c r="F559" s="100"/>
      <c r="G559" s="99"/>
      <c r="H559" s="99"/>
      <c r="I559" s="98"/>
      <c r="J559" s="98"/>
      <c r="K559" s="98"/>
      <c r="L559" s="97"/>
      <c r="M559" s="97"/>
      <c r="N559" s="96"/>
    </row>
    <row r="560" spans="4:14" x14ac:dyDescent="0.25">
      <c r="D560" s="99"/>
      <c r="E560" s="99"/>
      <c r="F560" s="100"/>
      <c r="G560" s="99"/>
      <c r="H560" s="99"/>
      <c r="I560" s="98"/>
      <c r="J560" s="98"/>
      <c r="K560" s="98"/>
      <c r="L560" s="97"/>
      <c r="M560" s="97"/>
      <c r="N560" s="96"/>
    </row>
    <row r="561" spans="4:14" x14ac:dyDescent="0.25">
      <c r="D561" s="99"/>
      <c r="E561" s="99"/>
      <c r="F561" s="100"/>
      <c r="G561" s="99"/>
      <c r="H561" s="99"/>
      <c r="I561" s="98"/>
      <c r="J561" s="98"/>
      <c r="K561" s="98"/>
      <c r="L561" s="97"/>
      <c r="M561" s="97"/>
      <c r="N561" s="96"/>
    </row>
    <row r="562" spans="4:14" x14ac:dyDescent="0.25">
      <c r="D562" s="99"/>
      <c r="E562" s="99"/>
      <c r="F562" s="100"/>
      <c r="G562" s="99"/>
      <c r="H562" s="99"/>
      <c r="I562" s="98"/>
      <c r="J562" s="98"/>
      <c r="K562" s="98"/>
      <c r="L562" s="97"/>
      <c r="M562" s="97"/>
      <c r="N562" s="96"/>
    </row>
    <row r="563" spans="4:14" x14ac:dyDescent="0.25">
      <c r="D563" s="99"/>
      <c r="E563" s="99"/>
      <c r="F563" s="100"/>
      <c r="G563" s="99"/>
      <c r="H563" s="99"/>
      <c r="I563" s="98"/>
      <c r="J563" s="98"/>
      <c r="K563" s="98"/>
      <c r="L563" s="97"/>
      <c r="M563" s="97"/>
      <c r="N563" s="96"/>
    </row>
    <row r="564" spans="4:14" x14ac:dyDescent="0.25">
      <c r="D564" s="99"/>
      <c r="E564" s="99"/>
      <c r="F564" s="100"/>
      <c r="G564" s="99"/>
      <c r="H564" s="99"/>
      <c r="I564" s="98"/>
      <c r="J564" s="98"/>
      <c r="K564" s="98"/>
      <c r="L564" s="97"/>
      <c r="M564" s="97"/>
      <c r="N564" s="96"/>
    </row>
    <row r="565" spans="4:14" x14ac:dyDescent="0.25">
      <c r="D565" s="99"/>
      <c r="E565" s="99"/>
      <c r="F565" s="100"/>
      <c r="G565" s="99"/>
      <c r="H565" s="99"/>
      <c r="I565" s="98"/>
      <c r="J565" s="98"/>
      <c r="K565" s="98"/>
      <c r="L565" s="97"/>
      <c r="M565" s="97"/>
      <c r="N565" s="96"/>
    </row>
    <row r="566" spans="4:14" x14ac:dyDescent="0.25">
      <c r="D566" s="99"/>
      <c r="E566" s="99"/>
      <c r="F566" s="100"/>
      <c r="G566" s="99"/>
      <c r="H566" s="99"/>
      <c r="I566" s="98"/>
      <c r="J566" s="98"/>
      <c r="K566" s="98"/>
      <c r="L566" s="97"/>
      <c r="M566" s="97"/>
      <c r="N566" s="96"/>
    </row>
    <row r="567" spans="4:14" x14ac:dyDescent="0.25">
      <c r="D567" s="99"/>
      <c r="E567" s="99"/>
      <c r="F567" s="100"/>
      <c r="G567" s="99"/>
      <c r="H567" s="99"/>
      <c r="I567" s="98"/>
      <c r="J567" s="98"/>
      <c r="K567" s="98"/>
      <c r="L567" s="97"/>
      <c r="M567" s="97"/>
      <c r="N567" s="96"/>
    </row>
    <row r="568" spans="4:14" x14ac:dyDescent="0.25">
      <c r="D568" s="99"/>
      <c r="E568" s="99"/>
      <c r="F568" s="100"/>
      <c r="G568" s="99"/>
      <c r="H568" s="99"/>
      <c r="I568" s="98"/>
      <c r="J568" s="98"/>
      <c r="K568" s="98"/>
      <c r="L568" s="97"/>
      <c r="M568" s="97"/>
      <c r="N568" s="96"/>
    </row>
    <row r="569" spans="4:14" x14ac:dyDescent="0.25">
      <c r="D569" s="99"/>
      <c r="E569" s="99"/>
      <c r="F569" s="100"/>
      <c r="G569" s="99"/>
      <c r="H569" s="99"/>
      <c r="I569" s="98"/>
      <c r="J569" s="98"/>
      <c r="K569" s="98"/>
      <c r="L569" s="97"/>
      <c r="M569" s="97"/>
      <c r="N569" s="96"/>
    </row>
    <row r="570" spans="4:14" x14ac:dyDescent="0.25">
      <c r="D570" s="99"/>
      <c r="E570" s="99"/>
      <c r="F570" s="100"/>
      <c r="G570" s="99"/>
      <c r="H570" s="99"/>
      <c r="I570" s="98"/>
      <c r="J570" s="98"/>
      <c r="K570" s="98"/>
      <c r="L570" s="97"/>
      <c r="M570" s="97"/>
      <c r="N570" s="96"/>
    </row>
    <row r="571" spans="4:14" x14ac:dyDescent="0.25">
      <c r="D571" s="99"/>
      <c r="E571" s="99"/>
      <c r="F571" s="100"/>
      <c r="G571" s="99"/>
      <c r="H571" s="99"/>
      <c r="I571" s="98"/>
      <c r="J571" s="98"/>
      <c r="K571" s="98"/>
      <c r="L571" s="97"/>
      <c r="M571" s="97"/>
      <c r="N571" s="96"/>
    </row>
    <row r="572" spans="4:14" x14ac:dyDescent="0.25">
      <c r="D572" s="99"/>
      <c r="E572" s="99"/>
      <c r="F572" s="100"/>
      <c r="G572" s="99"/>
      <c r="H572" s="99"/>
      <c r="I572" s="98"/>
      <c r="J572" s="98"/>
      <c r="K572" s="98"/>
      <c r="L572" s="97"/>
      <c r="M572" s="97"/>
      <c r="N572" s="96"/>
    </row>
    <row r="573" spans="4:14" x14ac:dyDescent="0.25">
      <c r="D573" s="99"/>
      <c r="E573" s="99"/>
      <c r="F573" s="100"/>
      <c r="G573" s="99"/>
      <c r="H573" s="99"/>
      <c r="I573" s="98"/>
      <c r="J573" s="98"/>
      <c r="K573" s="98"/>
      <c r="L573" s="97"/>
      <c r="M573" s="97"/>
      <c r="N573" s="96"/>
    </row>
    <row r="574" spans="4:14" x14ac:dyDescent="0.25">
      <c r="D574" s="99"/>
      <c r="E574" s="99"/>
      <c r="F574" s="100"/>
      <c r="G574" s="99"/>
      <c r="H574" s="99"/>
      <c r="I574" s="98"/>
      <c r="J574" s="98"/>
      <c r="K574" s="98"/>
      <c r="L574" s="97"/>
      <c r="M574" s="97"/>
      <c r="N574" s="96"/>
    </row>
    <row r="575" spans="4:14" x14ac:dyDescent="0.25">
      <c r="D575" s="99"/>
      <c r="E575" s="99"/>
      <c r="F575" s="100"/>
      <c r="G575" s="99"/>
      <c r="H575" s="99"/>
      <c r="I575" s="98"/>
      <c r="J575" s="98"/>
      <c r="K575" s="98"/>
      <c r="L575" s="97"/>
      <c r="M575" s="97"/>
      <c r="N575" s="96"/>
    </row>
    <row r="576" spans="4:14" x14ac:dyDescent="0.25">
      <c r="D576" s="99"/>
      <c r="E576" s="99"/>
      <c r="F576" s="100"/>
      <c r="G576" s="99"/>
      <c r="H576" s="99"/>
      <c r="I576" s="98"/>
      <c r="J576" s="98"/>
      <c r="K576" s="98"/>
      <c r="L576" s="97"/>
      <c r="M576" s="97"/>
      <c r="N576" s="96"/>
    </row>
    <row r="577" spans="4:14" x14ac:dyDescent="0.25">
      <c r="D577" s="99"/>
      <c r="E577" s="99"/>
      <c r="F577" s="100"/>
      <c r="G577" s="99"/>
      <c r="H577" s="99"/>
      <c r="I577" s="98"/>
      <c r="J577" s="98"/>
      <c r="K577" s="98"/>
      <c r="L577" s="97"/>
      <c r="M577" s="97"/>
      <c r="N577" s="96"/>
    </row>
    <row r="578" spans="4:14" x14ac:dyDescent="0.25">
      <c r="D578" s="99"/>
      <c r="E578" s="99"/>
      <c r="F578" s="100"/>
      <c r="G578" s="99"/>
      <c r="H578" s="99"/>
      <c r="I578" s="98"/>
      <c r="J578" s="98"/>
      <c r="K578" s="98"/>
      <c r="L578" s="97"/>
      <c r="M578" s="97"/>
      <c r="N578" s="96"/>
    </row>
    <row r="579" spans="4:14" x14ac:dyDescent="0.25">
      <c r="D579" s="99"/>
      <c r="E579" s="99"/>
      <c r="F579" s="100"/>
      <c r="G579" s="99"/>
      <c r="H579" s="99"/>
      <c r="I579" s="98"/>
      <c r="J579" s="98"/>
      <c r="K579" s="98"/>
      <c r="L579" s="97"/>
      <c r="M579" s="97"/>
      <c r="N579" s="96"/>
    </row>
    <row r="580" spans="4:14" x14ac:dyDescent="0.25">
      <c r="D580" s="99"/>
      <c r="E580" s="99"/>
      <c r="F580" s="100"/>
      <c r="G580" s="99"/>
      <c r="H580" s="99"/>
      <c r="I580" s="98"/>
      <c r="J580" s="98"/>
      <c r="K580" s="98"/>
      <c r="L580" s="97"/>
      <c r="M580" s="97"/>
      <c r="N580" s="96"/>
    </row>
    <row r="581" spans="4:14" x14ac:dyDescent="0.25">
      <c r="D581" s="99"/>
      <c r="E581" s="99"/>
      <c r="F581" s="100"/>
      <c r="G581" s="99"/>
      <c r="H581" s="99"/>
      <c r="I581" s="98"/>
      <c r="J581" s="98"/>
      <c r="K581" s="98"/>
      <c r="L581" s="97"/>
      <c r="M581" s="97"/>
      <c r="N581" s="96"/>
    </row>
    <row r="582" spans="4:14" x14ac:dyDescent="0.25">
      <c r="D582" s="99"/>
      <c r="E582" s="99"/>
      <c r="F582" s="100"/>
      <c r="G582" s="99"/>
      <c r="H582" s="99"/>
      <c r="I582" s="98"/>
      <c r="J582" s="98"/>
      <c r="K582" s="98"/>
      <c r="L582" s="97"/>
      <c r="M582" s="97"/>
      <c r="N582" s="96"/>
    </row>
    <row r="583" spans="4:14" x14ac:dyDescent="0.25">
      <c r="D583" s="99"/>
      <c r="E583" s="99"/>
      <c r="F583" s="100"/>
      <c r="G583" s="99"/>
      <c r="H583" s="99"/>
      <c r="I583" s="98"/>
      <c r="J583" s="98"/>
      <c r="K583" s="98"/>
      <c r="L583" s="97"/>
      <c r="M583" s="97"/>
      <c r="N583" s="96"/>
    </row>
    <row r="584" spans="4:14" x14ac:dyDescent="0.25">
      <c r="D584" s="99"/>
      <c r="E584" s="99"/>
      <c r="F584" s="100"/>
      <c r="G584" s="99"/>
      <c r="H584" s="99"/>
      <c r="I584" s="98"/>
      <c r="J584" s="98"/>
      <c r="K584" s="98"/>
      <c r="L584" s="97"/>
      <c r="M584" s="97"/>
      <c r="N584" s="96"/>
    </row>
    <row r="585" spans="4:14" x14ac:dyDescent="0.25">
      <c r="D585" s="99"/>
      <c r="E585" s="99"/>
      <c r="F585" s="100"/>
      <c r="G585" s="99"/>
      <c r="H585" s="99"/>
      <c r="I585" s="98"/>
      <c r="J585" s="98"/>
      <c r="K585" s="98"/>
      <c r="L585" s="97"/>
      <c r="M585" s="97"/>
      <c r="N585" s="96"/>
    </row>
    <row r="586" spans="4:14" x14ac:dyDescent="0.25">
      <c r="D586" s="99"/>
      <c r="E586" s="99"/>
      <c r="F586" s="100"/>
      <c r="G586" s="99"/>
      <c r="H586" s="99"/>
      <c r="I586" s="98"/>
      <c r="J586" s="98"/>
      <c r="K586" s="98"/>
      <c r="L586" s="97"/>
      <c r="M586" s="97"/>
      <c r="N586" s="96"/>
    </row>
    <row r="587" spans="4:14" x14ac:dyDescent="0.25">
      <c r="D587" s="99"/>
      <c r="E587" s="99"/>
      <c r="F587" s="100"/>
      <c r="G587" s="99"/>
      <c r="H587" s="99"/>
      <c r="I587" s="98"/>
      <c r="J587" s="98"/>
      <c r="K587" s="98"/>
      <c r="L587" s="97"/>
      <c r="M587" s="97"/>
      <c r="N587" s="96"/>
    </row>
    <row r="588" spans="4:14" x14ac:dyDescent="0.25">
      <c r="D588" s="99"/>
      <c r="E588" s="99"/>
      <c r="F588" s="100"/>
      <c r="G588" s="99"/>
      <c r="H588" s="99"/>
      <c r="I588" s="98"/>
      <c r="J588" s="98"/>
      <c r="K588" s="98"/>
      <c r="L588" s="97"/>
      <c r="M588" s="97"/>
      <c r="N588" s="96"/>
    </row>
    <row r="589" spans="4:14" x14ac:dyDescent="0.25">
      <c r="D589" s="99"/>
      <c r="E589" s="99"/>
      <c r="F589" s="100"/>
      <c r="G589" s="99"/>
      <c r="H589" s="99"/>
      <c r="I589" s="98"/>
      <c r="J589" s="98"/>
      <c r="K589" s="98"/>
      <c r="L589" s="97"/>
      <c r="M589" s="97"/>
      <c r="N589" s="96"/>
    </row>
    <row r="590" spans="4:14" x14ac:dyDescent="0.25">
      <c r="D590" s="99"/>
      <c r="E590" s="99"/>
      <c r="F590" s="100"/>
      <c r="G590" s="99"/>
      <c r="H590" s="99"/>
      <c r="I590" s="98"/>
      <c r="J590" s="98"/>
      <c r="K590" s="98"/>
      <c r="L590" s="97"/>
      <c r="M590" s="97"/>
      <c r="N590" s="96"/>
    </row>
    <row r="591" spans="4:14" x14ac:dyDescent="0.25">
      <c r="D591" s="99"/>
      <c r="E591" s="99"/>
      <c r="F591" s="100"/>
      <c r="G591" s="99"/>
      <c r="H591" s="99"/>
      <c r="I591" s="98"/>
      <c r="J591" s="98"/>
      <c r="K591" s="98"/>
      <c r="L591" s="97"/>
      <c r="M591" s="97"/>
      <c r="N591" s="96"/>
    </row>
    <row r="592" spans="4:14" x14ac:dyDescent="0.25">
      <c r="D592" s="99"/>
      <c r="E592" s="99"/>
      <c r="F592" s="100"/>
      <c r="G592" s="99"/>
      <c r="H592" s="99"/>
      <c r="I592" s="98"/>
      <c r="J592" s="98"/>
      <c r="K592" s="98"/>
      <c r="L592" s="97"/>
      <c r="M592" s="97"/>
      <c r="N592" s="96"/>
    </row>
    <row r="593" spans="4:14" x14ac:dyDescent="0.25">
      <c r="D593" s="99"/>
      <c r="E593" s="99"/>
      <c r="F593" s="100"/>
      <c r="G593" s="99"/>
      <c r="H593" s="99"/>
      <c r="I593" s="98"/>
      <c r="J593" s="98"/>
      <c r="K593" s="98"/>
      <c r="L593" s="97"/>
      <c r="M593" s="97"/>
      <c r="N593" s="96"/>
    </row>
    <row r="594" spans="4:14" x14ac:dyDescent="0.25">
      <c r="D594" s="99"/>
      <c r="E594" s="99"/>
      <c r="F594" s="100"/>
      <c r="G594" s="99"/>
      <c r="H594" s="99"/>
      <c r="I594" s="98"/>
      <c r="J594" s="98"/>
      <c r="K594" s="98"/>
      <c r="L594" s="97"/>
      <c r="M594" s="97"/>
      <c r="N594" s="96"/>
    </row>
    <row r="595" spans="4:14" x14ac:dyDescent="0.25">
      <c r="D595" s="99"/>
      <c r="E595" s="99"/>
      <c r="F595" s="100"/>
      <c r="G595" s="99"/>
      <c r="H595" s="99"/>
      <c r="I595" s="98"/>
      <c r="J595" s="98"/>
      <c r="K595" s="98"/>
      <c r="L595" s="97"/>
      <c r="M595" s="97"/>
      <c r="N595" s="96"/>
    </row>
    <row r="596" spans="4:14" x14ac:dyDescent="0.25">
      <c r="D596" s="99"/>
      <c r="E596" s="99"/>
      <c r="F596" s="100"/>
      <c r="G596" s="99"/>
      <c r="H596" s="99"/>
      <c r="I596" s="98"/>
      <c r="J596" s="98"/>
      <c r="K596" s="98"/>
      <c r="L596" s="97"/>
      <c r="M596" s="97"/>
      <c r="N596" s="96"/>
    </row>
    <row r="597" spans="4:14" x14ac:dyDescent="0.25">
      <c r="D597" s="99"/>
      <c r="E597" s="99"/>
      <c r="F597" s="100"/>
      <c r="G597" s="99"/>
      <c r="H597" s="99"/>
      <c r="I597" s="98"/>
      <c r="J597" s="98"/>
      <c r="K597" s="98"/>
      <c r="L597" s="97"/>
      <c r="M597" s="97"/>
      <c r="N597" s="96"/>
    </row>
    <row r="598" spans="4:14" x14ac:dyDescent="0.25">
      <c r="D598" s="99"/>
      <c r="E598" s="99"/>
      <c r="F598" s="100"/>
      <c r="G598" s="99"/>
      <c r="H598" s="99"/>
      <c r="I598" s="98"/>
      <c r="J598" s="98"/>
      <c r="K598" s="98"/>
      <c r="L598" s="97"/>
      <c r="M598" s="97"/>
      <c r="N598" s="96"/>
    </row>
    <row r="599" spans="4:14" x14ac:dyDescent="0.25">
      <c r="D599" s="99"/>
      <c r="E599" s="99"/>
      <c r="F599" s="100"/>
      <c r="G599" s="99"/>
      <c r="H599" s="99"/>
      <c r="I599" s="98"/>
      <c r="J599" s="98"/>
      <c r="K599" s="98"/>
      <c r="L599" s="97"/>
      <c r="M599" s="97"/>
      <c r="N599" s="96"/>
    </row>
    <row r="600" spans="4:14" x14ac:dyDescent="0.25">
      <c r="D600" s="99"/>
      <c r="E600" s="99"/>
      <c r="F600" s="100"/>
      <c r="G600" s="99"/>
      <c r="H600" s="99"/>
      <c r="I600" s="98"/>
      <c r="J600" s="98"/>
      <c r="K600" s="98"/>
      <c r="L600" s="97"/>
      <c r="M600" s="97"/>
      <c r="N600" s="96"/>
    </row>
    <row r="601" spans="4:14" x14ac:dyDescent="0.25">
      <c r="D601" s="99"/>
      <c r="E601" s="99"/>
      <c r="F601" s="100"/>
      <c r="G601" s="99"/>
      <c r="H601" s="99"/>
      <c r="I601" s="98"/>
      <c r="J601" s="98"/>
      <c r="K601" s="98"/>
      <c r="L601" s="97"/>
      <c r="M601" s="97"/>
      <c r="N601" s="96"/>
    </row>
    <row r="602" spans="4:14" x14ac:dyDescent="0.25">
      <c r="D602" s="99"/>
      <c r="E602" s="99"/>
      <c r="F602" s="100"/>
      <c r="G602" s="99"/>
      <c r="H602" s="99"/>
      <c r="I602" s="98"/>
      <c r="J602" s="98"/>
      <c r="K602" s="98"/>
      <c r="L602" s="97"/>
      <c r="M602" s="97"/>
      <c r="N602" s="96"/>
    </row>
    <row r="603" spans="4:14" x14ac:dyDescent="0.25">
      <c r="D603" s="99"/>
      <c r="E603" s="99"/>
      <c r="F603" s="100"/>
      <c r="G603" s="99"/>
      <c r="H603" s="99"/>
      <c r="I603" s="98"/>
      <c r="J603" s="98"/>
      <c r="K603" s="98"/>
      <c r="L603" s="97"/>
      <c r="M603" s="97"/>
      <c r="N603" s="96"/>
    </row>
    <row r="604" spans="4:14" x14ac:dyDescent="0.25">
      <c r="D604" s="99"/>
      <c r="E604" s="99"/>
      <c r="F604" s="100"/>
      <c r="G604" s="99"/>
      <c r="H604" s="99"/>
      <c r="I604" s="98"/>
      <c r="J604" s="98"/>
      <c r="K604" s="98"/>
      <c r="L604" s="97"/>
      <c r="M604" s="97"/>
      <c r="N604" s="96"/>
    </row>
    <row r="605" spans="4:14" x14ac:dyDescent="0.25">
      <c r="D605" s="99"/>
      <c r="E605" s="99"/>
      <c r="F605" s="100"/>
      <c r="G605" s="99"/>
      <c r="H605" s="99"/>
      <c r="I605" s="98"/>
      <c r="J605" s="98"/>
      <c r="K605" s="98"/>
      <c r="L605" s="97"/>
      <c r="M605" s="97"/>
      <c r="N605" s="96"/>
    </row>
    <row r="606" spans="4:14" x14ac:dyDescent="0.25">
      <c r="D606" s="99"/>
      <c r="E606" s="99"/>
      <c r="F606" s="100"/>
      <c r="G606" s="99"/>
      <c r="H606" s="99"/>
      <c r="I606" s="98"/>
      <c r="J606" s="98"/>
      <c r="K606" s="98"/>
      <c r="L606" s="97"/>
      <c r="M606" s="97"/>
      <c r="N606" s="96"/>
    </row>
    <row r="607" spans="4:14" x14ac:dyDescent="0.25">
      <c r="D607" s="99"/>
      <c r="E607" s="99"/>
      <c r="F607" s="100"/>
      <c r="G607" s="99"/>
      <c r="H607" s="99"/>
      <c r="I607" s="98"/>
      <c r="J607" s="98"/>
      <c r="K607" s="98"/>
      <c r="L607" s="97"/>
      <c r="M607" s="97"/>
      <c r="N607" s="96"/>
    </row>
    <row r="608" spans="4:14" x14ac:dyDescent="0.25">
      <c r="D608" s="99"/>
      <c r="E608" s="99"/>
      <c r="F608" s="100"/>
      <c r="G608" s="99"/>
      <c r="H608" s="99"/>
      <c r="I608" s="98"/>
      <c r="J608" s="98"/>
      <c r="K608" s="98"/>
      <c r="L608" s="97"/>
      <c r="M608" s="97"/>
      <c r="N608" s="96"/>
    </row>
    <row r="609" spans="4:14" x14ac:dyDescent="0.25">
      <c r="D609" s="99"/>
      <c r="E609" s="99"/>
      <c r="F609" s="100"/>
      <c r="G609" s="99"/>
      <c r="H609" s="99"/>
      <c r="I609" s="98"/>
      <c r="J609" s="98"/>
      <c r="K609" s="98"/>
      <c r="L609" s="97"/>
      <c r="M609" s="97"/>
      <c r="N609" s="96"/>
    </row>
    <row r="610" spans="4:14" x14ac:dyDescent="0.25">
      <c r="D610" s="99"/>
      <c r="E610" s="99"/>
      <c r="F610" s="100"/>
      <c r="G610" s="99"/>
      <c r="H610" s="99"/>
      <c r="I610" s="98"/>
      <c r="J610" s="98"/>
      <c r="K610" s="98"/>
      <c r="L610" s="97"/>
      <c r="M610" s="97"/>
      <c r="N610" s="96"/>
    </row>
    <row r="611" spans="4:14" x14ac:dyDescent="0.25">
      <c r="D611" s="99"/>
      <c r="E611" s="99"/>
      <c r="F611" s="100"/>
      <c r="G611" s="99"/>
      <c r="H611" s="99"/>
      <c r="I611" s="98"/>
      <c r="J611" s="98"/>
      <c r="K611" s="98"/>
      <c r="L611" s="97"/>
      <c r="M611" s="97"/>
      <c r="N611" s="96"/>
    </row>
    <row r="612" spans="4:14" x14ac:dyDescent="0.25">
      <c r="D612" s="99"/>
      <c r="E612" s="99"/>
      <c r="F612" s="100"/>
      <c r="G612" s="99"/>
      <c r="H612" s="99"/>
      <c r="I612" s="98"/>
      <c r="J612" s="98"/>
      <c r="K612" s="98"/>
      <c r="L612" s="97"/>
      <c r="M612" s="97"/>
      <c r="N612" s="96"/>
    </row>
    <row r="613" spans="4:14" x14ac:dyDescent="0.25">
      <c r="D613" s="99"/>
      <c r="E613" s="99"/>
      <c r="F613" s="100"/>
      <c r="G613" s="99"/>
      <c r="H613" s="99"/>
      <c r="I613" s="98"/>
      <c r="J613" s="98"/>
      <c r="K613" s="98"/>
      <c r="L613" s="97"/>
      <c r="M613" s="97"/>
      <c r="N613" s="96"/>
    </row>
    <row r="614" spans="4:14" x14ac:dyDescent="0.25">
      <c r="D614" s="99"/>
      <c r="E614" s="99"/>
      <c r="F614" s="100"/>
      <c r="G614" s="99"/>
      <c r="H614" s="99"/>
      <c r="I614" s="98"/>
      <c r="J614" s="98"/>
      <c r="K614" s="98"/>
      <c r="L614" s="97"/>
      <c r="M614" s="97"/>
      <c r="N614" s="96"/>
    </row>
    <row r="615" spans="4:14" x14ac:dyDescent="0.25">
      <c r="D615" s="99"/>
      <c r="E615" s="99"/>
      <c r="F615" s="100"/>
      <c r="G615" s="99"/>
      <c r="H615" s="99"/>
      <c r="I615" s="98"/>
      <c r="J615" s="98"/>
      <c r="K615" s="98"/>
      <c r="L615" s="97"/>
      <c r="M615" s="97"/>
      <c r="N615" s="96"/>
    </row>
    <row r="616" spans="4:14" x14ac:dyDescent="0.25">
      <c r="D616" s="99"/>
      <c r="E616" s="99"/>
      <c r="F616" s="100"/>
      <c r="G616" s="99"/>
      <c r="H616" s="99"/>
      <c r="I616" s="98"/>
      <c r="J616" s="98"/>
      <c r="K616" s="98"/>
      <c r="L616" s="97"/>
      <c r="M616" s="97"/>
      <c r="N616" s="96"/>
    </row>
    <row r="617" spans="4:14" x14ac:dyDescent="0.25">
      <c r="D617" s="99"/>
      <c r="E617" s="99"/>
      <c r="F617" s="100"/>
      <c r="G617" s="99"/>
      <c r="H617" s="99"/>
      <c r="I617" s="98"/>
      <c r="J617" s="98"/>
      <c r="K617" s="98"/>
      <c r="L617" s="97"/>
      <c r="M617" s="97"/>
      <c r="N617" s="96"/>
    </row>
    <row r="618" spans="4:14" x14ac:dyDescent="0.25">
      <c r="D618" s="99"/>
      <c r="E618" s="99"/>
      <c r="F618" s="100"/>
      <c r="G618" s="99"/>
      <c r="H618" s="99"/>
      <c r="I618" s="98"/>
      <c r="J618" s="98"/>
      <c r="K618" s="98"/>
      <c r="L618" s="97"/>
      <c r="M618" s="97"/>
      <c r="N618" s="96"/>
    </row>
    <row r="619" spans="4:14" x14ac:dyDescent="0.25">
      <c r="D619" s="99"/>
      <c r="E619" s="99"/>
      <c r="F619" s="100"/>
      <c r="G619" s="99"/>
      <c r="H619" s="99"/>
      <c r="I619" s="98"/>
      <c r="J619" s="98"/>
      <c r="K619" s="98"/>
      <c r="L619" s="97"/>
      <c r="M619" s="97"/>
      <c r="N619" s="96"/>
    </row>
    <row r="620" spans="4:14" x14ac:dyDescent="0.25">
      <c r="D620" s="99"/>
      <c r="E620" s="99"/>
      <c r="F620" s="100"/>
      <c r="G620" s="99"/>
      <c r="H620" s="99"/>
      <c r="I620" s="98"/>
      <c r="J620" s="98"/>
      <c r="K620" s="98"/>
      <c r="L620" s="97"/>
      <c r="M620" s="97"/>
      <c r="N620" s="96"/>
    </row>
    <row r="621" spans="4:14" x14ac:dyDescent="0.25">
      <c r="D621" s="99"/>
      <c r="E621" s="99"/>
      <c r="F621" s="100"/>
      <c r="G621" s="99"/>
      <c r="H621" s="99"/>
      <c r="I621" s="98"/>
      <c r="J621" s="98"/>
      <c r="K621" s="98"/>
      <c r="L621" s="97"/>
      <c r="M621" s="97"/>
      <c r="N621" s="96"/>
    </row>
    <row r="622" spans="4:14" x14ac:dyDescent="0.25">
      <c r="D622" s="99"/>
      <c r="E622" s="99"/>
      <c r="F622" s="100"/>
      <c r="G622" s="99"/>
      <c r="H622" s="99"/>
      <c r="I622" s="98"/>
      <c r="J622" s="98"/>
      <c r="K622" s="98"/>
      <c r="L622" s="97"/>
      <c r="M622" s="97"/>
      <c r="N622" s="96"/>
    </row>
    <row r="623" spans="4:14" x14ac:dyDescent="0.25">
      <c r="D623" s="99"/>
      <c r="E623" s="99"/>
      <c r="F623" s="100"/>
      <c r="G623" s="99"/>
      <c r="H623" s="99"/>
      <c r="I623" s="98"/>
      <c r="J623" s="98"/>
      <c r="K623" s="98"/>
      <c r="L623" s="97"/>
      <c r="M623" s="97"/>
      <c r="N623" s="96"/>
    </row>
    <row r="624" spans="4:14" x14ac:dyDescent="0.25">
      <c r="D624" s="99"/>
      <c r="E624" s="99"/>
      <c r="F624" s="100"/>
      <c r="G624" s="99"/>
      <c r="H624" s="99"/>
      <c r="I624" s="98"/>
      <c r="J624" s="98"/>
      <c r="K624" s="98"/>
      <c r="L624" s="97"/>
      <c r="M624" s="97"/>
      <c r="N624" s="96"/>
    </row>
    <row r="625" spans="4:14" x14ac:dyDescent="0.25">
      <c r="D625" s="99"/>
      <c r="E625" s="99"/>
      <c r="F625" s="100"/>
      <c r="G625" s="99"/>
      <c r="H625" s="99"/>
      <c r="I625" s="98"/>
      <c r="J625" s="98"/>
      <c r="K625" s="98"/>
      <c r="L625" s="97"/>
      <c r="M625" s="97"/>
      <c r="N625" s="96"/>
    </row>
    <row r="626" spans="4:14" x14ac:dyDescent="0.25">
      <c r="D626" s="99"/>
      <c r="E626" s="99"/>
      <c r="F626" s="100"/>
      <c r="G626" s="99"/>
      <c r="H626" s="99"/>
      <c r="I626" s="98"/>
      <c r="J626" s="98"/>
      <c r="K626" s="98"/>
      <c r="L626" s="97"/>
      <c r="M626" s="97"/>
      <c r="N626" s="96"/>
    </row>
    <row r="627" spans="4:14" x14ac:dyDescent="0.25">
      <c r="D627" s="99"/>
      <c r="E627" s="99"/>
      <c r="F627" s="100"/>
      <c r="G627" s="99"/>
      <c r="H627" s="99"/>
      <c r="I627" s="98"/>
      <c r="J627" s="98"/>
      <c r="K627" s="98"/>
      <c r="L627" s="97"/>
      <c r="M627" s="97"/>
      <c r="N627" s="96"/>
    </row>
    <row r="628" spans="4:14" x14ac:dyDescent="0.25">
      <c r="D628" s="99"/>
      <c r="E628" s="99"/>
      <c r="F628" s="100"/>
      <c r="G628" s="99"/>
      <c r="H628" s="99"/>
      <c r="I628" s="98"/>
      <c r="J628" s="98"/>
      <c r="K628" s="98"/>
      <c r="L628" s="97"/>
      <c r="M628" s="97"/>
      <c r="N628" s="96"/>
    </row>
    <row r="629" spans="4:14" x14ac:dyDescent="0.25">
      <c r="D629" s="99"/>
      <c r="E629" s="99"/>
      <c r="F629" s="100"/>
      <c r="G629" s="99"/>
      <c r="H629" s="99"/>
      <c r="I629" s="98"/>
      <c r="J629" s="98"/>
      <c r="K629" s="98"/>
      <c r="L629" s="97"/>
      <c r="M629" s="97"/>
      <c r="N629" s="96"/>
    </row>
    <row r="630" spans="4:14" x14ac:dyDescent="0.25">
      <c r="D630" s="99"/>
      <c r="E630" s="99"/>
      <c r="F630" s="100"/>
      <c r="G630" s="99"/>
      <c r="H630" s="99"/>
      <c r="I630" s="98"/>
      <c r="J630" s="98"/>
      <c r="K630" s="98"/>
      <c r="L630" s="97"/>
      <c r="M630" s="97"/>
      <c r="N630" s="96"/>
    </row>
    <row r="631" spans="4:14" x14ac:dyDescent="0.25">
      <c r="D631" s="99"/>
      <c r="E631" s="99"/>
      <c r="F631" s="100"/>
      <c r="G631" s="99"/>
      <c r="H631" s="99"/>
      <c r="I631" s="98"/>
      <c r="J631" s="98"/>
      <c r="K631" s="98"/>
      <c r="L631" s="97"/>
      <c r="M631" s="97"/>
      <c r="N631" s="96"/>
    </row>
    <row r="632" spans="4:14" x14ac:dyDescent="0.25">
      <c r="D632" s="99"/>
      <c r="E632" s="99"/>
      <c r="F632" s="100"/>
      <c r="G632" s="99"/>
      <c r="H632" s="99"/>
      <c r="I632" s="98"/>
      <c r="J632" s="98"/>
      <c r="K632" s="98"/>
      <c r="L632" s="97"/>
      <c r="M632" s="97"/>
      <c r="N632" s="96"/>
    </row>
    <row r="633" spans="4:14" x14ac:dyDescent="0.25">
      <c r="D633" s="99"/>
      <c r="E633" s="99"/>
      <c r="F633" s="100"/>
      <c r="G633" s="99"/>
      <c r="H633" s="99"/>
      <c r="I633" s="98"/>
      <c r="J633" s="98"/>
      <c r="K633" s="98"/>
      <c r="L633" s="97"/>
      <c r="M633" s="97"/>
      <c r="N633" s="96"/>
    </row>
    <row r="634" spans="4:14" x14ac:dyDescent="0.25">
      <c r="D634" s="99"/>
      <c r="E634" s="99"/>
      <c r="F634" s="100"/>
      <c r="G634" s="99"/>
      <c r="H634" s="99"/>
      <c r="I634" s="98"/>
      <c r="J634" s="98"/>
      <c r="K634" s="98"/>
      <c r="L634" s="97"/>
      <c r="M634" s="97"/>
      <c r="N634" s="96"/>
    </row>
    <row r="635" spans="4:14" x14ac:dyDescent="0.25">
      <c r="D635" s="99"/>
      <c r="E635" s="99"/>
      <c r="F635" s="100"/>
      <c r="G635" s="99"/>
      <c r="H635" s="99"/>
      <c r="I635" s="98"/>
      <c r="J635" s="98"/>
      <c r="K635" s="98"/>
      <c r="L635" s="97"/>
      <c r="M635" s="97"/>
      <c r="N635" s="96"/>
    </row>
    <row r="636" spans="4:14" x14ac:dyDescent="0.25">
      <c r="D636" s="99"/>
      <c r="E636" s="99"/>
      <c r="F636" s="100"/>
      <c r="G636" s="99"/>
      <c r="H636" s="99"/>
      <c r="I636" s="98"/>
      <c r="J636" s="98"/>
      <c r="K636" s="98"/>
      <c r="L636" s="97"/>
      <c r="M636" s="97"/>
      <c r="N636" s="96"/>
    </row>
    <row r="637" spans="4:14" x14ac:dyDescent="0.25">
      <c r="D637" s="99"/>
      <c r="E637" s="99"/>
      <c r="F637" s="100"/>
      <c r="G637" s="99"/>
      <c r="H637" s="99"/>
      <c r="I637" s="98"/>
      <c r="J637" s="98"/>
      <c r="K637" s="98"/>
      <c r="L637" s="97"/>
      <c r="M637" s="97"/>
      <c r="N637" s="96"/>
    </row>
    <row r="638" spans="4:14" x14ac:dyDescent="0.25">
      <c r="D638" s="99"/>
      <c r="E638" s="99"/>
      <c r="F638" s="100"/>
      <c r="G638" s="99"/>
      <c r="H638" s="99"/>
      <c r="I638" s="98"/>
      <c r="J638" s="98"/>
      <c r="K638" s="98"/>
      <c r="L638" s="97"/>
      <c r="M638" s="97"/>
      <c r="N638" s="96"/>
    </row>
    <row r="639" spans="4:14" x14ac:dyDescent="0.25">
      <c r="D639" s="99"/>
      <c r="E639" s="99"/>
      <c r="F639" s="100"/>
      <c r="G639" s="99"/>
      <c r="H639" s="99"/>
      <c r="I639" s="98"/>
      <c r="J639" s="98"/>
      <c r="K639" s="98"/>
      <c r="L639" s="97"/>
      <c r="M639" s="97"/>
      <c r="N639" s="96"/>
    </row>
    <row r="640" spans="4:14" x14ac:dyDescent="0.25">
      <c r="D640" s="99"/>
      <c r="E640" s="99"/>
      <c r="F640" s="100"/>
      <c r="G640" s="99"/>
      <c r="H640" s="99"/>
      <c r="I640" s="98"/>
      <c r="J640" s="98"/>
      <c r="K640" s="98"/>
      <c r="L640" s="97"/>
      <c r="M640" s="97"/>
      <c r="N640" s="96"/>
    </row>
    <row r="641" spans="4:14" x14ac:dyDescent="0.25">
      <c r="D641" s="99"/>
      <c r="E641" s="99"/>
      <c r="F641" s="100"/>
      <c r="G641" s="99"/>
      <c r="H641" s="99"/>
      <c r="I641" s="98"/>
      <c r="J641" s="98"/>
      <c r="K641" s="98"/>
      <c r="L641" s="97"/>
      <c r="M641" s="97"/>
      <c r="N641" s="96"/>
    </row>
    <row r="642" spans="4:14" x14ac:dyDescent="0.25">
      <c r="D642" s="99"/>
      <c r="E642" s="99"/>
      <c r="F642" s="100"/>
      <c r="G642" s="99"/>
      <c r="H642" s="99"/>
      <c r="I642" s="98"/>
      <c r="J642" s="98"/>
      <c r="K642" s="98"/>
      <c r="L642" s="97"/>
      <c r="M642" s="97"/>
      <c r="N642" s="96"/>
    </row>
    <row r="643" spans="4:14" x14ac:dyDescent="0.25">
      <c r="D643" s="99"/>
      <c r="E643" s="99"/>
      <c r="F643" s="100"/>
      <c r="G643" s="99"/>
      <c r="H643" s="99"/>
      <c r="I643" s="98"/>
      <c r="J643" s="98"/>
      <c r="K643" s="98"/>
      <c r="L643" s="97"/>
      <c r="M643" s="97"/>
      <c r="N643" s="96"/>
    </row>
    <row r="644" spans="4:14" x14ac:dyDescent="0.25">
      <c r="D644" s="99"/>
      <c r="E644" s="99"/>
      <c r="F644" s="100"/>
      <c r="G644" s="99"/>
      <c r="H644" s="99"/>
      <c r="I644" s="98"/>
      <c r="J644" s="98"/>
      <c r="K644" s="98"/>
      <c r="L644" s="97"/>
      <c r="M644" s="97"/>
      <c r="N644" s="96"/>
    </row>
    <row r="645" spans="4:14" x14ac:dyDescent="0.25">
      <c r="D645" s="99"/>
      <c r="E645" s="99"/>
      <c r="F645" s="100"/>
      <c r="G645" s="99"/>
      <c r="H645" s="99"/>
      <c r="I645" s="98"/>
      <c r="J645" s="98"/>
      <c r="K645" s="98"/>
      <c r="L645" s="97"/>
      <c r="M645" s="97"/>
      <c r="N645" s="96"/>
    </row>
    <row r="646" spans="4:14" x14ac:dyDescent="0.25">
      <c r="D646" s="99"/>
      <c r="E646" s="99"/>
      <c r="F646" s="100"/>
      <c r="G646" s="99"/>
      <c r="H646" s="99"/>
      <c r="I646" s="98"/>
      <c r="J646" s="98"/>
      <c r="K646" s="98"/>
      <c r="L646" s="97"/>
      <c r="M646" s="97"/>
      <c r="N646" s="96"/>
    </row>
    <row r="647" spans="4:14" x14ac:dyDescent="0.25">
      <c r="D647" s="99"/>
      <c r="E647" s="99"/>
      <c r="F647" s="100"/>
      <c r="G647" s="99"/>
      <c r="H647" s="99"/>
      <c r="I647" s="98"/>
      <c r="J647" s="98"/>
      <c r="K647" s="98"/>
      <c r="L647" s="97"/>
      <c r="M647" s="97"/>
      <c r="N647" s="96"/>
    </row>
    <row r="648" spans="4:14" x14ac:dyDescent="0.25">
      <c r="D648" s="99"/>
      <c r="E648" s="99"/>
      <c r="F648" s="100"/>
      <c r="G648" s="99"/>
      <c r="H648" s="99"/>
      <c r="I648" s="98"/>
      <c r="J648" s="98"/>
      <c r="K648" s="98"/>
      <c r="L648" s="97"/>
      <c r="M648" s="97"/>
      <c r="N648" s="96"/>
    </row>
    <row r="649" spans="4:14" x14ac:dyDescent="0.25">
      <c r="D649" s="99"/>
      <c r="E649" s="99"/>
      <c r="F649" s="100"/>
      <c r="G649" s="99"/>
      <c r="H649" s="99"/>
      <c r="I649" s="98"/>
      <c r="J649" s="98"/>
      <c r="K649" s="98"/>
      <c r="L649" s="97"/>
      <c r="M649" s="97"/>
      <c r="N649" s="96"/>
    </row>
    <row r="650" spans="4:14" x14ac:dyDescent="0.25">
      <c r="D650" s="99"/>
      <c r="E650" s="99"/>
      <c r="F650" s="100"/>
      <c r="G650" s="99"/>
      <c r="H650" s="99"/>
      <c r="I650" s="98"/>
      <c r="J650" s="98"/>
      <c r="K650" s="98"/>
      <c r="L650" s="97"/>
      <c r="M650" s="97"/>
      <c r="N650" s="96"/>
    </row>
    <row r="651" spans="4:14" x14ac:dyDescent="0.25">
      <c r="D651" s="99"/>
      <c r="E651" s="99"/>
      <c r="F651" s="100"/>
      <c r="G651" s="99"/>
      <c r="H651" s="99"/>
      <c r="I651" s="98"/>
      <c r="J651" s="98"/>
      <c r="K651" s="98"/>
      <c r="L651" s="97"/>
      <c r="M651" s="97"/>
      <c r="N651" s="96"/>
    </row>
    <row r="652" spans="4:14" x14ac:dyDescent="0.25">
      <c r="D652" s="99"/>
      <c r="E652" s="99"/>
      <c r="F652" s="100"/>
      <c r="G652" s="99"/>
      <c r="H652" s="99"/>
      <c r="I652" s="98"/>
      <c r="J652" s="98"/>
      <c r="K652" s="98"/>
      <c r="L652" s="97"/>
      <c r="M652" s="97"/>
      <c r="N652" s="96"/>
    </row>
    <row r="653" spans="4:14" x14ac:dyDescent="0.25">
      <c r="D653" s="99"/>
      <c r="E653" s="99"/>
      <c r="F653" s="100"/>
      <c r="G653" s="99"/>
      <c r="H653" s="99"/>
      <c r="I653" s="98"/>
      <c r="J653" s="98"/>
      <c r="K653" s="98"/>
      <c r="L653" s="97"/>
      <c r="M653" s="97"/>
      <c r="N653" s="96"/>
    </row>
    <row r="654" spans="4:14" x14ac:dyDescent="0.25">
      <c r="D654" s="99"/>
      <c r="E654" s="99"/>
      <c r="F654" s="100"/>
      <c r="G654" s="99"/>
      <c r="H654" s="99"/>
      <c r="I654" s="98"/>
      <c r="J654" s="98"/>
      <c r="K654" s="98"/>
      <c r="L654" s="97"/>
      <c r="M654" s="97"/>
      <c r="N654" s="96"/>
    </row>
    <row r="655" spans="4:14" x14ac:dyDescent="0.25">
      <c r="D655" s="99"/>
      <c r="E655" s="99"/>
      <c r="F655" s="100"/>
      <c r="G655" s="99"/>
      <c r="H655" s="99"/>
      <c r="I655" s="98"/>
      <c r="J655" s="98"/>
      <c r="K655" s="98"/>
      <c r="L655" s="97"/>
      <c r="M655" s="97"/>
      <c r="N655" s="96"/>
    </row>
    <row r="656" spans="4:14" x14ac:dyDescent="0.25">
      <c r="D656" s="99"/>
      <c r="E656" s="99"/>
      <c r="F656" s="100"/>
      <c r="G656" s="99"/>
      <c r="H656" s="99"/>
      <c r="I656" s="98"/>
      <c r="J656" s="98"/>
      <c r="K656" s="98"/>
      <c r="L656" s="97"/>
      <c r="M656" s="97"/>
      <c r="N656" s="96"/>
    </row>
    <row r="657" spans="4:14" x14ac:dyDescent="0.25">
      <c r="D657" s="99"/>
      <c r="E657" s="99"/>
      <c r="F657" s="100"/>
      <c r="G657" s="99"/>
      <c r="H657" s="99"/>
      <c r="I657" s="98"/>
      <c r="J657" s="98"/>
      <c r="K657" s="98"/>
      <c r="L657" s="97"/>
      <c r="M657" s="97"/>
      <c r="N657" s="96"/>
    </row>
    <row r="658" spans="4:14" x14ac:dyDescent="0.25">
      <c r="D658" s="99"/>
      <c r="E658" s="99"/>
      <c r="F658" s="100"/>
      <c r="G658" s="99"/>
      <c r="H658" s="99"/>
      <c r="I658" s="98"/>
      <c r="J658" s="98"/>
      <c r="K658" s="98"/>
      <c r="L658" s="97"/>
      <c r="M658" s="97"/>
      <c r="N658" s="96"/>
    </row>
    <row r="659" spans="4:14" x14ac:dyDescent="0.25">
      <c r="D659" s="99"/>
      <c r="E659" s="99"/>
      <c r="F659" s="100"/>
      <c r="G659" s="99"/>
      <c r="H659" s="99"/>
      <c r="I659" s="98"/>
      <c r="J659" s="98"/>
      <c r="K659" s="98"/>
      <c r="L659" s="97"/>
      <c r="M659" s="97"/>
      <c r="N659" s="96"/>
    </row>
    <row r="660" spans="4:14" x14ac:dyDescent="0.25">
      <c r="D660" s="99"/>
      <c r="E660" s="99"/>
      <c r="F660" s="100"/>
      <c r="G660" s="99"/>
      <c r="H660" s="99"/>
      <c r="I660" s="98"/>
      <c r="J660" s="98"/>
      <c r="K660" s="98"/>
      <c r="L660" s="97"/>
      <c r="M660" s="97"/>
      <c r="N660" s="96"/>
    </row>
    <row r="661" spans="4:14" x14ac:dyDescent="0.25">
      <c r="D661" s="99"/>
      <c r="E661" s="99"/>
      <c r="F661" s="100"/>
      <c r="G661" s="99"/>
      <c r="H661" s="99"/>
      <c r="I661" s="98"/>
      <c r="J661" s="98"/>
      <c r="K661" s="98"/>
      <c r="L661" s="97"/>
      <c r="M661" s="97"/>
      <c r="N661" s="96"/>
    </row>
    <row r="662" spans="4:14" x14ac:dyDescent="0.25">
      <c r="D662" s="99"/>
      <c r="E662" s="99"/>
      <c r="F662" s="100"/>
      <c r="G662" s="99"/>
      <c r="H662" s="99"/>
      <c r="I662" s="98"/>
      <c r="J662" s="98"/>
      <c r="K662" s="98"/>
      <c r="L662" s="97"/>
      <c r="M662" s="97"/>
      <c r="N662" s="96"/>
    </row>
    <row r="663" spans="4:14" x14ac:dyDescent="0.25">
      <c r="D663" s="99"/>
      <c r="E663" s="99"/>
      <c r="F663" s="100"/>
      <c r="G663" s="99"/>
      <c r="H663" s="99"/>
      <c r="I663" s="98"/>
      <c r="J663" s="98"/>
      <c r="K663" s="98"/>
      <c r="L663" s="97"/>
      <c r="M663" s="97"/>
      <c r="N663" s="96"/>
    </row>
    <row r="664" spans="4:14" x14ac:dyDescent="0.25">
      <c r="D664" s="99"/>
      <c r="E664" s="99"/>
      <c r="F664" s="100"/>
      <c r="G664" s="99"/>
      <c r="H664" s="99"/>
      <c r="I664" s="98"/>
      <c r="J664" s="98"/>
      <c r="K664" s="98"/>
      <c r="L664" s="97"/>
      <c r="M664" s="97"/>
      <c r="N664" s="96"/>
    </row>
    <row r="665" spans="4:14" x14ac:dyDescent="0.25">
      <c r="D665" s="99"/>
      <c r="E665" s="99"/>
      <c r="F665" s="100"/>
      <c r="G665" s="99"/>
      <c r="H665" s="99"/>
      <c r="I665" s="98"/>
      <c r="J665" s="98"/>
      <c r="K665" s="98"/>
      <c r="L665" s="97"/>
      <c r="M665" s="97"/>
      <c r="N665" s="96"/>
    </row>
    <row r="666" spans="4:14" x14ac:dyDescent="0.25">
      <c r="D666" s="99"/>
      <c r="E666" s="99"/>
      <c r="F666" s="100"/>
      <c r="G666" s="99"/>
      <c r="H666" s="99"/>
      <c r="I666" s="98"/>
      <c r="J666" s="98"/>
      <c r="K666" s="98"/>
      <c r="L666" s="97"/>
      <c r="M666" s="97"/>
      <c r="N666" s="96"/>
    </row>
    <row r="667" spans="4:14" x14ac:dyDescent="0.25">
      <c r="D667" s="99"/>
      <c r="E667" s="99"/>
      <c r="F667" s="100"/>
      <c r="G667" s="99"/>
      <c r="H667" s="99"/>
      <c r="I667" s="98"/>
      <c r="J667" s="98"/>
      <c r="K667" s="98"/>
      <c r="L667" s="97"/>
      <c r="M667" s="97"/>
      <c r="N667" s="96"/>
    </row>
    <row r="668" spans="4:14" x14ac:dyDescent="0.25">
      <c r="D668" s="99"/>
      <c r="E668" s="99"/>
      <c r="F668" s="100"/>
      <c r="G668" s="99"/>
      <c r="H668" s="99"/>
      <c r="I668" s="98"/>
      <c r="J668" s="98"/>
      <c r="K668" s="98"/>
      <c r="L668" s="97"/>
      <c r="M668" s="97"/>
      <c r="N668" s="96"/>
    </row>
    <row r="669" spans="4:14" x14ac:dyDescent="0.25">
      <c r="D669" s="99"/>
      <c r="E669" s="99"/>
      <c r="F669" s="100"/>
      <c r="G669" s="99"/>
      <c r="H669" s="99"/>
      <c r="I669" s="98"/>
      <c r="J669" s="98"/>
      <c r="K669" s="98"/>
      <c r="L669" s="97"/>
      <c r="M669" s="97"/>
      <c r="N669" s="96"/>
    </row>
    <row r="670" spans="4:14" x14ac:dyDescent="0.25">
      <c r="D670" s="99"/>
      <c r="E670" s="99"/>
      <c r="F670" s="100"/>
      <c r="G670" s="99"/>
      <c r="H670" s="99"/>
      <c r="I670" s="98"/>
      <c r="J670" s="98"/>
      <c r="K670" s="98"/>
      <c r="L670" s="97"/>
      <c r="M670" s="97"/>
      <c r="N670" s="96"/>
    </row>
    <row r="671" spans="4:14" x14ac:dyDescent="0.25">
      <c r="D671" s="99"/>
      <c r="E671" s="99"/>
      <c r="F671" s="100"/>
      <c r="G671" s="99"/>
      <c r="H671" s="99"/>
      <c r="I671" s="98"/>
      <c r="J671" s="98"/>
      <c r="K671" s="98"/>
      <c r="L671" s="97"/>
      <c r="M671" s="97"/>
      <c r="N671" s="96"/>
    </row>
    <row r="672" spans="4:14" x14ac:dyDescent="0.25">
      <c r="D672" s="99"/>
      <c r="E672" s="99"/>
      <c r="F672" s="100"/>
      <c r="G672" s="99"/>
      <c r="H672" s="99"/>
      <c r="I672" s="98"/>
      <c r="J672" s="98"/>
      <c r="K672" s="98"/>
      <c r="L672" s="97"/>
      <c r="M672" s="97"/>
      <c r="N672" s="96"/>
    </row>
    <row r="673" spans="4:14" x14ac:dyDescent="0.25">
      <c r="D673" s="99"/>
      <c r="E673" s="99"/>
      <c r="F673" s="100"/>
      <c r="G673" s="99"/>
      <c r="H673" s="99"/>
      <c r="I673" s="98"/>
      <c r="J673" s="98"/>
      <c r="K673" s="98"/>
      <c r="L673" s="97"/>
      <c r="M673" s="97"/>
      <c r="N673" s="96"/>
    </row>
    <row r="674" spans="4:14" x14ac:dyDescent="0.25">
      <c r="D674" s="99"/>
      <c r="E674" s="99"/>
      <c r="F674" s="100"/>
      <c r="G674" s="99"/>
      <c r="H674" s="99"/>
      <c r="I674" s="98"/>
      <c r="J674" s="98"/>
      <c r="K674" s="98"/>
      <c r="L674" s="97"/>
      <c r="M674" s="97"/>
      <c r="N674" s="96"/>
    </row>
    <row r="675" spans="4:14" x14ac:dyDescent="0.25">
      <c r="D675" s="99"/>
      <c r="E675" s="99"/>
      <c r="F675" s="100"/>
      <c r="G675" s="99"/>
      <c r="H675" s="99"/>
      <c r="I675" s="98"/>
      <c r="J675" s="98"/>
      <c r="K675" s="98"/>
      <c r="L675" s="97"/>
      <c r="M675" s="97"/>
      <c r="N675" s="96"/>
    </row>
    <row r="676" spans="4:14" x14ac:dyDescent="0.25">
      <c r="D676" s="99"/>
      <c r="E676" s="99"/>
      <c r="F676" s="100"/>
      <c r="G676" s="99"/>
      <c r="H676" s="99"/>
      <c r="I676" s="98"/>
      <c r="J676" s="98"/>
      <c r="K676" s="98"/>
      <c r="L676" s="97"/>
      <c r="M676" s="97"/>
      <c r="N676" s="96"/>
    </row>
    <row r="677" spans="4:14" x14ac:dyDescent="0.25">
      <c r="D677" s="99"/>
      <c r="E677" s="99"/>
      <c r="F677" s="100"/>
      <c r="G677" s="99"/>
      <c r="H677" s="99"/>
      <c r="I677" s="98"/>
      <c r="J677" s="98"/>
      <c r="K677" s="98"/>
      <c r="L677" s="97"/>
      <c r="M677" s="97"/>
      <c r="N677" s="96"/>
    </row>
    <row r="678" spans="4:14" x14ac:dyDescent="0.25">
      <c r="D678" s="99"/>
      <c r="E678" s="99"/>
      <c r="F678" s="100"/>
      <c r="G678" s="99"/>
      <c r="H678" s="99"/>
      <c r="I678" s="98"/>
      <c r="J678" s="98"/>
      <c r="K678" s="98"/>
      <c r="L678" s="97"/>
      <c r="M678" s="97"/>
      <c r="N678" s="96"/>
    </row>
    <row r="679" spans="4:14" x14ac:dyDescent="0.25">
      <c r="D679" s="99"/>
      <c r="E679" s="99"/>
      <c r="F679" s="100"/>
      <c r="G679" s="99"/>
      <c r="H679" s="99"/>
      <c r="I679" s="98"/>
      <c r="J679" s="98"/>
      <c r="K679" s="98"/>
      <c r="L679" s="97"/>
      <c r="M679" s="97"/>
      <c r="N679" s="96"/>
    </row>
    <row r="680" spans="4:14" x14ac:dyDescent="0.25">
      <c r="D680" s="99"/>
      <c r="E680" s="99"/>
      <c r="F680" s="100"/>
      <c r="G680" s="99"/>
      <c r="H680" s="99"/>
      <c r="I680" s="98"/>
      <c r="J680" s="98"/>
      <c r="K680" s="98"/>
      <c r="L680" s="97"/>
      <c r="M680" s="97"/>
      <c r="N680" s="96"/>
    </row>
    <row r="681" spans="4:14" x14ac:dyDescent="0.25">
      <c r="D681" s="99"/>
      <c r="E681" s="99"/>
      <c r="F681" s="100"/>
      <c r="G681" s="99"/>
      <c r="H681" s="99"/>
      <c r="I681" s="98"/>
      <c r="J681" s="98"/>
      <c r="K681" s="98"/>
      <c r="L681" s="97"/>
      <c r="M681" s="97"/>
      <c r="N681" s="96"/>
    </row>
    <row r="682" spans="4:14" x14ac:dyDescent="0.25">
      <c r="D682" s="99"/>
      <c r="E682" s="99"/>
      <c r="F682" s="100"/>
      <c r="G682" s="99"/>
      <c r="H682" s="99"/>
      <c r="I682" s="98"/>
      <c r="J682" s="98"/>
      <c r="K682" s="98"/>
      <c r="L682" s="97"/>
      <c r="M682" s="97"/>
      <c r="N682" s="96"/>
    </row>
    <row r="683" spans="4:14" x14ac:dyDescent="0.25">
      <c r="D683" s="99"/>
      <c r="E683" s="99"/>
      <c r="F683" s="100"/>
      <c r="G683" s="99"/>
      <c r="H683" s="99"/>
      <c r="I683" s="98"/>
      <c r="J683" s="98"/>
      <c r="K683" s="98"/>
      <c r="L683" s="97"/>
      <c r="M683" s="97"/>
      <c r="N683" s="96"/>
    </row>
    <row r="684" spans="4:14" x14ac:dyDescent="0.25">
      <c r="D684" s="99"/>
      <c r="E684" s="99"/>
      <c r="F684" s="100"/>
      <c r="G684" s="99"/>
      <c r="H684" s="99"/>
      <c r="I684" s="98"/>
      <c r="J684" s="98"/>
      <c r="K684" s="98"/>
      <c r="L684" s="97"/>
      <c r="M684" s="97"/>
      <c r="N684" s="96"/>
    </row>
    <row r="685" spans="4:14" x14ac:dyDescent="0.25">
      <c r="D685" s="99"/>
      <c r="E685" s="99"/>
      <c r="F685" s="100"/>
      <c r="G685" s="99"/>
      <c r="H685" s="99"/>
      <c r="I685" s="98"/>
      <c r="J685" s="98"/>
      <c r="K685" s="98"/>
      <c r="L685" s="97"/>
      <c r="M685" s="97"/>
      <c r="N685" s="96"/>
    </row>
    <row r="686" spans="4:14" x14ac:dyDescent="0.25">
      <c r="D686" s="99"/>
      <c r="E686" s="99"/>
      <c r="F686" s="100"/>
      <c r="G686" s="99"/>
      <c r="H686" s="99"/>
      <c r="I686" s="98"/>
      <c r="J686" s="98"/>
      <c r="K686" s="98"/>
      <c r="L686" s="97"/>
      <c r="M686" s="97"/>
      <c r="N686" s="96"/>
    </row>
    <row r="687" spans="4:14" x14ac:dyDescent="0.25">
      <c r="D687" s="99"/>
      <c r="E687" s="99"/>
      <c r="F687" s="100"/>
      <c r="G687" s="99"/>
      <c r="H687" s="99"/>
      <c r="I687" s="98"/>
      <c r="J687" s="98"/>
      <c r="K687" s="98"/>
      <c r="L687" s="97"/>
      <c r="M687" s="97"/>
      <c r="N687" s="96"/>
    </row>
    <row r="688" spans="4:14" x14ac:dyDescent="0.25">
      <c r="D688" s="99"/>
      <c r="E688" s="99"/>
      <c r="F688" s="100"/>
      <c r="G688" s="99"/>
      <c r="H688" s="99"/>
      <c r="I688" s="98"/>
      <c r="J688" s="98"/>
      <c r="K688" s="98"/>
      <c r="L688" s="97"/>
      <c r="M688" s="97"/>
      <c r="N688" s="96"/>
    </row>
    <row r="689" spans="4:14" x14ac:dyDescent="0.25">
      <c r="D689" s="99"/>
      <c r="E689" s="99"/>
      <c r="F689" s="100"/>
      <c r="G689" s="99"/>
      <c r="H689" s="99"/>
      <c r="I689" s="98"/>
      <c r="J689" s="98"/>
      <c r="K689" s="98"/>
      <c r="L689" s="97"/>
      <c r="M689" s="97"/>
      <c r="N689" s="96"/>
    </row>
    <row r="690" spans="4:14" x14ac:dyDescent="0.25">
      <c r="D690" s="99"/>
      <c r="E690" s="99"/>
      <c r="F690" s="100"/>
      <c r="G690" s="99"/>
      <c r="H690" s="99"/>
      <c r="I690" s="98"/>
      <c r="J690" s="98"/>
      <c r="K690" s="98"/>
      <c r="L690" s="97"/>
      <c r="M690" s="97"/>
      <c r="N690" s="96"/>
    </row>
    <row r="691" spans="4:14" x14ac:dyDescent="0.25">
      <c r="D691" s="99"/>
      <c r="E691" s="99"/>
      <c r="F691" s="100"/>
      <c r="G691" s="99"/>
      <c r="H691" s="99"/>
      <c r="I691" s="98"/>
      <c r="J691" s="98"/>
      <c r="K691" s="98"/>
      <c r="L691" s="97"/>
      <c r="M691" s="97"/>
      <c r="N691" s="96"/>
    </row>
    <row r="692" spans="4:14" x14ac:dyDescent="0.25">
      <c r="D692" s="99"/>
      <c r="E692" s="99"/>
      <c r="F692" s="100"/>
      <c r="G692" s="99"/>
      <c r="H692" s="99"/>
      <c r="I692" s="98"/>
      <c r="J692" s="98"/>
      <c r="K692" s="98"/>
      <c r="L692" s="97"/>
      <c r="M692" s="97"/>
      <c r="N692" s="96"/>
    </row>
    <row r="693" spans="4:14" x14ac:dyDescent="0.25">
      <c r="D693" s="99"/>
      <c r="E693" s="99"/>
      <c r="F693" s="100"/>
      <c r="G693" s="99"/>
      <c r="H693" s="99"/>
      <c r="I693" s="98"/>
      <c r="J693" s="98"/>
      <c r="K693" s="98"/>
      <c r="L693" s="97"/>
      <c r="M693" s="97"/>
      <c r="N693" s="96"/>
    </row>
    <row r="694" spans="4:14" x14ac:dyDescent="0.25">
      <c r="D694" s="99"/>
      <c r="E694" s="99"/>
      <c r="F694" s="100"/>
      <c r="G694" s="99"/>
      <c r="H694" s="99"/>
      <c r="I694" s="98"/>
      <c r="J694" s="98"/>
      <c r="K694" s="98"/>
      <c r="L694" s="97"/>
      <c r="M694" s="97"/>
      <c r="N694" s="96"/>
    </row>
    <row r="695" spans="4:14" x14ac:dyDescent="0.25">
      <c r="D695" s="99"/>
      <c r="E695" s="99"/>
      <c r="F695" s="100"/>
      <c r="G695" s="99"/>
      <c r="H695" s="99"/>
      <c r="I695" s="98"/>
      <c r="J695" s="98"/>
      <c r="K695" s="98"/>
      <c r="L695" s="97"/>
      <c r="M695" s="97"/>
      <c r="N695" s="96"/>
    </row>
    <row r="696" spans="4:14" x14ac:dyDescent="0.25">
      <c r="D696" s="99"/>
      <c r="E696" s="99"/>
      <c r="F696" s="100"/>
      <c r="G696" s="99"/>
      <c r="H696" s="99"/>
      <c r="I696" s="98"/>
      <c r="J696" s="98"/>
      <c r="K696" s="98"/>
      <c r="L696" s="97"/>
      <c r="M696" s="97"/>
      <c r="N696" s="96"/>
    </row>
    <row r="697" spans="4:14" x14ac:dyDescent="0.25">
      <c r="D697" s="99"/>
      <c r="E697" s="99"/>
      <c r="F697" s="100"/>
      <c r="G697" s="99"/>
      <c r="H697" s="99"/>
      <c r="I697" s="98"/>
      <c r="J697" s="98"/>
      <c r="K697" s="98"/>
      <c r="L697" s="97"/>
      <c r="M697" s="97"/>
      <c r="N697" s="96"/>
    </row>
    <row r="698" spans="4:14" x14ac:dyDescent="0.25">
      <c r="D698" s="99"/>
      <c r="E698" s="99"/>
      <c r="F698" s="100"/>
      <c r="G698" s="99"/>
      <c r="H698" s="99"/>
      <c r="I698" s="98"/>
      <c r="J698" s="98"/>
      <c r="K698" s="98"/>
      <c r="L698" s="97"/>
      <c r="M698" s="97"/>
      <c r="N698" s="96"/>
    </row>
    <row r="699" spans="4:14" x14ac:dyDescent="0.25">
      <c r="D699" s="99"/>
      <c r="E699" s="99"/>
      <c r="F699" s="100"/>
      <c r="G699" s="99"/>
      <c r="H699" s="99"/>
      <c r="I699" s="98"/>
      <c r="J699" s="98"/>
      <c r="K699" s="98"/>
      <c r="L699" s="97"/>
      <c r="M699" s="97"/>
      <c r="N699" s="96"/>
    </row>
    <row r="700" spans="4:14" x14ac:dyDescent="0.25">
      <c r="D700" s="99"/>
      <c r="E700" s="99"/>
      <c r="F700" s="100"/>
      <c r="G700" s="99"/>
      <c r="H700" s="99"/>
      <c r="I700" s="98"/>
      <c r="J700" s="98"/>
      <c r="K700" s="98"/>
      <c r="L700" s="97"/>
      <c r="M700" s="97"/>
      <c r="N700" s="96"/>
    </row>
    <row r="701" spans="4:14" x14ac:dyDescent="0.25">
      <c r="D701" s="99"/>
      <c r="E701" s="99"/>
      <c r="F701" s="100"/>
      <c r="G701" s="99"/>
      <c r="H701" s="99"/>
      <c r="I701" s="98"/>
      <c r="J701" s="98"/>
      <c r="K701" s="98"/>
      <c r="L701" s="97"/>
      <c r="M701" s="97"/>
      <c r="N701" s="96"/>
    </row>
    <row r="702" spans="4:14" x14ac:dyDescent="0.25">
      <c r="D702" s="99"/>
      <c r="E702" s="99"/>
      <c r="F702" s="100"/>
      <c r="G702" s="99"/>
      <c r="H702" s="99"/>
      <c r="I702" s="98"/>
      <c r="J702" s="98"/>
      <c r="K702" s="98"/>
      <c r="L702" s="97"/>
      <c r="M702" s="97"/>
      <c r="N702" s="96"/>
    </row>
    <row r="703" spans="4:14" x14ac:dyDescent="0.25">
      <c r="D703" s="99"/>
      <c r="E703" s="99"/>
      <c r="F703" s="100"/>
      <c r="G703" s="99"/>
      <c r="H703" s="99"/>
      <c r="I703" s="98"/>
      <c r="J703" s="98"/>
      <c r="K703" s="98"/>
      <c r="L703" s="97"/>
      <c r="M703" s="97"/>
      <c r="N703" s="96"/>
    </row>
    <row r="704" spans="4:14" x14ac:dyDescent="0.25">
      <c r="D704" s="99"/>
      <c r="E704" s="99"/>
      <c r="F704" s="100"/>
      <c r="G704" s="99"/>
      <c r="H704" s="99"/>
      <c r="I704" s="98"/>
      <c r="J704" s="98"/>
      <c r="K704" s="98"/>
      <c r="L704" s="97"/>
      <c r="M704" s="97"/>
      <c r="N704" s="96"/>
    </row>
    <row r="705" spans="4:14" x14ac:dyDescent="0.25">
      <c r="D705" s="99"/>
      <c r="E705" s="99"/>
      <c r="F705" s="100"/>
      <c r="G705" s="99"/>
      <c r="H705" s="99"/>
      <c r="I705" s="98"/>
      <c r="J705" s="98"/>
      <c r="K705" s="98"/>
      <c r="L705" s="97"/>
      <c r="M705" s="97"/>
      <c r="N705" s="96"/>
    </row>
    <row r="706" spans="4:14" x14ac:dyDescent="0.25">
      <c r="D706" s="99"/>
      <c r="E706" s="99"/>
      <c r="F706" s="100"/>
      <c r="G706" s="99"/>
      <c r="H706" s="99"/>
      <c r="I706" s="98"/>
      <c r="J706" s="98"/>
      <c r="K706" s="98"/>
      <c r="L706" s="97"/>
      <c r="M706" s="97"/>
      <c r="N706" s="96"/>
    </row>
    <row r="707" spans="4:14" x14ac:dyDescent="0.25">
      <c r="D707" s="99"/>
      <c r="E707" s="99"/>
      <c r="F707" s="100"/>
      <c r="G707" s="99"/>
      <c r="H707" s="99"/>
      <c r="I707" s="98"/>
      <c r="J707" s="98"/>
      <c r="K707" s="98"/>
      <c r="L707" s="97"/>
      <c r="M707" s="97"/>
      <c r="N707" s="96"/>
    </row>
    <row r="708" spans="4:14" x14ac:dyDescent="0.25">
      <c r="D708" s="99"/>
      <c r="E708" s="99"/>
      <c r="F708" s="100"/>
      <c r="G708" s="99"/>
      <c r="H708" s="99"/>
      <c r="I708" s="98"/>
      <c r="J708" s="98"/>
      <c r="K708" s="98"/>
      <c r="L708" s="97"/>
      <c r="M708" s="97"/>
      <c r="N708" s="96"/>
    </row>
    <row r="709" spans="4:14" x14ac:dyDescent="0.25">
      <c r="D709" s="99"/>
      <c r="E709" s="99"/>
      <c r="F709" s="100"/>
      <c r="G709" s="99"/>
      <c r="H709" s="99"/>
      <c r="I709" s="98"/>
      <c r="J709" s="98"/>
      <c r="K709" s="98"/>
      <c r="L709" s="97"/>
      <c r="M709" s="97"/>
      <c r="N709" s="96"/>
    </row>
    <row r="710" spans="4:14" x14ac:dyDescent="0.25">
      <c r="D710" s="99"/>
      <c r="E710" s="99"/>
      <c r="F710" s="100"/>
      <c r="G710" s="99"/>
      <c r="H710" s="99"/>
      <c r="I710" s="98"/>
      <c r="J710" s="98"/>
      <c r="K710" s="98"/>
      <c r="L710" s="97"/>
      <c r="M710" s="97"/>
      <c r="N710" s="96"/>
    </row>
    <row r="711" spans="4:14" x14ac:dyDescent="0.25">
      <c r="D711" s="99"/>
      <c r="E711" s="99"/>
      <c r="F711" s="100"/>
      <c r="G711" s="99"/>
      <c r="H711" s="99"/>
      <c r="I711" s="98"/>
      <c r="J711" s="98"/>
      <c r="K711" s="98"/>
      <c r="L711" s="97"/>
      <c r="M711" s="97"/>
      <c r="N711" s="96"/>
    </row>
    <row r="712" spans="4:14" x14ac:dyDescent="0.25">
      <c r="D712" s="99"/>
      <c r="E712" s="99"/>
      <c r="F712" s="100"/>
      <c r="G712" s="99"/>
      <c r="H712" s="99"/>
      <c r="I712" s="98"/>
      <c r="J712" s="98"/>
      <c r="K712" s="98"/>
      <c r="L712" s="97"/>
      <c r="M712" s="97"/>
      <c r="N712" s="96"/>
    </row>
    <row r="713" spans="4:14" x14ac:dyDescent="0.25">
      <c r="D713" s="99"/>
      <c r="E713" s="99"/>
      <c r="F713" s="100"/>
      <c r="G713" s="99"/>
      <c r="H713" s="99"/>
      <c r="I713" s="98"/>
      <c r="J713" s="98"/>
      <c r="K713" s="98"/>
      <c r="L713" s="97"/>
      <c r="M713" s="97"/>
      <c r="N713" s="96"/>
    </row>
    <row r="714" spans="4:14" x14ac:dyDescent="0.25">
      <c r="D714" s="99"/>
      <c r="E714" s="99"/>
      <c r="F714" s="100"/>
      <c r="G714" s="99"/>
      <c r="H714" s="99"/>
      <c r="I714" s="98"/>
      <c r="J714" s="98"/>
      <c r="K714" s="98"/>
      <c r="L714" s="97"/>
      <c r="M714" s="97"/>
      <c r="N714" s="96"/>
    </row>
    <row r="715" spans="4:14" x14ac:dyDescent="0.25">
      <c r="D715" s="99"/>
      <c r="E715" s="99"/>
      <c r="F715" s="100"/>
      <c r="G715" s="99"/>
      <c r="H715" s="99"/>
      <c r="I715" s="98"/>
      <c r="J715" s="98"/>
      <c r="K715" s="98"/>
      <c r="L715" s="97"/>
      <c r="M715" s="97"/>
      <c r="N715" s="96"/>
    </row>
    <row r="716" spans="4:14" x14ac:dyDescent="0.25">
      <c r="D716" s="99"/>
      <c r="E716" s="99"/>
      <c r="F716" s="100"/>
      <c r="G716" s="99"/>
      <c r="H716" s="99"/>
      <c r="I716" s="98"/>
      <c r="J716" s="98"/>
      <c r="K716" s="98"/>
      <c r="L716" s="97"/>
      <c r="M716" s="97"/>
      <c r="N716" s="96"/>
    </row>
    <row r="717" spans="4:14" x14ac:dyDescent="0.25">
      <c r="D717" s="99"/>
      <c r="E717" s="99"/>
      <c r="F717" s="100"/>
      <c r="G717" s="99"/>
      <c r="H717" s="99"/>
      <c r="I717" s="98"/>
      <c r="J717" s="98"/>
      <c r="K717" s="98"/>
      <c r="L717" s="97"/>
      <c r="M717" s="97"/>
      <c r="N717" s="96"/>
    </row>
    <row r="718" spans="4:14" x14ac:dyDescent="0.25">
      <c r="D718" s="99"/>
      <c r="E718" s="99"/>
      <c r="F718" s="100"/>
      <c r="G718" s="99"/>
      <c r="H718" s="99"/>
      <c r="I718" s="98"/>
      <c r="J718" s="98"/>
      <c r="K718" s="98"/>
      <c r="L718" s="97"/>
      <c r="M718" s="97"/>
      <c r="N718" s="96"/>
    </row>
    <row r="719" spans="4:14" x14ac:dyDescent="0.25">
      <c r="D719" s="99"/>
      <c r="E719" s="99"/>
      <c r="F719" s="100"/>
      <c r="G719" s="99"/>
      <c r="H719" s="99"/>
      <c r="I719" s="98"/>
      <c r="J719" s="98"/>
      <c r="K719" s="98"/>
      <c r="L719" s="97"/>
      <c r="M719" s="97"/>
      <c r="N719" s="96"/>
    </row>
    <row r="720" spans="4:14" x14ac:dyDescent="0.25">
      <c r="D720" s="99"/>
      <c r="E720" s="99"/>
      <c r="F720" s="100"/>
      <c r="G720" s="99"/>
      <c r="H720" s="99"/>
      <c r="I720" s="98"/>
      <c r="J720" s="98"/>
      <c r="K720" s="98"/>
      <c r="L720" s="97"/>
      <c r="M720" s="97"/>
      <c r="N720" s="96"/>
    </row>
    <row r="721" spans="4:14" x14ac:dyDescent="0.25">
      <c r="D721" s="99"/>
      <c r="E721" s="99"/>
      <c r="F721" s="100"/>
      <c r="G721" s="99"/>
      <c r="H721" s="99"/>
      <c r="I721" s="98"/>
      <c r="J721" s="98"/>
      <c r="K721" s="98"/>
      <c r="L721" s="97"/>
      <c r="M721" s="97"/>
      <c r="N721" s="96"/>
    </row>
    <row r="722" spans="4:14" x14ac:dyDescent="0.25">
      <c r="D722" s="99"/>
      <c r="E722" s="99"/>
      <c r="F722" s="100"/>
      <c r="G722" s="99"/>
      <c r="H722" s="99"/>
      <c r="I722" s="98"/>
      <c r="J722" s="98"/>
      <c r="K722" s="98"/>
      <c r="L722" s="97"/>
      <c r="M722" s="97"/>
      <c r="N722" s="96"/>
    </row>
    <row r="723" spans="4:14" x14ac:dyDescent="0.25">
      <c r="D723" s="99"/>
      <c r="E723" s="99"/>
      <c r="F723" s="100"/>
      <c r="G723" s="99"/>
      <c r="H723" s="99"/>
      <c r="I723" s="98"/>
      <c r="J723" s="98"/>
      <c r="K723" s="98"/>
      <c r="L723" s="97"/>
      <c r="M723" s="97"/>
      <c r="N723" s="96"/>
    </row>
    <row r="724" spans="4:14" x14ac:dyDescent="0.25">
      <c r="D724" s="99"/>
      <c r="E724" s="99"/>
      <c r="F724" s="100"/>
      <c r="G724" s="99"/>
      <c r="H724" s="99"/>
      <c r="I724" s="98"/>
      <c r="J724" s="98"/>
      <c r="K724" s="98"/>
      <c r="L724" s="97"/>
      <c r="M724" s="97"/>
      <c r="N724" s="96"/>
    </row>
    <row r="725" spans="4:14" x14ac:dyDescent="0.25">
      <c r="D725" s="99"/>
      <c r="E725" s="99"/>
      <c r="F725" s="100"/>
      <c r="G725" s="99"/>
      <c r="H725" s="99"/>
      <c r="I725" s="98"/>
      <c r="J725" s="98"/>
      <c r="K725" s="98"/>
      <c r="L725" s="97"/>
      <c r="M725" s="97"/>
      <c r="N725" s="96"/>
    </row>
    <row r="726" spans="4:14" x14ac:dyDescent="0.25">
      <c r="D726" s="99"/>
      <c r="E726" s="99"/>
      <c r="F726" s="100"/>
      <c r="G726" s="99"/>
      <c r="H726" s="99"/>
      <c r="I726" s="98"/>
      <c r="J726" s="98"/>
      <c r="K726" s="98"/>
      <c r="L726" s="97"/>
      <c r="M726" s="97"/>
      <c r="N726" s="96"/>
    </row>
    <row r="727" spans="4:14" x14ac:dyDescent="0.25">
      <c r="D727" s="99"/>
      <c r="E727" s="99"/>
      <c r="F727" s="100"/>
      <c r="G727" s="99"/>
      <c r="H727" s="99"/>
      <c r="I727" s="98"/>
      <c r="J727" s="98"/>
      <c r="K727" s="98"/>
      <c r="L727" s="97"/>
      <c r="M727" s="97"/>
      <c r="N727" s="96"/>
    </row>
    <row r="728" spans="4:14" x14ac:dyDescent="0.25">
      <c r="D728" s="99"/>
      <c r="E728" s="99"/>
      <c r="F728" s="100"/>
      <c r="G728" s="99"/>
      <c r="H728" s="99"/>
      <c r="I728" s="98"/>
      <c r="J728" s="98"/>
      <c r="K728" s="98"/>
      <c r="L728" s="97"/>
      <c r="M728" s="97"/>
      <c r="N728" s="96"/>
    </row>
    <row r="729" spans="4:14" x14ac:dyDescent="0.25">
      <c r="D729" s="99"/>
      <c r="E729" s="99"/>
      <c r="F729" s="100"/>
      <c r="G729" s="99"/>
      <c r="H729" s="99"/>
      <c r="I729" s="98"/>
      <c r="J729" s="98"/>
      <c r="K729" s="98"/>
      <c r="L729" s="97"/>
      <c r="M729" s="97"/>
      <c r="N729" s="96"/>
    </row>
    <row r="730" spans="4:14" x14ac:dyDescent="0.25">
      <c r="D730" s="99"/>
      <c r="E730" s="99"/>
      <c r="F730" s="100"/>
      <c r="G730" s="99"/>
      <c r="H730" s="99"/>
      <c r="I730" s="98"/>
      <c r="J730" s="98"/>
      <c r="K730" s="98"/>
      <c r="L730" s="97"/>
      <c r="M730" s="97"/>
      <c r="N730" s="96"/>
    </row>
    <row r="731" spans="4:14" x14ac:dyDescent="0.25">
      <c r="D731" s="99"/>
      <c r="E731" s="99"/>
      <c r="F731" s="100"/>
      <c r="G731" s="99"/>
      <c r="H731" s="99"/>
      <c r="I731" s="98"/>
      <c r="J731" s="98"/>
      <c r="K731" s="98"/>
      <c r="L731" s="97"/>
      <c r="M731" s="97"/>
      <c r="N731" s="96"/>
    </row>
    <row r="732" spans="4:14" x14ac:dyDescent="0.25">
      <c r="D732" s="99"/>
      <c r="E732" s="99"/>
      <c r="F732" s="100"/>
      <c r="G732" s="99"/>
      <c r="H732" s="99"/>
      <c r="I732" s="98"/>
      <c r="J732" s="98"/>
      <c r="K732" s="98"/>
      <c r="L732" s="97"/>
      <c r="M732" s="97"/>
      <c r="N732" s="96"/>
    </row>
    <row r="733" spans="4:14" x14ac:dyDescent="0.25">
      <c r="D733" s="99"/>
      <c r="E733" s="99"/>
      <c r="F733" s="100"/>
      <c r="G733" s="99"/>
      <c r="H733" s="99"/>
      <c r="I733" s="98"/>
      <c r="J733" s="98"/>
      <c r="K733" s="98"/>
      <c r="L733" s="97"/>
      <c r="M733" s="97"/>
      <c r="N733" s="96"/>
    </row>
    <row r="734" spans="4:14" x14ac:dyDescent="0.25">
      <c r="D734" s="99"/>
      <c r="E734" s="99"/>
      <c r="F734" s="100"/>
      <c r="G734" s="99"/>
      <c r="H734" s="99"/>
      <c r="I734" s="98"/>
      <c r="J734" s="98"/>
      <c r="K734" s="98"/>
      <c r="L734" s="97"/>
      <c r="M734" s="97"/>
      <c r="N734" s="96"/>
    </row>
    <row r="735" spans="4:14" x14ac:dyDescent="0.25">
      <c r="D735" s="99"/>
      <c r="E735" s="99"/>
      <c r="F735" s="100"/>
      <c r="G735" s="99"/>
      <c r="H735" s="99"/>
      <c r="I735" s="98"/>
      <c r="J735" s="98"/>
      <c r="K735" s="98"/>
      <c r="L735" s="97"/>
      <c r="M735" s="97"/>
      <c r="N735" s="96"/>
    </row>
    <row r="736" spans="4:14" x14ac:dyDescent="0.25">
      <c r="D736" s="99"/>
      <c r="E736" s="99"/>
      <c r="F736" s="100"/>
      <c r="G736" s="99"/>
      <c r="H736" s="99"/>
      <c r="I736" s="98"/>
      <c r="J736" s="98"/>
      <c r="K736" s="98"/>
      <c r="L736" s="97"/>
      <c r="M736" s="97"/>
      <c r="N736" s="96"/>
    </row>
    <row r="737" spans="4:14" x14ac:dyDescent="0.25">
      <c r="D737" s="99"/>
      <c r="E737" s="99"/>
      <c r="F737" s="100"/>
      <c r="G737" s="99"/>
      <c r="H737" s="99"/>
      <c r="I737" s="98"/>
      <c r="J737" s="98"/>
      <c r="K737" s="98"/>
      <c r="L737" s="97"/>
      <c r="M737" s="97"/>
      <c r="N737" s="96"/>
    </row>
    <row r="738" spans="4:14" x14ac:dyDescent="0.25">
      <c r="D738" s="99"/>
      <c r="E738" s="99"/>
      <c r="F738" s="100"/>
      <c r="G738" s="99"/>
      <c r="H738" s="99"/>
      <c r="I738" s="98"/>
      <c r="J738" s="98"/>
      <c r="K738" s="98"/>
      <c r="L738" s="97"/>
      <c r="M738" s="97"/>
      <c r="N738" s="96"/>
    </row>
    <row r="739" spans="4:14" x14ac:dyDescent="0.25">
      <c r="D739" s="99"/>
      <c r="E739" s="99"/>
      <c r="F739" s="100"/>
      <c r="G739" s="99"/>
      <c r="H739" s="99"/>
      <c r="I739" s="98"/>
      <c r="J739" s="98"/>
      <c r="K739" s="98"/>
      <c r="L739" s="97"/>
      <c r="M739" s="97"/>
      <c r="N739" s="96"/>
    </row>
    <row r="740" spans="4:14" x14ac:dyDescent="0.25">
      <c r="D740" s="99"/>
      <c r="E740" s="99"/>
      <c r="F740" s="100"/>
      <c r="G740" s="99"/>
      <c r="H740" s="99"/>
      <c r="I740" s="98"/>
      <c r="J740" s="98"/>
      <c r="K740" s="98"/>
      <c r="L740" s="97"/>
      <c r="M740" s="97"/>
      <c r="N740" s="96"/>
    </row>
    <row r="741" spans="4:14" x14ac:dyDescent="0.25">
      <c r="D741" s="99"/>
      <c r="E741" s="99"/>
      <c r="F741" s="100"/>
      <c r="G741" s="99"/>
      <c r="H741" s="99"/>
      <c r="I741" s="98"/>
      <c r="J741" s="98"/>
      <c r="K741" s="98"/>
      <c r="L741" s="97"/>
      <c r="M741" s="97"/>
      <c r="N741" s="96"/>
    </row>
    <row r="742" spans="4:14" x14ac:dyDescent="0.25">
      <c r="D742" s="99"/>
      <c r="E742" s="99"/>
      <c r="F742" s="100"/>
      <c r="G742" s="99"/>
      <c r="H742" s="99"/>
      <c r="I742" s="98"/>
      <c r="J742" s="98"/>
      <c r="K742" s="98"/>
      <c r="L742" s="97"/>
      <c r="M742" s="97"/>
      <c r="N742" s="96"/>
    </row>
    <row r="743" spans="4:14" x14ac:dyDescent="0.25">
      <c r="D743" s="99"/>
      <c r="E743" s="99"/>
      <c r="F743" s="100"/>
      <c r="G743" s="99"/>
      <c r="H743" s="99"/>
      <c r="I743" s="98"/>
      <c r="J743" s="98"/>
      <c r="K743" s="98"/>
      <c r="L743" s="97"/>
      <c r="M743" s="97"/>
      <c r="N743" s="96"/>
    </row>
    <row r="744" spans="4:14" x14ac:dyDescent="0.25">
      <c r="D744" s="99"/>
      <c r="E744" s="99"/>
      <c r="F744" s="100"/>
      <c r="G744" s="99"/>
      <c r="H744" s="99"/>
      <c r="I744" s="98"/>
      <c r="J744" s="98"/>
      <c r="K744" s="98"/>
      <c r="L744" s="97"/>
      <c r="M744" s="97"/>
      <c r="N744" s="96"/>
    </row>
    <row r="745" spans="4:14" x14ac:dyDescent="0.25">
      <c r="D745" s="99"/>
      <c r="E745" s="99"/>
      <c r="F745" s="100"/>
      <c r="G745" s="99"/>
      <c r="H745" s="99"/>
      <c r="I745" s="98"/>
      <c r="J745" s="98"/>
      <c r="K745" s="98"/>
      <c r="L745" s="97"/>
      <c r="M745" s="97"/>
      <c r="N745" s="96"/>
    </row>
    <row r="746" spans="4:14" x14ac:dyDescent="0.25">
      <c r="D746" s="99"/>
      <c r="E746" s="99"/>
      <c r="F746" s="100"/>
      <c r="G746" s="99"/>
      <c r="H746" s="99"/>
      <c r="I746" s="98"/>
      <c r="J746" s="98"/>
      <c r="K746" s="98"/>
      <c r="L746" s="97"/>
      <c r="M746" s="97"/>
      <c r="N746" s="96"/>
    </row>
    <row r="747" spans="4:14" x14ac:dyDescent="0.25">
      <c r="D747" s="99"/>
      <c r="E747" s="99"/>
      <c r="F747" s="100"/>
      <c r="G747" s="99"/>
      <c r="H747" s="99"/>
      <c r="I747" s="98"/>
      <c r="J747" s="98"/>
      <c r="K747" s="98"/>
      <c r="L747" s="97"/>
      <c r="M747" s="97"/>
      <c r="N747" s="96"/>
    </row>
    <row r="748" spans="4:14" x14ac:dyDescent="0.25">
      <c r="D748" s="99"/>
      <c r="E748" s="99"/>
      <c r="F748" s="100"/>
      <c r="G748" s="99"/>
      <c r="H748" s="99"/>
      <c r="I748" s="98"/>
      <c r="J748" s="98"/>
      <c r="K748" s="98"/>
      <c r="L748" s="97"/>
      <c r="M748" s="97"/>
      <c r="N748" s="96"/>
    </row>
    <row r="749" spans="4:14" x14ac:dyDescent="0.25">
      <c r="D749" s="99"/>
      <c r="E749" s="99"/>
      <c r="F749" s="100"/>
      <c r="G749" s="99"/>
      <c r="H749" s="99"/>
      <c r="I749" s="98"/>
      <c r="J749" s="98"/>
      <c r="K749" s="98"/>
      <c r="L749" s="97"/>
      <c r="M749" s="97"/>
      <c r="N749" s="96"/>
    </row>
    <row r="750" spans="4:14" x14ac:dyDescent="0.25">
      <c r="D750" s="99"/>
      <c r="E750" s="99"/>
      <c r="F750" s="100"/>
      <c r="G750" s="99"/>
      <c r="H750" s="99"/>
      <c r="I750" s="98"/>
      <c r="J750" s="98"/>
      <c r="K750" s="98"/>
      <c r="L750" s="97"/>
      <c r="M750" s="97"/>
      <c r="N750" s="96"/>
    </row>
    <row r="751" spans="4:14" x14ac:dyDescent="0.25">
      <c r="D751" s="99"/>
      <c r="E751" s="99"/>
      <c r="F751" s="100"/>
      <c r="G751" s="99"/>
      <c r="H751" s="99"/>
      <c r="I751" s="98"/>
      <c r="J751" s="98"/>
      <c r="K751" s="98"/>
      <c r="L751" s="97"/>
      <c r="M751" s="97"/>
      <c r="N751" s="96"/>
    </row>
    <row r="752" spans="4:14" x14ac:dyDescent="0.25">
      <c r="D752" s="99"/>
      <c r="E752" s="99"/>
      <c r="F752" s="100"/>
      <c r="G752" s="99"/>
      <c r="H752" s="99"/>
      <c r="I752" s="98"/>
      <c r="J752" s="98"/>
      <c r="K752" s="98"/>
      <c r="L752" s="97"/>
      <c r="M752" s="97"/>
      <c r="N752" s="96"/>
    </row>
    <row r="753" spans="4:14" x14ac:dyDescent="0.25">
      <c r="D753" s="99"/>
      <c r="E753" s="99"/>
      <c r="F753" s="100"/>
      <c r="G753" s="99"/>
      <c r="H753" s="99"/>
      <c r="I753" s="98"/>
      <c r="J753" s="98"/>
      <c r="K753" s="98"/>
      <c r="L753" s="97"/>
      <c r="M753" s="97"/>
      <c r="N753" s="96"/>
    </row>
    <row r="754" spans="4:14" x14ac:dyDescent="0.25">
      <c r="D754" s="99"/>
      <c r="E754" s="99"/>
      <c r="F754" s="100"/>
      <c r="G754" s="99"/>
      <c r="H754" s="99"/>
      <c r="I754" s="98"/>
      <c r="J754" s="98"/>
      <c r="K754" s="98"/>
      <c r="L754" s="97"/>
      <c r="M754" s="97"/>
      <c r="N754" s="96"/>
    </row>
    <row r="755" spans="4:14" x14ac:dyDescent="0.25">
      <c r="D755" s="99"/>
      <c r="E755" s="99"/>
      <c r="F755" s="100"/>
      <c r="G755" s="99"/>
      <c r="H755" s="99"/>
      <c r="I755" s="98"/>
      <c r="J755" s="98"/>
      <c r="K755" s="98"/>
      <c r="L755" s="97"/>
      <c r="M755" s="97"/>
      <c r="N755" s="96"/>
    </row>
    <row r="756" spans="4:14" x14ac:dyDescent="0.25">
      <c r="D756" s="99"/>
      <c r="E756" s="99"/>
      <c r="F756" s="100"/>
      <c r="G756" s="99"/>
      <c r="H756" s="99"/>
      <c r="I756" s="98"/>
      <c r="J756" s="98"/>
      <c r="K756" s="98"/>
      <c r="L756" s="97"/>
      <c r="M756" s="97"/>
      <c r="N756" s="96"/>
    </row>
    <row r="757" spans="4:14" x14ac:dyDescent="0.25">
      <c r="D757" s="99"/>
      <c r="E757" s="99"/>
      <c r="F757" s="100"/>
      <c r="G757" s="99"/>
      <c r="H757" s="99"/>
      <c r="I757" s="98"/>
      <c r="J757" s="98"/>
      <c r="K757" s="98"/>
      <c r="L757" s="97"/>
      <c r="M757" s="97"/>
      <c r="N757" s="96"/>
    </row>
    <row r="758" spans="4:14" x14ac:dyDescent="0.25">
      <c r="D758" s="99"/>
      <c r="E758" s="99"/>
      <c r="F758" s="100"/>
      <c r="G758" s="99"/>
      <c r="H758" s="99"/>
      <c r="I758" s="98"/>
      <c r="J758" s="98"/>
      <c r="K758" s="98"/>
      <c r="L758" s="97"/>
      <c r="M758" s="97"/>
      <c r="N758" s="96"/>
    </row>
    <row r="759" spans="4:14" x14ac:dyDescent="0.25">
      <c r="D759" s="99"/>
      <c r="E759" s="99"/>
      <c r="F759" s="100"/>
      <c r="G759" s="99"/>
      <c r="H759" s="99"/>
      <c r="I759" s="98"/>
      <c r="J759" s="98"/>
      <c r="K759" s="98"/>
      <c r="L759" s="97"/>
      <c r="M759" s="97"/>
      <c r="N759" s="96"/>
    </row>
    <row r="760" spans="4:14" x14ac:dyDescent="0.25">
      <c r="D760" s="99"/>
      <c r="E760" s="99"/>
      <c r="F760" s="100"/>
      <c r="G760" s="99"/>
      <c r="H760" s="99"/>
      <c r="I760" s="98"/>
      <c r="J760" s="98"/>
      <c r="K760" s="98"/>
      <c r="L760" s="97"/>
      <c r="M760" s="97"/>
      <c r="N760" s="96"/>
    </row>
    <row r="761" spans="4:14" x14ac:dyDescent="0.25">
      <c r="D761" s="99"/>
      <c r="E761" s="99"/>
      <c r="F761" s="100"/>
      <c r="G761" s="99"/>
      <c r="H761" s="99"/>
      <c r="I761" s="98"/>
      <c r="J761" s="98"/>
      <c r="K761" s="98"/>
      <c r="L761" s="97"/>
      <c r="M761" s="97"/>
      <c r="N761" s="96"/>
    </row>
    <row r="762" spans="4:14" x14ac:dyDescent="0.25">
      <c r="D762" s="99"/>
      <c r="E762" s="99"/>
      <c r="F762" s="100"/>
      <c r="G762" s="99"/>
      <c r="H762" s="99"/>
      <c r="I762" s="98"/>
      <c r="J762" s="98"/>
      <c r="K762" s="98"/>
      <c r="L762" s="97"/>
      <c r="M762" s="97"/>
      <c r="N762" s="96"/>
    </row>
    <row r="763" spans="4:14" x14ac:dyDescent="0.25">
      <c r="D763" s="99"/>
      <c r="E763" s="99"/>
      <c r="F763" s="100"/>
      <c r="G763" s="99"/>
      <c r="H763" s="99"/>
      <c r="I763" s="98"/>
      <c r="J763" s="98"/>
      <c r="K763" s="98"/>
      <c r="L763" s="97"/>
      <c r="M763" s="97"/>
      <c r="N763" s="96"/>
    </row>
    <row r="764" spans="4:14" x14ac:dyDescent="0.25">
      <c r="D764" s="99"/>
      <c r="E764" s="99"/>
      <c r="F764" s="100"/>
      <c r="G764" s="99"/>
      <c r="H764" s="99"/>
      <c r="I764" s="98"/>
      <c r="J764" s="98"/>
      <c r="K764" s="98"/>
      <c r="L764" s="97"/>
      <c r="M764" s="97"/>
      <c r="N764" s="96"/>
    </row>
    <row r="765" spans="4:14" x14ac:dyDescent="0.25">
      <c r="D765" s="99"/>
      <c r="E765" s="99"/>
      <c r="F765" s="100"/>
      <c r="G765" s="99"/>
      <c r="H765" s="99"/>
      <c r="I765" s="98"/>
      <c r="J765" s="98"/>
      <c r="K765" s="98"/>
      <c r="L765" s="97"/>
      <c r="M765" s="97"/>
      <c r="N765" s="96"/>
    </row>
    <row r="766" spans="4:14" x14ac:dyDescent="0.25">
      <c r="D766" s="99"/>
      <c r="E766" s="99"/>
      <c r="F766" s="100"/>
      <c r="G766" s="99"/>
      <c r="H766" s="99"/>
      <c r="I766" s="98"/>
      <c r="J766" s="98"/>
      <c r="K766" s="98"/>
      <c r="L766" s="97"/>
      <c r="M766" s="97"/>
      <c r="N766" s="96"/>
    </row>
    <row r="767" spans="4:14" x14ac:dyDescent="0.25">
      <c r="D767" s="99"/>
      <c r="E767" s="99"/>
      <c r="F767" s="100"/>
      <c r="G767" s="99"/>
      <c r="H767" s="99"/>
      <c r="I767" s="98"/>
      <c r="J767" s="98"/>
      <c r="K767" s="98"/>
      <c r="L767" s="97"/>
      <c r="M767" s="97"/>
      <c r="N767" s="96"/>
    </row>
    <row r="768" spans="4:14" x14ac:dyDescent="0.25">
      <c r="D768" s="99"/>
      <c r="E768" s="99"/>
      <c r="F768" s="100"/>
      <c r="G768" s="99"/>
      <c r="H768" s="99"/>
      <c r="I768" s="98"/>
      <c r="J768" s="98"/>
      <c r="K768" s="98"/>
      <c r="L768" s="97"/>
      <c r="M768" s="97"/>
      <c r="N768" s="96"/>
    </row>
    <row r="769" spans="4:14" x14ac:dyDescent="0.25">
      <c r="D769" s="99"/>
      <c r="E769" s="99"/>
      <c r="F769" s="100"/>
      <c r="G769" s="99"/>
      <c r="H769" s="99"/>
      <c r="I769" s="98"/>
      <c r="J769" s="98"/>
      <c r="K769" s="98"/>
      <c r="L769" s="97"/>
      <c r="M769" s="97"/>
      <c r="N769" s="96"/>
    </row>
    <row r="770" spans="4:14" x14ac:dyDescent="0.25">
      <c r="D770" s="99"/>
      <c r="E770" s="99"/>
      <c r="F770" s="100"/>
      <c r="G770" s="99"/>
      <c r="H770" s="99"/>
      <c r="I770" s="98"/>
      <c r="J770" s="98"/>
      <c r="K770" s="98"/>
      <c r="L770" s="97"/>
      <c r="M770" s="97"/>
      <c r="N770" s="96"/>
    </row>
    <row r="771" spans="4:14" x14ac:dyDescent="0.25">
      <c r="D771" s="99"/>
      <c r="E771" s="99"/>
      <c r="F771" s="100"/>
      <c r="G771" s="99"/>
      <c r="H771" s="99"/>
      <c r="I771" s="98"/>
      <c r="J771" s="98"/>
      <c r="K771" s="98"/>
      <c r="L771" s="97"/>
      <c r="M771" s="97"/>
      <c r="N771" s="96"/>
    </row>
    <row r="772" spans="4:14" x14ac:dyDescent="0.25">
      <c r="D772" s="99"/>
      <c r="E772" s="99"/>
      <c r="F772" s="100"/>
      <c r="G772" s="99"/>
      <c r="H772" s="99"/>
      <c r="I772" s="98"/>
      <c r="J772" s="98"/>
      <c r="K772" s="98"/>
      <c r="L772" s="97"/>
      <c r="M772" s="97"/>
      <c r="N772" s="96"/>
    </row>
    <row r="773" spans="4:14" x14ac:dyDescent="0.25">
      <c r="D773" s="99"/>
      <c r="E773" s="99"/>
      <c r="F773" s="100"/>
      <c r="G773" s="99"/>
      <c r="H773" s="99"/>
      <c r="I773" s="98"/>
      <c r="J773" s="98"/>
      <c r="K773" s="98"/>
      <c r="L773" s="97"/>
      <c r="M773" s="97"/>
      <c r="N773" s="96"/>
    </row>
    <row r="774" spans="4:14" x14ac:dyDescent="0.25">
      <c r="D774" s="99"/>
      <c r="E774" s="99"/>
      <c r="F774" s="100"/>
      <c r="G774" s="99"/>
      <c r="H774" s="99"/>
      <c r="I774" s="98"/>
      <c r="J774" s="98"/>
      <c r="K774" s="98"/>
      <c r="L774" s="97"/>
      <c r="M774" s="97"/>
      <c r="N774" s="96"/>
    </row>
    <row r="775" spans="4:14" x14ac:dyDescent="0.25">
      <c r="D775" s="99"/>
      <c r="E775" s="99"/>
      <c r="F775" s="100"/>
      <c r="G775" s="99"/>
      <c r="H775" s="99"/>
      <c r="I775" s="98"/>
      <c r="J775" s="98"/>
      <c r="K775" s="98"/>
      <c r="L775" s="97"/>
      <c r="M775" s="97"/>
      <c r="N775" s="96"/>
    </row>
    <row r="776" spans="4:14" x14ac:dyDescent="0.25">
      <c r="D776" s="99"/>
      <c r="E776" s="99"/>
      <c r="F776" s="100"/>
      <c r="G776" s="99"/>
      <c r="H776" s="99"/>
      <c r="I776" s="98"/>
      <c r="J776" s="98"/>
      <c r="K776" s="98"/>
      <c r="L776" s="97"/>
      <c r="M776" s="97"/>
      <c r="N776" s="96"/>
    </row>
    <row r="777" spans="4:14" x14ac:dyDescent="0.25">
      <c r="D777" s="99"/>
      <c r="E777" s="99"/>
      <c r="F777" s="100"/>
      <c r="G777" s="99"/>
      <c r="H777" s="99"/>
      <c r="I777" s="98"/>
      <c r="J777" s="98"/>
      <c r="K777" s="98"/>
      <c r="L777" s="97"/>
      <c r="M777" s="97"/>
      <c r="N777" s="96"/>
    </row>
    <row r="778" spans="4:14" x14ac:dyDescent="0.25">
      <c r="D778" s="99"/>
      <c r="E778" s="99"/>
      <c r="F778" s="100"/>
      <c r="G778" s="99"/>
      <c r="H778" s="99"/>
      <c r="I778" s="98"/>
      <c r="J778" s="98"/>
      <c r="K778" s="98"/>
      <c r="L778" s="97"/>
      <c r="M778" s="97"/>
      <c r="N778" s="96"/>
    </row>
    <row r="779" spans="4:14" x14ac:dyDescent="0.25">
      <c r="D779" s="99"/>
      <c r="E779" s="99"/>
      <c r="F779" s="100"/>
      <c r="G779" s="99"/>
      <c r="H779" s="99"/>
      <c r="I779" s="98"/>
      <c r="J779" s="98"/>
      <c r="K779" s="98"/>
      <c r="L779" s="97"/>
      <c r="M779" s="97"/>
      <c r="N779" s="96"/>
    </row>
    <row r="780" spans="4:14" x14ac:dyDescent="0.25">
      <c r="D780" s="99"/>
      <c r="E780" s="99"/>
      <c r="F780" s="100"/>
      <c r="G780" s="99"/>
      <c r="H780" s="99"/>
      <c r="I780" s="98"/>
      <c r="J780" s="98"/>
      <c r="K780" s="98"/>
      <c r="L780" s="97"/>
      <c r="M780" s="97"/>
      <c r="N780" s="96"/>
    </row>
    <row r="781" spans="4:14" x14ac:dyDescent="0.25">
      <c r="D781" s="99"/>
      <c r="E781" s="99"/>
      <c r="F781" s="100"/>
      <c r="G781" s="99"/>
      <c r="H781" s="99"/>
      <c r="I781" s="98"/>
      <c r="J781" s="98"/>
      <c r="K781" s="98"/>
      <c r="L781" s="97"/>
      <c r="M781" s="97"/>
      <c r="N781" s="96"/>
    </row>
    <row r="782" spans="4:14" x14ac:dyDescent="0.25">
      <c r="D782" s="99"/>
      <c r="E782" s="99"/>
      <c r="F782" s="100"/>
      <c r="G782" s="99"/>
      <c r="H782" s="99"/>
      <c r="I782" s="98"/>
      <c r="J782" s="98"/>
      <c r="K782" s="98"/>
      <c r="L782" s="97"/>
      <c r="M782" s="97"/>
      <c r="N782" s="96"/>
    </row>
    <row r="783" spans="4:14" x14ac:dyDescent="0.25">
      <c r="D783" s="99"/>
      <c r="E783" s="99"/>
      <c r="F783" s="100"/>
      <c r="G783" s="99"/>
      <c r="H783" s="99"/>
      <c r="I783" s="98"/>
      <c r="J783" s="98"/>
      <c r="K783" s="98"/>
      <c r="L783" s="97"/>
      <c r="M783" s="97"/>
      <c r="N783" s="96"/>
    </row>
    <row r="784" spans="4:14" x14ac:dyDescent="0.25">
      <c r="D784" s="99"/>
      <c r="E784" s="99"/>
      <c r="F784" s="100"/>
      <c r="G784" s="99"/>
      <c r="H784" s="99"/>
      <c r="I784" s="98"/>
      <c r="J784" s="98"/>
      <c r="K784" s="98"/>
      <c r="L784" s="97"/>
      <c r="M784" s="97"/>
      <c r="N784" s="96"/>
    </row>
    <row r="785" spans="4:14" x14ac:dyDescent="0.25">
      <c r="D785" s="99"/>
      <c r="E785" s="99"/>
      <c r="F785" s="100"/>
      <c r="G785" s="99"/>
      <c r="H785" s="99"/>
      <c r="I785" s="98"/>
      <c r="J785" s="98"/>
      <c r="K785" s="98"/>
      <c r="L785" s="97"/>
      <c r="M785" s="97"/>
      <c r="N785" s="96"/>
    </row>
    <row r="786" spans="4:14" x14ac:dyDescent="0.25">
      <c r="D786" s="99"/>
      <c r="E786" s="99"/>
      <c r="F786" s="100"/>
      <c r="G786" s="99"/>
      <c r="H786" s="99"/>
      <c r="I786" s="98"/>
      <c r="J786" s="98"/>
      <c r="K786" s="98"/>
      <c r="L786" s="97"/>
      <c r="M786" s="97"/>
      <c r="N786" s="96"/>
    </row>
    <row r="787" spans="4:14" x14ac:dyDescent="0.25">
      <c r="D787" s="99"/>
      <c r="E787" s="99"/>
      <c r="F787" s="100"/>
      <c r="G787" s="99"/>
      <c r="H787" s="99"/>
      <c r="I787" s="98"/>
      <c r="J787" s="98"/>
      <c r="K787" s="98"/>
      <c r="L787" s="97"/>
      <c r="M787" s="97"/>
      <c r="N787" s="96"/>
    </row>
    <row r="788" spans="4:14" x14ac:dyDescent="0.25">
      <c r="D788" s="99"/>
      <c r="E788" s="99"/>
      <c r="F788" s="100"/>
      <c r="G788" s="99"/>
      <c r="H788" s="99"/>
      <c r="I788" s="98"/>
      <c r="J788" s="98"/>
      <c r="K788" s="98"/>
      <c r="L788" s="97"/>
      <c r="M788" s="97"/>
      <c r="N788" s="96"/>
    </row>
    <row r="789" spans="4:14" x14ac:dyDescent="0.25">
      <c r="D789" s="99"/>
      <c r="E789" s="99"/>
      <c r="F789" s="100"/>
      <c r="G789" s="99"/>
      <c r="H789" s="99"/>
      <c r="I789" s="98"/>
      <c r="J789" s="98"/>
      <c r="K789" s="98"/>
      <c r="L789" s="97"/>
      <c r="M789" s="97"/>
      <c r="N789" s="96"/>
    </row>
    <row r="790" spans="4:14" x14ac:dyDescent="0.25">
      <c r="D790" s="99"/>
      <c r="E790" s="99"/>
      <c r="F790" s="100"/>
      <c r="G790" s="99"/>
      <c r="H790" s="99"/>
      <c r="I790" s="98"/>
      <c r="J790" s="98"/>
      <c r="K790" s="98"/>
      <c r="L790" s="97"/>
      <c r="M790" s="97"/>
      <c r="N790" s="96"/>
    </row>
    <row r="791" spans="4:14" x14ac:dyDescent="0.25">
      <c r="D791" s="99"/>
      <c r="E791" s="99"/>
      <c r="F791" s="100"/>
      <c r="G791" s="99"/>
      <c r="H791" s="99"/>
      <c r="I791" s="98"/>
      <c r="J791" s="98"/>
      <c r="K791" s="98"/>
      <c r="L791" s="97"/>
      <c r="M791" s="97"/>
      <c r="N791" s="96"/>
    </row>
    <row r="792" spans="4:14" x14ac:dyDescent="0.25">
      <c r="D792" s="99"/>
      <c r="E792" s="99"/>
      <c r="F792" s="100"/>
      <c r="G792" s="99"/>
      <c r="H792" s="99"/>
      <c r="I792" s="98"/>
      <c r="J792" s="98"/>
      <c r="K792" s="98"/>
      <c r="L792" s="97"/>
      <c r="M792" s="97"/>
      <c r="N792" s="96"/>
    </row>
    <row r="793" spans="4:14" x14ac:dyDescent="0.25">
      <c r="D793" s="99"/>
      <c r="E793" s="99"/>
      <c r="F793" s="100"/>
      <c r="G793" s="99"/>
      <c r="H793" s="99"/>
      <c r="I793" s="98"/>
      <c r="J793" s="98"/>
      <c r="K793" s="98"/>
      <c r="L793" s="97"/>
      <c r="M793" s="97"/>
      <c r="N793" s="96"/>
    </row>
    <row r="794" spans="4:14" x14ac:dyDescent="0.25">
      <c r="D794" s="99"/>
      <c r="E794" s="99"/>
      <c r="F794" s="100"/>
      <c r="G794" s="99"/>
      <c r="H794" s="99"/>
      <c r="I794" s="98"/>
      <c r="J794" s="98"/>
      <c r="K794" s="98"/>
      <c r="L794" s="97"/>
      <c r="M794" s="97"/>
      <c r="N794" s="96"/>
    </row>
    <row r="795" spans="4:14" x14ac:dyDescent="0.25">
      <c r="D795" s="99"/>
      <c r="E795" s="99"/>
      <c r="F795" s="100"/>
      <c r="G795" s="99"/>
      <c r="H795" s="99"/>
      <c r="I795" s="98"/>
      <c r="J795" s="98"/>
      <c r="K795" s="98"/>
      <c r="L795" s="97"/>
      <c r="M795" s="97"/>
      <c r="N795" s="96"/>
    </row>
    <row r="796" spans="4:14" x14ac:dyDescent="0.25">
      <c r="D796" s="99"/>
      <c r="E796" s="99"/>
      <c r="F796" s="100"/>
      <c r="G796" s="99"/>
      <c r="H796" s="99"/>
      <c r="I796" s="98"/>
      <c r="J796" s="98"/>
      <c r="K796" s="98"/>
      <c r="L796" s="97"/>
      <c r="M796" s="97"/>
      <c r="N796" s="96"/>
    </row>
    <row r="797" spans="4:14" x14ac:dyDescent="0.25">
      <c r="D797" s="99"/>
      <c r="E797" s="99"/>
      <c r="F797" s="100"/>
      <c r="G797" s="99"/>
      <c r="H797" s="99"/>
      <c r="I797" s="98"/>
      <c r="J797" s="98"/>
      <c r="K797" s="98"/>
      <c r="L797" s="97"/>
      <c r="M797" s="97"/>
      <c r="N797" s="96"/>
    </row>
    <row r="798" spans="4:14" x14ac:dyDescent="0.25">
      <c r="D798" s="99"/>
      <c r="E798" s="99"/>
      <c r="F798" s="100"/>
      <c r="G798" s="99"/>
      <c r="H798" s="99"/>
      <c r="I798" s="98"/>
      <c r="J798" s="98"/>
      <c r="K798" s="98"/>
      <c r="L798" s="97"/>
      <c r="M798" s="97"/>
      <c r="N798" s="96"/>
    </row>
    <row r="799" spans="4:14" x14ac:dyDescent="0.25">
      <c r="D799" s="99"/>
      <c r="E799" s="99"/>
      <c r="F799" s="100"/>
      <c r="G799" s="99"/>
      <c r="H799" s="99"/>
      <c r="I799" s="98"/>
      <c r="J799" s="98"/>
      <c r="K799" s="98"/>
      <c r="L799" s="97"/>
      <c r="M799" s="97"/>
      <c r="N799" s="96"/>
    </row>
    <row r="800" spans="4:14" x14ac:dyDescent="0.25">
      <c r="D800" s="99"/>
      <c r="E800" s="99"/>
      <c r="F800" s="100"/>
      <c r="G800" s="99"/>
      <c r="H800" s="99"/>
      <c r="I800" s="98"/>
      <c r="J800" s="98"/>
      <c r="K800" s="98"/>
      <c r="L800" s="97"/>
      <c r="M800" s="97"/>
      <c r="N800" s="96"/>
    </row>
    <row r="801" spans="4:14" x14ac:dyDescent="0.25">
      <c r="D801" s="99"/>
      <c r="E801" s="99"/>
      <c r="F801" s="100"/>
      <c r="G801" s="99"/>
      <c r="H801" s="99"/>
      <c r="I801" s="98"/>
      <c r="J801" s="98"/>
      <c r="K801" s="98"/>
      <c r="L801" s="97"/>
      <c r="M801" s="97"/>
      <c r="N801" s="96"/>
    </row>
    <row r="802" spans="4:14" x14ac:dyDescent="0.25">
      <c r="D802" s="99"/>
      <c r="E802" s="99"/>
      <c r="F802" s="100"/>
      <c r="G802" s="99"/>
      <c r="H802" s="99"/>
      <c r="I802" s="98"/>
      <c r="J802" s="98"/>
      <c r="K802" s="98"/>
      <c r="L802" s="97"/>
      <c r="M802" s="97"/>
      <c r="N802" s="96"/>
    </row>
    <row r="803" spans="4:14" x14ac:dyDescent="0.25">
      <c r="D803" s="99"/>
      <c r="E803" s="99"/>
      <c r="F803" s="100"/>
      <c r="G803" s="99"/>
      <c r="H803" s="99"/>
      <c r="I803" s="98"/>
      <c r="J803" s="98"/>
      <c r="K803" s="98"/>
      <c r="L803" s="97"/>
      <c r="M803" s="97"/>
      <c r="N803" s="96"/>
    </row>
    <row r="804" spans="4:14" x14ac:dyDescent="0.25">
      <c r="D804" s="99"/>
      <c r="E804" s="99"/>
      <c r="F804" s="100"/>
      <c r="G804" s="99"/>
      <c r="H804" s="99"/>
      <c r="I804" s="98"/>
      <c r="J804" s="98"/>
      <c r="K804" s="98"/>
      <c r="L804" s="97"/>
      <c r="M804" s="97"/>
      <c r="N804" s="96"/>
    </row>
    <row r="805" spans="4:14" x14ac:dyDescent="0.25">
      <c r="D805" s="99"/>
      <c r="E805" s="99"/>
      <c r="F805" s="100"/>
      <c r="G805" s="99"/>
      <c r="H805" s="99"/>
      <c r="I805" s="98"/>
      <c r="J805" s="98"/>
      <c r="K805" s="98"/>
      <c r="L805" s="97"/>
      <c r="M805" s="97"/>
      <c r="N805" s="96"/>
    </row>
    <row r="806" spans="4:14" x14ac:dyDescent="0.25">
      <c r="D806" s="99"/>
      <c r="E806" s="99"/>
      <c r="F806" s="100"/>
      <c r="G806" s="99"/>
      <c r="H806" s="99"/>
      <c r="I806" s="98"/>
      <c r="J806" s="98"/>
      <c r="K806" s="98"/>
      <c r="L806" s="97"/>
      <c r="M806" s="97"/>
      <c r="N806" s="96"/>
    </row>
    <row r="807" spans="4:14" x14ac:dyDescent="0.25">
      <c r="D807" s="99"/>
      <c r="E807" s="99"/>
      <c r="F807" s="100"/>
      <c r="G807" s="99"/>
      <c r="H807" s="99"/>
      <c r="I807" s="98"/>
      <c r="J807" s="98"/>
      <c r="K807" s="98"/>
      <c r="L807" s="97"/>
      <c r="M807" s="97"/>
      <c r="N807" s="96"/>
    </row>
    <row r="808" spans="4:14" x14ac:dyDescent="0.25">
      <c r="D808" s="99"/>
      <c r="E808" s="99"/>
      <c r="F808" s="100"/>
      <c r="G808" s="99"/>
      <c r="H808" s="99"/>
      <c r="I808" s="98"/>
      <c r="J808" s="98"/>
      <c r="K808" s="98"/>
      <c r="L808" s="97"/>
      <c r="M808" s="97"/>
      <c r="N808" s="96"/>
    </row>
    <row r="809" spans="4:14" x14ac:dyDescent="0.25">
      <c r="D809" s="99"/>
      <c r="E809" s="99"/>
      <c r="F809" s="100"/>
      <c r="G809" s="99"/>
      <c r="H809" s="99"/>
      <c r="I809" s="98"/>
      <c r="J809" s="98"/>
      <c r="K809" s="98"/>
      <c r="L809" s="97"/>
      <c r="M809" s="97"/>
      <c r="N809" s="96"/>
    </row>
    <row r="810" spans="4:14" x14ac:dyDescent="0.25">
      <c r="D810" s="99"/>
      <c r="E810" s="99"/>
      <c r="F810" s="100"/>
      <c r="G810" s="99"/>
      <c r="H810" s="99"/>
      <c r="I810" s="98"/>
      <c r="J810" s="98"/>
      <c r="K810" s="98"/>
      <c r="L810" s="97"/>
      <c r="M810" s="97"/>
      <c r="N810" s="96"/>
    </row>
    <row r="811" spans="4:14" x14ac:dyDescent="0.25">
      <c r="D811" s="99"/>
      <c r="E811" s="99"/>
      <c r="F811" s="100"/>
      <c r="G811" s="99"/>
      <c r="H811" s="99"/>
      <c r="I811" s="98"/>
      <c r="J811" s="98"/>
      <c r="K811" s="98"/>
      <c r="L811" s="97"/>
      <c r="M811" s="97"/>
      <c r="N811" s="96"/>
    </row>
    <row r="812" spans="4:14" x14ac:dyDescent="0.25">
      <c r="D812" s="99"/>
      <c r="E812" s="99"/>
      <c r="F812" s="100"/>
      <c r="G812" s="99"/>
      <c r="H812" s="99"/>
      <c r="I812" s="98"/>
      <c r="J812" s="98"/>
      <c r="K812" s="98"/>
      <c r="L812" s="97"/>
      <c r="M812" s="97"/>
      <c r="N812" s="96"/>
    </row>
    <row r="813" spans="4:14" x14ac:dyDescent="0.25">
      <c r="D813" s="99"/>
      <c r="E813" s="99"/>
      <c r="F813" s="100"/>
      <c r="G813" s="99"/>
      <c r="H813" s="99"/>
      <c r="I813" s="98"/>
      <c r="J813" s="98"/>
      <c r="K813" s="98"/>
      <c r="L813" s="97"/>
      <c r="M813" s="97"/>
      <c r="N813" s="96"/>
    </row>
    <row r="814" spans="4:14" x14ac:dyDescent="0.25">
      <c r="D814" s="99"/>
      <c r="E814" s="99"/>
      <c r="F814" s="100"/>
      <c r="G814" s="99"/>
      <c r="H814" s="99"/>
      <c r="I814" s="98"/>
      <c r="J814" s="98"/>
      <c r="K814" s="98"/>
      <c r="L814" s="97"/>
      <c r="M814" s="97"/>
      <c r="N814" s="96"/>
    </row>
    <row r="815" spans="4:14" x14ac:dyDescent="0.25">
      <c r="D815" s="99"/>
      <c r="E815" s="99"/>
      <c r="F815" s="100"/>
      <c r="G815" s="99"/>
      <c r="H815" s="99"/>
      <c r="I815" s="98"/>
      <c r="J815" s="98"/>
      <c r="K815" s="98"/>
      <c r="L815" s="97"/>
      <c r="M815" s="97"/>
      <c r="N815" s="96"/>
    </row>
    <row r="816" spans="4:14" x14ac:dyDescent="0.25">
      <c r="D816" s="99"/>
      <c r="E816" s="99"/>
      <c r="F816" s="100"/>
      <c r="G816" s="99"/>
      <c r="H816" s="99"/>
      <c r="I816" s="98"/>
      <c r="J816" s="98"/>
      <c r="K816" s="98"/>
      <c r="L816" s="97"/>
      <c r="M816" s="97"/>
      <c r="N816" s="96"/>
    </row>
    <row r="817" spans="4:14" x14ac:dyDescent="0.25">
      <c r="D817" s="99"/>
      <c r="E817" s="99"/>
      <c r="F817" s="100"/>
      <c r="G817" s="99"/>
      <c r="H817" s="99"/>
      <c r="I817" s="98"/>
      <c r="J817" s="98"/>
      <c r="K817" s="98"/>
      <c r="L817" s="97"/>
      <c r="M817" s="97"/>
      <c r="N817" s="96"/>
    </row>
    <row r="818" spans="4:14" x14ac:dyDescent="0.25">
      <c r="D818" s="99"/>
      <c r="E818" s="99"/>
      <c r="F818" s="100"/>
      <c r="G818" s="99"/>
      <c r="H818" s="99"/>
      <c r="I818" s="98"/>
      <c r="J818" s="98"/>
      <c r="K818" s="98"/>
      <c r="L818" s="97"/>
      <c r="M818" s="97"/>
      <c r="N818" s="96"/>
    </row>
    <row r="819" spans="4:14" x14ac:dyDescent="0.25">
      <c r="D819" s="99"/>
      <c r="E819" s="99"/>
      <c r="F819" s="100"/>
      <c r="G819" s="99"/>
      <c r="H819" s="99"/>
      <c r="I819" s="98"/>
      <c r="J819" s="98"/>
      <c r="K819" s="98"/>
      <c r="L819" s="97"/>
      <c r="M819" s="97"/>
      <c r="N819" s="96"/>
    </row>
    <row r="820" spans="4:14" x14ac:dyDescent="0.25">
      <c r="D820" s="99"/>
      <c r="E820" s="99"/>
      <c r="F820" s="100"/>
      <c r="G820" s="99"/>
      <c r="H820" s="99"/>
      <c r="I820" s="98"/>
      <c r="J820" s="98"/>
      <c r="K820" s="98"/>
      <c r="L820" s="97"/>
      <c r="M820" s="97"/>
      <c r="N820" s="96"/>
    </row>
    <row r="821" spans="4:14" x14ac:dyDescent="0.25">
      <c r="D821" s="99"/>
      <c r="E821" s="99"/>
      <c r="F821" s="100"/>
      <c r="G821" s="99"/>
      <c r="H821" s="99"/>
      <c r="I821" s="98"/>
      <c r="J821" s="98"/>
      <c r="K821" s="98"/>
      <c r="L821" s="97"/>
      <c r="M821" s="97"/>
      <c r="N821" s="96"/>
    </row>
    <row r="822" spans="4:14" x14ac:dyDescent="0.25">
      <c r="D822" s="99"/>
      <c r="E822" s="99"/>
      <c r="F822" s="100"/>
      <c r="G822" s="99"/>
      <c r="H822" s="99"/>
      <c r="I822" s="98"/>
      <c r="J822" s="98"/>
      <c r="K822" s="98"/>
      <c r="L822" s="97"/>
      <c r="M822" s="97"/>
      <c r="N822" s="96"/>
    </row>
    <row r="823" spans="4:14" x14ac:dyDescent="0.25">
      <c r="D823" s="99"/>
      <c r="E823" s="99"/>
      <c r="F823" s="100"/>
      <c r="G823" s="99"/>
      <c r="H823" s="99"/>
      <c r="I823" s="98"/>
      <c r="J823" s="98"/>
      <c r="K823" s="98"/>
      <c r="L823" s="97"/>
      <c r="M823" s="97"/>
      <c r="N823" s="96"/>
    </row>
    <row r="824" spans="4:14" x14ac:dyDescent="0.25">
      <c r="D824" s="99"/>
      <c r="E824" s="99"/>
      <c r="F824" s="100"/>
      <c r="G824" s="99"/>
      <c r="H824" s="99"/>
      <c r="I824" s="98"/>
      <c r="J824" s="98"/>
      <c r="K824" s="98"/>
      <c r="L824" s="97"/>
      <c r="M824" s="97"/>
      <c r="N824" s="96"/>
    </row>
    <row r="825" spans="4:14" x14ac:dyDescent="0.25">
      <c r="D825" s="99"/>
      <c r="E825" s="99"/>
      <c r="F825" s="100"/>
      <c r="G825" s="99"/>
      <c r="H825" s="99"/>
      <c r="I825" s="98"/>
      <c r="J825" s="98"/>
      <c r="K825" s="98"/>
      <c r="L825" s="97"/>
      <c r="M825" s="97"/>
      <c r="N825" s="96"/>
    </row>
    <row r="826" spans="4:14" x14ac:dyDescent="0.25">
      <c r="D826" s="99"/>
      <c r="E826" s="99"/>
      <c r="F826" s="100"/>
      <c r="G826" s="99"/>
      <c r="H826" s="99"/>
      <c r="I826" s="98"/>
      <c r="J826" s="98"/>
      <c r="K826" s="98"/>
      <c r="L826" s="97"/>
      <c r="M826" s="97"/>
      <c r="N826" s="96"/>
    </row>
    <row r="827" spans="4:14" x14ac:dyDescent="0.25">
      <c r="D827" s="99"/>
      <c r="E827" s="99"/>
      <c r="F827" s="100"/>
      <c r="G827" s="99"/>
      <c r="H827" s="99"/>
      <c r="I827" s="98"/>
      <c r="J827" s="98"/>
      <c r="K827" s="98"/>
      <c r="L827" s="97"/>
      <c r="M827" s="97"/>
      <c r="N827" s="96"/>
    </row>
    <row r="828" spans="4:14" x14ac:dyDescent="0.25">
      <c r="D828" s="99"/>
      <c r="E828" s="99"/>
      <c r="F828" s="100"/>
      <c r="G828" s="99"/>
      <c r="H828" s="99"/>
      <c r="I828" s="98"/>
      <c r="J828" s="98"/>
      <c r="K828" s="98"/>
      <c r="L828" s="97"/>
      <c r="M828" s="97"/>
      <c r="N828" s="96"/>
    </row>
    <row r="829" spans="4:14" x14ac:dyDescent="0.25">
      <c r="D829" s="99"/>
      <c r="E829" s="99"/>
      <c r="F829" s="100"/>
      <c r="G829" s="99"/>
      <c r="H829" s="99"/>
      <c r="I829" s="98"/>
      <c r="J829" s="98"/>
      <c r="K829" s="98"/>
      <c r="L829" s="97"/>
      <c r="M829" s="97"/>
      <c r="N829" s="96"/>
    </row>
    <row r="830" spans="4:14" x14ac:dyDescent="0.25">
      <c r="D830" s="99"/>
      <c r="E830" s="99"/>
      <c r="F830" s="100"/>
      <c r="G830" s="99"/>
      <c r="H830" s="99"/>
      <c r="I830" s="98"/>
      <c r="J830" s="98"/>
      <c r="K830" s="98"/>
      <c r="L830" s="97"/>
      <c r="M830" s="97"/>
      <c r="N830" s="96"/>
    </row>
    <row r="831" spans="4:14" x14ac:dyDescent="0.25">
      <c r="D831" s="99"/>
      <c r="E831" s="99"/>
      <c r="F831" s="100"/>
      <c r="G831" s="99"/>
      <c r="H831" s="99"/>
      <c r="I831" s="98"/>
      <c r="J831" s="98"/>
      <c r="K831" s="98"/>
      <c r="L831" s="97"/>
      <c r="M831" s="97"/>
      <c r="N831" s="96"/>
    </row>
    <row r="832" spans="4:14" x14ac:dyDescent="0.25">
      <c r="D832" s="99"/>
      <c r="E832" s="99"/>
      <c r="F832" s="100"/>
      <c r="G832" s="99"/>
      <c r="H832" s="99"/>
      <c r="I832" s="98"/>
      <c r="J832" s="98"/>
      <c r="K832" s="98"/>
      <c r="L832" s="97"/>
      <c r="M832" s="97"/>
      <c r="N832" s="96"/>
    </row>
    <row r="833" spans="4:14" x14ac:dyDescent="0.25">
      <c r="D833" s="99"/>
      <c r="E833" s="99"/>
      <c r="F833" s="100"/>
      <c r="G833" s="99"/>
      <c r="H833" s="99"/>
      <c r="I833" s="98"/>
      <c r="J833" s="98"/>
      <c r="K833" s="98"/>
      <c r="L833" s="97"/>
      <c r="M833" s="97"/>
      <c r="N833" s="96"/>
    </row>
    <row r="834" spans="4:14" x14ac:dyDescent="0.25">
      <c r="D834" s="99"/>
      <c r="E834" s="99"/>
      <c r="F834" s="100"/>
      <c r="G834" s="99"/>
      <c r="H834" s="99"/>
      <c r="I834" s="98"/>
      <c r="J834" s="98"/>
      <c r="K834" s="98"/>
      <c r="L834" s="97"/>
      <c r="M834" s="97"/>
      <c r="N834" s="96"/>
    </row>
    <row r="835" spans="4:14" x14ac:dyDescent="0.25">
      <c r="D835" s="99"/>
      <c r="E835" s="99"/>
      <c r="F835" s="100"/>
      <c r="G835" s="99"/>
      <c r="H835" s="99"/>
      <c r="I835" s="98"/>
      <c r="J835" s="98"/>
      <c r="K835" s="98"/>
      <c r="L835" s="97"/>
      <c r="M835" s="97"/>
      <c r="N835" s="96"/>
    </row>
    <row r="836" spans="4:14" x14ac:dyDescent="0.25">
      <c r="D836" s="99"/>
      <c r="E836" s="99"/>
      <c r="F836" s="100"/>
      <c r="G836" s="99"/>
      <c r="H836" s="99"/>
      <c r="I836" s="98"/>
      <c r="J836" s="98"/>
      <c r="K836" s="98"/>
      <c r="L836" s="97"/>
      <c r="M836" s="97"/>
      <c r="N836" s="96"/>
    </row>
    <row r="837" spans="4:14" x14ac:dyDescent="0.25">
      <c r="D837" s="99"/>
      <c r="E837" s="99"/>
      <c r="F837" s="100"/>
      <c r="G837" s="99"/>
      <c r="H837" s="99"/>
      <c r="I837" s="98"/>
      <c r="J837" s="98"/>
      <c r="K837" s="98"/>
      <c r="L837" s="97"/>
      <c r="M837" s="97"/>
      <c r="N837" s="96"/>
    </row>
    <row r="838" spans="4:14" x14ac:dyDescent="0.25">
      <c r="D838" s="99"/>
      <c r="E838" s="99"/>
      <c r="F838" s="100"/>
      <c r="G838" s="99"/>
      <c r="H838" s="99"/>
      <c r="I838" s="98"/>
      <c r="J838" s="98"/>
      <c r="K838" s="98"/>
      <c r="L838" s="97"/>
      <c r="M838" s="97"/>
      <c r="N838" s="96"/>
    </row>
    <row r="839" spans="4:14" x14ac:dyDescent="0.25">
      <c r="D839" s="99"/>
      <c r="E839" s="99"/>
      <c r="F839" s="100"/>
      <c r="G839" s="99"/>
      <c r="H839" s="99"/>
      <c r="I839" s="98"/>
      <c r="J839" s="98"/>
      <c r="K839" s="98"/>
      <c r="L839" s="97"/>
      <c r="M839" s="97"/>
      <c r="N839" s="96"/>
    </row>
    <row r="840" spans="4:14" x14ac:dyDescent="0.25">
      <c r="D840" s="99"/>
      <c r="E840" s="99"/>
      <c r="F840" s="100"/>
      <c r="G840" s="99"/>
      <c r="H840" s="99"/>
      <c r="I840" s="98"/>
      <c r="J840" s="98"/>
      <c r="K840" s="98"/>
      <c r="L840" s="97"/>
      <c r="M840" s="97"/>
      <c r="N840" s="96"/>
    </row>
    <row r="841" spans="4:14" x14ac:dyDescent="0.25">
      <c r="D841" s="99"/>
      <c r="E841" s="99"/>
      <c r="F841" s="100"/>
      <c r="G841" s="99"/>
      <c r="H841" s="99"/>
      <c r="I841" s="98"/>
      <c r="J841" s="98"/>
      <c r="K841" s="98"/>
      <c r="L841" s="97"/>
      <c r="M841" s="97"/>
      <c r="N841" s="96"/>
    </row>
    <row r="842" spans="4:14" x14ac:dyDescent="0.25">
      <c r="D842" s="99"/>
      <c r="E842" s="99"/>
      <c r="F842" s="100"/>
      <c r="G842" s="99"/>
      <c r="H842" s="99"/>
      <c r="I842" s="98"/>
      <c r="J842" s="98"/>
      <c r="K842" s="98"/>
      <c r="L842" s="97"/>
      <c r="M842" s="97"/>
      <c r="N842" s="96"/>
    </row>
    <row r="843" spans="4:14" x14ac:dyDescent="0.25">
      <c r="D843" s="99"/>
      <c r="E843" s="99"/>
      <c r="F843" s="100"/>
      <c r="G843" s="99"/>
      <c r="H843" s="99"/>
      <c r="I843" s="98"/>
      <c r="J843" s="98"/>
      <c r="K843" s="98"/>
      <c r="L843" s="97"/>
      <c r="M843" s="97"/>
      <c r="N843" s="96"/>
    </row>
    <row r="844" spans="4:14" x14ac:dyDescent="0.25">
      <c r="D844" s="99"/>
      <c r="E844" s="99"/>
      <c r="F844" s="100"/>
      <c r="G844" s="99"/>
      <c r="H844" s="99"/>
      <c r="I844" s="98"/>
      <c r="J844" s="98"/>
      <c r="K844" s="98"/>
      <c r="L844" s="97"/>
      <c r="M844" s="97"/>
      <c r="N844" s="96"/>
    </row>
    <row r="845" spans="4:14" x14ac:dyDescent="0.25">
      <c r="D845" s="99"/>
      <c r="E845" s="99"/>
      <c r="F845" s="100"/>
      <c r="G845" s="99"/>
      <c r="H845" s="99"/>
      <c r="I845" s="98"/>
      <c r="J845" s="98"/>
      <c r="K845" s="98"/>
      <c r="L845" s="97"/>
      <c r="M845" s="97"/>
      <c r="N845" s="96"/>
    </row>
    <row r="846" spans="4:14" x14ac:dyDescent="0.25">
      <c r="D846" s="99"/>
      <c r="E846" s="99"/>
      <c r="F846" s="100"/>
      <c r="G846" s="99"/>
      <c r="H846" s="99"/>
      <c r="I846" s="98"/>
      <c r="J846" s="98"/>
      <c r="K846" s="98"/>
      <c r="L846" s="97"/>
      <c r="M846" s="97"/>
      <c r="N846" s="96"/>
    </row>
    <row r="847" spans="4:14" x14ac:dyDescent="0.25">
      <c r="D847" s="99"/>
      <c r="E847" s="99"/>
      <c r="F847" s="100"/>
      <c r="G847" s="99"/>
      <c r="H847" s="99"/>
      <c r="I847" s="98"/>
      <c r="J847" s="98"/>
      <c r="K847" s="98"/>
      <c r="L847" s="97"/>
      <c r="M847" s="97"/>
      <c r="N847" s="96"/>
    </row>
    <row r="848" spans="4:14" x14ac:dyDescent="0.25">
      <c r="D848" s="99"/>
      <c r="E848" s="99"/>
      <c r="F848" s="100"/>
      <c r="G848" s="99"/>
      <c r="H848" s="99"/>
      <c r="I848" s="98"/>
      <c r="J848" s="98"/>
      <c r="K848" s="98"/>
      <c r="L848" s="97"/>
      <c r="M848" s="97"/>
      <c r="N848" s="96"/>
    </row>
    <row r="849" spans="4:14" x14ac:dyDescent="0.25">
      <c r="D849" s="99"/>
      <c r="E849" s="99"/>
      <c r="F849" s="100"/>
      <c r="G849" s="99"/>
      <c r="H849" s="99"/>
      <c r="I849" s="98"/>
      <c r="J849" s="98"/>
      <c r="K849" s="98"/>
      <c r="L849" s="97"/>
      <c r="M849" s="97"/>
      <c r="N849" s="96"/>
    </row>
    <row r="850" spans="4:14" x14ac:dyDescent="0.25">
      <c r="D850" s="99"/>
      <c r="E850" s="99"/>
      <c r="F850" s="100"/>
      <c r="G850" s="99"/>
      <c r="H850" s="99"/>
      <c r="I850" s="98"/>
      <c r="J850" s="98"/>
      <c r="K850" s="98"/>
      <c r="L850" s="97"/>
      <c r="M850" s="97"/>
      <c r="N850" s="96"/>
    </row>
    <row r="851" spans="4:14" x14ac:dyDescent="0.25">
      <c r="D851" s="99"/>
      <c r="E851" s="99"/>
      <c r="F851" s="100"/>
      <c r="G851" s="99"/>
      <c r="H851" s="99"/>
      <c r="I851" s="98"/>
      <c r="J851" s="98"/>
      <c r="K851" s="98"/>
      <c r="L851" s="97"/>
      <c r="M851" s="97"/>
      <c r="N851" s="96"/>
    </row>
    <row r="852" spans="4:14" x14ac:dyDescent="0.25">
      <c r="D852" s="99"/>
      <c r="E852" s="99"/>
      <c r="F852" s="100"/>
      <c r="G852" s="99"/>
      <c r="H852" s="99"/>
      <c r="I852" s="98"/>
      <c r="J852" s="98"/>
      <c r="K852" s="98"/>
      <c r="L852" s="97"/>
      <c r="M852" s="97"/>
      <c r="N852" s="96"/>
    </row>
    <row r="853" spans="4:14" x14ac:dyDescent="0.25">
      <c r="D853" s="99"/>
      <c r="E853" s="99"/>
      <c r="F853" s="100"/>
      <c r="G853" s="99"/>
      <c r="H853" s="99"/>
      <c r="I853" s="98"/>
      <c r="J853" s="98"/>
      <c r="K853" s="98"/>
      <c r="L853" s="97"/>
      <c r="M853" s="97"/>
      <c r="N853" s="96"/>
    </row>
    <row r="854" spans="4:14" x14ac:dyDescent="0.25">
      <c r="D854" s="99"/>
      <c r="E854" s="99"/>
      <c r="F854" s="100"/>
      <c r="G854" s="99"/>
      <c r="H854" s="99"/>
      <c r="I854" s="98"/>
      <c r="J854" s="98"/>
      <c r="K854" s="98"/>
      <c r="L854" s="97"/>
      <c r="M854" s="97"/>
      <c r="N854" s="96"/>
    </row>
    <row r="855" spans="4:14" x14ac:dyDescent="0.25">
      <c r="D855" s="99"/>
      <c r="E855" s="99"/>
      <c r="F855" s="100"/>
      <c r="G855" s="99"/>
      <c r="H855" s="99"/>
      <c r="I855" s="98"/>
      <c r="J855" s="98"/>
      <c r="K855" s="98"/>
      <c r="L855" s="97"/>
      <c r="M855" s="97"/>
      <c r="N855" s="96"/>
    </row>
    <row r="856" spans="4:14" x14ac:dyDescent="0.25">
      <c r="D856" s="99"/>
      <c r="E856" s="99"/>
      <c r="F856" s="100"/>
      <c r="G856" s="99"/>
      <c r="H856" s="99"/>
      <c r="I856" s="98"/>
      <c r="J856" s="98"/>
      <c r="K856" s="98"/>
      <c r="L856" s="97"/>
      <c r="M856" s="97"/>
      <c r="N856" s="96"/>
    </row>
    <row r="857" spans="4:14" x14ac:dyDescent="0.25">
      <c r="D857" s="99"/>
      <c r="E857" s="99"/>
      <c r="F857" s="100"/>
      <c r="G857" s="99"/>
      <c r="H857" s="99"/>
      <c r="I857" s="98"/>
      <c r="J857" s="98"/>
      <c r="K857" s="98"/>
      <c r="L857" s="97"/>
      <c r="M857" s="97"/>
      <c r="N857" s="96"/>
    </row>
    <row r="858" spans="4:14" x14ac:dyDescent="0.25">
      <c r="D858" s="99"/>
      <c r="E858" s="99"/>
      <c r="F858" s="100"/>
      <c r="G858" s="99"/>
      <c r="H858" s="99"/>
      <c r="I858" s="98"/>
      <c r="J858" s="98"/>
      <c r="K858" s="98"/>
      <c r="L858" s="97"/>
      <c r="M858" s="97"/>
      <c r="N858" s="96"/>
    </row>
    <row r="859" spans="4:14" x14ac:dyDescent="0.25">
      <c r="D859" s="99"/>
      <c r="E859" s="99"/>
      <c r="F859" s="100"/>
      <c r="G859" s="99"/>
      <c r="H859" s="99"/>
      <c r="I859" s="98"/>
      <c r="J859" s="98"/>
      <c r="K859" s="98"/>
      <c r="L859" s="97"/>
      <c r="M859" s="97"/>
      <c r="N859" s="96"/>
    </row>
    <row r="860" spans="4:14" x14ac:dyDescent="0.25">
      <c r="D860" s="99"/>
      <c r="E860" s="99"/>
      <c r="F860" s="100"/>
      <c r="G860" s="99"/>
      <c r="H860" s="99"/>
      <c r="I860" s="98"/>
      <c r="J860" s="98"/>
      <c r="K860" s="98"/>
      <c r="L860" s="97"/>
      <c r="M860" s="97"/>
      <c r="N860" s="96"/>
    </row>
    <row r="861" spans="4:14" x14ac:dyDescent="0.25">
      <c r="D861" s="99"/>
      <c r="E861" s="99"/>
      <c r="F861" s="100"/>
      <c r="G861" s="99"/>
      <c r="H861" s="99"/>
      <c r="I861" s="98"/>
      <c r="J861" s="98"/>
      <c r="K861" s="98"/>
      <c r="L861" s="97"/>
      <c r="M861" s="97"/>
      <c r="N861" s="96"/>
    </row>
    <row r="862" spans="4:14" x14ac:dyDescent="0.25">
      <c r="D862" s="99"/>
      <c r="E862" s="99"/>
      <c r="F862" s="100"/>
      <c r="G862" s="99"/>
      <c r="H862" s="99"/>
      <c r="I862" s="98"/>
      <c r="J862" s="98"/>
      <c r="K862" s="98"/>
      <c r="L862" s="97"/>
      <c r="M862" s="97"/>
      <c r="N862" s="96"/>
    </row>
    <row r="863" spans="4:14" x14ac:dyDescent="0.25">
      <c r="D863" s="99"/>
      <c r="E863" s="99"/>
      <c r="F863" s="100"/>
      <c r="G863" s="99"/>
      <c r="H863" s="99"/>
      <c r="I863" s="98"/>
      <c r="J863" s="98"/>
      <c r="K863" s="98"/>
      <c r="L863" s="97"/>
      <c r="M863" s="97"/>
      <c r="N863" s="96"/>
    </row>
    <row r="864" spans="4:14" x14ac:dyDescent="0.25">
      <c r="D864" s="99"/>
      <c r="E864" s="99"/>
      <c r="F864" s="100"/>
      <c r="G864" s="99"/>
      <c r="H864" s="99"/>
      <c r="I864" s="98"/>
      <c r="J864" s="98"/>
      <c r="K864" s="98"/>
      <c r="L864" s="97"/>
      <c r="M864" s="97"/>
      <c r="N864" s="96"/>
    </row>
    <row r="865" spans="4:14" x14ac:dyDescent="0.25">
      <c r="D865" s="99"/>
      <c r="E865" s="99"/>
      <c r="F865" s="100"/>
      <c r="G865" s="99"/>
      <c r="H865" s="99"/>
      <c r="I865" s="98"/>
      <c r="J865" s="98"/>
      <c r="K865" s="98"/>
      <c r="L865" s="97"/>
      <c r="M865" s="97"/>
      <c r="N865" s="96"/>
    </row>
    <row r="866" spans="4:14" x14ac:dyDescent="0.25">
      <c r="D866" s="99"/>
      <c r="E866" s="99"/>
      <c r="F866" s="100"/>
      <c r="G866" s="99"/>
      <c r="H866" s="99"/>
      <c r="I866" s="98"/>
      <c r="J866" s="98"/>
      <c r="K866" s="98"/>
      <c r="L866" s="97"/>
      <c r="M866" s="97"/>
      <c r="N866" s="96"/>
    </row>
    <row r="867" spans="4:14" x14ac:dyDescent="0.25">
      <c r="D867" s="99"/>
      <c r="E867" s="99"/>
      <c r="F867" s="100"/>
      <c r="G867" s="99"/>
      <c r="H867" s="99"/>
      <c r="I867" s="98"/>
      <c r="J867" s="98"/>
      <c r="K867" s="98"/>
      <c r="L867" s="97"/>
      <c r="M867" s="97"/>
      <c r="N867" s="96"/>
    </row>
    <row r="868" spans="4:14" x14ac:dyDescent="0.25">
      <c r="D868" s="99"/>
      <c r="E868" s="99"/>
      <c r="F868" s="100"/>
      <c r="G868" s="99"/>
      <c r="H868" s="99"/>
      <c r="I868" s="98"/>
      <c r="J868" s="98"/>
      <c r="K868" s="98"/>
      <c r="L868" s="97"/>
      <c r="M868" s="97"/>
      <c r="N868" s="96"/>
    </row>
    <row r="869" spans="4:14" x14ac:dyDescent="0.25">
      <c r="D869" s="99"/>
      <c r="E869" s="99"/>
      <c r="F869" s="100"/>
      <c r="G869" s="99"/>
      <c r="H869" s="99"/>
      <c r="I869" s="98"/>
      <c r="J869" s="98"/>
      <c r="K869" s="98"/>
      <c r="L869" s="97"/>
      <c r="M869" s="97"/>
      <c r="N869" s="96"/>
    </row>
    <row r="870" spans="4:14" x14ac:dyDescent="0.25">
      <c r="D870" s="99"/>
      <c r="E870" s="99"/>
      <c r="F870" s="100"/>
      <c r="G870" s="99"/>
      <c r="H870" s="99"/>
      <c r="I870" s="98"/>
      <c r="J870" s="98"/>
      <c r="K870" s="98"/>
      <c r="L870" s="97"/>
      <c r="M870" s="97"/>
      <c r="N870" s="96"/>
    </row>
    <row r="871" spans="4:14" x14ac:dyDescent="0.25">
      <c r="D871" s="99"/>
      <c r="E871" s="99"/>
      <c r="F871" s="100"/>
      <c r="G871" s="99"/>
      <c r="H871" s="99"/>
      <c r="I871" s="98"/>
      <c r="J871" s="98"/>
      <c r="K871" s="98"/>
      <c r="L871" s="97"/>
      <c r="M871" s="97"/>
      <c r="N871" s="96"/>
    </row>
    <row r="872" spans="4:14" x14ac:dyDescent="0.25">
      <c r="D872" s="99"/>
      <c r="E872" s="99"/>
      <c r="F872" s="100"/>
      <c r="G872" s="99"/>
      <c r="H872" s="99"/>
      <c r="I872" s="98"/>
      <c r="J872" s="98"/>
      <c r="K872" s="98"/>
      <c r="L872" s="97"/>
      <c r="M872" s="97"/>
      <c r="N872" s="96"/>
    </row>
    <row r="873" spans="4:14" x14ac:dyDescent="0.25">
      <c r="D873" s="99"/>
      <c r="E873" s="99"/>
      <c r="F873" s="100"/>
      <c r="G873" s="99"/>
      <c r="H873" s="99"/>
      <c r="I873" s="98"/>
      <c r="J873" s="98"/>
      <c r="K873" s="98"/>
      <c r="L873" s="97"/>
      <c r="M873" s="97"/>
      <c r="N873" s="96"/>
    </row>
    <row r="874" spans="4:14" x14ac:dyDescent="0.25">
      <c r="D874" s="99"/>
      <c r="E874" s="99"/>
      <c r="F874" s="100"/>
      <c r="G874" s="99"/>
      <c r="H874" s="99"/>
      <c r="I874" s="98"/>
      <c r="J874" s="98"/>
      <c r="K874" s="98"/>
      <c r="L874" s="97"/>
      <c r="M874" s="97"/>
      <c r="N874" s="96"/>
    </row>
    <row r="875" spans="4:14" x14ac:dyDescent="0.25">
      <c r="D875" s="99"/>
      <c r="E875" s="99"/>
      <c r="F875" s="100"/>
      <c r="G875" s="99"/>
      <c r="H875" s="99"/>
      <c r="I875" s="98"/>
      <c r="J875" s="98"/>
      <c r="K875" s="98"/>
      <c r="L875" s="97"/>
      <c r="M875" s="97"/>
      <c r="N875" s="96"/>
    </row>
    <row r="876" spans="4:14" x14ac:dyDescent="0.25">
      <c r="D876" s="99"/>
      <c r="E876" s="99"/>
      <c r="F876" s="100"/>
      <c r="G876" s="99"/>
      <c r="H876" s="99"/>
      <c r="I876" s="98"/>
      <c r="J876" s="98"/>
      <c r="K876" s="98"/>
      <c r="L876" s="97"/>
      <c r="M876" s="97"/>
      <c r="N876" s="96"/>
    </row>
    <row r="877" spans="4:14" x14ac:dyDescent="0.25">
      <c r="D877" s="99"/>
      <c r="E877" s="99"/>
      <c r="F877" s="100"/>
      <c r="G877" s="99"/>
      <c r="H877" s="99"/>
      <c r="I877" s="98"/>
      <c r="J877" s="98"/>
      <c r="K877" s="98"/>
      <c r="L877" s="97"/>
      <c r="M877" s="97"/>
      <c r="N877" s="96"/>
    </row>
    <row r="878" spans="4:14" x14ac:dyDescent="0.25">
      <c r="D878" s="99"/>
      <c r="E878" s="99"/>
      <c r="F878" s="100"/>
      <c r="G878" s="99"/>
      <c r="H878" s="99"/>
      <c r="I878" s="98"/>
      <c r="J878" s="98"/>
      <c r="K878" s="98"/>
      <c r="L878" s="97"/>
      <c r="M878" s="97"/>
      <c r="N878" s="96"/>
    </row>
    <row r="879" spans="4:14" x14ac:dyDescent="0.25">
      <c r="D879" s="99"/>
      <c r="E879" s="99"/>
      <c r="F879" s="100"/>
      <c r="G879" s="99"/>
      <c r="H879" s="99"/>
      <c r="I879" s="98"/>
      <c r="J879" s="98"/>
      <c r="K879" s="98"/>
      <c r="L879" s="97"/>
      <c r="M879" s="97"/>
      <c r="N879" s="96"/>
    </row>
    <row r="880" spans="4:14" x14ac:dyDescent="0.25">
      <c r="D880" s="99"/>
      <c r="E880" s="99"/>
      <c r="F880" s="100"/>
      <c r="G880" s="99"/>
      <c r="H880" s="99"/>
      <c r="I880" s="98"/>
      <c r="J880" s="98"/>
      <c r="K880" s="98"/>
      <c r="L880" s="97"/>
      <c r="M880" s="97"/>
      <c r="N880" s="96"/>
    </row>
    <row r="881" spans="4:14" x14ac:dyDescent="0.25">
      <c r="D881" s="99"/>
      <c r="E881" s="99"/>
      <c r="F881" s="100"/>
      <c r="G881" s="99"/>
      <c r="H881" s="99"/>
      <c r="I881" s="98"/>
      <c r="J881" s="98"/>
      <c r="K881" s="98"/>
      <c r="L881" s="97"/>
      <c r="M881" s="97"/>
      <c r="N881" s="96"/>
    </row>
    <row r="882" spans="4:14" x14ac:dyDescent="0.25">
      <c r="D882" s="99"/>
      <c r="E882" s="99"/>
      <c r="F882" s="100"/>
      <c r="G882" s="99"/>
      <c r="H882" s="99"/>
      <c r="I882" s="98"/>
      <c r="J882" s="98"/>
      <c r="K882" s="98"/>
      <c r="L882" s="97"/>
      <c r="M882" s="97"/>
      <c r="N882" s="96"/>
    </row>
    <row r="883" spans="4:14" x14ac:dyDescent="0.25">
      <c r="D883" s="99"/>
      <c r="E883" s="99"/>
      <c r="F883" s="100"/>
      <c r="G883" s="99"/>
      <c r="H883" s="99"/>
      <c r="I883" s="98"/>
      <c r="J883" s="98"/>
      <c r="K883" s="98"/>
      <c r="L883" s="97"/>
      <c r="M883" s="97"/>
      <c r="N883" s="96"/>
    </row>
    <row r="884" spans="4:14" x14ac:dyDescent="0.25">
      <c r="D884" s="99"/>
      <c r="E884" s="99"/>
      <c r="F884" s="100"/>
      <c r="G884" s="99"/>
      <c r="H884" s="99"/>
      <c r="I884" s="98"/>
      <c r="J884" s="98"/>
      <c r="K884" s="98"/>
      <c r="L884" s="97"/>
      <c r="M884" s="97"/>
      <c r="N884" s="96"/>
    </row>
    <row r="885" spans="4:14" x14ac:dyDescent="0.25">
      <c r="D885" s="99"/>
      <c r="E885" s="99"/>
      <c r="F885" s="100"/>
      <c r="G885" s="99"/>
      <c r="H885" s="99"/>
      <c r="I885" s="98"/>
      <c r="J885" s="98"/>
      <c r="K885" s="98"/>
      <c r="L885" s="97"/>
      <c r="M885" s="97"/>
      <c r="N885" s="96"/>
    </row>
    <row r="886" spans="4:14" x14ac:dyDescent="0.25">
      <c r="D886" s="99"/>
      <c r="E886" s="99"/>
      <c r="F886" s="100"/>
      <c r="G886" s="99"/>
      <c r="H886" s="99"/>
      <c r="I886" s="98"/>
      <c r="J886" s="98"/>
      <c r="K886" s="98"/>
      <c r="L886" s="97"/>
      <c r="M886" s="97"/>
      <c r="N886" s="96"/>
    </row>
    <row r="887" spans="4:14" x14ac:dyDescent="0.25">
      <c r="D887" s="99"/>
      <c r="E887" s="99"/>
      <c r="F887" s="100"/>
      <c r="G887" s="99"/>
      <c r="H887" s="99"/>
      <c r="I887" s="98"/>
      <c r="J887" s="98"/>
      <c r="K887" s="98"/>
      <c r="L887" s="97"/>
      <c r="M887" s="97"/>
      <c r="N887" s="96"/>
    </row>
    <row r="888" spans="4:14" x14ac:dyDescent="0.25">
      <c r="D888" s="99"/>
      <c r="E888" s="99"/>
      <c r="F888" s="100"/>
      <c r="G888" s="99"/>
      <c r="H888" s="99"/>
      <c r="I888" s="98"/>
      <c r="J888" s="98"/>
      <c r="K888" s="98"/>
      <c r="L888" s="97"/>
      <c r="M888" s="97"/>
      <c r="N888" s="96"/>
    </row>
    <row r="889" spans="4:14" x14ac:dyDescent="0.25">
      <c r="D889" s="99"/>
      <c r="E889" s="99"/>
      <c r="F889" s="100"/>
      <c r="G889" s="99"/>
      <c r="H889" s="99"/>
      <c r="I889" s="98"/>
      <c r="J889" s="98"/>
      <c r="K889" s="98"/>
      <c r="L889" s="97"/>
      <c r="M889" s="97"/>
      <c r="N889" s="96"/>
    </row>
    <row r="890" spans="4:14" x14ac:dyDescent="0.25">
      <c r="D890" s="99"/>
      <c r="E890" s="99"/>
      <c r="F890" s="100"/>
      <c r="G890" s="99"/>
      <c r="H890" s="99"/>
      <c r="I890" s="98"/>
      <c r="J890" s="98"/>
      <c r="K890" s="98"/>
      <c r="L890" s="97"/>
      <c r="M890" s="97"/>
      <c r="N890" s="96"/>
    </row>
    <row r="891" spans="4:14" x14ac:dyDescent="0.25">
      <c r="D891" s="99"/>
      <c r="E891" s="99"/>
      <c r="F891" s="100"/>
      <c r="G891" s="99"/>
      <c r="H891" s="99"/>
      <c r="I891" s="98"/>
      <c r="J891" s="98"/>
      <c r="K891" s="98"/>
      <c r="L891" s="97"/>
      <c r="M891" s="97"/>
      <c r="N891" s="96"/>
    </row>
    <row r="892" spans="4:14" x14ac:dyDescent="0.25">
      <c r="D892" s="99"/>
      <c r="E892" s="99"/>
      <c r="F892" s="100"/>
      <c r="G892" s="99"/>
      <c r="H892" s="99"/>
      <c r="I892" s="98"/>
      <c r="J892" s="98"/>
      <c r="K892" s="98"/>
      <c r="L892" s="97"/>
      <c r="M892" s="97"/>
      <c r="N892" s="96"/>
    </row>
    <row r="893" spans="4:14" x14ac:dyDescent="0.25">
      <c r="D893" s="99"/>
      <c r="E893" s="99"/>
      <c r="F893" s="100"/>
      <c r="G893" s="99"/>
      <c r="H893" s="99"/>
      <c r="I893" s="98"/>
      <c r="J893" s="98"/>
      <c r="K893" s="98"/>
      <c r="L893" s="97"/>
      <c r="M893" s="97"/>
      <c r="N893" s="96"/>
    </row>
    <row r="894" spans="4:14" x14ac:dyDescent="0.25">
      <c r="D894" s="99"/>
      <c r="E894" s="99"/>
      <c r="F894" s="100"/>
      <c r="G894" s="99"/>
      <c r="H894" s="99"/>
      <c r="I894" s="98"/>
      <c r="J894" s="98"/>
      <c r="K894" s="98"/>
      <c r="L894" s="97"/>
      <c r="M894" s="97"/>
      <c r="N894" s="96"/>
    </row>
    <row r="895" spans="4:14" x14ac:dyDescent="0.25">
      <c r="D895" s="99"/>
      <c r="E895" s="99"/>
      <c r="F895" s="100"/>
      <c r="G895" s="99"/>
      <c r="H895" s="99"/>
      <c r="I895" s="98"/>
      <c r="J895" s="98"/>
      <c r="K895" s="98"/>
      <c r="L895" s="97"/>
      <c r="M895" s="97"/>
      <c r="N895" s="96"/>
    </row>
    <row r="896" spans="4:14" x14ac:dyDescent="0.25">
      <c r="D896" s="99"/>
      <c r="E896" s="99"/>
      <c r="F896" s="100"/>
      <c r="G896" s="99"/>
      <c r="H896" s="99"/>
      <c r="I896" s="98"/>
      <c r="J896" s="98"/>
      <c r="K896" s="98"/>
      <c r="L896" s="97"/>
      <c r="M896" s="97"/>
      <c r="N896" s="96"/>
    </row>
    <row r="897" spans="4:14" x14ac:dyDescent="0.25">
      <c r="D897" s="99"/>
      <c r="E897" s="99"/>
      <c r="F897" s="100"/>
      <c r="G897" s="99"/>
      <c r="H897" s="99"/>
      <c r="I897" s="98"/>
      <c r="J897" s="98"/>
      <c r="K897" s="98"/>
      <c r="L897" s="97"/>
      <c r="M897" s="97"/>
      <c r="N897" s="96"/>
    </row>
    <row r="898" spans="4:14" x14ac:dyDescent="0.25">
      <c r="D898" s="99"/>
      <c r="E898" s="99"/>
      <c r="F898" s="100"/>
      <c r="G898" s="99"/>
      <c r="H898" s="99"/>
      <c r="I898" s="98"/>
      <c r="J898" s="98"/>
      <c r="K898" s="98"/>
      <c r="L898" s="97"/>
      <c r="M898" s="97"/>
      <c r="N898" s="96"/>
    </row>
    <row r="899" spans="4:14" x14ac:dyDescent="0.25">
      <c r="D899" s="99"/>
      <c r="E899" s="99"/>
      <c r="F899" s="100"/>
      <c r="G899" s="99"/>
      <c r="H899" s="99"/>
      <c r="I899" s="98"/>
      <c r="J899" s="98"/>
      <c r="K899" s="98"/>
      <c r="L899" s="97"/>
      <c r="M899" s="97"/>
      <c r="N899" s="96"/>
    </row>
    <row r="900" spans="4:14" x14ac:dyDescent="0.25">
      <c r="D900" s="99"/>
      <c r="E900" s="99"/>
      <c r="F900" s="100"/>
      <c r="G900" s="99"/>
      <c r="H900" s="99"/>
      <c r="I900" s="98"/>
      <c r="J900" s="98"/>
      <c r="K900" s="98"/>
      <c r="L900" s="97"/>
      <c r="M900" s="97"/>
      <c r="N900" s="96"/>
    </row>
    <row r="901" spans="4:14" x14ac:dyDescent="0.25">
      <c r="D901" s="99"/>
      <c r="E901" s="99"/>
      <c r="F901" s="100"/>
      <c r="G901" s="99"/>
      <c r="H901" s="99"/>
      <c r="I901" s="98"/>
      <c r="J901" s="98"/>
      <c r="K901" s="98"/>
      <c r="L901" s="97"/>
      <c r="M901" s="97"/>
      <c r="N901" s="96"/>
    </row>
    <row r="902" spans="4:14" x14ac:dyDescent="0.25">
      <c r="D902" s="99"/>
      <c r="E902" s="99"/>
      <c r="F902" s="100"/>
      <c r="G902" s="99"/>
      <c r="H902" s="99"/>
      <c r="I902" s="98"/>
      <c r="J902" s="98"/>
      <c r="K902" s="98"/>
      <c r="L902" s="97"/>
      <c r="M902" s="97"/>
      <c r="N902" s="96"/>
    </row>
    <row r="903" spans="4:14" x14ac:dyDescent="0.25">
      <c r="D903" s="99"/>
      <c r="E903" s="99"/>
      <c r="F903" s="100"/>
      <c r="G903" s="99"/>
      <c r="H903" s="99"/>
      <c r="I903" s="98"/>
      <c r="J903" s="98"/>
      <c r="K903" s="98"/>
      <c r="L903" s="97"/>
      <c r="M903" s="97"/>
      <c r="N903" s="96"/>
    </row>
    <row r="904" spans="4:14" x14ac:dyDescent="0.25">
      <c r="D904" s="99"/>
      <c r="E904" s="99"/>
      <c r="F904" s="100"/>
      <c r="G904" s="99"/>
      <c r="H904" s="99"/>
      <c r="I904" s="98"/>
      <c r="J904" s="98"/>
      <c r="K904" s="98"/>
      <c r="L904" s="97"/>
      <c r="M904" s="97"/>
      <c r="N904" s="96"/>
    </row>
    <row r="905" spans="4:14" x14ac:dyDescent="0.25">
      <c r="D905" s="99"/>
      <c r="E905" s="99"/>
      <c r="F905" s="100"/>
      <c r="G905" s="99"/>
      <c r="H905" s="99"/>
      <c r="I905" s="98"/>
      <c r="J905" s="98"/>
      <c r="K905" s="98"/>
      <c r="L905" s="97"/>
      <c r="M905" s="97"/>
      <c r="N905" s="96"/>
    </row>
    <row r="906" spans="4:14" x14ac:dyDescent="0.25">
      <c r="D906" s="99"/>
      <c r="E906" s="99"/>
      <c r="F906" s="100"/>
      <c r="G906" s="99"/>
      <c r="H906" s="99"/>
      <c r="I906" s="98"/>
      <c r="J906" s="98"/>
      <c r="K906" s="98"/>
      <c r="L906" s="97"/>
      <c r="M906" s="97"/>
      <c r="N906" s="96"/>
    </row>
    <row r="907" spans="4:14" x14ac:dyDescent="0.25">
      <c r="D907" s="99"/>
      <c r="E907" s="99"/>
      <c r="F907" s="100"/>
      <c r="G907" s="99"/>
      <c r="H907" s="99"/>
      <c r="I907" s="98"/>
      <c r="J907" s="98"/>
      <c r="K907" s="98"/>
      <c r="L907" s="97"/>
      <c r="M907" s="97"/>
      <c r="N907" s="96"/>
    </row>
    <row r="908" spans="4:14" x14ac:dyDescent="0.25">
      <c r="D908" s="99"/>
      <c r="E908" s="99"/>
      <c r="F908" s="100"/>
      <c r="G908" s="99"/>
      <c r="H908" s="99"/>
      <c r="I908" s="98"/>
      <c r="J908" s="98"/>
      <c r="K908" s="98"/>
      <c r="L908" s="97"/>
      <c r="M908" s="97"/>
      <c r="N908" s="96"/>
    </row>
    <row r="909" spans="4:14" x14ac:dyDescent="0.25">
      <c r="D909" s="99"/>
      <c r="E909" s="99"/>
      <c r="F909" s="100"/>
      <c r="G909" s="99"/>
      <c r="H909" s="99"/>
      <c r="I909" s="98"/>
      <c r="J909" s="98"/>
      <c r="K909" s="98"/>
      <c r="L909" s="97"/>
      <c r="M909" s="97"/>
      <c r="N909" s="96"/>
    </row>
    <row r="910" spans="4:14" x14ac:dyDescent="0.25">
      <c r="D910" s="99"/>
      <c r="E910" s="99"/>
      <c r="F910" s="100"/>
      <c r="G910" s="99"/>
      <c r="H910" s="99"/>
      <c r="I910" s="98"/>
      <c r="J910" s="98"/>
      <c r="K910" s="98"/>
      <c r="L910" s="97"/>
      <c r="M910" s="97"/>
      <c r="N910" s="96"/>
    </row>
    <row r="911" spans="4:14" x14ac:dyDescent="0.25">
      <c r="D911" s="99"/>
      <c r="E911" s="99"/>
      <c r="F911" s="100"/>
      <c r="G911" s="99"/>
      <c r="H911" s="99"/>
      <c r="I911" s="98"/>
      <c r="J911" s="98"/>
      <c r="K911" s="98"/>
      <c r="L911" s="97"/>
      <c r="M911" s="97"/>
      <c r="N911" s="96"/>
    </row>
    <row r="912" spans="4:14" x14ac:dyDescent="0.25">
      <c r="D912" s="99"/>
      <c r="E912" s="99"/>
      <c r="F912" s="100"/>
      <c r="G912" s="99"/>
      <c r="H912" s="99"/>
      <c r="I912" s="98"/>
      <c r="J912" s="98"/>
      <c r="K912" s="98"/>
      <c r="L912" s="97"/>
      <c r="M912" s="97"/>
      <c r="N912" s="96"/>
    </row>
    <row r="913" spans="4:14" x14ac:dyDescent="0.25">
      <c r="D913" s="99"/>
      <c r="E913" s="99"/>
      <c r="F913" s="100"/>
      <c r="G913" s="99"/>
      <c r="H913" s="99"/>
      <c r="I913" s="98"/>
      <c r="J913" s="98"/>
      <c r="K913" s="98"/>
      <c r="L913" s="97"/>
      <c r="M913" s="97"/>
      <c r="N913" s="96"/>
    </row>
    <row r="914" spans="4:14" x14ac:dyDescent="0.25">
      <c r="D914" s="99"/>
      <c r="E914" s="99"/>
      <c r="F914" s="100"/>
      <c r="G914" s="99"/>
      <c r="H914" s="99"/>
      <c r="I914" s="98"/>
      <c r="J914" s="98"/>
      <c r="K914" s="98"/>
      <c r="L914" s="97"/>
      <c r="M914" s="97"/>
      <c r="N914" s="96"/>
    </row>
    <row r="915" spans="4:14" x14ac:dyDescent="0.25">
      <c r="D915" s="99"/>
      <c r="E915" s="99"/>
      <c r="F915" s="100"/>
      <c r="G915" s="99"/>
      <c r="H915" s="99"/>
      <c r="I915" s="98"/>
      <c r="J915" s="98"/>
      <c r="K915" s="98"/>
      <c r="L915" s="97"/>
      <c r="M915" s="97"/>
      <c r="N915" s="96"/>
    </row>
    <row r="916" spans="4:14" x14ac:dyDescent="0.25">
      <c r="D916" s="99"/>
      <c r="E916" s="99"/>
      <c r="F916" s="100"/>
      <c r="G916" s="99"/>
      <c r="H916" s="99"/>
      <c r="I916" s="98"/>
      <c r="J916" s="98"/>
      <c r="K916" s="98"/>
      <c r="L916" s="97"/>
      <c r="M916" s="97"/>
      <c r="N916" s="96"/>
    </row>
    <row r="917" spans="4:14" x14ac:dyDescent="0.25">
      <c r="D917" s="99"/>
      <c r="E917" s="99"/>
      <c r="F917" s="100"/>
      <c r="G917" s="99"/>
      <c r="H917" s="99"/>
      <c r="I917" s="98"/>
      <c r="J917" s="98"/>
      <c r="K917" s="98"/>
      <c r="L917" s="97"/>
      <c r="M917" s="97"/>
      <c r="N917" s="96"/>
    </row>
    <row r="918" spans="4:14" x14ac:dyDescent="0.25">
      <c r="D918" s="99"/>
      <c r="E918" s="99"/>
      <c r="F918" s="100"/>
      <c r="G918" s="99"/>
      <c r="H918" s="99"/>
      <c r="I918" s="98"/>
      <c r="J918" s="98"/>
      <c r="K918" s="98"/>
      <c r="L918" s="97"/>
      <c r="M918" s="97"/>
      <c r="N918" s="96"/>
    </row>
    <row r="919" spans="4:14" x14ac:dyDescent="0.25">
      <c r="D919" s="99"/>
      <c r="E919" s="99"/>
      <c r="F919" s="100"/>
      <c r="G919" s="99"/>
      <c r="H919" s="99"/>
      <c r="I919" s="98"/>
      <c r="J919" s="98"/>
      <c r="K919" s="98"/>
      <c r="L919" s="97"/>
      <c r="M919" s="97"/>
      <c r="N919" s="96"/>
    </row>
    <row r="920" spans="4:14" x14ac:dyDescent="0.25">
      <c r="D920" s="99"/>
      <c r="E920" s="99"/>
      <c r="F920" s="100"/>
      <c r="G920" s="99"/>
      <c r="H920" s="99"/>
      <c r="I920" s="98"/>
      <c r="J920" s="98"/>
      <c r="K920" s="98"/>
      <c r="L920" s="97"/>
      <c r="M920" s="97"/>
      <c r="N920" s="96"/>
    </row>
    <row r="921" spans="4:14" x14ac:dyDescent="0.25">
      <c r="D921" s="99"/>
      <c r="E921" s="99"/>
      <c r="F921" s="100"/>
      <c r="G921" s="99"/>
      <c r="H921" s="99"/>
      <c r="I921" s="98"/>
      <c r="J921" s="98"/>
      <c r="K921" s="98"/>
      <c r="L921" s="97"/>
      <c r="M921" s="97"/>
      <c r="N921" s="96"/>
    </row>
    <row r="922" spans="4:14" x14ac:dyDescent="0.25">
      <c r="D922" s="99"/>
      <c r="E922" s="99"/>
      <c r="F922" s="100"/>
      <c r="G922" s="99"/>
      <c r="H922" s="99"/>
      <c r="I922" s="98"/>
      <c r="J922" s="98"/>
      <c r="K922" s="98"/>
      <c r="L922" s="97"/>
      <c r="M922" s="97"/>
      <c r="N922" s="96"/>
    </row>
    <row r="923" spans="4:14" x14ac:dyDescent="0.25">
      <c r="D923" s="99"/>
      <c r="E923" s="99"/>
      <c r="F923" s="100"/>
      <c r="G923" s="99"/>
      <c r="H923" s="99"/>
      <c r="I923" s="98"/>
      <c r="J923" s="98"/>
      <c r="K923" s="98"/>
      <c r="L923" s="97"/>
      <c r="M923" s="97"/>
      <c r="N923" s="96"/>
    </row>
    <row r="924" spans="4:14" x14ac:dyDescent="0.25">
      <c r="D924" s="99"/>
      <c r="E924" s="99"/>
      <c r="F924" s="100"/>
      <c r="G924" s="99"/>
      <c r="H924" s="99"/>
      <c r="I924" s="98"/>
      <c r="J924" s="98"/>
      <c r="K924" s="98"/>
      <c r="L924" s="97"/>
      <c r="M924" s="97"/>
      <c r="N924" s="96"/>
    </row>
    <row r="925" spans="4:14" x14ac:dyDescent="0.25">
      <c r="D925" s="99"/>
      <c r="E925" s="99"/>
      <c r="F925" s="100"/>
      <c r="G925" s="99"/>
      <c r="H925" s="99"/>
      <c r="I925" s="98"/>
      <c r="J925" s="98"/>
      <c r="K925" s="98"/>
      <c r="L925" s="97"/>
      <c r="M925" s="97"/>
      <c r="N925" s="96"/>
    </row>
    <row r="926" spans="4:14" x14ac:dyDescent="0.25">
      <c r="D926" s="99"/>
      <c r="E926" s="99"/>
      <c r="F926" s="100"/>
      <c r="G926" s="99"/>
      <c r="H926" s="99"/>
      <c r="I926" s="98"/>
      <c r="J926" s="98"/>
      <c r="K926" s="98"/>
      <c r="L926" s="97"/>
      <c r="M926" s="97"/>
      <c r="N926" s="96"/>
    </row>
    <row r="927" spans="4:14" x14ac:dyDescent="0.25">
      <c r="D927" s="99"/>
      <c r="E927" s="99"/>
      <c r="F927" s="100"/>
      <c r="G927" s="99"/>
      <c r="H927" s="99"/>
      <c r="I927" s="98"/>
      <c r="J927" s="98"/>
      <c r="K927" s="98"/>
      <c r="L927" s="97"/>
      <c r="M927" s="97"/>
      <c r="N927" s="96"/>
    </row>
    <row r="928" spans="4:14" x14ac:dyDescent="0.25">
      <c r="D928" s="99"/>
      <c r="E928" s="99"/>
      <c r="F928" s="100"/>
      <c r="G928" s="99"/>
      <c r="H928" s="99"/>
      <c r="I928" s="98"/>
      <c r="J928" s="98"/>
      <c r="K928" s="98"/>
      <c r="L928" s="97"/>
      <c r="M928" s="97"/>
      <c r="N928" s="96"/>
    </row>
    <row r="929" spans="4:14" x14ac:dyDescent="0.25">
      <c r="D929" s="99"/>
      <c r="E929" s="99"/>
      <c r="F929" s="100"/>
      <c r="G929" s="99"/>
      <c r="H929" s="99"/>
      <c r="I929" s="98"/>
      <c r="J929" s="98"/>
      <c r="K929" s="98"/>
      <c r="L929" s="97"/>
      <c r="M929" s="97"/>
      <c r="N929" s="96"/>
    </row>
    <row r="930" spans="4:14" x14ac:dyDescent="0.25">
      <c r="D930" s="99"/>
      <c r="E930" s="99"/>
      <c r="F930" s="100"/>
      <c r="G930" s="99"/>
      <c r="H930" s="99"/>
      <c r="I930" s="98"/>
      <c r="J930" s="98"/>
      <c r="K930" s="98"/>
      <c r="L930" s="97"/>
      <c r="M930" s="97"/>
      <c r="N930" s="96"/>
    </row>
    <row r="931" spans="4:14" x14ac:dyDescent="0.25">
      <c r="D931" s="99"/>
      <c r="E931" s="99"/>
      <c r="F931" s="100"/>
      <c r="G931" s="99"/>
      <c r="H931" s="99"/>
      <c r="I931" s="98"/>
      <c r="J931" s="98"/>
      <c r="K931" s="98"/>
      <c r="L931" s="97"/>
      <c r="M931" s="97"/>
      <c r="N931" s="96"/>
    </row>
    <row r="932" spans="4:14" x14ac:dyDescent="0.25">
      <c r="D932" s="99"/>
      <c r="E932" s="99"/>
      <c r="F932" s="100"/>
      <c r="G932" s="99"/>
      <c r="H932" s="99"/>
      <c r="I932" s="98"/>
      <c r="J932" s="98"/>
      <c r="K932" s="98"/>
      <c r="L932" s="97"/>
      <c r="M932" s="97"/>
      <c r="N932" s="96"/>
    </row>
    <row r="933" spans="4:14" x14ac:dyDescent="0.25">
      <c r="D933" s="99"/>
      <c r="E933" s="99"/>
      <c r="F933" s="100"/>
      <c r="G933" s="99"/>
      <c r="H933" s="99"/>
      <c r="I933" s="98"/>
      <c r="J933" s="98"/>
      <c r="K933" s="98"/>
      <c r="L933" s="97"/>
      <c r="M933" s="97"/>
      <c r="N933" s="96"/>
    </row>
    <row r="934" spans="4:14" x14ac:dyDescent="0.25">
      <c r="D934" s="99"/>
      <c r="E934" s="99"/>
      <c r="F934" s="100"/>
      <c r="G934" s="99"/>
      <c r="H934" s="99"/>
      <c r="I934" s="98"/>
      <c r="J934" s="98"/>
      <c r="K934" s="98"/>
      <c r="L934" s="97"/>
      <c r="M934" s="97"/>
      <c r="N934" s="96"/>
    </row>
    <row r="935" spans="4:14" x14ac:dyDescent="0.25">
      <c r="D935" s="99"/>
      <c r="E935" s="99"/>
      <c r="F935" s="100"/>
      <c r="G935" s="99"/>
      <c r="H935" s="99"/>
      <c r="I935" s="98"/>
      <c r="J935" s="98"/>
      <c r="K935" s="98"/>
      <c r="L935" s="97"/>
      <c r="M935" s="97"/>
      <c r="N935" s="96"/>
    </row>
    <row r="936" spans="4:14" x14ac:dyDescent="0.25">
      <c r="D936" s="99"/>
      <c r="E936" s="99"/>
      <c r="F936" s="100"/>
      <c r="G936" s="99"/>
      <c r="H936" s="99"/>
      <c r="I936" s="98"/>
      <c r="J936" s="98"/>
      <c r="K936" s="98"/>
      <c r="L936" s="97"/>
      <c r="M936" s="97"/>
      <c r="N936" s="96"/>
    </row>
    <row r="937" spans="4:14" x14ac:dyDescent="0.25">
      <c r="D937" s="99"/>
      <c r="E937" s="99"/>
      <c r="F937" s="100"/>
      <c r="G937" s="99"/>
      <c r="H937" s="99"/>
      <c r="I937" s="98"/>
      <c r="J937" s="98"/>
      <c r="K937" s="98"/>
      <c r="L937" s="97"/>
      <c r="M937" s="97"/>
      <c r="N937" s="96"/>
    </row>
    <row r="938" spans="4:14" x14ac:dyDescent="0.25">
      <c r="D938" s="99"/>
      <c r="E938" s="99"/>
      <c r="F938" s="100"/>
      <c r="G938" s="99"/>
      <c r="H938" s="99"/>
      <c r="I938" s="98"/>
      <c r="J938" s="98"/>
      <c r="K938" s="98"/>
      <c r="L938" s="97"/>
      <c r="M938" s="97"/>
      <c r="N938" s="96"/>
    </row>
  </sheetData>
  <sheetProtection formatCells="0" formatColumns="0" formatRows="0" insertColumns="0" insertRows="0" deleteColumns="0" deleteRows="0"/>
  <mergeCells count="9">
    <mergeCell ref="C7:G7"/>
    <mergeCell ref="H7:N7"/>
    <mergeCell ref="K8:L8"/>
    <mergeCell ref="A1:N1"/>
    <mergeCell ref="A2:N2"/>
    <mergeCell ref="A3:N3"/>
    <mergeCell ref="C4:G5"/>
    <mergeCell ref="H4:O4"/>
    <mergeCell ref="H5:O5"/>
  </mergeCells>
  <conditionalFormatting sqref="N1:N1048576">
    <cfRule type="cellIs" dxfId="0" priority="1" operator="lessThan">
      <formula>$B$6</formula>
    </cfRule>
  </conditionalFormatting>
  <hyperlinks>
    <hyperlink ref="A3" r:id="rId1"/>
  </hyperlinks>
  <pageMargins left="0.75" right="0.47" top="1" bottom="1" header="0.5" footer="0.5"/>
  <pageSetup orientation="landscape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Myanmar</vt:lpstr>
      <vt:lpstr>Tanzania</vt:lpstr>
      <vt:lpstr>Bang-Rural</vt:lpstr>
      <vt:lpstr>India</vt:lpstr>
      <vt:lpstr>Kenya</vt:lpstr>
      <vt:lpstr>'Bang-Rural'!Print_Titles</vt:lpstr>
      <vt:lpstr>India!Print_Titles</vt:lpstr>
      <vt:lpstr>Kenya!Print_Titles</vt:lpstr>
      <vt:lpstr>Myanmar!Print_Titles</vt:lpstr>
      <vt:lpstr>Tanzania!Print_Titles</vt:lpstr>
    </vt:vector>
  </TitlesOfParts>
  <Company>CRCNA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CSIS</dc:creator>
  <cp:lastModifiedBy>Tom Davis</cp:lastModifiedBy>
  <cp:lastPrinted>2009-12-03T22:38:24Z</cp:lastPrinted>
  <dcterms:created xsi:type="dcterms:W3CDTF">2005-10-29T16:21:11Z</dcterms:created>
  <dcterms:modified xsi:type="dcterms:W3CDTF">2021-04-20T19:54:06Z</dcterms:modified>
</cp:coreProperties>
</file>