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 activeTab="8"/>
  </bookViews>
  <sheets>
    <sheet name="BCA" sheetId="3" r:id="rId1"/>
    <sheet name="IL1B" sheetId="1" r:id="rId2"/>
    <sheet name="IL6" sheetId="4" r:id="rId3"/>
    <sheet name="TNFA" sheetId="5" r:id="rId4"/>
    <sheet name="PCR" sheetId="2" r:id="rId5"/>
    <sheet name="Primer sequence" sheetId="9" r:id="rId6"/>
    <sheet name="SOD" sheetId="6" r:id="rId7"/>
    <sheet name="MDA" sheetId="7" r:id="rId8"/>
    <sheet name="GSH-PX" sheetId="8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<sst xmlns="http://schemas.openxmlformats.org/spreadsheetml/2006/main" count="384" uniqueCount="108">
  <si>
    <t>Blank hole</t>
  </si>
  <si>
    <t>Standard hole</t>
  </si>
  <si>
    <t>g/L</t>
  </si>
  <si>
    <t>1%ug/ml</t>
  </si>
  <si>
    <t>1%mg/ml</t>
  </si>
  <si>
    <t>Control</t>
  </si>
  <si>
    <t>C1</t>
  </si>
  <si>
    <t>C2</t>
  </si>
  <si>
    <t>C3</t>
  </si>
  <si>
    <t>C4</t>
  </si>
  <si>
    <t>C5</t>
  </si>
  <si>
    <t>C6</t>
  </si>
  <si>
    <t>Model</t>
  </si>
  <si>
    <t>M1</t>
  </si>
  <si>
    <t>M2</t>
  </si>
  <si>
    <t>M3</t>
  </si>
  <si>
    <t>M4</t>
  </si>
  <si>
    <t>M5</t>
  </si>
  <si>
    <t>M6</t>
  </si>
  <si>
    <t>Sildenafil</t>
  </si>
  <si>
    <t>Sildenafil1</t>
  </si>
  <si>
    <t>Sildenafil2</t>
  </si>
  <si>
    <t>Sildenafil3</t>
  </si>
  <si>
    <t>Sildenafil4</t>
  </si>
  <si>
    <t>Sildenafil5</t>
  </si>
  <si>
    <t>Sildenafil6</t>
  </si>
  <si>
    <t>LD-SAL</t>
  </si>
  <si>
    <t>LD-SAL1</t>
  </si>
  <si>
    <t>LD-SAL2</t>
  </si>
  <si>
    <t>LD-SAL3</t>
  </si>
  <si>
    <t>LD-SAL4</t>
  </si>
  <si>
    <t>LD-SAL5</t>
  </si>
  <si>
    <t>LD-SAL6</t>
  </si>
  <si>
    <t>HD-SAL</t>
  </si>
  <si>
    <t>HD-SAL1</t>
  </si>
  <si>
    <t>HD-SAL2</t>
  </si>
  <si>
    <t>HD-SAL3</t>
  </si>
  <si>
    <t>HD-SAL4</t>
  </si>
  <si>
    <t>HD-SAL5</t>
  </si>
  <si>
    <t>HD-SAL6</t>
  </si>
  <si>
    <t>pg/mgprot</t>
  </si>
  <si>
    <t>Measure</t>
  </si>
  <si>
    <t>Adjust</t>
  </si>
  <si>
    <t>Concentration</t>
  </si>
  <si>
    <t>Blank</t>
  </si>
  <si>
    <t>pg/ml</t>
  </si>
  <si>
    <t>S1</t>
  </si>
  <si>
    <t>S2</t>
  </si>
  <si>
    <t>S3</t>
  </si>
  <si>
    <t>S4</t>
  </si>
  <si>
    <t>S5</t>
  </si>
  <si>
    <t>S6</t>
  </si>
  <si>
    <t>LS1</t>
  </si>
  <si>
    <t>LS2</t>
  </si>
  <si>
    <t>LS3</t>
  </si>
  <si>
    <t>LS4</t>
  </si>
  <si>
    <t>LS5</t>
  </si>
  <si>
    <t>LS6</t>
  </si>
  <si>
    <t>HS1</t>
  </si>
  <si>
    <t>HS2</t>
  </si>
  <si>
    <t>HS3</t>
  </si>
  <si>
    <t>HS4</t>
  </si>
  <si>
    <t>HS5</t>
  </si>
  <si>
    <t>HS6</t>
  </si>
  <si>
    <t>ACTB</t>
  </si>
  <si>
    <t>mean</t>
  </si>
  <si>
    <t>S</t>
  </si>
  <si>
    <t>LD</t>
  </si>
  <si>
    <t>HD</t>
  </si>
  <si>
    <t>Il1b</t>
  </si>
  <si>
    <t>ΔCT</t>
  </si>
  <si>
    <t>calibrator</t>
  </si>
  <si>
    <t>2^-ΔΔCT</t>
  </si>
  <si>
    <t>L</t>
  </si>
  <si>
    <t>H</t>
  </si>
  <si>
    <t>Il6</t>
  </si>
  <si>
    <t>Tnfa</t>
  </si>
  <si>
    <t>Sequence (5'-&gt;3')</t>
  </si>
  <si>
    <t>Template strand</t>
  </si>
  <si>
    <t>Length</t>
  </si>
  <si>
    <t>Start</t>
  </si>
  <si>
    <t>Stop</t>
  </si>
  <si>
    <t>Tm</t>
  </si>
  <si>
    <t>GC%</t>
  </si>
  <si>
    <t>Self complementarity</t>
  </si>
  <si>
    <t>Self 3' complementarity</t>
  </si>
  <si>
    <t>Forward primer</t>
  </si>
  <si>
    <t>GGTGGGAATGGGTCAGAAGG</t>
  </si>
  <si>
    <t>Plus</t>
  </si>
  <si>
    <t>Reverse primer</t>
  </si>
  <si>
    <t>TGGCCTTAGGGTTCAGGGG</t>
  </si>
  <si>
    <t>Minus</t>
  </si>
  <si>
    <t>Product length</t>
  </si>
  <si>
    <t>IL1B</t>
  </si>
  <si>
    <t>AATGCCACCTTTTGACAGTGA</t>
  </si>
  <si>
    <t>GCAGCCCTTCATCTTTTGGG</t>
  </si>
  <si>
    <t>IL6</t>
  </si>
  <si>
    <t>CCCCAATTTCCAATGCTCTCC</t>
  </si>
  <si>
    <t>GGATGGTCTTGGTCCTTAGCC</t>
  </si>
  <si>
    <t>TNF</t>
  </si>
  <si>
    <t>ATGGCCTCCCTCTCATCAGT</t>
  </si>
  <si>
    <t>TTTGCTACGACGTGGGCTAC</t>
  </si>
  <si>
    <t>U/mgprot</t>
  </si>
  <si>
    <t>OD</t>
  </si>
  <si>
    <t>nmol/mgprot</t>
  </si>
  <si>
    <t>Standard</t>
  </si>
  <si>
    <t>Enzyme tube</t>
  </si>
  <si>
    <t>Nonenzymatic tube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</si>
</sst>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);[Red]\(0.00\)"/>
    <numFmt numFmtId="178" formatCode="0.0000_);[Red]\(0.0000\)"/>
    <numFmt numFmtId="179" formatCode="0.00_ "/>
    <numFmt numFmtId="180" formatCode="0.0000000_);[Red]\(0.0000000\)"/>
    <numFmt numFmtId="181" formatCode="0.000000000_ "/>
  </numFmts>
  <fonts count="26">
    <font>
      <sz val="11"/>
      <color theme="1"/>
      <name val="等线"/>
      <charset val="134"/>
      <scheme val="minor"/>
    </font>
    <font>
      <sz val="10"/>
      <color rgb="FF000000"/>
      <name val="Arial"/>
      <charset val="134"/>
    </font>
    <font>
      <sz val="11"/>
      <name val="宋体"/>
      <charset val="134"/>
    </font>
    <font>
      <sz val="10"/>
      <name val="Arial"/>
      <charset val="134"/>
    </font>
    <font>
      <b/>
      <sz val="11"/>
      <color theme="1"/>
      <name val="等线"/>
      <charset val="134"/>
      <scheme val="minor"/>
    </font>
    <font>
      <b/>
      <sz val="10"/>
      <color rgb="FF222222"/>
      <name val="Roboto"/>
      <charset val="134"/>
    </font>
    <font>
      <sz val="10"/>
      <color rgb="FF222222"/>
      <name val="Roboto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6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0" fillId="0" borderId="0" xfId="49" applyFill="1" applyAlignment="1">
      <alignment horizontal="center" vertical="center"/>
    </xf>
    <xf numFmtId="0" fontId="0" fillId="0" borderId="0" xfId="49" applyFill="1" applyAlignment="1">
      <alignment horizontal="right"/>
    </xf>
    <xf numFmtId="176" fontId="0" fillId="0" borderId="0" xfId="0" applyNumberFormat="1" applyFill="1"/>
    <xf numFmtId="177" fontId="0" fillId="0" borderId="0" xfId="0" applyNumberFormat="1" applyFill="1"/>
    <xf numFmtId="178" fontId="0" fillId="0" borderId="0" xfId="0" applyNumberFormat="1" applyFill="1"/>
    <xf numFmtId="0" fontId="0" fillId="0" borderId="0" xfId="49" applyFill="1" applyAlignment="1">
      <alignment horizontal="right" vertical="center"/>
    </xf>
    <xf numFmtId="0" fontId="0" fillId="0" borderId="0" xfId="0" applyFill="1" applyAlignment="1">
      <alignment horizontal="right"/>
    </xf>
    <xf numFmtId="177" fontId="0" fillId="0" borderId="0" xfId="0" applyNumberFormat="1" applyFill="1" applyAlignment="1">
      <alignment vertical="center"/>
    </xf>
    <xf numFmtId="179" fontId="0" fillId="0" borderId="0" xfId="0" applyNumberFormat="1" applyFill="1"/>
    <xf numFmtId="0" fontId="2" fillId="0" borderId="0" xfId="0" applyFont="1" applyFill="1" applyAlignment="1">
      <alignment horizontal="center"/>
    </xf>
    <xf numFmtId="177" fontId="3" fillId="0" borderId="0" xfId="0" applyNumberFormat="1" applyFont="1" applyFill="1"/>
    <xf numFmtId="0" fontId="0" fillId="0" borderId="0" xfId="0" applyFill="1" applyAlignment="1">
      <alignment vertical="center"/>
    </xf>
    <xf numFmtId="0" fontId="4" fillId="0" borderId="0" xfId="0" applyFont="1" applyFill="1" applyAlignment="1">
      <alignment vertical="center"/>
    </xf>
    <xf numFmtId="58" fontId="0" fillId="0" borderId="0" xfId="0" applyNumberForma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vertical="center" wrapText="1"/>
    </xf>
    <xf numFmtId="0" fontId="4" fillId="0" borderId="0" xfId="0" applyFont="1" applyFill="1"/>
    <xf numFmtId="0" fontId="4" fillId="0" borderId="0" xfId="0" applyFont="1" applyFill="1" applyAlignment="1">
      <alignment horizontal="left" vertical="center"/>
    </xf>
    <xf numFmtId="176" fontId="4" fillId="0" borderId="0" xfId="0" applyNumberFormat="1" applyFont="1" applyFill="1" applyAlignment="1">
      <alignment vertical="center"/>
    </xf>
    <xf numFmtId="176" fontId="0" fillId="0" borderId="0" xfId="0" applyNumberFormat="1" applyFill="1" applyAlignment="1">
      <alignment vertical="center"/>
    </xf>
    <xf numFmtId="176" fontId="0" fillId="0" borderId="0" xfId="0" applyNumberFormat="1" applyFill="1"/>
    <xf numFmtId="0" fontId="4" fillId="0" borderId="0" xfId="0" applyFont="1" applyFill="1" applyAlignment="1">
      <alignment horizontal="left"/>
    </xf>
    <xf numFmtId="0" fontId="0" fillId="0" borderId="0" xfId="49" applyFill="1">
      <alignment vertical="center"/>
    </xf>
    <xf numFmtId="0" fontId="0" fillId="0" borderId="0" xfId="49" applyFill="1" applyAlignment="1">
      <alignment horizontal="right" vertical="center"/>
    </xf>
    <xf numFmtId="0" fontId="0" fillId="0" borderId="0" xfId="49" applyFill="1">
      <alignment vertical="center"/>
    </xf>
    <xf numFmtId="0" fontId="0" fillId="0" borderId="1" xfId="49" applyFill="1" applyBorder="1">
      <alignment vertical="center"/>
    </xf>
    <xf numFmtId="0" fontId="0" fillId="0" borderId="0" xfId="49" applyFill="1" applyAlignment="1"/>
    <xf numFmtId="0" fontId="0" fillId="0" borderId="1" xfId="49" applyFill="1" applyBorder="1">
      <alignment vertical="center"/>
    </xf>
    <xf numFmtId="180" fontId="0" fillId="0" borderId="0" xfId="49" applyNumberFormat="1" applyFill="1" applyAlignment="1">
      <alignment horizontal="center" vertical="center"/>
    </xf>
    <xf numFmtId="0" fontId="0" fillId="0" borderId="0" xfId="49" applyFill="1" applyAlignment="1">
      <alignment horizontal="center"/>
    </xf>
    <xf numFmtId="0" fontId="0" fillId="0" borderId="0" xfId="49" applyFill="1" applyAlignment="1">
      <alignment horizontal="center"/>
    </xf>
    <xf numFmtId="0" fontId="1" fillId="0" borderId="1" xfId="49" applyFont="1" applyFill="1" applyBorder="1" applyAlignment="1">
      <alignment horizontal="center" vertical="center" wrapText="1"/>
    </xf>
    <xf numFmtId="0" fontId="0" fillId="0" borderId="0" xfId="49" applyFill="1" applyAlignment="1">
      <alignment horizontal="center" vertical="center"/>
    </xf>
    <xf numFmtId="0" fontId="0" fillId="0" borderId="0" xfId="0" applyFill="1" applyAlignment="1">
      <alignment horizontal="center"/>
    </xf>
    <xf numFmtId="181" fontId="0" fillId="0" borderId="0" xfId="0" applyNumberFormat="1" applyFill="1" applyAlignment="1">
      <alignment horizontal="center" vertical="center"/>
    </xf>
    <xf numFmtId="181" fontId="0" fillId="0" borderId="0" xfId="49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9" fontId="0" fillId="0" borderId="0" xfId="0" applyNumberFormat="1" applyFill="1"/>
    <xf numFmtId="10" fontId="0" fillId="0" borderId="0" xfId="0" applyNumberFormat="1" applyFill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workbookViewId="0">
      <selection activeCell="G10" sqref="G10"/>
    </sheetView>
  </sheetViews>
  <sheetFormatPr defaultColWidth="9" defaultRowHeight="13.8" outlineLevelCol="7"/>
  <cols>
    <col min="1" max="1" width="9" style="1"/>
    <col min="2" max="2" width="11.4444444444444" style="43" customWidth="1"/>
    <col min="3" max="16384" width="9" style="1"/>
  </cols>
  <sheetData>
    <row r="1" spans="3:5">
      <c r="C1" s="1" t="s">
        <v>0</v>
      </c>
      <c r="E1" s="1" t="s">
        <v>1</v>
      </c>
    </row>
    <row r="2" spans="3:5">
      <c r="C2" s="3">
        <v>0.047</v>
      </c>
      <c r="E2" s="3">
        <v>0.399</v>
      </c>
    </row>
    <row r="3" spans="3:5">
      <c r="C3" s="3">
        <v>0.046</v>
      </c>
      <c r="E3" s="3">
        <v>0.391</v>
      </c>
    </row>
    <row r="4" spans="3:5">
      <c r="C4" s="3">
        <v>0.045</v>
      </c>
      <c r="E4" s="3">
        <v>0.413</v>
      </c>
    </row>
    <row r="5" spans="3:6">
      <c r="C5" s="3">
        <v>0.044</v>
      </c>
      <c r="D5" s="1">
        <f>AVERAGE(C2:C5)</f>
        <v>0.0455</v>
      </c>
      <c r="E5" s="3">
        <v>0.379</v>
      </c>
      <c r="F5" s="1">
        <f>AVERAGE(E2:E5)</f>
        <v>0.3955</v>
      </c>
    </row>
    <row r="6" spans="6:6">
      <c r="F6" s="1" t="s">
        <v>2</v>
      </c>
    </row>
    <row r="7" spans="4:8">
      <c r="D7" s="1" t="s">
        <v>3</v>
      </c>
      <c r="E7" s="44" t="s">
        <v>4</v>
      </c>
      <c r="F7" s="44">
        <v>0.1</v>
      </c>
      <c r="G7" s="45">
        <v>0.005</v>
      </c>
      <c r="H7" s="45">
        <v>0.0033</v>
      </c>
    </row>
    <row r="8" spans="1:8">
      <c r="A8" s="5" t="s">
        <v>5</v>
      </c>
      <c r="B8" s="38" t="s">
        <v>6</v>
      </c>
      <c r="C8" s="3">
        <v>0.39</v>
      </c>
      <c r="D8" s="1">
        <f>(C8-$D$5)/($F$5-$D$5)*563</f>
        <v>554.152857142857</v>
      </c>
      <c r="E8" s="1">
        <f>D8/1000</f>
        <v>0.554152857142857</v>
      </c>
      <c r="F8" s="1">
        <f t="shared" ref="F8:F27" si="0">E8*10</f>
        <v>5.54152857142857</v>
      </c>
      <c r="G8" s="1">
        <f>E8/2</f>
        <v>0.277076428571429</v>
      </c>
      <c r="H8" s="1">
        <f>E8/3</f>
        <v>0.184717619047619</v>
      </c>
    </row>
    <row r="9" spans="1:8">
      <c r="A9" s="5"/>
      <c r="B9" s="38" t="s">
        <v>7</v>
      </c>
      <c r="C9" s="3">
        <v>0.374</v>
      </c>
      <c r="D9" s="1">
        <f t="shared" ref="D9:D27" si="1">(C9-$D$5)/($F$5-$D$5)*563</f>
        <v>528.415714285714</v>
      </c>
      <c r="E9" s="1">
        <f t="shared" ref="E9:E27" si="2">D9/1000</f>
        <v>0.528415714285714</v>
      </c>
      <c r="F9" s="1">
        <f t="shared" si="0"/>
        <v>5.28415714285714</v>
      </c>
      <c r="G9" s="1">
        <f t="shared" ref="G9:G37" si="3">E9/2</f>
        <v>0.264207857142857</v>
      </c>
      <c r="H9" s="1">
        <f t="shared" ref="H9:H37" si="4">E9/3</f>
        <v>0.176138571428571</v>
      </c>
    </row>
    <row r="10" spans="1:8">
      <c r="A10" s="5"/>
      <c r="B10" s="38" t="s">
        <v>8</v>
      </c>
      <c r="C10" s="3">
        <v>0.269</v>
      </c>
      <c r="D10" s="1">
        <f t="shared" si="1"/>
        <v>359.515714285714</v>
      </c>
      <c r="E10" s="1">
        <f t="shared" si="2"/>
        <v>0.359515714285714</v>
      </c>
      <c r="F10" s="1">
        <f t="shared" si="0"/>
        <v>3.59515714285714</v>
      </c>
      <c r="G10" s="1">
        <f t="shared" si="3"/>
        <v>0.179757857142857</v>
      </c>
      <c r="H10" s="1">
        <f t="shared" si="4"/>
        <v>0.119838571428571</v>
      </c>
    </row>
    <row r="11" spans="1:8">
      <c r="A11" s="5"/>
      <c r="B11" s="38" t="s">
        <v>9</v>
      </c>
      <c r="C11" s="3">
        <v>0.481</v>
      </c>
      <c r="D11" s="1">
        <f t="shared" si="1"/>
        <v>700.532857142857</v>
      </c>
      <c r="E11" s="1">
        <f t="shared" si="2"/>
        <v>0.700532857142857</v>
      </c>
      <c r="F11" s="1">
        <f t="shared" si="0"/>
        <v>7.00532857142857</v>
      </c>
      <c r="G11" s="1">
        <f t="shared" si="3"/>
        <v>0.350266428571429</v>
      </c>
      <c r="H11" s="1">
        <f t="shared" si="4"/>
        <v>0.233510952380952</v>
      </c>
    </row>
    <row r="12" spans="1:8">
      <c r="A12" s="5"/>
      <c r="B12" s="38" t="s">
        <v>10</v>
      </c>
      <c r="C12" s="3">
        <v>0.444</v>
      </c>
      <c r="D12" s="1">
        <f t="shared" si="1"/>
        <v>641.015714285714</v>
      </c>
      <c r="E12" s="1">
        <f t="shared" si="2"/>
        <v>0.641015714285714</v>
      </c>
      <c r="F12" s="1">
        <f t="shared" si="0"/>
        <v>6.41015714285714</v>
      </c>
      <c r="G12" s="1">
        <f t="shared" si="3"/>
        <v>0.320507857142857</v>
      </c>
      <c r="H12" s="1">
        <f t="shared" si="4"/>
        <v>0.213671904761905</v>
      </c>
    </row>
    <row r="13" spans="1:8">
      <c r="A13" s="5"/>
      <c r="B13" s="38" t="s">
        <v>11</v>
      </c>
      <c r="C13" s="3">
        <v>0.458</v>
      </c>
      <c r="D13" s="1">
        <f t="shared" si="1"/>
        <v>663.535714285714</v>
      </c>
      <c r="E13" s="1">
        <f t="shared" si="2"/>
        <v>0.663535714285714</v>
      </c>
      <c r="F13" s="1">
        <f t="shared" si="0"/>
        <v>6.63535714285714</v>
      </c>
      <c r="G13" s="1">
        <f t="shared" si="3"/>
        <v>0.331767857142857</v>
      </c>
      <c r="H13" s="1">
        <f t="shared" si="4"/>
        <v>0.221178571428571</v>
      </c>
    </row>
    <row r="14" spans="1:8">
      <c r="A14" s="5" t="s">
        <v>12</v>
      </c>
      <c r="B14" s="38" t="s">
        <v>13</v>
      </c>
      <c r="C14" s="3">
        <v>0.382</v>
      </c>
      <c r="D14" s="1">
        <f t="shared" si="1"/>
        <v>541.284285714286</v>
      </c>
      <c r="E14" s="1">
        <f t="shared" si="2"/>
        <v>0.541284285714286</v>
      </c>
      <c r="F14" s="1">
        <f t="shared" si="0"/>
        <v>5.41284285714286</v>
      </c>
      <c r="G14" s="1">
        <f t="shared" si="3"/>
        <v>0.270642142857143</v>
      </c>
      <c r="H14" s="1">
        <f t="shared" si="4"/>
        <v>0.180428095238095</v>
      </c>
    </row>
    <row r="15" spans="1:8">
      <c r="A15" s="5"/>
      <c r="B15" s="38" t="s">
        <v>14</v>
      </c>
      <c r="C15" s="3">
        <v>0.334</v>
      </c>
      <c r="D15" s="1">
        <f t="shared" si="1"/>
        <v>464.072857142857</v>
      </c>
      <c r="E15" s="1">
        <f t="shared" si="2"/>
        <v>0.464072857142857</v>
      </c>
      <c r="F15" s="1">
        <f t="shared" si="0"/>
        <v>4.64072857142857</v>
      </c>
      <c r="G15" s="1">
        <f t="shared" si="3"/>
        <v>0.232036428571429</v>
      </c>
      <c r="H15" s="1">
        <f t="shared" si="4"/>
        <v>0.154690952380952</v>
      </c>
    </row>
    <row r="16" spans="1:8">
      <c r="A16" s="5"/>
      <c r="B16" s="38" t="s">
        <v>15</v>
      </c>
      <c r="C16" s="3">
        <v>0.485</v>
      </c>
      <c r="D16" s="1">
        <f t="shared" si="1"/>
        <v>706.967142857143</v>
      </c>
      <c r="E16" s="1">
        <f t="shared" si="2"/>
        <v>0.706967142857143</v>
      </c>
      <c r="F16" s="1">
        <f t="shared" si="0"/>
        <v>7.06967142857143</v>
      </c>
      <c r="G16" s="1">
        <f t="shared" si="3"/>
        <v>0.353483571428571</v>
      </c>
      <c r="H16" s="1">
        <f t="shared" si="4"/>
        <v>0.235655714285714</v>
      </c>
    </row>
    <row r="17" spans="1:8">
      <c r="A17" s="5"/>
      <c r="B17" s="38" t="s">
        <v>16</v>
      </c>
      <c r="C17" s="3">
        <v>0.361</v>
      </c>
      <c r="D17" s="1">
        <f t="shared" si="1"/>
        <v>507.504285714286</v>
      </c>
      <c r="E17" s="1">
        <f t="shared" si="2"/>
        <v>0.507504285714286</v>
      </c>
      <c r="F17" s="1">
        <f t="shared" si="0"/>
        <v>5.07504285714286</v>
      </c>
      <c r="G17" s="1">
        <f t="shared" si="3"/>
        <v>0.253752142857143</v>
      </c>
      <c r="H17" s="1">
        <f t="shared" si="4"/>
        <v>0.169168095238095</v>
      </c>
    </row>
    <row r="18" spans="1:8">
      <c r="A18" s="5"/>
      <c r="B18" s="38" t="s">
        <v>17</v>
      </c>
      <c r="C18" s="3">
        <v>0.412</v>
      </c>
      <c r="D18" s="1">
        <f t="shared" si="1"/>
        <v>589.541428571428</v>
      </c>
      <c r="E18" s="1">
        <f t="shared" si="2"/>
        <v>0.589541428571428</v>
      </c>
      <c r="F18" s="1">
        <f t="shared" si="0"/>
        <v>5.89541428571428</v>
      </c>
      <c r="G18" s="1">
        <f t="shared" si="3"/>
        <v>0.294770714285714</v>
      </c>
      <c r="H18" s="1">
        <f t="shared" si="4"/>
        <v>0.196513809523809</v>
      </c>
    </row>
    <row r="19" spans="1:8">
      <c r="A19" s="5"/>
      <c r="B19" s="38" t="s">
        <v>18</v>
      </c>
      <c r="C19" s="3">
        <v>0.5</v>
      </c>
      <c r="D19" s="1">
        <f t="shared" si="1"/>
        <v>731.095714285714</v>
      </c>
      <c r="E19" s="1">
        <f t="shared" si="2"/>
        <v>0.731095714285714</v>
      </c>
      <c r="F19" s="1">
        <f t="shared" si="0"/>
        <v>7.31095714285714</v>
      </c>
      <c r="G19" s="1">
        <f t="shared" si="3"/>
        <v>0.365547857142857</v>
      </c>
      <c r="H19" s="1">
        <f t="shared" si="4"/>
        <v>0.243698571428571</v>
      </c>
    </row>
    <row r="20" spans="1:8">
      <c r="A20" s="5" t="s">
        <v>19</v>
      </c>
      <c r="B20" s="38" t="s">
        <v>20</v>
      </c>
      <c r="C20" s="3">
        <v>0.406</v>
      </c>
      <c r="D20" s="1">
        <f t="shared" si="1"/>
        <v>579.89</v>
      </c>
      <c r="E20" s="1">
        <f t="shared" si="2"/>
        <v>0.57989</v>
      </c>
      <c r="F20" s="1">
        <f t="shared" si="0"/>
        <v>5.7989</v>
      </c>
      <c r="G20" s="1">
        <f t="shared" si="3"/>
        <v>0.289945</v>
      </c>
      <c r="H20" s="1">
        <f t="shared" si="4"/>
        <v>0.193296666666667</v>
      </c>
    </row>
    <row r="21" spans="1:8">
      <c r="A21" s="5"/>
      <c r="B21" s="38" t="s">
        <v>21</v>
      </c>
      <c r="C21" s="3">
        <v>0.434</v>
      </c>
      <c r="D21" s="1">
        <f t="shared" si="1"/>
        <v>624.93</v>
      </c>
      <c r="E21" s="1">
        <f t="shared" si="2"/>
        <v>0.62493</v>
      </c>
      <c r="F21" s="1">
        <f t="shared" si="0"/>
        <v>6.2493</v>
      </c>
      <c r="G21" s="1">
        <f t="shared" si="3"/>
        <v>0.312465</v>
      </c>
      <c r="H21" s="1">
        <f t="shared" si="4"/>
        <v>0.20831</v>
      </c>
    </row>
    <row r="22" spans="1:8">
      <c r="A22" s="5"/>
      <c r="B22" s="38" t="s">
        <v>22</v>
      </c>
      <c r="C22" s="3">
        <v>0.342</v>
      </c>
      <c r="D22" s="1">
        <f t="shared" si="1"/>
        <v>476.941428571429</v>
      </c>
      <c r="E22" s="1">
        <f t="shared" si="2"/>
        <v>0.476941428571429</v>
      </c>
      <c r="F22" s="1">
        <f t="shared" si="0"/>
        <v>4.76941428571429</v>
      </c>
      <c r="G22" s="1">
        <f t="shared" si="3"/>
        <v>0.238470714285714</v>
      </c>
      <c r="H22" s="1">
        <f t="shared" si="4"/>
        <v>0.158980476190476</v>
      </c>
    </row>
    <row r="23" spans="1:8">
      <c r="A23" s="5"/>
      <c r="B23" s="38" t="s">
        <v>23</v>
      </c>
      <c r="C23" s="3">
        <v>0.265</v>
      </c>
      <c r="D23" s="1">
        <f t="shared" si="1"/>
        <v>353.081428571429</v>
      </c>
      <c r="E23" s="1">
        <f t="shared" si="2"/>
        <v>0.353081428571429</v>
      </c>
      <c r="F23" s="1">
        <f t="shared" si="0"/>
        <v>3.53081428571429</v>
      </c>
      <c r="G23" s="1">
        <f t="shared" si="3"/>
        <v>0.176540714285714</v>
      </c>
      <c r="H23" s="1">
        <f t="shared" si="4"/>
        <v>0.11769380952381</v>
      </c>
    </row>
    <row r="24" spans="1:8">
      <c r="A24" s="5"/>
      <c r="B24" s="38" t="s">
        <v>24</v>
      </c>
      <c r="C24" s="3">
        <v>0.246</v>
      </c>
      <c r="D24" s="1">
        <f t="shared" si="1"/>
        <v>322.518571428571</v>
      </c>
      <c r="E24" s="1">
        <f t="shared" si="2"/>
        <v>0.322518571428571</v>
      </c>
      <c r="F24" s="1">
        <f t="shared" si="0"/>
        <v>3.22518571428571</v>
      </c>
      <c r="G24" s="1">
        <f t="shared" si="3"/>
        <v>0.161259285714286</v>
      </c>
      <c r="H24" s="1">
        <f t="shared" si="4"/>
        <v>0.10750619047619</v>
      </c>
    </row>
    <row r="25" spans="1:8">
      <c r="A25" s="5"/>
      <c r="B25" s="38" t="s">
        <v>25</v>
      </c>
      <c r="C25" s="3">
        <v>0.305</v>
      </c>
      <c r="D25" s="1">
        <f t="shared" si="1"/>
        <v>417.424285714286</v>
      </c>
      <c r="E25" s="1">
        <f t="shared" si="2"/>
        <v>0.417424285714286</v>
      </c>
      <c r="F25" s="1">
        <f t="shared" si="0"/>
        <v>4.17424285714286</v>
      </c>
      <c r="G25" s="1">
        <f t="shared" si="3"/>
        <v>0.208712142857143</v>
      </c>
      <c r="H25" s="1">
        <f t="shared" si="4"/>
        <v>0.139141428571429</v>
      </c>
    </row>
    <row r="26" spans="1:8">
      <c r="A26" s="5" t="s">
        <v>26</v>
      </c>
      <c r="B26" s="38" t="s">
        <v>27</v>
      </c>
      <c r="C26" s="3">
        <v>0.347</v>
      </c>
      <c r="D26" s="1">
        <f t="shared" si="1"/>
        <v>484.984285714286</v>
      </c>
      <c r="E26" s="1">
        <f t="shared" si="2"/>
        <v>0.484984285714286</v>
      </c>
      <c r="F26" s="1">
        <f t="shared" si="0"/>
        <v>4.84984285714286</v>
      </c>
      <c r="G26" s="1">
        <f t="shared" si="3"/>
        <v>0.242492142857143</v>
      </c>
      <c r="H26" s="1">
        <f t="shared" si="4"/>
        <v>0.161661428571429</v>
      </c>
    </row>
    <row r="27" spans="1:8">
      <c r="A27" s="5"/>
      <c r="B27" s="38" t="s">
        <v>28</v>
      </c>
      <c r="C27" s="3">
        <v>0.361</v>
      </c>
      <c r="D27" s="1">
        <f t="shared" si="1"/>
        <v>507.504285714286</v>
      </c>
      <c r="E27" s="1">
        <f t="shared" si="2"/>
        <v>0.507504285714286</v>
      </c>
      <c r="F27" s="1">
        <f t="shared" si="0"/>
        <v>5.07504285714286</v>
      </c>
      <c r="G27" s="1">
        <f t="shared" si="3"/>
        <v>0.253752142857143</v>
      </c>
      <c r="H27" s="1">
        <f t="shared" si="4"/>
        <v>0.169168095238095</v>
      </c>
    </row>
    <row r="28" spans="1:8">
      <c r="A28" s="5"/>
      <c r="B28" s="38" t="s">
        <v>29</v>
      </c>
      <c r="C28" s="3">
        <v>0.358</v>
      </c>
      <c r="D28" s="1">
        <v>491.031409788166</v>
      </c>
      <c r="E28" s="1">
        <v>0.491031409788166</v>
      </c>
      <c r="F28" s="1">
        <v>4.91031409788166</v>
      </c>
      <c r="G28" s="1">
        <f t="shared" si="3"/>
        <v>0.245515704894083</v>
      </c>
      <c r="H28" s="1">
        <f t="shared" si="4"/>
        <v>0.163677136596055</v>
      </c>
    </row>
    <row r="29" spans="1:8">
      <c r="A29" s="5"/>
      <c r="B29" s="38" t="s">
        <v>30</v>
      </c>
      <c r="C29" s="3">
        <v>0.315</v>
      </c>
      <c r="D29" s="1">
        <v>565.056245434624</v>
      </c>
      <c r="E29" s="1">
        <v>0.565056245434624</v>
      </c>
      <c r="F29" s="1">
        <v>5.65056245434624</v>
      </c>
      <c r="G29" s="1">
        <f t="shared" si="3"/>
        <v>0.282528122717312</v>
      </c>
      <c r="H29" s="1">
        <f t="shared" si="4"/>
        <v>0.188352081811541</v>
      </c>
    </row>
    <row r="30" spans="1:8">
      <c r="A30" s="5"/>
      <c r="B30" s="38" t="s">
        <v>31</v>
      </c>
      <c r="C30" s="3">
        <v>0.427</v>
      </c>
      <c r="D30" s="1">
        <v>464.711468224982</v>
      </c>
      <c r="E30" s="1">
        <v>0.464711468224982</v>
      </c>
      <c r="F30" s="1">
        <v>4.64711468224982</v>
      </c>
      <c r="G30" s="1">
        <f t="shared" si="3"/>
        <v>0.232355734112491</v>
      </c>
      <c r="H30" s="1">
        <f t="shared" si="4"/>
        <v>0.154903822741661</v>
      </c>
    </row>
    <row r="31" spans="1:8">
      <c r="A31" s="5"/>
      <c r="B31" s="38" t="s">
        <v>32</v>
      </c>
      <c r="C31" s="3">
        <v>0.269</v>
      </c>
      <c r="D31" s="1">
        <v>433.4565376187</v>
      </c>
      <c r="E31" s="1">
        <v>0.4334565376187</v>
      </c>
      <c r="F31" s="1">
        <v>4.334565376187</v>
      </c>
      <c r="G31" s="1">
        <f t="shared" si="3"/>
        <v>0.21672826880935</v>
      </c>
      <c r="H31" s="1">
        <f t="shared" si="4"/>
        <v>0.144485512539567</v>
      </c>
    </row>
    <row r="32" spans="1:8">
      <c r="A32" s="5" t="s">
        <v>33</v>
      </c>
      <c r="B32" s="42" t="s">
        <v>34</v>
      </c>
      <c r="C32" s="3">
        <v>0.422</v>
      </c>
      <c r="D32" s="1">
        <v>342.981738495252</v>
      </c>
      <c r="E32" s="1">
        <v>0.342981738495252</v>
      </c>
      <c r="F32" s="1">
        <v>3.42981738495252</v>
      </c>
      <c r="G32" s="1">
        <f t="shared" si="3"/>
        <v>0.171490869247626</v>
      </c>
      <c r="H32" s="1">
        <f t="shared" si="4"/>
        <v>0.114327246165084</v>
      </c>
    </row>
    <row r="33" spans="2:8">
      <c r="B33" s="42" t="s">
        <v>35</v>
      </c>
      <c r="C33" s="3">
        <v>0.403</v>
      </c>
      <c r="D33" s="1">
        <v>395.621621621622</v>
      </c>
      <c r="E33" s="1">
        <v>0.395621621621622</v>
      </c>
      <c r="F33" s="1">
        <v>3.95621621621621</v>
      </c>
      <c r="G33" s="1">
        <f t="shared" si="3"/>
        <v>0.197810810810811</v>
      </c>
      <c r="H33" s="1">
        <f t="shared" si="4"/>
        <v>0.131873873873874</v>
      </c>
    </row>
    <row r="34" spans="2:8">
      <c r="B34" s="42" t="s">
        <v>36</v>
      </c>
      <c r="C34" s="3">
        <v>0.449</v>
      </c>
      <c r="D34" s="1">
        <v>477.871439006574</v>
      </c>
      <c r="E34" s="1">
        <v>0.477871439006574</v>
      </c>
      <c r="F34" s="1">
        <v>4.77871439006574</v>
      </c>
      <c r="G34" s="1">
        <f t="shared" si="3"/>
        <v>0.238935719503287</v>
      </c>
      <c r="H34" s="1">
        <f t="shared" si="4"/>
        <v>0.159290479668858</v>
      </c>
    </row>
    <row r="35" spans="2:8">
      <c r="B35" s="42" t="s">
        <v>37</v>
      </c>
      <c r="C35" s="3">
        <v>0.324</v>
      </c>
      <c r="D35" s="1">
        <v>510.771365960555</v>
      </c>
      <c r="E35" s="1">
        <v>0.510771365960555</v>
      </c>
      <c r="F35" s="1">
        <v>5.10771365960555</v>
      </c>
      <c r="G35" s="1">
        <f t="shared" si="3"/>
        <v>0.255385682980277</v>
      </c>
      <c r="H35" s="1">
        <f t="shared" si="4"/>
        <v>0.170257121986852</v>
      </c>
    </row>
    <row r="36" spans="2:8">
      <c r="B36" s="42" t="s">
        <v>38</v>
      </c>
      <c r="C36" s="3">
        <v>0.439</v>
      </c>
      <c r="D36" s="1">
        <v>528.866325785245</v>
      </c>
      <c r="E36" s="1">
        <v>0.528866325785245</v>
      </c>
      <c r="F36" s="1">
        <v>5.28866325785245</v>
      </c>
      <c r="G36" s="1">
        <f t="shared" si="3"/>
        <v>0.264433162892622</v>
      </c>
      <c r="H36" s="1">
        <f t="shared" si="4"/>
        <v>0.176288775261748</v>
      </c>
    </row>
    <row r="37" spans="2:8">
      <c r="B37" s="42" t="s">
        <v>39</v>
      </c>
      <c r="C37" s="3">
        <v>0.32</v>
      </c>
      <c r="D37" s="1">
        <v>464.711468224982</v>
      </c>
      <c r="E37" s="1">
        <v>0.464711468224982</v>
      </c>
      <c r="F37" s="1">
        <v>4.64711468224982</v>
      </c>
      <c r="G37" s="1">
        <f t="shared" si="3"/>
        <v>0.232355734112491</v>
      </c>
      <c r="H37" s="1">
        <f t="shared" si="4"/>
        <v>0.154903822741661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4"/>
  <sheetViews>
    <sheetView workbookViewId="0">
      <selection activeCell="E27" sqref="E27"/>
    </sheetView>
  </sheetViews>
  <sheetFormatPr defaultColWidth="9" defaultRowHeight="13.8"/>
  <cols>
    <col min="1" max="7" width="9" style="28"/>
    <col min="8" max="8" width="3.77777777777778" style="28" customWidth="1"/>
    <col min="9" max="9" width="13" style="5" customWidth="1"/>
    <col min="10" max="10" width="6" style="5" customWidth="1"/>
    <col min="11" max="11" width="8.88888888888889" style="5" customWidth="1"/>
    <col min="12" max="12" width="6.77777777777778" style="5" customWidth="1"/>
    <col min="13" max="13" width="14.1111111111111" style="34" customWidth="1"/>
    <col min="14" max="14" width="15.2222222222222" style="28"/>
    <col min="15" max="21" width="9" style="28"/>
    <col min="22" max="22" width="4.22222222222222" style="28" customWidth="1"/>
    <col min="23" max="23" width="3.88888888888889" style="28" customWidth="1"/>
    <col min="24" max="16384" width="9" style="28"/>
  </cols>
  <sheetData>
    <row r="1" spans="1:13">
      <c r="A1" s="28" t="s">
        <v>40</v>
      </c>
      <c r="H1" s="29"/>
      <c r="K1" s="5" t="s">
        <v>41</v>
      </c>
      <c r="L1" s="5" t="s">
        <v>42</v>
      </c>
      <c r="M1" s="34" t="s">
        <v>43</v>
      </c>
    </row>
    <row r="2" spans="1:18">
      <c r="A2" s="1">
        <f>(1-I11)*(1-I17)*(1)*(1-I23)*(1-I29)</f>
        <v>1</v>
      </c>
      <c r="H2" s="29"/>
      <c r="I2" s="5" t="s">
        <v>5</v>
      </c>
      <c r="J2" s="38" t="s">
        <v>6</v>
      </c>
      <c r="K2" s="37">
        <v>0.531</v>
      </c>
      <c r="L2" s="38">
        <f>K2-$D$3</f>
        <v>0.488</v>
      </c>
      <c r="M2" s="40">
        <v>7.01836185804354</v>
      </c>
      <c r="O2" s="1"/>
      <c r="P2" s="1"/>
      <c r="Q2" s="1"/>
      <c r="R2" s="1"/>
    </row>
    <row r="3" spans="3:18">
      <c r="C3" s="30" t="s">
        <v>44</v>
      </c>
      <c r="D3" s="31">
        <v>0.043</v>
      </c>
      <c r="E3" s="32"/>
      <c r="F3" s="32" t="s">
        <v>45</v>
      </c>
      <c r="H3" s="29"/>
      <c r="J3" s="38" t="s">
        <v>7</v>
      </c>
      <c r="K3" s="37">
        <v>0.633</v>
      </c>
      <c r="L3" s="38">
        <f t="shared" ref="L3:L31" si="0">K3-$D$3</f>
        <v>0.59</v>
      </c>
      <c r="M3" s="40">
        <v>12.1696513818039</v>
      </c>
      <c r="O3" s="1"/>
      <c r="P3" s="1"/>
      <c r="Q3" s="1"/>
      <c r="R3" s="1"/>
    </row>
    <row r="4" spans="4:18">
      <c r="D4" s="33">
        <v>0.103</v>
      </c>
      <c r="E4" s="32">
        <f>D4-$D$3</f>
        <v>0.06</v>
      </c>
      <c r="F4" s="32">
        <v>0</v>
      </c>
      <c r="H4" s="29"/>
      <c r="J4" s="38" t="s">
        <v>8</v>
      </c>
      <c r="K4" s="37">
        <v>0.407</v>
      </c>
      <c r="L4" s="38">
        <f t="shared" si="0"/>
        <v>0.364</v>
      </c>
      <c r="M4" s="40">
        <v>4.5737503755573</v>
      </c>
      <c r="O4" s="1"/>
      <c r="P4" s="1"/>
      <c r="Q4" s="1"/>
      <c r="R4" s="1"/>
    </row>
    <row r="5" spans="4:18">
      <c r="D5" s="33">
        <v>0.376</v>
      </c>
      <c r="E5" s="32">
        <f t="shared" ref="E5:E9" si="1">D5-$D$3</f>
        <v>0.333</v>
      </c>
      <c r="F5" s="32">
        <v>2.5</v>
      </c>
      <c r="H5" s="29"/>
      <c r="J5" s="38" t="s">
        <v>9</v>
      </c>
      <c r="K5" s="37">
        <v>0.461</v>
      </c>
      <c r="L5" s="38">
        <f t="shared" si="0"/>
        <v>0.418</v>
      </c>
      <c r="M5" s="40">
        <v>3.58017597727293</v>
      </c>
      <c r="O5" s="1"/>
      <c r="P5" s="1"/>
      <c r="Q5" s="1"/>
      <c r="R5" s="1"/>
    </row>
    <row r="6" spans="4:18">
      <c r="D6" s="33">
        <v>0.452</v>
      </c>
      <c r="E6" s="32">
        <f t="shared" si="1"/>
        <v>0.409</v>
      </c>
      <c r="F6" s="32">
        <v>5</v>
      </c>
      <c r="H6" s="29"/>
      <c r="J6" s="38" t="s">
        <v>10</v>
      </c>
      <c r="K6" s="37">
        <v>0.518</v>
      </c>
      <c r="L6" s="38">
        <f t="shared" si="0"/>
        <v>0.475</v>
      </c>
      <c r="M6" s="40">
        <v>5.63231254278154</v>
      </c>
      <c r="O6" s="1"/>
      <c r="P6" s="1"/>
      <c r="Q6" s="1"/>
      <c r="R6" s="1"/>
    </row>
    <row r="7" spans="4:18">
      <c r="D7" s="33">
        <v>0.575</v>
      </c>
      <c r="E7" s="32">
        <f t="shared" si="1"/>
        <v>0.532</v>
      </c>
      <c r="F7" s="32">
        <v>10</v>
      </c>
      <c r="H7" s="29"/>
      <c r="J7" s="38" t="s">
        <v>11</v>
      </c>
      <c r="K7" s="37">
        <v>0.644</v>
      </c>
      <c r="L7" s="38">
        <f t="shared" si="0"/>
        <v>0.601</v>
      </c>
      <c r="M7" s="40">
        <v>10.1609746404523</v>
      </c>
      <c r="O7" s="1"/>
      <c r="P7" s="1"/>
      <c r="Q7" s="1"/>
      <c r="R7" s="1"/>
    </row>
    <row r="8" spans="4:18">
      <c r="D8" s="33">
        <v>0.756</v>
      </c>
      <c r="E8" s="32">
        <f t="shared" si="1"/>
        <v>0.713</v>
      </c>
      <c r="F8" s="32">
        <v>20</v>
      </c>
      <c r="H8" s="29"/>
      <c r="I8" s="5" t="s">
        <v>12</v>
      </c>
      <c r="J8" s="38" t="s">
        <v>13</v>
      </c>
      <c r="K8" s="37">
        <v>1.122</v>
      </c>
      <c r="L8" s="38">
        <f t="shared" ref="L8:L13" si="2">K8-$D$3</f>
        <v>1.079</v>
      </c>
      <c r="M8" s="40">
        <v>50.4809984406062</v>
      </c>
      <c r="O8" s="1"/>
      <c r="P8" s="1"/>
      <c r="Q8" s="1"/>
      <c r="R8" s="1"/>
    </row>
    <row r="9" spans="1:18">
      <c r="A9" s="1"/>
      <c r="B9" s="1"/>
      <c r="C9" s="1"/>
      <c r="D9" s="33">
        <v>0.982</v>
      </c>
      <c r="E9" s="32">
        <f t="shared" si="1"/>
        <v>0.939</v>
      </c>
      <c r="F9" s="32">
        <v>40</v>
      </c>
      <c r="J9" s="38" t="s">
        <v>14</v>
      </c>
      <c r="K9" s="37">
        <v>0.986</v>
      </c>
      <c r="L9" s="38">
        <f t="shared" si="2"/>
        <v>0.943</v>
      </c>
      <c r="M9" s="40">
        <v>43.2403081273952</v>
      </c>
      <c r="O9" s="1"/>
      <c r="P9" s="1"/>
      <c r="Q9" s="1"/>
      <c r="R9" s="1"/>
    </row>
    <row r="10" spans="1:18">
      <c r="A10" s="1"/>
      <c r="B10" s="1"/>
      <c r="C10" s="1"/>
      <c r="J10" s="38" t="s">
        <v>15</v>
      </c>
      <c r="K10" s="37">
        <v>0.825</v>
      </c>
      <c r="L10" s="38">
        <f t="shared" si="2"/>
        <v>0.782</v>
      </c>
      <c r="M10" s="40">
        <v>18.2692057555185</v>
      </c>
      <c r="O10" s="1"/>
      <c r="P10" s="1"/>
      <c r="Q10" s="1"/>
      <c r="R10" s="1"/>
    </row>
    <row r="11" spans="1:18">
      <c r="A11" s="1"/>
      <c r="B11" s="1"/>
      <c r="C11" s="1"/>
      <c r="J11" s="38" t="s">
        <v>16</v>
      </c>
      <c r="K11" s="37">
        <v>0.975</v>
      </c>
      <c r="L11" s="38">
        <f t="shared" si="2"/>
        <v>0.932</v>
      </c>
      <c r="M11" s="40">
        <v>38.4791844904029</v>
      </c>
      <c r="O11" s="1"/>
      <c r="P11" s="1"/>
      <c r="Q11" s="1"/>
      <c r="R11" s="1"/>
    </row>
    <row r="12" spans="1:18">
      <c r="A12" s="1"/>
      <c r="B12" s="1"/>
      <c r="C12" s="1"/>
      <c r="J12" s="38" t="s">
        <v>17</v>
      </c>
      <c r="K12" s="37">
        <v>0.978</v>
      </c>
      <c r="L12" s="38">
        <f t="shared" si="2"/>
        <v>0.935</v>
      </c>
      <c r="M12" s="40">
        <v>33.3724424804341</v>
      </c>
      <c r="O12" s="1"/>
      <c r="Q12" s="1"/>
      <c r="R12" s="1"/>
    </row>
    <row r="13" spans="1:18">
      <c r="A13" s="1"/>
      <c r="B13" s="1"/>
      <c r="C13" s="1"/>
      <c r="H13" s="29"/>
      <c r="J13" s="38" t="s">
        <v>18</v>
      </c>
      <c r="K13" s="37">
        <v>1.007</v>
      </c>
      <c r="L13" s="38">
        <f t="shared" si="2"/>
        <v>0.964</v>
      </c>
      <c r="M13" s="41">
        <v>28.8807259085173</v>
      </c>
      <c r="O13" s="1"/>
      <c r="P13" s="1"/>
      <c r="Q13" s="1"/>
      <c r="R13" s="1"/>
    </row>
    <row r="14" spans="1:13">
      <c r="A14" s="1"/>
      <c r="B14" s="1"/>
      <c r="C14" s="1"/>
      <c r="I14" s="5" t="s">
        <v>19</v>
      </c>
      <c r="J14" s="38" t="s">
        <v>46</v>
      </c>
      <c r="K14" s="37">
        <v>0.637</v>
      </c>
      <c r="L14" s="38">
        <f t="shared" ref="L14:L15" si="3">K14-$D$3</f>
        <v>0.594</v>
      </c>
      <c r="M14" s="41">
        <v>11.2833061702205</v>
      </c>
    </row>
    <row r="15" spans="10:13">
      <c r="J15" s="38" t="s">
        <v>47</v>
      </c>
      <c r="K15" s="37">
        <v>0.803</v>
      </c>
      <c r="L15" s="38">
        <f t="shared" si="3"/>
        <v>0.76</v>
      </c>
      <c r="M15" s="41">
        <v>19.2980394404878</v>
      </c>
    </row>
    <row r="16" spans="10:13">
      <c r="J16" s="38" t="s">
        <v>48</v>
      </c>
      <c r="K16" s="37">
        <v>0.685</v>
      </c>
      <c r="L16" s="38">
        <f t="shared" si="0"/>
        <v>0.642</v>
      </c>
      <c r="M16" s="41">
        <v>16.7056166014828</v>
      </c>
    </row>
    <row r="17" spans="10:13">
      <c r="J17" s="38" t="s">
        <v>49</v>
      </c>
      <c r="K17" s="37">
        <v>0.528</v>
      </c>
      <c r="L17" s="38">
        <f t="shared" si="0"/>
        <v>0.485</v>
      </c>
      <c r="M17" s="41">
        <v>10.8303413171764</v>
      </c>
    </row>
    <row r="18" spans="8:13">
      <c r="H18" s="29"/>
      <c r="J18" s="38" t="s">
        <v>50</v>
      </c>
      <c r="K18" s="37">
        <v>0.6</v>
      </c>
      <c r="L18" s="38">
        <f t="shared" si="0"/>
        <v>0.557</v>
      </c>
      <c r="M18" s="41">
        <v>17.1766654765617</v>
      </c>
    </row>
    <row r="19" spans="8:13">
      <c r="H19" s="29"/>
      <c r="J19" s="38" t="s">
        <v>51</v>
      </c>
      <c r="K19" s="37">
        <v>0.625</v>
      </c>
      <c r="L19" s="38">
        <f t="shared" si="0"/>
        <v>0.582</v>
      </c>
      <c r="M19" s="41">
        <v>14.8737048453655</v>
      </c>
    </row>
    <row r="20" spans="9:13">
      <c r="I20" s="5" t="s">
        <v>26</v>
      </c>
      <c r="J20" s="38" t="s">
        <v>52</v>
      </c>
      <c r="K20" s="37">
        <v>0.731</v>
      </c>
      <c r="L20" s="38">
        <f t="shared" si="0"/>
        <v>0.688</v>
      </c>
      <c r="M20" s="41">
        <v>19.512161779872</v>
      </c>
    </row>
    <row r="21" spans="10:13">
      <c r="J21" s="38" t="s">
        <v>53</v>
      </c>
      <c r="K21" s="37">
        <v>0.583</v>
      </c>
      <c r="L21" s="38">
        <f t="shared" si="0"/>
        <v>0.54</v>
      </c>
      <c r="M21" s="41">
        <v>10.0619715282256</v>
      </c>
    </row>
    <row r="22" spans="10:13">
      <c r="J22" s="42" t="s">
        <v>54</v>
      </c>
      <c r="K22" s="37">
        <v>0.893</v>
      </c>
      <c r="L22" s="38">
        <f t="shared" si="0"/>
        <v>0.85</v>
      </c>
      <c r="M22" s="41">
        <v>32.0659610543288</v>
      </c>
    </row>
    <row r="23" spans="8:13">
      <c r="H23" s="29"/>
      <c r="J23" s="42" t="s">
        <v>55</v>
      </c>
      <c r="K23" s="37">
        <v>0.762</v>
      </c>
      <c r="L23" s="38">
        <f t="shared" si="0"/>
        <v>0.719</v>
      </c>
      <c r="M23" s="41">
        <v>18.6580811296634</v>
      </c>
    </row>
    <row r="24" spans="8:13">
      <c r="H24" s="29"/>
      <c r="J24" s="42" t="s">
        <v>56</v>
      </c>
      <c r="K24" s="37">
        <v>0.565</v>
      </c>
      <c r="L24" s="38">
        <f t="shared" si="0"/>
        <v>0.522</v>
      </c>
      <c r="M24" s="41">
        <v>10.042130555437</v>
      </c>
    </row>
    <row r="25" spans="8:13">
      <c r="H25" s="29"/>
      <c r="J25" s="42" t="s">
        <v>57</v>
      </c>
      <c r="K25" s="37">
        <v>0.836</v>
      </c>
      <c r="L25" s="38">
        <f t="shared" si="0"/>
        <v>0.793</v>
      </c>
      <c r="M25" s="41">
        <v>30.8094809740632</v>
      </c>
    </row>
    <row r="26" spans="9:13">
      <c r="I26" s="5" t="s">
        <v>33</v>
      </c>
      <c r="J26" s="42" t="s">
        <v>58</v>
      </c>
      <c r="K26" s="37">
        <v>0.709</v>
      </c>
      <c r="L26" s="38">
        <f t="shared" si="0"/>
        <v>0.666</v>
      </c>
      <c r="M26" s="41">
        <v>25.4589163694397</v>
      </c>
    </row>
    <row r="27" spans="10:13">
      <c r="J27" s="42" t="s">
        <v>59</v>
      </c>
      <c r="K27" s="37">
        <v>0.653</v>
      </c>
      <c r="L27" s="38">
        <f t="shared" si="0"/>
        <v>0.61</v>
      </c>
      <c r="M27" s="41">
        <v>17.6999591129697</v>
      </c>
    </row>
    <row r="28" spans="8:13">
      <c r="H28" s="29"/>
      <c r="J28" s="42" t="s">
        <v>60</v>
      </c>
      <c r="K28" s="37">
        <v>0.474</v>
      </c>
      <c r="L28" s="38">
        <f t="shared" si="0"/>
        <v>0.431</v>
      </c>
      <c r="M28" s="41">
        <v>5.73838219728936</v>
      </c>
    </row>
    <row r="29" spans="8:13">
      <c r="H29" s="29"/>
      <c r="J29" s="42" t="s">
        <v>61</v>
      </c>
      <c r="K29" s="37">
        <v>0.714</v>
      </c>
      <c r="L29" s="38">
        <f t="shared" si="0"/>
        <v>0.671</v>
      </c>
      <c r="M29" s="41">
        <v>17.4159168941086</v>
      </c>
    </row>
    <row r="30" spans="8:13">
      <c r="H30" s="29"/>
      <c r="J30" s="42" t="s">
        <v>62</v>
      </c>
      <c r="K30" s="37">
        <v>0.813</v>
      </c>
      <c r="L30" s="38">
        <f t="shared" si="0"/>
        <v>0.77</v>
      </c>
      <c r="M30" s="41">
        <v>23.532050489143</v>
      </c>
    </row>
    <row r="31" spans="8:13">
      <c r="H31" s="29"/>
      <c r="J31" s="42" t="s">
        <v>63</v>
      </c>
      <c r="K31" s="37">
        <v>0.809</v>
      </c>
      <c r="L31" s="38">
        <f t="shared" si="0"/>
        <v>0.766</v>
      </c>
      <c r="M31" s="41">
        <v>26.44744634356</v>
      </c>
    </row>
    <row r="33" spans="8:8">
      <c r="H33" s="29"/>
    </row>
    <row r="34" spans="8:8">
      <c r="H34" s="29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4"/>
  <sheetViews>
    <sheetView workbookViewId="0">
      <selection activeCell="E18" sqref="E18"/>
    </sheetView>
  </sheetViews>
  <sheetFormatPr defaultColWidth="9" defaultRowHeight="13.8"/>
  <cols>
    <col min="1" max="7" width="9" style="28"/>
    <col min="8" max="8" width="3.77777777777778" style="28" customWidth="1"/>
    <col min="9" max="9" width="13" style="5" customWidth="1"/>
    <col min="10" max="10" width="5.11111111111111" style="5" customWidth="1"/>
    <col min="11" max="11" width="9" style="5" customWidth="1"/>
    <col min="12" max="12" width="7" style="5" customWidth="1"/>
    <col min="13" max="13" width="14.2222222222222" style="5" customWidth="1"/>
    <col min="14" max="21" width="9" style="28"/>
    <col min="22" max="22" width="4.22222222222222" style="28" customWidth="1"/>
    <col min="23" max="23" width="3.88888888888889" style="28" customWidth="1"/>
    <col min="24" max="16384" width="9" style="28"/>
  </cols>
  <sheetData>
    <row r="1" spans="1:13">
      <c r="A1" s="28" t="s">
        <v>40</v>
      </c>
      <c r="H1" s="29"/>
      <c r="K1" s="5" t="s">
        <v>41</v>
      </c>
      <c r="L1" s="5" t="s">
        <v>42</v>
      </c>
      <c r="M1" s="34" t="s">
        <v>43</v>
      </c>
    </row>
    <row r="2" spans="1:18">
      <c r="A2" s="1">
        <f>(1-I11)*(1-I17)*(1)*(1-I23)*(1-I29)</f>
        <v>1</v>
      </c>
      <c r="H2" s="29"/>
      <c r="I2" s="35" t="s">
        <v>5</v>
      </c>
      <c r="J2" s="36" t="s">
        <v>6</v>
      </c>
      <c r="K2" s="37">
        <v>0.599</v>
      </c>
      <c r="L2" s="38">
        <f>K2-$D$3</f>
        <v>0.556</v>
      </c>
      <c r="M2" s="5">
        <v>36.5552398067985</v>
      </c>
      <c r="N2" s="1"/>
      <c r="O2" s="1"/>
      <c r="P2" s="1"/>
      <c r="Q2" s="1"/>
      <c r="R2" s="1"/>
    </row>
    <row r="3" spans="3:18">
      <c r="C3" s="30" t="s">
        <v>44</v>
      </c>
      <c r="D3" s="31">
        <v>0.043</v>
      </c>
      <c r="E3" s="32"/>
      <c r="F3" s="32" t="s">
        <v>45</v>
      </c>
      <c r="H3" s="1"/>
      <c r="I3" s="2"/>
      <c r="J3" s="36" t="s">
        <v>7</v>
      </c>
      <c r="K3" s="37">
        <v>0.634</v>
      </c>
      <c r="L3" s="38">
        <f t="shared" ref="L3:L31" si="0">K3-$D$3</f>
        <v>0.591</v>
      </c>
      <c r="M3" s="5">
        <v>43.2364799877262</v>
      </c>
      <c r="N3" s="1"/>
      <c r="O3" s="1"/>
      <c r="P3" s="1"/>
      <c r="Q3" s="1"/>
      <c r="R3" s="1"/>
    </row>
    <row r="4" spans="4:18">
      <c r="D4" s="33">
        <v>0.117</v>
      </c>
      <c r="E4" s="32">
        <f>D4-$D$3</f>
        <v>0.074</v>
      </c>
      <c r="F4" s="32">
        <v>5</v>
      </c>
      <c r="H4" s="1"/>
      <c r="I4" s="2"/>
      <c r="J4" s="36" t="s">
        <v>8</v>
      </c>
      <c r="K4" s="37">
        <v>0.569</v>
      </c>
      <c r="L4" s="38">
        <f t="shared" si="0"/>
        <v>0.526</v>
      </c>
      <c r="M4" s="5">
        <v>50.524179619996</v>
      </c>
      <c r="N4" s="1"/>
      <c r="O4" s="1"/>
      <c r="P4" s="1"/>
      <c r="Q4" s="1"/>
      <c r="R4" s="1"/>
    </row>
    <row r="5" spans="4:18">
      <c r="D5" s="33">
        <v>0.379</v>
      </c>
      <c r="E5" s="32">
        <f t="shared" ref="E5:E9" si="1">D5-$D$3</f>
        <v>0.336</v>
      </c>
      <c r="F5" s="32">
        <v>10</v>
      </c>
      <c r="H5" s="29"/>
      <c r="J5" s="36" t="s">
        <v>9</v>
      </c>
      <c r="K5" s="37">
        <v>0.581</v>
      </c>
      <c r="L5" s="38">
        <f t="shared" si="0"/>
        <v>0.538</v>
      </c>
      <c r="M5" s="5">
        <v>27.1041948860358</v>
      </c>
      <c r="N5" s="1"/>
      <c r="O5" s="1"/>
      <c r="P5" s="1"/>
      <c r="Q5" s="1"/>
      <c r="R5" s="1"/>
    </row>
    <row r="6" spans="4:18">
      <c r="D6" s="33">
        <v>0.452</v>
      </c>
      <c r="E6" s="32">
        <f t="shared" si="1"/>
        <v>0.409</v>
      </c>
      <c r="F6" s="32">
        <v>20</v>
      </c>
      <c r="H6" s="29"/>
      <c r="J6" s="36" t="s">
        <v>10</v>
      </c>
      <c r="K6" s="37">
        <v>0.64</v>
      </c>
      <c r="L6" s="38">
        <f t="shared" si="0"/>
        <v>0.597</v>
      </c>
      <c r="M6" s="5">
        <v>36.3591141237562</v>
      </c>
      <c r="N6" s="1"/>
      <c r="O6" s="1"/>
      <c r="P6" s="1"/>
      <c r="Q6" s="1"/>
      <c r="R6" s="1"/>
    </row>
    <row r="7" spans="4:18">
      <c r="D7" s="33">
        <v>0.609</v>
      </c>
      <c r="E7" s="32">
        <f t="shared" si="1"/>
        <v>0.566</v>
      </c>
      <c r="F7" s="32">
        <v>40</v>
      </c>
      <c r="H7" s="29"/>
      <c r="J7" s="36" t="s">
        <v>11</v>
      </c>
      <c r="K7" s="37">
        <v>0.646</v>
      </c>
      <c r="L7" s="38">
        <f t="shared" si="0"/>
        <v>0.603</v>
      </c>
      <c r="M7" s="5">
        <v>35.8253078800377</v>
      </c>
      <c r="N7" s="1"/>
      <c r="O7" s="1"/>
      <c r="P7" s="1"/>
      <c r="Q7" s="1"/>
      <c r="R7" s="1"/>
    </row>
    <row r="8" spans="4:18">
      <c r="D8" s="33">
        <v>0.784</v>
      </c>
      <c r="E8" s="32">
        <f t="shared" si="1"/>
        <v>0.741</v>
      </c>
      <c r="F8" s="32">
        <v>80</v>
      </c>
      <c r="H8" s="29"/>
      <c r="I8" s="35" t="s">
        <v>12</v>
      </c>
      <c r="J8" s="36" t="s">
        <v>13</v>
      </c>
      <c r="K8" s="37">
        <v>1.203</v>
      </c>
      <c r="L8" s="38">
        <f t="shared" ref="L8:L13" si="2">K8-$D$3</f>
        <v>1.16</v>
      </c>
      <c r="M8" s="5">
        <v>161.254473516826</v>
      </c>
      <c r="N8" s="1"/>
      <c r="O8" s="1"/>
      <c r="P8" s="1"/>
      <c r="Q8" s="1"/>
      <c r="R8" s="1"/>
    </row>
    <row r="9" spans="1:18">
      <c r="A9" s="1"/>
      <c r="B9" s="1"/>
      <c r="C9" s="1"/>
      <c r="D9" s="33">
        <v>1.162</v>
      </c>
      <c r="E9" s="32">
        <f t="shared" si="1"/>
        <v>1.119</v>
      </c>
      <c r="F9" s="32">
        <v>160</v>
      </c>
      <c r="I9" s="2"/>
      <c r="J9" s="36" t="s">
        <v>14</v>
      </c>
      <c r="K9" s="37">
        <v>1.214</v>
      </c>
      <c r="L9" s="38">
        <f t="shared" si="2"/>
        <v>1.171</v>
      </c>
      <c r="M9" s="5">
        <v>191.661509794367</v>
      </c>
      <c r="N9" s="1"/>
      <c r="O9" s="1"/>
      <c r="P9" s="1"/>
      <c r="Q9" s="1"/>
      <c r="R9" s="1"/>
    </row>
    <row r="10" spans="1:18">
      <c r="A10" s="1"/>
      <c r="B10" s="1"/>
      <c r="C10" s="1"/>
      <c r="I10" s="2"/>
      <c r="J10" s="36" t="s">
        <v>15</v>
      </c>
      <c r="K10" s="37">
        <v>1.187</v>
      </c>
      <c r="L10" s="38">
        <f t="shared" si="2"/>
        <v>1.144</v>
      </c>
      <c r="M10" s="5">
        <v>120.086875258334</v>
      </c>
      <c r="N10" s="1"/>
      <c r="O10" s="1"/>
      <c r="P10" s="1"/>
      <c r="Q10" s="1"/>
      <c r="R10" s="1"/>
    </row>
    <row r="11" spans="1:18">
      <c r="A11" s="1"/>
      <c r="B11" s="1"/>
      <c r="C11" s="1"/>
      <c r="I11" s="2"/>
      <c r="J11" s="36" t="s">
        <v>16</v>
      </c>
      <c r="K11" s="37">
        <v>1.263</v>
      </c>
      <c r="L11" s="38">
        <f t="shared" si="2"/>
        <v>1.22</v>
      </c>
      <c r="M11" s="5">
        <v>190.209788947094</v>
      </c>
      <c r="N11" s="1"/>
      <c r="O11" s="1"/>
      <c r="P11" s="1"/>
      <c r="Q11" s="1"/>
      <c r="R11" s="1"/>
    </row>
    <row r="12" spans="1:18">
      <c r="A12" s="1"/>
      <c r="B12" s="1"/>
      <c r="C12" s="1"/>
      <c r="I12" s="2"/>
      <c r="J12" s="36" t="s">
        <v>17</v>
      </c>
      <c r="K12" s="37">
        <v>1.144</v>
      </c>
      <c r="L12" s="38">
        <f t="shared" si="2"/>
        <v>1.101</v>
      </c>
      <c r="M12" s="5">
        <v>133.404036124928</v>
      </c>
      <c r="N12" s="1"/>
      <c r="O12" s="1"/>
      <c r="Q12" s="1"/>
      <c r="R12" s="1"/>
    </row>
    <row r="13" spans="1:18">
      <c r="A13" s="1"/>
      <c r="B13" s="1"/>
      <c r="C13" s="1"/>
      <c r="D13" s="1"/>
      <c r="E13" s="1"/>
      <c r="F13" s="1"/>
      <c r="H13" s="1"/>
      <c r="J13" s="36" t="s">
        <v>18</v>
      </c>
      <c r="K13" s="37">
        <v>1.203</v>
      </c>
      <c r="L13" s="38">
        <f t="shared" si="2"/>
        <v>1.16</v>
      </c>
      <c r="M13" s="5">
        <v>119.388625607067</v>
      </c>
      <c r="N13" s="1"/>
      <c r="O13" s="1"/>
      <c r="P13" s="1"/>
      <c r="Q13" s="1"/>
      <c r="R13" s="1"/>
    </row>
    <row r="14" spans="3:13">
      <c r="C14" s="1"/>
      <c r="D14" s="1"/>
      <c r="E14" s="1"/>
      <c r="F14" s="1"/>
      <c r="I14" s="5" t="s">
        <v>19</v>
      </c>
      <c r="J14" s="38" t="s">
        <v>46</v>
      </c>
      <c r="K14" s="37">
        <v>0.684</v>
      </c>
      <c r="L14" s="38">
        <f t="shared" ref="L14:L15" si="3">K14-$D$3</f>
        <v>0.641</v>
      </c>
      <c r="M14" s="5">
        <v>46.2545650234539</v>
      </c>
    </row>
    <row r="15" spans="3:13">
      <c r="C15" s="1"/>
      <c r="D15" s="1"/>
      <c r="E15" s="1"/>
      <c r="F15" s="1"/>
      <c r="J15" s="38" t="s">
        <v>47</v>
      </c>
      <c r="K15" s="37">
        <v>0.729</v>
      </c>
      <c r="L15" s="38">
        <f t="shared" si="3"/>
        <v>0.686</v>
      </c>
      <c r="M15" s="5">
        <v>49.0912070348307</v>
      </c>
    </row>
    <row r="16" spans="10:13">
      <c r="J16" s="36" t="s">
        <v>48</v>
      </c>
      <c r="K16" s="37">
        <v>0.679</v>
      </c>
      <c r="L16" s="38">
        <f t="shared" si="0"/>
        <v>0.636</v>
      </c>
      <c r="M16" s="5">
        <v>55.3744373606255</v>
      </c>
    </row>
    <row r="17" spans="10:13">
      <c r="J17" s="36" t="s">
        <v>49</v>
      </c>
      <c r="K17" s="37">
        <v>0.685</v>
      </c>
      <c r="L17" s="38">
        <f t="shared" si="0"/>
        <v>0.642</v>
      </c>
      <c r="M17" s="5">
        <v>76.2016543446403</v>
      </c>
    </row>
    <row r="18" spans="8:13">
      <c r="H18" s="29"/>
      <c r="J18" s="36" t="s">
        <v>50</v>
      </c>
      <c r="K18" s="37">
        <v>0.759</v>
      </c>
      <c r="L18" s="38">
        <f t="shared" si="0"/>
        <v>0.716</v>
      </c>
      <c r="M18" s="5">
        <v>103.545914620411</v>
      </c>
    </row>
    <row r="19" spans="8:14">
      <c r="H19" s="1"/>
      <c r="J19" s="36" t="s">
        <v>51</v>
      </c>
      <c r="K19" s="37">
        <v>0.707</v>
      </c>
      <c r="L19" s="38">
        <f t="shared" si="0"/>
        <v>0.664</v>
      </c>
      <c r="M19" s="5">
        <v>68.8999695896561</v>
      </c>
      <c r="N19" s="29"/>
    </row>
    <row r="20" spans="9:14">
      <c r="I20" s="5" t="s">
        <v>26</v>
      </c>
      <c r="J20" s="36" t="s">
        <v>52</v>
      </c>
      <c r="K20" s="37">
        <v>0.98</v>
      </c>
      <c r="L20" s="38">
        <f t="shared" si="0"/>
        <v>0.937</v>
      </c>
      <c r="M20" s="5">
        <v>117.561424321219</v>
      </c>
      <c r="N20" s="29"/>
    </row>
    <row r="21" spans="10:14">
      <c r="J21" s="36" t="s">
        <v>53</v>
      </c>
      <c r="K21" s="37">
        <v>0.944</v>
      </c>
      <c r="L21" s="38">
        <f t="shared" si="0"/>
        <v>0.901</v>
      </c>
      <c r="M21" s="5">
        <v>103.910406236243</v>
      </c>
      <c r="N21" s="29"/>
    </row>
    <row r="22" spans="10:13">
      <c r="J22" s="39" t="s">
        <v>54</v>
      </c>
      <c r="K22" s="37">
        <v>1.043</v>
      </c>
      <c r="L22" s="38">
        <f t="shared" si="0"/>
        <v>1</v>
      </c>
      <c r="M22" s="5">
        <v>132.194473025208</v>
      </c>
    </row>
    <row r="23" spans="8:13">
      <c r="H23" s="29"/>
      <c r="J23" s="39" t="s">
        <v>55</v>
      </c>
      <c r="K23" s="37">
        <v>0.796</v>
      </c>
      <c r="L23" s="38">
        <f t="shared" si="0"/>
        <v>0.753</v>
      </c>
      <c r="M23" s="5">
        <v>65.3164418593809</v>
      </c>
    </row>
    <row r="24" spans="8:13">
      <c r="H24" s="29"/>
      <c r="J24" s="39" t="s">
        <v>56</v>
      </c>
      <c r="K24" s="37">
        <v>1.119</v>
      </c>
      <c r="L24" s="38">
        <f t="shared" si="0"/>
        <v>1.076</v>
      </c>
      <c r="M24" s="5">
        <v>161.65691281825</v>
      </c>
    </row>
    <row r="25" spans="8:13">
      <c r="H25" s="1"/>
      <c r="J25" s="39" t="s">
        <v>57</v>
      </c>
      <c r="K25" s="37">
        <v>0.985</v>
      </c>
      <c r="L25" s="38">
        <f t="shared" si="0"/>
        <v>0.942</v>
      </c>
      <c r="M25" s="5">
        <v>132.938995735589</v>
      </c>
    </row>
    <row r="26" spans="9:13">
      <c r="I26" s="5" t="s">
        <v>33</v>
      </c>
      <c r="J26" s="39" t="s">
        <v>58</v>
      </c>
      <c r="K26" s="37">
        <v>0.798</v>
      </c>
      <c r="L26" s="38">
        <f t="shared" si="0"/>
        <v>0.755</v>
      </c>
      <c r="M26" s="5">
        <v>108.175934213503</v>
      </c>
    </row>
    <row r="27" spans="9:13">
      <c r="I27" s="2"/>
      <c r="J27" s="39" t="s">
        <v>59</v>
      </c>
      <c r="K27" s="37">
        <v>0.87</v>
      </c>
      <c r="L27" s="38">
        <f t="shared" si="0"/>
        <v>0.827</v>
      </c>
      <c r="M27" s="5">
        <v>112.393512521146</v>
      </c>
    </row>
    <row r="28" spans="8:13">
      <c r="H28" s="29"/>
      <c r="I28" s="2"/>
      <c r="J28" s="39" t="s">
        <v>60</v>
      </c>
      <c r="K28" s="37">
        <v>0.652</v>
      </c>
      <c r="L28" s="38">
        <f t="shared" si="0"/>
        <v>0.609</v>
      </c>
      <c r="M28" s="5">
        <v>50.7263182224497</v>
      </c>
    </row>
    <row r="29" spans="8:13">
      <c r="H29" s="29"/>
      <c r="I29" s="2"/>
      <c r="J29" s="39" t="s">
        <v>61</v>
      </c>
      <c r="K29" s="37">
        <v>0.972</v>
      </c>
      <c r="L29" s="38">
        <f t="shared" si="0"/>
        <v>0.929</v>
      </c>
      <c r="M29" s="5">
        <v>109.735339997546</v>
      </c>
    </row>
    <row r="30" spans="8:13">
      <c r="H30" s="29"/>
      <c r="I30" s="2"/>
      <c r="J30" s="39" t="s">
        <v>62</v>
      </c>
      <c r="K30" s="37">
        <v>0.923</v>
      </c>
      <c r="L30" s="38">
        <f t="shared" si="0"/>
        <v>0.88</v>
      </c>
      <c r="M30" s="5">
        <v>95.1390452084139</v>
      </c>
    </row>
    <row r="31" spans="8:13">
      <c r="H31" s="1"/>
      <c r="J31" s="39" t="s">
        <v>63</v>
      </c>
      <c r="K31" s="37">
        <v>0.657</v>
      </c>
      <c r="L31" s="38">
        <f t="shared" si="0"/>
        <v>0.614</v>
      </c>
      <c r="M31" s="5">
        <v>53.0120472368849</v>
      </c>
    </row>
    <row r="33" spans="8:8">
      <c r="H33" s="29"/>
    </row>
    <row r="34" spans="8:8">
      <c r="H34" s="29"/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4"/>
  <sheetViews>
    <sheetView workbookViewId="0">
      <selection activeCell="A1" sqref="A1"/>
    </sheetView>
  </sheetViews>
  <sheetFormatPr defaultColWidth="9" defaultRowHeight="13.8"/>
  <cols>
    <col min="1" max="7" width="9" style="28"/>
    <col min="8" max="8" width="3.77777777777778" style="28" customWidth="1"/>
    <col min="9" max="9" width="13" style="5" customWidth="1"/>
    <col min="10" max="10" width="5.11111111111111" style="5" customWidth="1"/>
    <col min="11" max="11" width="9" style="5" customWidth="1"/>
    <col min="12" max="12" width="7" style="5" customWidth="1"/>
    <col min="13" max="13" width="14.2222222222222" style="5" customWidth="1"/>
    <col min="14" max="21" width="9" style="28"/>
    <col min="22" max="22" width="4.22222222222222" style="28" customWidth="1"/>
    <col min="23" max="23" width="3.88888888888889" style="28" customWidth="1"/>
    <col min="24" max="16384" width="9" style="28"/>
  </cols>
  <sheetData>
    <row r="1" spans="1:13">
      <c r="A1" s="28" t="s">
        <v>40</v>
      </c>
      <c r="H1" s="29"/>
      <c r="K1" s="5" t="s">
        <v>41</v>
      </c>
      <c r="L1" s="5" t="s">
        <v>42</v>
      </c>
      <c r="M1" s="34" t="s">
        <v>43</v>
      </c>
    </row>
    <row r="2" spans="1:18">
      <c r="A2" s="1">
        <f>(1-I11)*(1-I17)*(1)*(1-I23)*(1-I29)</f>
        <v>1</v>
      </c>
      <c r="H2" s="1"/>
      <c r="I2" s="35" t="s">
        <v>5</v>
      </c>
      <c r="J2" s="36" t="s">
        <v>6</v>
      </c>
      <c r="K2" s="37">
        <v>0.619</v>
      </c>
      <c r="L2" s="38">
        <f>K2-$D$3</f>
        <v>0.578</v>
      </c>
      <c r="M2" s="5">
        <v>67.453905777433</v>
      </c>
      <c r="N2" s="1"/>
      <c r="O2" s="1"/>
      <c r="P2" s="1"/>
      <c r="Q2" s="1"/>
      <c r="R2" s="1"/>
    </row>
    <row r="3" spans="3:18">
      <c r="C3" s="30" t="s">
        <v>44</v>
      </c>
      <c r="D3" s="31">
        <v>0.041</v>
      </c>
      <c r="E3" s="32"/>
      <c r="F3" s="32" t="s">
        <v>45</v>
      </c>
      <c r="H3" s="1"/>
      <c r="I3" s="2"/>
      <c r="J3" s="36" t="s">
        <v>7</v>
      </c>
      <c r="K3" s="37">
        <v>0.665</v>
      </c>
      <c r="L3" s="38">
        <f t="shared" ref="L3:L31" si="0">K3-$D$3</f>
        <v>0.624</v>
      </c>
      <c r="M3" s="5">
        <v>79.8027485552742</v>
      </c>
      <c r="N3" s="1"/>
      <c r="O3" s="1"/>
      <c r="P3" s="1"/>
      <c r="Q3" s="1"/>
      <c r="R3" s="1"/>
    </row>
    <row r="4" spans="4:18">
      <c r="D4" s="33">
        <v>0.122</v>
      </c>
      <c r="E4" s="32">
        <v>0.089</v>
      </c>
      <c r="F4" s="32">
        <v>10</v>
      </c>
      <c r="H4" s="1"/>
      <c r="I4" s="2"/>
      <c r="J4" s="36" t="s">
        <v>8</v>
      </c>
      <c r="K4" s="37">
        <v>0.651</v>
      </c>
      <c r="L4" s="38">
        <f t="shared" si="0"/>
        <v>0.61</v>
      </c>
      <c r="M4" s="5">
        <v>113.162617452315</v>
      </c>
      <c r="N4" s="1"/>
      <c r="O4" s="1"/>
      <c r="P4" s="1"/>
      <c r="Q4" s="1"/>
      <c r="R4" s="1"/>
    </row>
    <row r="5" spans="4:18">
      <c r="D5" s="33">
        <v>0.366</v>
      </c>
      <c r="E5" s="32">
        <v>0.227</v>
      </c>
      <c r="F5" s="32">
        <v>20</v>
      </c>
      <c r="H5" s="1"/>
      <c r="J5" s="36" t="s">
        <v>9</v>
      </c>
      <c r="K5" s="37">
        <v>0.684</v>
      </c>
      <c r="L5" s="38">
        <f t="shared" si="0"/>
        <v>0.643</v>
      </c>
      <c r="M5" s="5">
        <v>63.128409575461</v>
      </c>
      <c r="N5" s="1"/>
      <c r="O5" s="1"/>
      <c r="P5" s="1"/>
      <c r="Q5" s="1"/>
      <c r="R5" s="1"/>
    </row>
    <row r="6" spans="4:18">
      <c r="D6" s="33">
        <v>0.469</v>
      </c>
      <c r="E6" s="32">
        <v>0.455</v>
      </c>
      <c r="F6" s="32">
        <v>40</v>
      </c>
      <c r="H6" s="1"/>
      <c r="J6" s="36" t="s">
        <v>10</v>
      </c>
      <c r="K6" s="37">
        <v>0.723</v>
      </c>
      <c r="L6" s="38">
        <f t="shared" si="0"/>
        <v>0.682</v>
      </c>
      <c r="M6" s="5">
        <v>75.7866876379955</v>
      </c>
      <c r="N6" s="1"/>
      <c r="O6" s="1"/>
      <c r="P6" s="1"/>
      <c r="Q6" s="1"/>
      <c r="R6" s="1"/>
    </row>
    <row r="7" spans="4:18">
      <c r="D7" s="33">
        <v>0.607</v>
      </c>
      <c r="E7" s="32">
        <v>0.631</v>
      </c>
      <c r="F7" s="32">
        <v>80</v>
      </c>
      <c r="H7" s="1"/>
      <c r="J7" s="36" t="s">
        <v>11</v>
      </c>
      <c r="K7" s="37">
        <v>0.655</v>
      </c>
      <c r="L7" s="38">
        <f t="shared" si="0"/>
        <v>0.614</v>
      </c>
      <c r="M7" s="5">
        <v>61.9493930773936</v>
      </c>
      <c r="N7" s="1"/>
      <c r="O7" s="1"/>
      <c r="P7" s="1"/>
      <c r="Q7" s="1"/>
      <c r="R7" s="1"/>
    </row>
    <row r="8" spans="4:18">
      <c r="D8" s="33">
        <v>0.827</v>
      </c>
      <c r="E8" s="32">
        <v>0.871</v>
      </c>
      <c r="F8" s="32">
        <v>160</v>
      </c>
      <c r="H8" s="1"/>
      <c r="I8" s="35" t="s">
        <v>12</v>
      </c>
      <c r="J8" s="36" t="s">
        <v>13</v>
      </c>
      <c r="K8" s="37">
        <v>1.265</v>
      </c>
      <c r="L8" s="38">
        <f t="shared" ref="L8:L13" si="1">K8-$D$3</f>
        <v>1.224</v>
      </c>
      <c r="M8" s="5">
        <v>237.570650379436</v>
      </c>
      <c r="N8" s="1"/>
      <c r="O8" s="1"/>
      <c r="P8" s="1"/>
      <c r="Q8" s="1"/>
      <c r="R8" s="1"/>
    </row>
    <row r="9" spans="1:18">
      <c r="A9" s="1"/>
      <c r="B9" s="1"/>
      <c r="C9" s="1"/>
      <c r="D9" s="33">
        <v>1.128</v>
      </c>
      <c r="E9" s="32">
        <v>1.397</v>
      </c>
      <c r="F9" s="32">
        <v>320</v>
      </c>
      <c r="H9" s="1"/>
      <c r="I9" s="2"/>
      <c r="J9" s="36" t="s">
        <v>14</v>
      </c>
      <c r="K9" s="37">
        <v>1.321</v>
      </c>
      <c r="L9" s="38">
        <f t="shared" si="1"/>
        <v>1.28</v>
      </c>
      <c r="M9" s="5">
        <v>299.371098176988</v>
      </c>
      <c r="N9" s="1"/>
      <c r="O9" s="1"/>
      <c r="P9" s="1"/>
      <c r="Q9" s="1"/>
      <c r="R9" s="1"/>
    </row>
    <row r="10" spans="1:18">
      <c r="A10" s="1"/>
      <c r="B10" s="1"/>
      <c r="C10" s="1"/>
      <c r="H10" s="1"/>
      <c r="I10" s="2"/>
      <c r="J10" s="36" t="s">
        <v>15</v>
      </c>
      <c r="K10" s="37">
        <v>1.184</v>
      </c>
      <c r="L10" s="38">
        <f t="shared" si="1"/>
        <v>1.143</v>
      </c>
      <c r="M10" s="5">
        <v>161.715797786307</v>
      </c>
      <c r="N10" s="1"/>
      <c r="O10" s="1"/>
      <c r="P10" s="1"/>
      <c r="Q10" s="1"/>
      <c r="R10" s="1"/>
    </row>
    <row r="11" spans="1:18">
      <c r="A11" s="1"/>
      <c r="B11" s="1"/>
      <c r="C11" s="1"/>
      <c r="H11" s="1"/>
      <c r="I11" s="2"/>
      <c r="J11" s="36" t="s">
        <v>16</v>
      </c>
      <c r="K11" s="37">
        <v>1.294</v>
      </c>
      <c r="L11" s="38">
        <f t="shared" si="1"/>
        <v>1.253</v>
      </c>
      <c r="M11" s="5">
        <v>263.835843800492</v>
      </c>
      <c r="N11" s="1"/>
      <c r="O11" s="1"/>
      <c r="P11" s="1"/>
      <c r="Q11" s="1"/>
      <c r="R11" s="1"/>
    </row>
    <row r="12" spans="1:18">
      <c r="A12" s="1"/>
      <c r="B12" s="1"/>
      <c r="C12" s="1"/>
      <c r="D12" s="1"/>
      <c r="E12" s="1"/>
      <c r="F12" s="1"/>
      <c r="G12" s="1"/>
      <c r="H12" s="1"/>
      <c r="I12" s="2"/>
      <c r="J12" s="36" t="s">
        <v>17</v>
      </c>
      <c r="K12" s="37">
        <v>1.319</v>
      </c>
      <c r="L12" s="38">
        <f t="shared" si="1"/>
        <v>1.278</v>
      </c>
      <c r="M12" s="5">
        <v>235.020220574942</v>
      </c>
      <c r="N12" s="1"/>
      <c r="O12" s="1"/>
      <c r="Q12" s="1"/>
      <c r="R12" s="1"/>
    </row>
    <row r="13" spans="1:18">
      <c r="A13" s="1"/>
      <c r="B13" s="1"/>
      <c r="C13" s="1"/>
      <c r="D13" s="1"/>
      <c r="E13" s="1"/>
      <c r="F13" s="1"/>
      <c r="G13" s="1"/>
      <c r="H13" s="1"/>
      <c r="J13" s="36" t="s">
        <v>18</v>
      </c>
      <c r="K13" s="37">
        <v>1.392</v>
      </c>
      <c r="L13" s="38">
        <f t="shared" si="1"/>
        <v>1.351</v>
      </c>
      <c r="M13" s="5">
        <v>208.717965714189</v>
      </c>
      <c r="N13" s="1"/>
      <c r="O13" s="1"/>
      <c r="P13" s="1"/>
      <c r="Q13" s="1"/>
      <c r="R13" s="1"/>
    </row>
    <row r="14" spans="1:13">
      <c r="A14" s="1"/>
      <c r="B14" s="1"/>
      <c r="C14" s="1"/>
      <c r="D14" s="1"/>
      <c r="E14" s="1"/>
      <c r="F14" s="1"/>
      <c r="G14" s="1"/>
      <c r="H14" s="1"/>
      <c r="I14" s="5" t="s">
        <v>19</v>
      </c>
      <c r="J14" s="38" t="s">
        <v>46</v>
      </c>
      <c r="K14" s="37">
        <v>0.904</v>
      </c>
      <c r="L14" s="38">
        <f t="shared" ref="L14:L15" si="2">K14-$D$3</f>
        <v>0.863</v>
      </c>
      <c r="M14" s="5">
        <v>122.889134774985</v>
      </c>
    </row>
    <row r="15" spans="3:13">
      <c r="C15" s="1"/>
      <c r="D15" s="1"/>
      <c r="E15" s="1"/>
      <c r="F15" s="1"/>
      <c r="G15" s="1"/>
      <c r="H15" s="1"/>
      <c r="J15" s="38" t="s">
        <v>47</v>
      </c>
      <c r="K15" s="37">
        <v>1.003</v>
      </c>
      <c r="L15" s="38">
        <f t="shared" si="2"/>
        <v>0.962</v>
      </c>
      <c r="M15" s="5">
        <v>136.625619226587</v>
      </c>
    </row>
    <row r="16" spans="8:13">
      <c r="H16" s="1"/>
      <c r="J16" s="36" t="s">
        <v>48</v>
      </c>
      <c r="K16" s="37">
        <v>0.905</v>
      </c>
      <c r="L16" s="38">
        <f t="shared" si="0"/>
        <v>0.864</v>
      </c>
      <c r="M16" s="5">
        <v>149.701279938996</v>
      </c>
    </row>
    <row r="17" spans="8:13">
      <c r="H17" s="1"/>
      <c r="J17" s="36" t="s">
        <v>49</v>
      </c>
      <c r="K17" s="37">
        <v>0.889</v>
      </c>
      <c r="L17" s="38">
        <f t="shared" si="0"/>
        <v>0.848</v>
      </c>
      <c r="M17" s="5">
        <v>196.069741445371</v>
      </c>
    </row>
    <row r="18" spans="8:13">
      <c r="H18" s="1"/>
      <c r="J18" s="36" t="s">
        <v>50</v>
      </c>
      <c r="K18" s="37">
        <v>0.863</v>
      </c>
      <c r="L18" s="38">
        <f t="shared" si="0"/>
        <v>0.822</v>
      </c>
      <c r="M18" s="5">
        <v>203.924905488186</v>
      </c>
    </row>
    <row r="19" spans="8:14">
      <c r="H19" s="1"/>
      <c r="J19" s="36" t="s">
        <v>51</v>
      </c>
      <c r="K19" s="37">
        <v>0.956</v>
      </c>
      <c r="L19" s="38">
        <f t="shared" si="0"/>
        <v>0.915</v>
      </c>
      <c r="M19" s="5">
        <v>188.123480137952</v>
      </c>
      <c r="N19" s="29"/>
    </row>
    <row r="20" spans="8:14">
      <c r="H20" s="1"/>
      <c r="I20" s="5" t="s">
        <v>26</v>
      </c>
      <c r="J20" s="36" t="s">
        <v>52</v>
      </c>
      <c r="K20" s="37">
        <v>0.992</v>
      </c>
      <c r="L20" s="38">
        <f t="shared" si="0"/>
        <v>0.951</v>
      </c>
      <c r="M20" s="5">
        <v>172.691808014197</v>
      </c>
      <c r="N20" s="29"/>
    </row>
    <row r="21" spans="8:14">
      <c r="H21" s="1"/>
      <c r="J21" s="36" t="s">
        <v>53</v>
      </c>
      <c r="K21" s="37">
        <v>1.125</v>
      </c>
      <c r="L21" s="38">
        <f t="shared" si="0"/>
        <v>1.084</v>
      </c>
      <c r="M21" s="5">
        <v>205.805837144161</v>
      </c>
      <c r="N21" s="29"/>
    </row>
    <row r="22" spans="8:13">
      <c r="H22" s="1"/>
      <c r="J22" s="39" t="s">
        <v>54</v>
      </c>
      <c r="K22" s="37">
        <v>1.273</v>
      </c>
      <c r="L22" s="38">
        <f t="shared" si="0"/>
        <v>1.232</v>
      </c>
      <c r="M22" s="5">
        <v>264.842943382119</v>
      </c>
    </row>
    <row r="23" spans="8:13">
      <c r="H23" s="1"/>
      <c r="J23" s="39" t="s">
        <v>55</v>
      </c>
      <c r="K23" s="37">
        <v>1.174</v>
      </c>
      <c r="L23" s="38">
        <f t="shared" si="0"/>
        <v>1.133</v>
      </c>
      <c r="M23" s="5">
        <v>199.312592110224</v>
      </c>
    </row>
    <row r="24" spans="8:13">
      <c r="H24" s="1"/>
      <c r="J24" s="39" t="s">
        <v>56</v>
      </c>
      <c r="K24" s="37">
        <v>1.092</v>
      </c>
      <c r="L24" s="38">
        <f t="shared" si="0"/>
        <v>1.051</v>
      </c>
      <c r="M24" s="5">
        <v>213.269222671168</v>
      </c>
    </row>
    <row r="25" spans="8:13">
      <c r="H25" s="1"/>
      <c r="J25" s="39" t="s">
        <v>57</v>
      </c>
      <c r="K25" s="37">
        <v>1.148</v>
      </c>
      <c r="L25" s="38">
        <f t="shared" si="0"/>
        <v>1.107</v>
      </c>
      <c r="M25" s="5">
        <v>249.731739854093</v>
      </c>
    </row>
    <row r="26" spans="8:13">
      <c r="H26" s="1"/>
      <c r="I26" s="5" t="s">
        <v>33</v>
      </c>
      <c r="J26" s="39" t="s">
        <v>58</v>
      </c>
      <c r="K26" s="37">
        <v>0.98</v>
      </c>
      <c r="L26" s="38">
        <f t="shared" si="0"/>
        <v>0.939</v>
      </c>
      <c r="M26" s="5">
        <v>239.059895671079</v>
      </c>
    </row>
    <row r="27" spans="8:13">
      <c r="H27" s="1"/>
      <c r="I27" s="2"/>
      <c r="J27" s="39" t="s">
        <v>59</v>
      </c>
      <c r="K27" s="37">
        <v>0.987</v>
      </c>
      <c r="L27" s="38">
        <f t="shared" si="0"/>
        <v>0.946</v>
      </c>
      <c r="M27" s="5">
        <v>209.840575891491</v>
      </c>
    </row>
    <row r="28" spans="8:13">
      <c r="H28" s="1"/>
      <c r="I28" s="2"/>
      <c r="J28" s="39" t="s">
        <v>60</v>
      </c>
      <c r="K28" s="37">
        <v>0.925</v>
      </c>
      <c r="L28" s="38">
        <f t="shared" si="0"/>
        <v>0.884</v>
      </c>
      <c r="M28" s="5">
        <v>155.179685270741</v>
      </c>
    </row>
    <row r="29" spans="8:13">
      <c r="H29" s="1"/>
      <c r="I29" s="2"/>
      <c r="J29" s="39" t="s">
        <v>61</v>
      </c>
      <c r="K29" s="37">
        <v>1.059</v>
      </c>
      <c r="L29" s="38">
        <f t="shared" si="0"/>
        <v>1.018</v>
      </c>
      <c r="M29" s="5">
        <v>183.848549474392</v>
      </c>
    </row>
    <row r="30" spans="8:13">
      <c r="H30" s="1"/>
      <c r="I30" s="2"/>
      <c r="J30" s="39" t="s">
        <v>62</v>
      </c>
      <c r="K30" s="37">
        <v>1.018</v>
      </c>
      <c r="L30" s="38">
        <f t="shared" si="0"/>
        <v>0.977</v>
      </c>
      <c r="M30" s="5">
        <v>165.687271080119</v>
      </c>
    </row>
    <row r="31" spans="8:13">
      <c r="H31" s="1"/>
      <c r="J31" s="39" t="s">
        <v>63</v>
      </c>
      <c r="K31" s="37">
        <v>0.989</v>
      </c>
      <c r="L31" s="38">
        <f t="shared" si="0"/>
        <v>0.948</v>
      </c>
      <c r="M31" s="5">
        <v>179.275187891455</v>
      </c>
    </row>
    <row r="33" spans="8:8">
      <c r="H33" s="29"/>
    </row>
    <row r="34" spans="8:8">
      <c r="H34" s="29"/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AB26"/>
  <sheetViews>
    <sheetView workbookViewId="0">
      <selection activeCell="F26" sqref="F26"/>
    </sheetView>
  </sheetViews>
  <sheetFormatPr defaultColWidth="9" defaultRowHeight="13.8"/>
  <cols>
    <col min="1" max="1" width="9" style="1"/>
    <col min="2" max="5" width="7.44444444444444" style="1" customWidth="1"/>
    <col min="6" max="8" width="7.33333333333333" style="1" customWidth="1"/>
    <col min="9" max="9" width="3.22222222222222" style="1" customWidth="1"/>
    <col min="10" max="12" width="7.44444444444444" style="1" customWidth="1"/>
    <col min="13" max="14" width="7.33333333333333" style="1" customWidth="1"/>
    <col min="15" max="15" width="6.33333333333333" style="1" customWidth="1"/>
    <col min="16" max="16" width="3.11111111111111" style="1" customWidth="1"/>
    <col min="17" max="19" width="7.44444444444444" style="1" customWidth="1"/>
    <col min="20" max="21" width="7.33333333333333" style="1" customWidth="1"/>
    <col min="22" max="22" width="6.33333333333333" style="1" customWidth="1"/>
    <col min="23" max="23" width="2.88888888888889" style="1" customWidth="1"/>
    <col min="24" max="24" width="9.11111111111111" style="1" customWidth="1"/>
    <col min="25" max="27" width="5.77777777777778" style="1" customWidth="1"/>
    <col min="28" max="28" width="12.8888888888889" style="1"/>
    <col min="29" max="30" width="9.22222222222222" style="1"/>
    <col min="31" max="16384" width="9" style="1"/>
  </cols>
  <sheetData>
    <row r="2" s="22" customFormat="1" spans="3:22">
      <c r="C2" s="23">
        <v>1</v>
      </c>
      <c r="D2" s="23"/>
      <c r="E2" s="23"/>
      <c r="F2" s="23"/>
      <c r="G2" s="23"/>
      <c r="H2" s="23"/>
      <c r="I2" s="27"/>
      <c r="J2" s="23">
        <v>2</v>
      </c>
      <c r="K2" s="23"/>
      <c r="L2" s="23"/>
      <c r="M2" s="23"/>
      <c r="N2" s="23"/>
      <c r="O2" s="23"/>
      <c r="P2" s="27"/>
      <c r="Q2" s="23">
        <v>3</v>
      </c>
      <c r="R2" s="23"/>
      <c r="S2" s="23"/>
      <c r="T2" s="23"/>
      <c r="U2" s="23"/>
      <c r="V2" s="23"/>
    </row>
    <row r="3" spans="2:22">
      <c r="B3" s="24" t="s">
        <v>64</v>
      </c>
      <c r="C3" s="25"/>
      <c r="D3" s="25"/>
      <c r="E3" s="25"/>
      <c r="F3" s="25" t="s">
        <v>65</v>
      </c>
      <c r="G3" s="25"/>
      <c r="H3" s="25"/>
      <c r="I3" s="7"/>
      <c r="J3" s="25"/>
      <c r="K3" s="25"/>
      <c r="L3" s="25"/>
      <c r="M3" s="25" t="s">
        <v>65</v>
      </c>
      <c r="N3" s="25"/>
      <c r="O3" s="25"/>
      <c r="P3" s="7"/>
      <c r="Q3" s="25"/>
      <c r="R3" s="25"/>
      <c r="S3" s="25"/>
      <c r="T3" s="25" t="s">
        <v>65</v>
      </c>
      <c r="U3" s="25"/>
      <c r="V3" s="25"/>
    </row>
    <row r="4" spans="2:22">
      <c r="B4" s="25" t="s">
        <v>5</v>
      </c>
      <c r="C4" s="25">
        <v>22.496</v>
      </c>
      <c r="D4" s="25">
        <v>22.568</v>
      </c>
      <c r="E4" s="25">
        <v>22.591</v>
      </c>
      <c r="F4" s="25">
        <f>AVERAGE(C4:E4)</f>
        <v>22.5516666666667</v>
      </c>
      <c r="G4" s="25"/>
      <c r="H4" s="25"/>
      <c r="I4" s="7"/>
      <c r="J4" s="25">
        <v>22.492</v>
      </c>
      <c r="K4" s="25">
        <v>22.696</v>
      </c>
      <c r="L4" s="25">
        <v>22.588</v>
      </c>
      <c r="M4" s="25">
        <f>AVERAGE(J4:L4)</f>
        <v>22.592</v>
      </c>
      <c r="N4" s="25"/>
      <c r="O4" s="25"/>
      <c r="P4" s="7"/>
      <c r="Q4" s="25">
        <v>22.527</v>
      </c>
      <c r="R4" s="25">
        <v>22.622</v>
      </c>
      <c r="S4" s="25">
        <v>22.505</v>
      </c>
      <c r="T4" s="25">
        <f>AVERAGE(Q4:S4)</f>
        <v>22.5513333333333</v>
      </c>
      <c r="U4" s="25"/>
      <c r="V4" s="25"/>
    </row>
    <row r="5" spans="2:22">
      <c r="B5" s="25" t="s">
        <v>12</v>
      </c>
      <c r="C5" s="25">
        <v>22.581</v>
      </c>
      <c r="D5" s="25">
        <v>22.541</v>
      </c>
      <c r="E5" s="25">
        <v>22.5</v>
      </c>
      <c r="F5" s="25">
        <f t="shared" ref="F5:F8" si="0">AVERAGE(C5:E5)</f>
        <v>22.5406666666667</v>
      </c>
      <c r="G5" s="25"/>
      <c r="H5" s="25"/>
      <c r="I5" s="7"/>
      <c r="J5" s="25">
        <v>22.56</v>
      </c>
      <c r="K5" s="25">
        <v>22.528</v>
      </c>
      <c r="L5" s="25">
        <v>22.53</v>
      </c>
      <c r="M5" s="25">
        <f t="shared" ref="M5:M8" si="1">AVERAGE(J5:L5)</f>
        <v>22.5393333333333</v>
      </c>
      <c r="N5" s="25"/>
      <c r="O5" s="25"/>
      <c r="P5" s="7"/>
      <c r="Q5" s="25">
        <v>22.526</v>
      </c>
      <c r="R5" s="25">
        <v>22.536</v>
      </c>
      <c r="S5" s="25">
        <v>22.713</v>
      </c>
      <c r="T5" s="25">
        <f t="shared" ref="T5:T8" si="2">AVERAGE(Q5:S5)</f>
        <v>22.5916666666667</v>
      </c>
      <c r="U5" s="25"/>
      <c r="V5" s="25"/>
    </row>
    <row r="6" spans="2:22">
      <c r="B6" s="25" t="s">
        <v>66</v>
      </c>
      <c r="C6" s="25">
        <v>22.589</v>
      </c>
      <c r="D6" s="25">
        <v>22.572</v>
      </c>
      <c r="E6" s="25">
        <v>22.447</v>
      </c>
      <c r="F6" s="25">
        <f t="shared" si="0"/>
        <v>22.536</v>
      </c>
      <c r="G6" s="25"/>
      <c r="H6" s="25"/>
      <c r="I6" s="7"/>
      <c r="J6" s="25">
        <v>22.563</v>
      </c>
      <c r="K6" s="25">
        <v>22.446</v>
      </c>
      <c r="L6" s="25">
        <v>22.562</v>
      </c>
      <c r="M6" s="25">
        <f t="shared" si="1"/>
        <v>22.5236666666667</v>
      </c>
      <c r="N6" s="25"/>
      <c r="O6" s="25"/>
      <c r="P6" s="7"/>
      <c r="Q6" s="25">
        <v>22.663</v>
      </c>
      <c r="R6" s="25">
        <v>22.486</v>
      </c>
      <c r="S6" s="25">
        <v>22.45</v>
      </c>
      <c r="T6" s="25">
        <f t="shared" si="2"/>
        <v>22.533</v>
      </c>
      <c r="U6" s="25"/>
      <c r="V6" s="25"/>
    </row>
    <row r="7" spans="2:22">
      <c r="B7" s="25" t="s">
        <v>67</v>
      </c>
      <c r="C7" s="25">
        <v>22.536</v>
      </c>
      <c r="D7" s="25">
        <v>22.64</v>
      </c>
      <c r="E7" s="25">
        <v>22.606</v>
      </c>
      <c r="F7" s="25">
        <f t="shared" si="0"/>
        <v>22.594</v>
      </c>
      <c r="G7" s="25"/>
      <c r="H7" s="25"/>
      <c r="I7" s="7"/>
      <c r="J7" s="25">
        <v>22.647</v>
      </c>
      <c r="K7" s="25">
        <v>22.588</v>
      </c>
      <c r="L7" s="25">
        <v>22.574</v>
      </c>
      <c r="M7" s="25">
        <f t="shared" si="1"/>
        <v>22.603</v>
      </c>
      <c r="N7" s="25"/>
      <c r="O7" s="25"/>
      <c r="P7" s="7"/>
      <c r="Q7" s="25">
        <v>22.636</v>
      </c>
      <c r="R7" s="25">
        <v>22.502</v>
      </c>
      <c r="S7" s="25">
        <v>22.556</v>
      </c>
      <c r="T7" s="25">
        <f t="shared" si="2"/>
        <v>22.5646666666667</v>
      </c>
      <c r="U7" s="25"/>
      <c r="V7" s="25"/>
    </row>
    <row r="8" spans="2:22">
      <c r="B8" s="25" t="s">
        <v>68</v>
      </c>
      <c r="C8" s="25">
        <v>22.646</v>
      </c>
      <c r="D8" s="25">
        <v>22.693</v>
      </c>
      <c r="E8" s="25">
        <v>22.516</v>
      </c>
      <c r="F8" s="25">
        <f t="shared" si="0"/>
        <v>22.6183333333333</v>
      </c>
      <c r="G8" s="25"/>
      <c r="H8" s="25"/>
      <c r="I8" s="7"/>
      <c r="J8" s="25">
        <v>22.523</v>
      </c>
      <c r="K8" s="25">
        <v>22.524</v>
      </c>
      <c r="L8" s="25">
        <v>22.477</v>
      </c>
      <c r="M8" s="25">
        <f t="shared" si="1"/>
        <v>22.508</v>
      </c>
      <c r="N8" s="25"/>
      <c r="O8" s="25"/>
      <c r="P8" s="7"/>
      <c r="Q8" s="25">
        <v>22.552</v>
      </c>
      <c r="R8" s="25">
        <v>22.515</v>
      </c>
      <c r="S8" s="25">
        <v>22.495</v>
      </c>
      <c r="T8" s="25">
        <f t="shared" si="2"/>
        <v>22.5206666666667</v>
      </c>
      <c r="U8" s="25"/>
      <c r="V8" s="25"/>
    </row>
    <row r="9" spans="2:28">
      <c r="B9" s="24" t="s">
        <v>69</v>
      </c>
      <c r="F9" s="1" t="s">
        <v>70</v>
      </c>
      <c r="G9" s="1" t="s">
        <v>71</v>
      </c>
      <c r="H9" s="1" t="s">
        <v>72</v>
      </c>
      <c r="M9" s="1" t="s">
        <v>70</v>
      </c>
      <c r="N9" s="1" t="s">
        <v>71</v>
      </c>
      <c r="O9" s="1" t="s">
        <v>72</v>
      </c>
      <c r="T9" s="1" t="s">
        <v>70</v>
      </c>
      <c r="U9" s="1" t="s">
        <v>71</v>
      </c>
      <c r="V9" s="1" t="s">
        <v>72</v>
      </c>
      <c r="AB9" s="7"/>
    </row>
    <row r="10" spans="2:22">
      <c r="B10" s="1" t="s">
        <v>5</v>
      </c>
      <c r="C10" s="1">
        <v>24.903</v>
      </c>
      <c r="D10" s="7">
        <v>24.972</v>
      </c>
      <c r="E10" s="7">
        <v>24.916</v>
      </c>
      <c r="F10" s="7">
        <v>2.37866666666667</v>
      </c>
      <c r="G10" s="26">
        <v>1.01522222222222</v>
      </c>
      <c r="H10" s="7">
        <v>0.388653268866939</v>
      </c>
      <c r="I10" s="7"/>
      <c r="J10" s="7">
        <v>24.544</v>
      </c>
      <c r="K10" s="7">
        <v>24.622</v>
      </c>
      <c r="L10" s="7">
        <v>24.472</v>
      </c>
      <c r="M10" s="7">
        <v>1.954</v>
      </c>
      <c r="N10" s="26">
        <v>1.01522222222222</v>
      </c>
      <c r="O10" s="7">
        <v>0.521674645534317</v>
      </c>
      <c r="P10" s="7"/>
      <c r="Q10" s="7">
        <v>24.504</v>
      </c>
      <c r="R10" s="7">
        <v>24.62</v>
      </c>
      <c r="S10" s="7">
        <v>24.443</v>
      </c>
      <c r="T10" s="7">
        <v>1.971</v>
      </c>
      <c r="U10" s="26">
        <v>1.01522222222222</v>
      </c>
      <c r="V10" s="7">
        <v>0.515563566933296</v>
      </c>
    </row>
    <row r="11" spans="2:22">
      <c r="B11" s="1" t="s">
        <v>12</v>
      </c>
      <c r="C11" s="1">
        <v>23.57</v>
      </c>
      <c r="D11" s="7">
        <v>23.542</v>
      </c>
      <c r="E11" s="7">
        <v>23.461</v>
      </c>
      <c r="F11" s="7">
        <v>0.983666666666668</v>
      </c>
      <c r="G11" s="7">
        <v>1.01522222222222</v>
      </c>
      <c r="H11" s="7">
        <v>1.02211360425323</v>
      </c>
      <c r="I11" s="7"/>
      <c r="J11" s="7">
        <v>23.639</v>
      </c>
      <c r="K11" s="7">
        <v>23.587</v>
      </c>
      <c r="L11" s="7">
        <v>23.625</v>
      </c>
      <c r="M11" s="7">
        <v>1.07766666666667</v>
      </c>
      <c r="N11" s="7">
        <v>1.01522222222222</v>
      </c>
      <c r="O11" s="7">
        <v>0.957640156964927</v>
      </c>
      <c r="P11" s="7"/>
      <c r="Q11" s="7">
        <v>23.64</v>
      </c>
      <c r="R11" s="7">
        <v>23.459</v>
      </c>
      <c r="S11" s="7">
        <v>23.629</v>
      </c>
      <c r="T11" s="7">
        <v>0.984333333333336</v>
      </c>
      <c r="U11" s="7">
        <v>1.01522222222222</v>
      </c>
      <c r="V11" s="7">
        <v>1.02164139658944</v>
      </c>
    </row>
    <row r="12" spans="2:22">
      <c r="B12" s="1" t="s">
        <v>66</v>
      </c>
      <c r="C12" s="1">
        <v>24.597</v>
      </c>
      <c r="D12" s="7">
        <v>24.59</v>
      </c>
      <c r="E12" s="7">
        <v>24.618</v>
      </c>
      <c r="F12" s="7">
        <v>2.06566666666666</v>
      </c>
      <c r="G12" s="7">
        <v>1.01522222222222</v>
      </c>
      <c r="H12" s="7">
        <v>0.482819401590617</v>
      </c>
      <c r="I12" s="7"/>
      <c r="J12" s="7">
        <v>24.128</v>
      </c>
      <c r="K12" s="7">
        <v>24.166</v>
      </c>
      <c r="L12" s="7">
        <v>24.183</v>
      </c>
      <c r="M12" s="7">
        <v>1.63533333333334</v>
      </c>
      <c r="N12" s="7">
        <v>1.01522222222222</v>
      </c>
      <c r="O12" s="7">
        <v>0.650620817348537</v>
      </c>
      <c r="P12" s="7"/>
      <c r="Q12" s="7">
        <v>24.222</v>
      </c>
      <c r="R12" s="7">
        <v>24.256</v>
      </c>
      <c r="S12" s="7">
        <v>24.247</v>
      </c>
      <c r="T12" s="7">
        <v>1.70866666666666</v>
      </c>
      <c r="U12" s="7">
        <v>1.01522222222222</v>
      </c>
      <c r="V12" s="7">
        <v>0.618375709828521</v>
      </c>
    </row>
    <row r="13" spans="2:22">
      <c r="B13" s="1" t="s">
        <v>73</v>
      </c>
      <c r="C13" s="1">
        <v>23.778</v>
      </c>
      <c r="D13" s="7">
        <v>23.716</v>
      </c>
      <c r="E13" s="7">
        <v>23.747</v>
      </c>
      <c r="F13" s="7">
        <v>1.153</v>
      </c>
      <c r="G13" s="7">
        <v>1.01522222222222</v>
      </c>
      <c r="H13" s="7">
        <v>0.908918108783096</v>
      </c>
      <c r="I13" s="7"/>
      <c r="J13" s="7">
        <v>23.899</v>
      </c>
      <c r="K13" s="7">
        <v>23.866</v>
      </c>
      <c r="L13" s="7">
        <v>23.714</v>
      </c>
      <c r="M13" s="7">
        <v>1.22333333333334</v>
      </c>
      <c r="N13" s="7">
        <v>1.01522222222222</v>
      </c>
      <c r="O13" s="7">
        <v>0.865669892213881</v>
      </c>
      <c r="P13" s="7"/>
      <c r="Q13" s="7">
        <v>23.852</v>
      </c>
      <c r="R13" s="7">
        <v>23.808</v>
      </c>
      <c r="S13" s="7">
        <v>23.858</v>
      </c>
      <c r="T13" s="7">
        <v>1.27466666666666</v>
      </c>
      <c r="U13" s="7">
        <v>1.01522222222222</v>
      </c>
      <c r="V13" s="7">
        <v>0.83540955848466</v>
      </c>
    </row>
    <row r="14" spans="2:22">
      <c r="B14" s="1" t="s">
        <v>74</v>
      </c>
      <c r="C14" s="1">
        <v>23.911</v>
      </c>
      <c r="D14" s="7">
        <v>23.936</v>
      </c>
      <c r="E14" s="7">
        <v>23.914</v>
      </c>
      <c r="F14" s="7">
        <v>1.302</v>
      </c>
      <c r="G14" s="7">
        <v>1.01522222222222</v>
      </c>
      <c r="H14" s="7">
        <v>0.819730863277229</v>
      </c>
      <c r="I14" s="7"/>
      <c r="J14" s="7">
        <v>23.955</v>
      </c>
      <c r="K14" s="7">
        <v>23.985</v>
      </c>
      <c r="L14" s="7">
        <v>23.952</v>
      </c>
      <c r="M14" s="7">
        <v>1.456</v>
      </c>
      <c r="N14" s="7">
        <v>1.01522222222222</v>
      </c>
      <c r="O14" s="7">
        <v>0.736737315811696</v>
      </c>
      <c r="P14" s="7"/>
      <c r="Q14" s="7">
        <v>24.162</v>
      </c>
      <c r="R14" s="7">
        <v>24.094</v>
      </c>
      <c r="S14" s="7">
        <v>24.173</v>
      </c>
      <c r="T14" s="7">
        <v>1.62233333333333</v>
      </c>
      <c r="U14" s="7">
        <v>1.01522222222222</v>
      </c>
      <c r="V14" s="7">
        <v>0.656509998758904</v>
      </c>
    </row>
    <row r="15" spans="2:22">
      <c r="B15" s="24" t="s">
        <v>75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2:22">
      <c r="B16" s="1" t="s">
        <v>5</v>
      </c>
      <c r="C16" s="1">
        <v>25.072</v>
      </c>
      <c r="D16" s="7">
        <v>24.872</v>
      </c>
      <c r="E16" s="7">
        <v>24.7</v>
      </c>
      <c r="F16" s="7">
        <v>2.32966666666667</v>
      </c>
      <c r="G16" s="26">
        <v>0.929777777777778</v>
      </c>
      <c r="H16" s="7">
        <v>0.378958326492124</v>
      </c>
      <c r="I16" s="7"/>
      <c r="J16" s="7">
        <v>24.867</v>
      </c>
      <c r="K16" s="7">
        <v>24.902</v>
      </c>
      <c r="L16" s="7">
        <v>25.014</v>
      </c>
      <c r="M16" s="7">
        <v>2.33566666666666</v>
      </c>
      <c r="N16" s="26">
        <v>0.929777777777778</v>
      </c>
      <c r="O16" s="7">
        <v>0.377385555870272</v>
      </c>
      <c r="P16" s="7"/>
      <c r="Q16" s="7">
        <v>24.741</v>
      </c>
      <c r="R16" s="7">
        <v>24.695</v>
      </c>
      <c r="S16" s="7">
        <v>25.079</v>
      </c>
      <c r="T16" s="7">
        <v>2.287</v>
      </c>
      <c r="U16" s="26">
        <v>0.929777777777778</v>
      </c>
      <c r="V16" s="7">
        <v>0.390333117606266</v>
      </c>
    </row>
    <row r="17" spans="2:22">
      <c r="B17" s="1" t="s">
        <v>12</v>
      </c>
      <c r="C17" s="1">
        <v>23.627</v>
      </c>
      <c r="D17" s="7">
        <v>23.236</v>
      </c>
      <c r="E17" s="7">
        <v>23.276</v>
      </c>
      <c r="F17" s="7">
        <v>0.838999999999999</v>
      </c>
      <c r="G17" s="7">
        <v>0.929777777777778</v>
      </c>
      <c r="H17" s="7">
        <v>1.06494415452859</v>
      </c>
      <c r="I17" s="7"/>
      <c r="J17" s="7">
        <v>23.507</v>
      </c>
      <c r="K17" s="7">
        <v>23.399</v>
      </c>
      <c r="L17" s="7">
        <v>23.525</v>
      </c>
      <c r="M17" s="7">
        <v>0.937666666666672</v>
      </c>
      <c r="N17" s="7">
        <v>0.929777777777778</v>
      </c>
      <c r="O17" s="7">
        <v>0.994546762088598</v>
      </c>
      <c r="P17" s="7"/>
      <c r="Q17" s="7">
        <v>23.699</v>
      </c>
      <c r="R17" s="7">
        <v>23.599</v>
      </c>
      <c r="S17" s="7">
        <v>23.515</v>
      </c>
      <c r="T17" s="7">
        <v>1.01266666666666</v>
      </c>
      <c r="U17" s="7">
        <v>0.929777777777778</v>
      </c>
      <c r="V17" s="7">
        <v>0.944165132505666</v>
      </c>
    </row>
    <row r="18" spans="2:22">
      <c r="B18" s="1" t="s">
        <v>66</v>
      </c>
      <c r="C18" s="1">
        <v>24.855</v>
      </c>
      <c r="D18" s="7">
        <v>24.777</v>
      </c>
      <c r="E18" s="7">
        <v>24.812</v>
      </c>
      <c r="F18" s="7">
        <v>2.27866666666667</v>
      </c>
      <c r="G18" s="7">
        <v>0.929777777777778</v>
      </c>
      <c r="H18" s="7">
        <v>0.392594294353391</v>
      </c>
      <c r="I18" s="7"/>
      <c r="J18" s="7">
        <v>24.806</v>
      </c>
      <c r="K18" s="7">
        <v>24.589</v>
      </c>
      <c r="L18" s="7">
        <v>24.462</v>
      </c>
      <c r="M18" s="7">
        <v>2.09533333333333</v>
      </c>
      <c r="N18" s="7">
        <v>0.929777777777778</v>
      </c>
      <c r="O18" s="7">
        <v>0.445792560066232</v>
      </c>
      <c r="P18" s="7"/>
      <c r="Q18" s="7">
        <v>24.941</v>
      </c>
      <c r="R18" s="7">
        <v>24.731</v>
      </c>
      <c r="S18" s="7">
        <v>24.858</v>
      </c>
      <c r="T18" s="7">
        <v>2.31033333333333</v>
      </c>
      <c r="U18" s="7">
        <v>0.929777777777778</v>
      </c>
      <c r="V18" s="7">
        <v>0.384070868153251</v>
      </c>
    </row>
    <row r="19" spans="2:22">
      <c r="B19" s="1" t="s">
        <v>73</v>
      </c>
      <c r="C19" s="1">
        <v>23.828</v>
      </c>
      <c r="D19" s="7">
        <v>23.885</v>
      </c>
      <c r="E19" s="7">
        <v>23.569</v>
      </c>
      <c r="F19" s="7">
        <v>1.16666666666666</v>
      </c>
      <c r="G19" s="7">
        <v>0.929777777777778</v>
      </c>
      <c r="H19" s="7">
        <v>0.848573253206852</v>
      </c>
      <c r="I19" s="7"/>
      <c r="J19" s="7">
        <v>23.639</v>
      </c>
      <c r="K19" s="7">
        <v>23.893</v>
      </c>
      <c r="L19" s="7">
        <v>23.465</v>
      </c>
      <c r="M19" s="7">
        <v>1.06266666666667</v>
      </c>
      <c r="N19" s="7">
        <v>0.929777777777778</v>
      </c>
      <c r="O19" s="7">
        <v>0.912003401991361</v>
      </c>
      <c r="P19" s="7"/>
      <c r="Q19" s="7">
        <v>23.551</v>
      </c>
      <c r="R19" s="7">
        <v>23.969</v>
      </c>
      <c r="S19" s="7">
        <v>23.689</v>
      </c>
      <c r="T19" s="7">
        <v>1.17166666666667</v>
      </c>
      <c r="U19" s="7">
        <v>0.929777777777778</v>
      </c>
      <c r="V19" s="7">
        <v>0.845637412779451</v>
      </c>
    </row>
    <row r="20" spans="2:22">
      <c r="B20" s="1" t="s">
        <v>74</v>
      </c>
      <c r="C20" s="1">
        <v>24.415</v>
      </c>
      <c r="D20" s="7">
        <v>24.206</v>
      </c>
      <c r="E20" s="7">
        <v>24.098</v>
      </c>
      <c r="F20" s="7">
        <v>1.62133333333334</v>
      </c>
      <c r="G20" s="7">
        <v>0.929777777777778</v>
      </c>
      <c r="H20" s="7">
        <v>0.619185865789867</v>
      </c>
      <c r="I20" s="7"/>
      <c r="J20" s="7">
        <v>24.257</v>
      </c>
      <c r="K20" s="7">
        <v>24.403</v>
      </c>
      <c r="L20" s="7">
        <v>24.327</v>
      </c>
      <c r="M20" s="7">
        <v>1.821</v>
      </c>
      <c r="N20" s="7">
        <v>0.929777777777778</v>
      </c>
      <c r="O20" s="7">
        <v>0.539157161613868</v>
      </c>
      <c r="P20" s="7"/>
      <c r="Q20" s="7">
        <v>24.149</v>
      </c>
      <c r="R20" s="7">
        <v>24.414</v>
      </c>
      <c r="S20" s="7">
        <v>24.022</v>
      </c>
      <c r="T20" s="7">
        <v>1.67433333333334</v>
      </c>
      <c r="U20" s="7">
        <v>0.929777777777778</v>
      </c>
      <c r="V20" s="7">
        <v>0.59685171256655</v>
      </c>
    </row>
    <row r="21" spans="2:22">
      <c r="B21" s="24" t="s">
        <v>76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2:22">
      <c r="B22" s="1" t="s">
        <v>5</v>
      </c>
      <c r="C22" s="1">
        <v>24.851</v>
      </c>
      <c r="D22" s="7">
        <v>24.626</v>
      </c>
      <c r="E22" s="7">
        <v>24.739</v>
      </c>
      <c r="F22" s="7">
        <v>2.187</v>
      </c>
      <c r="G22" s="26">
        <v>0.760333333333333</v>
      </c>
      <c r="H22" s="7">
        <v>0.371989378476607</v>
      </c>
      <c r="I22" s="7"/>
      <c r="J22" s="7">
        <v>24.647</v>
      </c>
      <c r="K22" s="7">
        <v>24.922</v>
      </c>
      <c r="L22" s="7">
        <v>24.871</v>
      </c>
      <c r="M22" s="7">
        <v>2.22133333333333</v>
      </c>
      <c r="N22" s="26">
        <v>0.760333333333333</v>
      </c>
      <c r="O22" s="7">
        <v>0.363241262392843</v>
      </c>
      <c r="P22" s="7"/>
      <c r="Q22" s="7">
        <v>24.711</v>
      </c>
      <c r="R22" s="7">
        <v>24.923</v>
      </c>
      <c r="S22" s="7">
        <v>24.525</v>
      </c>
      <c r="T22" s="7">
        <v>2.16833333333333</v>
      </c>
      <c r="U22" s="26">
        <v>0.760333333333333</v>
      </c>
      <c r="V22" s="7">
        <v>0.376833727389595</v>
      </c>
    </row>
    <row r="23" spans="2:22">
      <c r="B23" s="1" t="s">
        <v>12</v>
      </c>
      <c r="C23" s="1">
        <v>23.3</v>
      </c>
      <c r="D23" s="7">
        <v>23.001</v>
      </c>
      <c r="E23" s="7">
        <v>23.527</v>
      </c>
      <c r="F23" s="7">
        <v>0.735333333333333</v>
      </c>
      <c r="G23" s="7">
        <v>0.760333333333333</v>
      </c>
      <c r="H23" s="7">
        <v>1.01747969210269</v>
      </c>
      <c r="I23" s="7"/>
      <c r="J23" s="7">
        <v>23.458</v>
      </c>
      <c r="K23" s="7">
        <v>23.322</v>
      </c>
      <c r="L23" s="7">
        <v>23.295</v>
      </c>
      <c r="M23" s="7">
        <v>0.819000000000003</v>
      </c>
      <c r="N23" s="7">
        <v>0.760333333333333</v>
      </c>
      <c r="O23" s="7">
        <v>0.960151077416761</v>
      </c>
      <c r="P23" s="7"/>
      <c r="Q23" s="7">
        <v>23.333</v>
      </c>
      <c r="R23" s="7">
        <v>23.184</v>
      </c>
      <c r="S23" s="7">
        <v>23.438</v>
      </c>
      <c r="T23" s="7">
        <v>0.726666666666663</v>
      </c>
      <c r="U23" s="7">
        <v>0.760333333333333</v>
      </c>
      <c r="V23" s="7">
        <v>1.02361036889057</v>
      </c>
    </row>
    <row r="24" spans="2:22">
      <c r="B24" s="1" t="s">
        <v>66</v>
      </c>
      <c r="C24" s="1">
        <v>24.62</v>
      </c>
      <c r="D24" s="7">
        <v>24.448</v>
      </c>
      <c r="E24" s="7">
        <v>24.674</v>
      </c>
      <c r="F24" s="7">
        <v>2.04466666666666</v>
      </c>
      <c r="G24" s="7">
        <v>0.760333333333333</v>
      </c>
      <c r="H24" s="7">
        <v>0.41056047980357</v>
      </c>
      <c r="I24" s="7"/>
      <c r="J24" s="7">
        <v>24.805</v>
      </c>
      <c r="K24" s="7">
        <v>24.647</v>
      </c>
      <c r="L24" s="7">
        <v>24.552</v>
      </c>
      <c r="M24" s="7">
        <v>2.14433333333333</v>
      </c>
      <c r="N24" s="7">
        <v>0.760333333333333</v>
      </c>
      <c r="O24" s="7">
        <v>0.383154990051947</v>
      </c>
      <c r="P24" s="7"/>
      <c r="Q24" s="7">
        <v>24.731</v>
      </c>
      <c r="R24" s="7">
        <v>24.508</v>
      </c>
      <c r="S24" s="7">
        <v>24.303</v>
      </c>
      <c r="T24" s="7">
        <v>1.981</v>
      </c>
      <c r="U24" s="7">
        <v>0.760333333333333</v>
      </c>
      <c r="V24" s="7">
        <v>0.429084393307993</v>
      </c>
    </row>
    <row r="25" spans="2:22">
      <c r="B25" s="1" t="s">
        <v>73</v>
      </c>
      <c r="C25" s="1">
        <v>23.449</v>
      </c>
      <c r="D25" s="7">
        <v>23.579</v>
      </c>
      <c r="E25" s="7">
        <v>23.688</v>
      </c>
      <c r="F25" s="7">
        <v>0.977999999999998</v>
      </c>
      <c r="G25" s="7">
        <v>0.760333333333333</v>
      </c>
      <c r="H25" s="7">
        <v>0.859955155121388</v>
      </c>
      <c r="I25" s="7"/>
      <c r="J25" s="7">
        <v>23.747</v>
      </c>
      <c r="K25" s="7">
        <v>23.511</v>
      </c>
      <c r="L25" s="7">
        <v>23.555</v>
      </c>
      <c r="M25" s="7">
        <v>1.00133333333333</v>
      </c>
      <c r="N25" s="7">
        <v>0.760333333333333</v>
      </c>
      <c r="O25" s="7">
        <v>0.846158596600291</v>
      </c>
      <c r="P25" s="7"/>
      <c r="Q25" s="7">
        <v>23.378</v>
      </c>
      <c r="R25" s="7">
        <v>23.798</v>
      </c>
      <c r="S25" s="7">
        <v>23.472</v>
      </c>
      <c r="T25" s="7">
        <v>0.984666666666666</v>
      </c>
      <c r="U25" s="7">
        <v>0.760333333333333</v>
      </c>
      <c r="V25" s="7">
        <v>0.855990485899446</v>
      </c>
    </row>
    <row r="26" spans="2:22">
      <c r="B26" s="1" t="s">
        <v>74</v>
      </c>
      <c r="C26" s="1">
        <v>24.037</v>
      </c>
      <c r="D26" s="7">
        <v>23.867</v>
      </c>
      <c r="E26" s="7">
        <v>23.85</v>
      </c>
      <c r="F26" s="7">
        <v>1.29966666666667</v>
      </c>
      <c r="G26" s="7">
        <v>0.760333333333333</v>
      </c>
      <c r="H26" s="7">
        <v>0.68808880015698</v>
      </c>
      <c r="I26" s="7"/>
      <c r="J26" s="7">
        <v>23.638</v>
      </c>
      <c r="K26" s="7">
        <v>23.798</v>
      </c>
      <c r="L26" s="7">
        <v>23.805</v>
      </c>
      <c r="M26" s="7">
        <v>1.239</v>
      </c>
      <c r="N26" s="7">
        <v>0.760333333333333</v>
      </c>
      <c r="O26" s="7">
        <v>0.717640558326237</v>
      </c>
      <c r="P26" s="7"/>
      <c r="Q26" s="7">
        <v>23.815</v>
      </c>
      <c r="R26" s="7">
        <v>23.797</v>
      </c>
      <c r="S26" s="7">
        <v>23.82</v>
      </c>
      <c r="T26" s="7">
        <v>1.29</v>
      </c>
      <c r="U26" s="7">
        <v>0.760333333333333</v>
      </c>
      <c r="V26" s="7">
        <v>0.692714766662874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5:N23"/>
  <sheetViews>
    <sheetView workbookViewId="0">
      <selection activeCell="B6" sqref="B6"/>
    </sheetView>
  </sheetViews>
  <sheetFormatPr defaultColWidth="9" defaultRowHeight="13.8"/>
  <sheetData>
    <row r="5" ht="39.6" spans="4:14">
      <c r="D5" t="s">
        <v>64</v>
      </c>
      <c r="F5" s="20" t="s">
        <v>77</v>
      </c>
      <c r="G5" s="20" t="s">
        <v>78</v>
      </c>
      <c r="H5" s="20" t="s">
        <v>79</v>
      </c>
      <c r="I5" s="20" t="s">
        <v>80</v>
      </c>
      <c r="J5" s="20" t="s">
        <v>81</v>
      </c>
      <c r="K5" s="20" t="s">
        <v>82</v>
      </c>
      <c r="L5" s="20" t="s">
        <v>83</v>
      </c>
      <c r="M5" s="20" t="s">
        <v>84</v>
      </c>
      <c r="N5" s="20" t="s">
        <v>85</v>
      </c>
    </row>
    <row r="6" ht="52.8" spans="5:14">
      <c r="E6" s="20" t="s">
        <v>86</v>
      </c>
      <c r="F6" s="21" t="s">
        <v>87</v>
      </c>
      <c r="G6" s="21" t="s">
        <v>88</v>
      </c>
      <c r="H6" s="21">
        <v>20</v>
      </c>
      <c r="I6" s="21">
        <v>241</v>
      </c>
      <c r="J6" s="21">
        <v>260</v>
      </c>
      <c r="K6" s="21">
        <v>60.03</v>
      </c>
      <c r="L6" s="21">
        <v>60</v>
      </c>
      <c r="M6" s="21">
        <v>3</v>
      </c>
      <c r="N6" s="21">
        <v>0</v>
      </c>
    </row>
    <row r="7" ht="39.6" spans="5:14">
      <c r="E7" s="20" t="s">
        <v>89</v>
      </c>
      <c r="F7" s="21" t="s">
        <v>90</v>
      </c>
      <c r="G7" s="21" t="s">
        <v>91</v>
      </c>
      <c r="H7" s="21">
        <v>19</v>
      </c>
      <c r="I7" s="21">
        <v>452</v>
      </c>
      <c r="J7" s="21">
        <v>434</v>
      </c>
      <c r="K7" s="21">
        <v>60.93</v>
      </c>
      <c r="L7" s="21">
        <v>63.16</v>
      </c>
      <c r="M7" s="21">
        <v>5</v>
      </c>
      <c r="N7" s="21">
        <v>0</v>
      </c>
    </row>
    <row r="8" ht="26.4" spans="5:14">
      <c r="E8" s="20" t="s">
        <v>92</v>
      </c>
      <c r="F8" s="21">
        <v>212</v>
      </c>
      <c r="G8" s="21"/>
      <c r="H8" s="21"/>
      <c r="I8" s="21"/>
      <c r="J8" s="21"/>
      <c r="K8" s="21"/>
      <c r="L8" s="21"/>
      <c r="M8" s="21"/>
      <c r="N8" s="21"/>
    </row>
    <row r="10" ht="39.6" spans="4:14">
      <c r="D10" t="s">
        <v>93</v>
      </c>
      <c r="E10" s="20"/>
      <c r="F10" s="20" t="s">
        <v>77</v>
      </c>
      <c r="G10" s="20" t="s">
        <v>78</v>
      </c>
      <c r="H10" s="20" t="s">
        <v>79</v>
      </c>
      <c r="I10" s="20" t="s">
        <v>80</v>
      </c>
      <c r="J10" s="20" t="s">
        <v>81</v>
      </c>
      <c r="K10" s="20" t="s">
        <v>82</v>
      </c>
      <c r="L10" s="20" t="s">
        <v>83</v>
      </c>
      <c r="M10" s="20" t="s">
        <v>84</v>
      </c>
      <c r="N10" s="20" t="s">
        <v>85</v>
      </c>
    </row>
    <row r="11" ht="52.8" spans="5:14">
      <c r="E11" s="20" t="s">
        <v>86</v>
      </c>
      <c r="F11" s="21" t="s">
        <v>94</v>
      </c>
      <c r="G11" s="21" t="s">
        <v>88</v>
      </c>
      <c r="H11" s="21">
        <v>21</v>
      </c>
      <c r="I11" s="21">
        <v>117</v>
      </c>
      <c r="J11" s="21">
        <v>137</v>
      </c>
      <c r="K11" s="21">
        <v>58.33</v>
      </c>
      <c r="L11" s="21">
        <v>42.86</v>
      </c>
      <c r="M11" s="21">
        <v>3</v>
      </c>
      <c r="N11" s="21">
        <v>3</v>
      </c>
    </row>
    <row r="12" ht="39.6" spans="5:14">
      <c r="E12" s="20" t="s">
        <v>89</v>
      </c>
      <c r="F12" s="21" t="s">
        <v>95</v>
      </c>
      <c r="G12" s="21" t="s">
        <v>91</v>
      </c>
      <c r="H12" s="21">
        <v>20</v>
      </c>
      <c r="I12" s="21">
        <v>189</v>
      </c>
      <c r="J12" s="21">
        <v>170</v>
      </c>
      <c r="K12" s="21">
        <v>59.47</v>
      </c>
      <c r="L12" s="21">
        <v>55</v>
      </c>
      <c r="M12" s="21">
        <v>3</v>
      </c>
      <c r="N12" s="21">
        <v>0</v>
      </c>
    </row>
    <row r="13" ht="26.4" spans="5:14">
      <c r="E13" s="20" t="s">
        <v>92</v>
      </c>
      <c r="F13" s="21">
        <v>73</v>
      </c>
      <c r="G13" s="21"/>
      <c r="H13" s="21"/>
      <c r="I13" s="21"/>
      <c r="J13" s="21"/>
      <c r="K13" s="21"/>
      <c r="L13" s="21"/>
      <c r="M13" s="21"/>
      <c r="N13" s="21"/>
    </row>
    <row r="15" ht="39.6" spans="4:14">
      <c r="D15" t="s">
        <v>96</v>
      </c>
      <c r="F15" s="20" t="s">
        <v>77</v>
      </c>
      <c r="G15" s="20" t="s">
        <v>78</v>
      </c>
      <c r="H15" s="20" t="s">
        <v>79</v>
      </c>
      <c r="I15" s="20" t="s">
        <v>80</v>
      </c>
      <c r="J15" s="20" t="s">
        <v>81</v>
      </c>
      <c r="K15" s="20" t="s">
        <v>82</v>
      </c>
      <c r="L15" s="20" t="s">
        <v>83</v>
      </c>
      <c r="M15" s="20" t="s">
        <v>84</v>
      </c>
      <c r="N15" s="20" t="s">
        <v>85</v>
      </c>
    </row>
    <row r="16" ht="52.8" spans="5:14">
      <c r="E16" s="20" t="s">
        <v>86</v>
      </c>
      <c r="F16" s="21" t="s">
        <v>97</v>
      </c>
      <c r="G16" s="21" t="s">
        <v>88</v>
      </c>
      <c r="H16" s="21">
        <v>21</v>
      </c>
      <c r="I16" s="21">
        <v>578</v>
      </c>
      <c r="J16" s="21">
        <v>598</v>
      </c>
      <c r="K16" s="21">
        <v>59.24</v>
      </c>
      <c r="L16" s="21">
        <v>52.38</v>
      </c>
      <c r="M16" s="21">
        <v>4</v>
      </c>
      <c r="N16" s="21">
        <v>0</v>
      </c>
    </row>
    <row r="17" ht="52.8" spans="5:14">
      <c r="E17" s="20" t="s">
        <v>89</v>
      </c>
      <c r="F17" s="21" t="s">
        <v>98</v>
      </c>
      <c r="G17" s="21" t="s">
        <v>91</v>
      </c>
      <c r="H17" s="21">
        <v>21</v>
      </c>
      <c r="I17" s="21">
        <v>649</v>
      </c>
      <c r="J17" s="21">
        <v>629</v>
      </c>
      <c r="K17" s="21">
        <v>60.13</v>
      </c>
      <c r="L17" s="21">
        <v>57.14</v>
      </c>
      <c r="M17" s="21">
        <v>3</v>
      </c>
      <c r="N17" s="21">
        <v>1</v>
      </c>
    </row>
    <row r="18" ht="26.4" spans="5:14">
      <c r="E18" s="20" t="s">
        <v>92</v>
      </c>
      <c r="F18" s="21">
        <v>72</v>
      </c>
      <c r="G18" s="21"/>
      <c r="H18" s="21"/>
      <c r="I18" s="21"/>
      <c r="J18" s="21"/>
      <c r="K18" s="21"/>
      <c r="L18" s="21"/>
      <c r="M18" s="21"/>
      <c r="N18" s="21"/>
    </row>
    <row r="20" ht="39.6" spans="4:14">
      <c r="D20" t="s">
        <v>99</v>
      </c>
      <c r="F20" s="20" t="s">
        <v>77</v>
      </c>
      <c r="G20" s="20" t="s">
        <v>78</v>
      </c>
      <c r="H20" s="20" t="s">
        <v>79</v>
      </c>
      <c r="I20" s="20" t="s">
        <v>80</v>
      </c>
      <c r="J20" s="20" t="s">
        <v>81</v>
      </c>
      <c r="K20" s="20" t="s">
        <v>82</v>
      </c>
      <c r="L20" s="20" t="s">
        <v>83</v>
      </c>
      <c r="M20" s="20" t="s">
        <v>84</v>
      </c>
      <c r="N20" s="20" t="s">
        <v>85</v>
      </c>
    </row>
    <row r="21" ht="52.8" spans="5:14">
      <c r="E21" s="20" t="s">
        <v>86</v>
      </c>
      <c r="F21" s="21" t="s">
        <v>100</v>
      </c>
      <c r="G21" s="21" t="s">
        <v>88</v>
      </c>
      <c r="H21" s="21">
        <v>20</v>
      </c>
      <c r="I21" s="21">
        <v>364</v>
      </c>
      <c r="J21" s="21">
        <v>383</v>
      </c>
      <c r="K21" s="21">
        <v>60.03</v>
      </c>
      <c r="L21" s="21">
        <v>55</v>
      </c>
      <c r="M21" s="21">
        <v>4</v>
      </c>
      <c r="N21" s="21">
        <v>2</v>
      </c>
    </row>
    <row r="22" ht="52.8" spans="5:14">
      <c r="E22" s="20" t="s">
        <v>89</v>
      </c>
      <c r="F22" s="21" t="s">
        <v>101</v>
      </c>
      <c r="G22" s="21" t="s">
        <v>91</v>
      </c>
      <c r="H22" s="21">
        <v>20</v>
      </c>
      <c r="I22" s="21">
        <v>460</v>
      </c>
      <c r="J22" s="21">
        <v>441</v>
      </c>
      <c r="K22" s="21">
        <v>60.39</v>
      </c>
      <c r="L22" s="21">
        <v>55</v>
      </c>
      <c r="M22" s="21">
        <v>5</v>
      </c>
      <c r="N22" s="21">
        <v>3</v>
      </c>
    </row>
    <row r="23" ht="26.4" spans="5:14">
      <c r="E23" s="20" t="s">
        <v>92</v>
      </c>
      <c r="F23" s="21">
        <v>97</v>
      </c>
      <c r="G23" s="21"/>
      <c r="H23" s="21"/>
      <c r="I23" s="21"/>
      <c r="J23" s="21"/>
      <c r="K23" s="21"/>
      <c r="L23" s="21"/>
      <c r="M23" s="21"/>
      <c r="N23" s="21"/>
    </row>
  </sheetData>
  <mergeCells count="4">
    <mergeCell ref="F8:N8"/>
    <mergeCell ref="F13:N13"/>
    <mergeCell ref="F18:N18"/>
    <mergeCell ref="F23:N23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9"/>
  <sheetViews>
    <sheetView workbookViewId="0">
      <selection activeCell="G49" sqref="G49"/>
    </sheetView>
  </sheetViews>
  <sheetFormatPr defaultColWidth="9" defaultRowHeight="13.8"/>
  <cols>
    <col min="1" max="1" width="9" style="1"/>
    <col min="2" max="2" width="5.11111111111111" style="1" customWidth="1"/>
    <col min="3" max="3" width="8.66666666666667" style="1" customWidth="1"/>
    <col min="4" max="4" width="7.33333333333333" style="8" customWidth="1"/>
    <col min="5" max="7" width="8.88888888888889" style="9" customWidth="1"/>
    <col min="8" max="8" width="8.88888888888889" style="1" customWidth="1"/>
    <col min="9" max="9" width="11.3333333333333" style="1" customWidth="1"/>
    <col min="10" max="10" width="12.2222222222222" style="1" customWidth="1"/>
    <col min="11" max="11" width="6.11111111111111" style="1" customWidth="1"/>
    <col min="12" max="14" width="6.11111111111111" style="8" customWidth="1"/>
    <col min="15" max="15" width="6.11111111111111" style="1" customWidth="1"/>
    <col min="16" max="17" width="9.11111111111111" style="1" customWidth="1"/>
    <col min="18" max="16384" width="9" style="1"/>
  </cols>
  <sheetData>
    <row r="1" spans="9:13">
      <c r="I1" s="16"/>
      <c r="J1" s="16"/>
      <c r="K1" s="16"/>
      <c r="L1" s="12"/>
      <c r="M1" s="12"/>
    </row>
    <row r="2" ht="14.4" spans="1:13">
      <c r="A2" s="1" t="s">
        <v>102</v>
      </c>
      <c r="C2" s="14" t="s">
        <v>5</v>
      </c>
      <c r="D2" s="12"/>
      <c r="I2" s="17"/>
      <c r="J2" s="16"/>
      <c r="K2" s="16"/>
      <c r="L2" s="12"/>
      <c r="M2" s="12"/>
    </row>
    <row r="3" spans="3:11">
      <c r="C3" s="3">
        <v>0.289</v>
      </c>
      <c r="D3" s="15">
        <f>AVERAGE(C3:C6)</f>
        <v>0.28225</v>
      </c>
      <c r="I3" s="18"/>
      <c r="J3" s="19"/>
      <c r="K3" s="16"/>
    </row>
    <row r="4" spans="3:11">
      <c r="C4" s="3">
        <v>0.288</v>
      </c>
      <c r="D4" s="12"/>
      <c r="I4" s="16"/>
      <c r="J4" s="19"/>
      <c r="K4" s="16"/>
    </row>
    <row r="5" spans="3:11">
      <c r="C5" s="3">
        <v>0.281</v>
      </c>
      <c r="D5" s="12"/>
      <c r="I5" s="16"/>
      <c r="J5" s="19"/>
      <c r="K5" s="16"/>
    </row>
    <row r="6" spans="3:15">
      <c r="C6" s="3">
        <v>0.271</v>
      </c>
      <c r="D6" s="12"/>
      <c r="I6" s="16"/>
      <c r="J6" s="19"/>
      <c r="K6" s="16"/>
      <c r="O6" s="13"/>
    </row>
    <row r="7" spans="4:15">
      <c r="D7" s="12"/>
      <c r="I7" s="16"/>
      <c r="J7" s="19"/>
      <c r="K7" s="16"/>
      <c r="O7" s="13"/>
    </row>
    <row r="8" spans="3:15">
      <c r="C8" s="9"/>
      <c r="D8" s="9"/>
      <c r="E8" s="1"/>
      <c r="F8" s="1"/>
      <c r="G8" s="1"/>
      <c r="I8" s="8"/>
      <c r="O8" s="13"/>
    </row>
    <row r="9" spans="3:9">
      <c r="C9" s="2" t="s">
        <v>103</v>
      </c>
      <c r="I9" s="16"/>
    </row>
    <row r="10" spans="1:14">
      <c r="A10" s="5" t="s">
        <v>5</v>
      </c>
      <c r="B10" s="6" t="s">
        <v>6</v>
      </c>
      <c r="C10" s="3">
        <v>0.168</v>
      </c>
      <c r="D10" s="1">
        <v>195.761586248371</v>
      </c>
      <c r="I10" s="16"/>
      <c r="L10" s="1"/>
      <c r="M10" s="1"/>
      <c r="N10" s="1"/>
    </row>
    <row r="11" spans="1:14">
      <c r="A11" s="5"/>
      <c r="B11" s="6" t="s">
        <v>7</v>
      </c>
      <c r="C11" s="3">
        <v>0.186</v>
      </c>
      <c r="D11" s="1">
        <v>172.952107005099</v>
      </c>
      <c r="I11" s="16"/>
      <c r="L11" s="1"/>
      <c r="M11" s="1"/>
      <c r="N11" s="1"/>
    </row>
    <row r="12" spans="1:14">
      <c r="A12" s="5"/>
      <c r="B12" s="6" t="s">
        <v>8</v>
      </c>
      <c r="C12" s="3">
        <v>0.176</v>
      </c>
      <c r="D12" s="1">
        <v>280.615660411394</v>
      </c>
      <c r="L12" s="1"/>
      <c r="M12" s="1"/>
      <c r="N12" s="1"/>
    </row>
    <row r="13" spans="1:14">
      <c r="A13" s="5"/>
      <c r="B13" s="6" t="s">
        <v>9</v>
      </c>
      <c r="C13" s="3">
        <v>0.163</v>
      </c>
      <c r="D13" s="1">
        <v>161.633255885073</v>
      </c>
      <c r="L13" s="1"/>
      <c r="M13" s="1"/>
      <c r="N13" s="1"/>
    </row>
    <row r="14" spans="1:14">
      <c r="A14" s="5"/>
      <c r="B14" s="6" t="s">
        <v>10</v>
      </c>
      <c r="C14" s="3">
        <v>0.139</v>
      </c>
      <c r="D14" s="1">
        <v>212.190921003265</v>
      </c>
      <c r="L14" s="1"/>
      <c r="M14" s="1"/>
      <c r="N14" s="1"/>
    </row>
    <row r="15" spans="1:14">
      <c r="A15" s="5"/>
      <c r="B15" s="6" t="s">
        <v>11</v>
      </c>
      <c r="C15" s="3">
        <v>0.137</v>
      </c>
      <c r="D15" s="1">
        <v>207.851269357467</v>
      </c>
      <c r="L15" s="1"/>
      <c r="M15" s="1"/>
      <c r="N15" s="1"/>
    </row>
    <row r="16" spans="1:14">
      <c r="A16" s="5" t="s">
        <v>12</v>
      </c>
      <c r="B16" s="6" t="s">
        <v>13</v>
      </c>
      <c r="C16" s="3">
        <v>0.211</v>
      </c>
      <c r="D16" s="1">
        <v>124.98569026522</v>
      </c>
      <c r="E16" s="8"/>
      <c r="F16" s="8"/>
      <c r="H16" s="7"/>
      <c r="L16" s="1"/>
      <c r="M16" s="1"/>
      <c r="N16" s="1"/>
    </row>
    <row r="17" spans="1:14">
      <c r="A17" s="5"/>
      <c r="B17" s="6" t="s">
        <v>14</v>
      </c>
      <c r="C17" s="3">
        <v>0.25</v>
      </c>
      <c r="D17" s="1">
        <v>65.9848744063706</v>
      </c>
      <c r="E17" s="8"/>
      <c r="F17" s="8"/>
      <c r="H17" s="7"/>
      <c r="L17" s="1"/>
      <c r="M17" s="1"/>
      <c r="N17" s="1"/>
    </row>
    <row r="18" spans="1:14">
      <c r="A18" s="5"/>
      <c r="B18" s="6" t="s">
        <v>15</v>
      </c>
      <c r="C18" s="3">
        <v>0.224</v>
      </c>
      <c r="D18" s="1">
        <v>78.234361634229</v>
      </c>
      <c r="E18" s="8"/>
      <c r="F18" s="8"/>
      <c r="H18" s="7"/>
      <c r="L18" s="1"/>
      <c r="M18" s="1"/>
      <c r="N18" s="1"/>
    </row>
    <row r="19" spans="1:8">
      <c r="A19" s="5"/>
      <c r="B19" s="6" t="s">
        <v>16</v>
      </c>
      <c r="C19" s="3">
        <v>0.247</v>
      </c>
      <c r="D19" s="1">
        <v>65.9508277384131</v>
      </c>
      <c r="E19" s="8"/>
      <c r="F19" s="8"/>
      <c r="H19" s="7"/>
    </row>
    <row r="20" spans="1:8">
      <c r="A20" s="5"/>
      <c r="B20" s="6" t="s">
        <v>17</v>
      </c>
      <c r="C20" s="3">
        <v>0.233</v>
      </c>
      <c r="D20" s="1">
        <v>79.321834331649</v>
      </c>
      <c r="E20" s="8"/>
      <c r="F20" s="8"/>
      <c r="H20" s="7"/>
    </row>
    <row r="21" spans="1:8">
      <c r="A21" s="5"/>
      <c r="B21" s="6" t="s">
        <v>18</v>
      </c>
      <c r="C21" s="3">
        <v>0.221</v>
      </c>
      <c r="D21" s="1">
        <v>79.5486288745327</v>
      </c>
      <c r="E21" s="8"/>
      <c r="F21" s="8"/>
      <c r="H21" s="7"/>
    </row>
    <row r="22" spans="1:6">
      <c r="A22" s="5" t="s">
        <v>19</v>
      </c>
      <c r="B22" s="10" t="s">
        <v>46</v>
      </c>
      <c r="C22" s="3">
        <v>0.192</v>
      </c>
      <c r="D22" s="1">
        <v>147.775498975623</v>
      </c>
      <c r="E22" s="8"/>
      <c r="F22" s="8"/>
    </row>
    <row r="23" spans="1:6">
      <c r="A23" s="5"/>
      <c r="B23" s="10" t="s">
        <v>47</v>
      </c>
      <c r="C23" s="3">
        <v>0.188</v>
      </c>
      <c r="D23" s="1">
        <v>143.202575446643</v>
      </c>
      <c r="E23" s="8"/>
      <c r="F23" s="8"/>
    </row>
    <row r="24" spans="1:6">
      <c r="A24" s="5"/>
      <c r="B24" s="6" t="s">
        <v>48</v>
      </c>
      <c r="C24" s="3">
        <v>0.2</v>
      </c>
      <c r="D24" s="1">
        <v>163.746377808078</v>
      </c>
      <c r="E24" s="8"/>
      <c r="F24" s="8"/>
    </row>
    <row r="25" spans="1:6">
      <c r="A25" s="5"/>
      <c r="B25" s="6" t="s">
        <v>49</v>
      </c>
      <c r="C25" s="3">
        <v>0.204</v>
      </c>
      <c r="D25" s="1">
        <v>210.431288563948</v>
      </c>
      <c r="E25" s="8"/>
      <c r="F25" s="8"/>
    </row>
    <row r="26" spans="1:6">
      <c r="A26" s="5"/>
      <c r="B26" s="6" t="s">
        <v>50</v>
      </c>
      <c r="C26" s="3">
        <v>0.211</v>
      </c>
      <c r="D26" s="1">
        <v>209.764013836641</v>
      </c>
      <c r="E26" s="8"/>
      <c r="F26" s="8"/>
    </row>
    <row r="27" spans="1:6">
      <c r="A27" s="5"/>
      <c r="B27" s="6" t="s">
        <v>51</v>
      </c>
      <c r="C27" s="3">
        <v>0.172</v>
      </c>
      <c r="D27" s="1">
        <v>250.785099353584</v>
      </c>
      <c r="E27" s="8"/>
      <c r="F27" s="8"/>
    </row>
    <row r="28" spans="1:6">
      <c r="A28" s="5" t="s">
        <v>26</v>
      </c>
      <c r="B28" s="6" t="s">
        <v>52</v>
      </c>
      <c r="C28" s="3">
        <v>0.226</v>
      </c>
      <c r="D28" s="1">
        <v>110.12748042484</v>
      </c>
      <c r="E28" s="8"/>
      <c r="F28" s="8"/>
    </row>
    <row r="29" spans="1:6">
      <c r="A29" s="5"/>
      <c r="B29" s="6" t="s">
        <v>53</v>
      </c>
      <c r="C29" s="3">
        <v>0.237</v>
      </c>
      <c r="D29" s="1">
        <v>84.6602824159771</v>
      </c>
      <c r="E29" s="8"/>
      <c r="F29" s="8"/>
    </row>
    <row r="30" spans="1:6">
      <c r="A30" s="5"/>
      <c r="B30" s="11" t="s">
        <v>54</v>
      </c>
      <c r="C30" s="3">
        <v>0.216</v>
      </c>
      <c r="D30" s="1">
        <v>128.108354393732</v>
      </c>
      <c r="E30" s="8"/>
      <c r="F30" s="8"/>
    </row>
    <row r="31" spans="1:6">
      <c r="A31" s="5"/>
      <c r="B31" s="11" t="s">
        <v>55</v>
      </c>
      <c r="C31" s="3">
        <v>0.212</v>
      </c>
      <c r="D31" s="1">
        <v>118.047146236188</v>
      </c>
      <c r="E31" s="8"/>
      <c r="F31" s="8"/>
    </row>
    <row r="32" spans="1:6">
      <c r="A32" s="5"/>
      <c r="B32" s="11" t="s">
        <v>56</v>
      </c>
      <c r="C32" s="3">
        <v>0.192</v>
      </c>
      <c r="D32" s="1">
        <v>184.401591009343</v>
      </c>
      <c r="E32" s="8"/>
      <c r="F32" s="8"/>
    </row>
    <row r="33" spans="1:6">
      <c r="A33" s="5"/>
      <c r="B33" s="11" t="s">
        <v>57</v>
      </c>
      <c r="C33" s="3">
        <v>0.216</v>
      </c>
      <c r="D33" s="1">
        <v>145.124644351153</v>
      </c>
      <c r="E33" s="8"/>
      <c r="F33" s="8"/>
    </row>
    <row r="34" spans="1:6">
      <c r="A34" s="5" t="s">
        <v>33</v>
      </c>
      <c r="B34" s="11" t="s">
        <v>58</v>
      </c>
      <c r="C34" s="3">
        <v>0.216</v>
      </c>
      <c r="D34" s="1">
        <v>183.40692463563</v>
      </c>
      <c r="E34" s="8"/>
      <c r="F34" s="8"/>
    </row>
    <row r="35" spans="2:6">
      <c r="B35" s="11" t="s">
        <v>59</v>
      </c>
      <c r="C35" s="3">
        <v>0.197</v>
      </c>
      <c r="D35" s="1">
        <v>204.604514670009</v>
      </c>
      <c r="E35" s="8"/>
      <c r="F35" s="8"/>
    </row>
    <row r="36" spans="2:6">
      <c r="B36" s="11" t="s">
        <v>60</v>
      </c>
      <c r="C36" s="3">
        <v>0.209</v>
      </c>
      <c r="D36" s="1">
        <v>145.545035942623</v>
      </c>
      <c r="E36" s="8"/>
      <c r="F36" s="8"/>
    </row>
    <row r="37" spans="2:6">
      <c r="B37" s="11" t="s">
        <v>61</v>
      </c>
      <c r="C37" s="3">
        <v>0.191</v>
      </c>
      <c r="D37" s="1">
        <v>169.631762307697</v>
      </c>
      <c r="E37" s="8"/>
      <c r="F37" s="8"/>
    </row>
    <row r="38" spans="2:6">
      <c r="B38" s="11" t="s">
        <v>62</v>
      </c>
      <c r="C38" s="3">
        <v>0.213</v>
      </c>
      <c r="D38" s="1">
        <v>124.32964850927</v>
      </c>
      <c r="E38" s="8"/>
      <c r="F38" s="8"/>
    </row>
    <row r="39" spans="2:6">
      <c r="B39" s="11" t="s">
        <v>63</v>
      </c>
      <c r="C39" s="3">
        <v>0.197</v>
      </c>
      <c r="D39" s="1">
        <v>174.185436382786</v>
      </c>
      <c r="E39" s="8"/>
      <c r="F39" s="8"/>
    </row>
  </sheetData>
  <pageMargins left="0.7" right="0.7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selection activeCell="H24" sqref="H24"/>
    </sheetView>
  </sheetViews>
  <sheetFormatPr defaultColWidth="9" defaultRowHeight="13.8"/>
  <cols>
    <col min="1" max="3" width="9" style="1"/>
    <col min="4" max="4" width="5.88888888888889" style="1" customWidth="1"/>
    <col min="5" max="7" width="9" style="1"/>
    <col min="8" max="8" width="13" style="1" customWidth="1"/>
    <col min="9" max="10" width="9" style="1"/>
    <col min="11" max="15" width="5.22222222222222" style="1" customWidth="1"/>
    <col min="16" max="16" width="9" style="1"/>
    <col min="17" max="17" width="11.8888888888889" style="1" customWidth="1"/>
    <col min="18" max="16384" width="9" style="1"/>
  </cols>
  <sheetData>
    <row r="1" spans="1:6">
      <c r="A1" s="1" t="s">
        <v>104</v>
      </c>
      <c r="C1" s="2" t="s">
        <v>44</v>
      </c>
      <c r="F1" s="2" t="s">
        <v>105</v>
      </c>
    </row>
    <row r="2" spans="3:7">
      <c r="C2" s="3">
        <v>0.042</v>
      </c>
      <c r="D2" s="1">
        <f>AVERAGE(C2:C5)</f>
        <v>0.04225</v>
      </c>
      <c r="F2" s="3">
        <v>0.096</v>
      </c>
      <c r="G2" s="1">
        <f>AVERAGE(F2:F5)</f>
        <v>0.0965</v>
      </c>
    </row>
    <row r="3" spans="3:6">
      <c r="C3" s="3">
        <v>0.045</v>
      </c>
      <c r="F3" s="3">
        <v>0.098</v>
      </c>
    </row>
    <row r="4" spans="3:6">
      <c r="C4" s="3">
        <v>0.041</v>
      </c>
      <c r="F4" s="3">
        <v>0.095</v>
      </c>
    </row>
    <row r="5" spans="3:6">
      <c r="C5" s="3">
        <v>0.041</v>
      </c>
      <c r="F5" s="3">
        <v>0.097</v>
      </c>
    </row>
    <row r="9" spans="3:3">
      <c r="C9" s="2" t="s">
        <v>103</v>
      </c>
    </row>
    <row r="10" spans="1:8">
      <c r="A10" s="5" t="s">
        <v>5</v>
      </c>
      <c r="B10" s="6" t="s">
        <v>6</v>
      </c>
      <c r="C10" s="3">
        <v>0.135</v>
      </c>
      <c r="D10" s="1">
        <v>3.0852090669887</v>
      </c>
      <c r="H10" s="7"/>
    </row>
    <row r="11" spans="1:8">
      <c r="A11" s="5"/>
      <c r="B11" s="6" t="s">
        <v>7</v>
      </c>
      <c r="C11" s="3">
        <v>0.189</v>
      </c>
      <c r="D11" s="1">
        <v>5.11920643404888</v>
      </c>
      <c r="H11" s="7"/>
    </row>
    <row r="12" spans="1:8">
      <c r="A12" s="5"/>
      <c r="B12" s="6" t="s">
        <v>8</v>
      </c>
      <c r="C12" s="3">
        <v>0.165</v>
      </c>
      <c r="D12" s="1">
        <v>6.29366873588651</v>
      </c>
      <c r="H12" s="7"/>
    </row>
    <row r="13" spans="1:8">
      <c r="A13" s="5"/>
      <c r="B13" s="6" t="s">
        <v>9</v>
      </c>
      <c r="C13" s="3">
        <v>0.147</v>
      </c>
      <c r="D13" s="1">
        <v>2.75629552040142</v>
      </c>
      <c r="H13" s="7"/>
    </row>
    <row r="14" spans="1:8">
      <c r="A14" s="5"/>
      <c r="B14" s="6" t="s">
        <v>10</v>
      </c>
      <c r="C14" s="3">
        <v>0.126</v>
      </c>
      <c r="D14" s="1">
        <v>2.40833222562033</v>
      </c>
      <c r="H14" s="7"/>
    </row>
    <row r="15" spans="1:8">
      <c r="A15" s="5"/>
      <c r="B15" s="6" t="s">
        <v>11</v>
      </c>
      <c r="C15" s="3">
        <v>0.242</v>
      </c>
      <c r="D15" s="1">
        <v>5.54910243788946</v>
      </c>
      <c r="H15" s="7"/>
    </row>
    <row r="16" spans="1:9">
      <c r="A16" s="5" t="s">
        <v>12</v>
      </c>
      <c r="B16" s="6" t="s">
        <v>13</v>
      </c>
      <c r="C16" s="3">
        <v>0.527</v>
      </c>
      <c r="D16" s="1">
        <v>16.507931426785</v>
      </c>
      <c r="I16" s="7"/>
    </row>
    <row r="17" spans="1:9">
      <c r="A17" s="5"/>
      <c r="B17" s="6" t="s">
        <v>14</v>
      </c>
      <c r="C17" s="3">
        <v>0.485</v>
      </c>
      <c r="D17" s="1">
        <v>17.5862263801141</v>
      </c>
      <c r="I17" s="7"/>
    </row>
    <row r="18" spans="1:9">
      <c r="A18" s="5"/>
      <c r="B18" s="6" t="s">
        <v>15</v>
      </c>
      <c r="C18" s="3">
        <v>0.757</v>
      </c>
      <c r="D18" s="1">
        <v>18.6361068410156</v>
      </c>
      <c r="I18" s="7"/>
    </row>
    <row r="19" spans="1:9">
      <c r="A19" s="5"/>
      <c r="B19" s="6" t="s">
        <v>16</v>
      </c>
      <c r="C19" s="3">
        <v>0.588</v>
      </c>
      <c r="D19" s="1">
        <v>19.8223110962355</v>
      </c>
      <c r="I19" s="7"/>
    </row>
    <row r="20" spans="1:9">
      <c r="A20" s="5"/>
      <c r="B20" s="6" t="s">
        <v>17</v>
      </c>
      <c r="C20" s="3">
        <v>0.572</v>
      </c>
      <c r="D20" s="1">
        <v>16.5636823559419</v>
      </c>
      <c r="I20" s="7"/>
    </row>
    <row r="21" spans="1:9">
      <c r="A21" s="5"/>
      <c r="B21" s="6" t="s">
        <v>18</v>
      </c>
      <c r="C21" s="3">
        <v>0.814</v>
      </c>
      <c r="D21" s="1">
        <v>19.4581997591268</v>
      </c>
      <c r="I21" s="7"/>
    </row>
    <row r="22" spans="1:9">
      <c r="A22" s="5" t="s">
        <v>19</v>
      </c>
      <c r="B22" s="10" t="s">
        <v>46</v>
      </c>
      <c r="C22" s="3">
        <v>0.205</v>
      </c>
      <c r="D22" s="1">
        <v>5.17339495421545</v>
      </c>
      <c r="I22" s="13"/>
    </row>
    <row r="23" spans="1:9">
      <c r="A23" s="5"/>
      <c r="B23" s="10" t="s">
        <v>47</v>
      </c>
      <c r="C23" s="3">
        <v>0.293</v>
      </c>
      <c r="D23" s="1">
        <v>7.39622008171828</v>
      </c>
      <c r="I23" s="13"/>
    </row>
    <row r="24" spans="1:4">
      <c r="A24" s="5"/>
      <c r="B24" s="6" t="s">
        <v>48</v>
      </c>
      <c r="C24" s="3">
        <v>0.199</v>
      </c>
      <c r="D24" s="1">
        <v>6.05818817273547</v>
      </c>
    </row>
    <row r="25" spans="1:4">
      <c r="A25" s="5"/>
      <c r="B25" s="6" t="s">
        <v>49</v>
      </c>
      <c r="C25" s="3">
        <v>0.209</v>
      </c>
      <c r="D25" s="1">
        <v>8.70544999019168</v>
      </c>
    </row>
    <row r="26" spans="1:9">
      <c r="A26" s="5"/>
      <c r="B26" s="6" t="s">
        <v>50</v>
      </c>
      <c r="C26" s="3">
        <v>0.338</v>
      </c>
      <c r="D26" s="1">
        <v>16.9032526687635</v>
      </c>
      <c r="I26" s="13"/>
    </row>
    <row r="27" spans="1:9">
      <c r="A27" s="5"/>
      <c r="B27" s="6" t="s">
        <v>51</v>
      </c>
      <c r="C27" s="3">
        <v>0.331</v>
      </c>
      <c r="D27" s="1">
        <v>12.7510085716585</v>
      </c>
      <c r="I27" s="13"/>
    </row>
    <row r="28" spans="1:4">
      <c r="A28" s="5" t="s">
        <v>26</v>
      </c>
      <c r="B28" s="6" t="s">
        <v>52</v>
      </c>
      <c r="C28" s="3">
        <v>0.431</v>
      </c>
      <c r="D28" s="1">
        <v>14.7755274316931</v>
      </c>
    </row>
    <row r="29" spans="1:4">
      <c r="A29" s="5"/>
      <c r="B29" s="6" t="s">
        <v>53</v>
      </c>
      <c r="C29" s="3">
        <v>0.53</v>
      </c>
      <c r="D29" s="1">
        <v>17.7156797749682</v>
      </c>
    </row>
    <row r="30" spans="1:4">
      <c r="A30" s="5"/>
      <c r="B30" s="11" t="s">
        <v>54</v>
      </c>
      <c r="C30" s="3">
        <v>0.532</v>
      </c>
      <c r="D30" s="1">
        <v>18.3850759638367</v>
      </c>
    </row>
    <row r="31" spans="1:4">
      <c r="A31" s="5"/>
      <c r="B31" s="11" t="s">
        <v>55</v>
      </c>
      <c r="C31" s="3">
        <v>0.276</v>
      </c>
      <c r="D31" s="1">
        <v>7.6253572899712</v>
      </c>
    </row>
    <row r="32" spans="1:4">
      <c r="A32" s="5"/>
      <c r="B32" s="11" t="s">
        <v>56</v>
      </c>
      <c r="C32" s="3">
        <v>0.364</v>
      </c>
      <c r="D32" s="1">
        <v>12.7624902365559</v>
      </c>
    </row>
    <row r="33" spans="1:4">
      <c r="A33" s="5"/>
      <c r="B33" s="11" t="s">
        <v>57</v>
      </c>
      <c r="C33" s="3">
        <v>0.284</v>
      </c>
      <c r="D33" s="1">
        <v>10.2806644067201</v>
      </c>
    </row>
    <row r="34" spans="1:4">
      <c r="A34" s="5" t="s">
        <v>33</v>
      </c>
      <c r="B34" s="11" t="s">
        <v>58</v>
      </c>
      <c r="C34" s="3">
        <v>0.365</v>
      </c>
      <c r="D34" s="1">
        <v>17.3458469884184</v>
      </c>
    </row>
    <row r="35" spans="2:4">
      <c r="B35" s="11" t="s">
        <v>59</v>
      </c>
      <c r="C35" s="3">
        <v>0.336</v>
      </c>
      <c r="D35" s="1">
        <v>13.6866800191157</v>
      </c>
    </row>
    <row r="36" spans="2:4">
      <c r="B36" s="11" t="s">
        <v>60</v>
      </c>
      <c r="C36" s="3">
        <v>0.215</v>
      </c>
      <c r="D36" s="1">
        <v>6.66357421120373</v>
      </c>
    </row>
    <row r="37" spans="2:4">
      <c r="B37" s="11" t="s">
        <v>61</v>
      </c>
      <c r="C37" s="3">
        <v>0.216</v>
      </c>
      <c r="D37" s="1">
        <v>6.270447386837</v>
      </c>
    </row>
    <row r="38" spans="2:4">
      <c r="B38" s="11" t="s">
        <v>62</v>
      </c>
      <c r="C38" s="3">
        <v>0.269</v>
      </c>
      <c r="D38" s="1">
        <v>7.90317571476728</v>
      </c>
    </row>
    <row r="39" spans="2:4">
      <c r="B39" s="11" t="s">
        <v>63</v>
      </c>
      <c r="C39" s="3">
        <v>0.278</v>
      </c>
      <c r="D39" s="1">
        <v>9.35122633494341</v>
      </c>
    </row>
  </sheetData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tabSelected="1" workbookViewId="0">
      <selection activeCell="H12" sqref="H12"/>
    </sheetView>
  </sheetViews>
  <sheetFormatPr defaultColWidth="9" defaultRowHeight="13.8"/>
  <cols>
    <col min="1" max="2" width="9" style="1"/>
    <col min="3" max="3" width="13" style="1" customWidth="1"/>
    <col min="4" max="4" width="19.4444444444444" style="1" customWidth="1"/>
    <col min="5" max="5" width="6.66666666666667" style="1" customWidth="1"/>
    <col min="6" max="9" width="9" style="1"/>
    <col min="10" max="16" width="5.33333333333333" style="1" customWidth="1"/>
    <col min="17" max="16384" width="9" style="1"/>
  </cols>
  <sheetData>
    <row r="1" spans="1:6">
      <c r="A1" s="1" t="s">
        <v>102</v>
      </c>
      <c r="C1" s="2" t="s">
        <v>105</v>
      </c>
      <c r="F1" s="2" t="s">
        <v>44</v>
      </c>
    </row>
    <row r="2" spans="3:7">
      <c r="C2" s="3">
        <v>0.208</v>
      </c>
      <c r="D2" s="4">
        <f>AVERAGE(C2:C5)</f>
        <v>0.212</v>
      </c>
      <c r="F2" s="3">
        <v>0.05</v>
      </c>
      <c r="G2" s="4">
        <f>AVERAGE(F2:F5)</f>
        <v>0.04825</v>
      </c>
    </row>
    <row r="3" spans="3:6">
      <c r="C3" s="3">
        <v>0.216</v>
      </c>
      <c r="F3" s="3">
        <v>0.048</v>
      </c>
    </row>
    <row r="4" spans="3:6">
      <c r="C4" s="3">
        <v>0.216</v>
      </c>
      <c r="F4" s="3">
        <v>0.046</v>
      </c>
    </row>
    <row r="5" spans="3:6">
      <c r="C5" s="3">
        <v>0.208</v>
      </c>
      <c r="F5" s="3">
        <v>0.049</v>
      </c>
    </row>
    <row r="9" spans="3:4">
      <c r="C9" s="1" t="s">
        <v>106</v>
      </c>
      <c r="D9" s="1" t="s">
        <v>107</v>
      </c>
    </row>
    <row r="10" spans="1:8">
      <c r="A10" s="5" t="s">
        <v>5</v>
      </c>
      <c r="B10" s="6" t="s">
        <v>6</v>
      </c>
      <c r="C10" s="3">
        <v>0.187</v>
      </c>
      <c r="D10" s="3">
        <v>0.458</v>
      </c>
      <c r="E10" s="1">
        <v>89.5941513643282</v>
      </c>
      <c r="H10" s="7"/>
    </row>
    <row r="11" spans="1:8">
      <c r="A11" s="5"/>
      <c r="B11" s="6" t="s">
        <v>7</v>
      </c>
      <c r="C11" s="3">
        <v>0.195</v>
      </c>
      <c r="D11" s="3">
        <v>0.442</v>
      </c>
      <c r="E11" s="1">
        <v>85.6369467704342</v>
      </c>
      <c r="H11" s="7"/>
    </row>
    <row r="12" spans="1:8">
      <c r="A12" s="5"/>
      <c r="B12" s="6" t="s">
        <v>8</v>
      </c>
      <c r="C12" s="3">
        <v>0.263</v>
      </c>
      <c r="D12" s="3">
        <v>0.462</v>
      </c>
      <c r="E12" s="1">
        <v>101.408683455216</v>
      </c>
      <c r="H12" s="7"/>
    </row>
    <row r="13" spans="1:8">
      <c r="A13" s="5"/>
      <c r="B13" s="6" t="s">
        <v>9</v>
      </c>
      <c r="C13" s="3">
        <v>0.277</v>
      </c>
      <c r="D13" s="3">
        <v>0.486</v>
      </c>
      <c r="E13" s="1">
        <v>54.6585016612141</v>
      </c>
      <c r="H13" s="7"/>
    </row>
    <row r="14" spans="1:8">
      <c r="A14" s="5"/>
      <c r="B14" s="6" t="s">
        <v>10</v>
      </c>
      <c r="C14" s="3">
        <v>0.227</v>
      </c>
      <c r="D14" s="3">
        <v>0.464</v>
      </c>
      <c r="E14" s="1">
        <v>67.7360107725707</v>
      </c>
      <c r="H14" s="7"/>
    </row>
    <row r="15" spans="1:8">
      <c r="A15" s="5"/>
      <c r="B15" s="6" t="s">
        <v>11</v>
      </c>
      <c r="C15" s="3">
        <v>0.199</v>
      </c>
      <c r="D15" s="3">
        <v>0.473</v>
      </c>
      <c r="E15" s="1">
        <v>75.6530088760643</v>
      </c>
      <c r="H15" s="7"/>
    </row>
    <row r="16" spans="1:10">
      <c r="A16" s="5" t="s">
        <v>12</v>
      </c>
      <c r="B16" s="6" t="s">
        <v>13</v>
      </c>
      <c r="C16" s="3">
        <v>0.351</v>
      </c>
      <c r="D16" s="3">
        <v>0.461</v>
      </c>
      <c r="E16" s="1">
        <v>37.2312152552729</v>
      </c>
      <c r="F16" s="8"/>
      <c r="G16" s="8"/>
      <c r="H16" s="9"/>
      <c r="I16" s="7"/>
      <c r="J16" s="7"/>
    </row>
    <row r="17" spans="1:10">
      <c r="A17" s="5"/>
      <c r="B17" s="6" t="s">
        <v>14</v>
      </c>
      <c r="C17" s="3">
        <v>0.316</v>
      </c>
      <c r="D17" s="3">
        <v>0.448</v>
      </c>
      <c r="E17" s="1">
        <v>52.1107962567737</v>
      </c>
      <c r="F17" s="8"/>
      <c r="G17" s="8"/>
      <c r="H17" s="9"/>
      <c r="I17" s="7"/>
      <c r="J17" s="7"/>
    </row>
    <row r="18" spans="1:10">
      <c r="A18" s="5"/>
      <c r="B18" s="6" t="s">
        <v>15</v>
      </c>
      <c r="C18" s="3">
        <v>0.312</v>
      </c>
      <c r="D18" s="3">
        <v>0.448</v>
      </c>
      <c r="E18" s="1">
        <v>35.2435481423583</v>
      </c>
      <c r="F18" s="8"/>
      <c r="G18" s="8"/>
      <c r="H18" s="9"/>
      <c r="I18" s="7"/>
      <c r="J18" s="7"/>
    </row>
    <row r="19" spans="1:10">
      <c r="A19" s="5"/>
      <c r="B19" s="6" t="s">
        <v>16</v>
      </c>
      <c r="C19" s="3">
        <v>0.298</v>
      </c>
      <c r="D19" s="3">
        <v>0.467</v>
      </c>
      <c r="E19" s="1">
        <v>61.0080208829992</v>
      </c>
      <c r="F19" s="8"/>
      <c r="G19" s="8"/>
      <c r="H19" s="9"/>
      <c r="I19" s="7"/>
      <c r="J19" s="7"/>
    </row>
    <row r="20" spans="1:10">
      <c r="A20" s="5"/>
      <c r="B20" s="6" t="s">
        <v>17</v>
      </c>
      <c r="C20" s="3">
        <v>0.246</v>
      </c>
      <c r="D20" s="3">
        <v>0.438</v>
      </c>
      <c r="E20" s="1">
        <v>59.6659892152468</v>
      </c>
      <c r="F20" s="8"/>
      <c r="G20" s="8"/>
      <c r="H20" s="9"/>
      <c r="I20" s="7"/>
      <c r="J20" s="7"/>
    </row>
    <row r="21" spans="1:10">
      <c r="A21" s="5"/>
      <c r="B21" s="6" t="s">
        <v>18</v>
      </c>
      <c r="C21" s="3">
        <v>0.324</v>
      </c>
      <c r="D21" s="3">
        <v>0.498</v>
      </c>
      <c r="E21" s="1">
        <v>43.6028579740271</v>
      </c>
      <c r="F21" s="8"/>
      <c r="G21" s="8"/>
      <c r="H21" s="9"/>
      <c r="I21" s="7"/>
      <c r="J21" s="7"/>
    </row>
    <row r="22" spans="1:10">
      <c r="A22" s="5" t="s">
        <v>19</v>
      </c>
      <c r="B22" s="10" t="s">
        <v>46</v>
      </c>
      <c r="C22" s="3">
        <v>0.182</v>
      </c>
      <c r="D22" s="3">
        <v>0.39</v>
      </c>
      <c r="E22" s="1">
        <v>65.713963387897</v>
      </c>
      <c r="F22" s="8"/>
      <c r="G22" s="8"/>
      <c r="H22" s="9"/>
      <c r="J22" s="12"/>
    </row>
    <row r="23" spans="1:10">
      <c r="A23" s="5"/>
      <c r="B23" s="10" t="s">
        <v>47</v>
      </c>
      <c r="C23" s="3">
        <v>0.214</v>
      </c>
      <c r="D23" s="3">
        <v>0.492</v>
      </c>
      <c r="E23" s="1">
        <v>81.4992042467535</v>
      </c>
      <c r="F23" s="8"/>
      <c r="G23" s="8"/>
      <c r="H23" s="9"/>
      <c r="J23" s="12"/>
    </row>
    <row r="24" spans="1:10">
      <c r="A24" s="5"/>
      <c r="B24" s="6" t="s">
        <v>48</v>
      </c>
      <c r="C24" s="3">
        <v>0.284</v>
      </c>
      <c r="D24" s="3">
        <v>0.491</v>
      </c>
      <c r="E24" s="1">
        <v>79.5143006044354</v>
      </c>
      <c r="F24" s="8"/>
      <c r="G24" s="8"/>
      <c r="H24" s="9"/>
      <c r="J24" s="12"/>
    </row>
    <row r="25" spans="1:10">
      <c r="A25" s="5"/>
      <c r="B25" s="6" t="s">
        <v>49</v>
      </c>
      <c r="C25" s="3">
        <v>0.356</v>
      </c>
      <c r="D25" s="3">
        <v>0.431</v>
      </c>
      <c r="E25" s="1">
        <v>38.9158332990244</v>
      </c>
      <c r="F25" s="8"/>
      <c r="G25" s="8"/>
      <c r="H25" s="9"/>
      <c r="J25" s="12"/>
    </row>
    <row r="26" spans="1:10">
      <c r="A26" s="5"/>
      <c r="B26" s="6" t="s">
        <v>50</v>
      </c>
      <c r="C26" s="3">
        <v>0.299</v>
      </c>
      <c r="D26" s="3">
        <v>0.437</v>
      </c>
      <c r="E26" s="1">
        <v>78.3906571212475</v>
      </c>
      <c r="F26" s="8"/>
      <c r="G26" s="8"/>
      <c r="H26" s="9"/>
      <c r="J26" s="12"/>
    </row>
    <row r="27" spans="1:8">
      <c r="A27" s="5"/>
      <c r="B27" s="6" t="s">
        <v>51</v>
      </c>
      <c r="C27" s="3">
        <v>0.289</v>
      </c>
      <c r="D27" s="3">
        <v>0.465</v>
      </c>
      <c r="E27" s="1">
        <v>77.2458045989937</v>
      </c>
      <c r="F27" s="8"/>
      <c r="G27" s="8"/>
      <c r="H27" s="9"/>
    </row>
    <row r="28" spans="1:8">
      <c r="A28" s="5" t="s">
        <v>26</v>
      </c>
      <c r="B28" s="6" t="s">
        <v>52</v>
      </c>
      <c r="C28" s="3">
        <v>0.259</v>
      </c>
      <c r="D28" s="3">
        <v>0.457</v>
      </c>
      <c r="E28" s="1">
        <v>74.7958443785032</v>
      </c>
      <c r="F28" s="8"/>
      <c r="G28" s="8"/>
      <c r="H28" s="9"/>
    </row>
    <row r="29" spans="1:8">
      <c r="A29" s="5"/>
      <c r="B29" s="6" t="s">
        <v>53</v>
      </c>
      <c r="C29" s="3">
        <v>0.335</v>
      </c>
      <c r="D29" s="3">
        <v>0.507</v>
      </c>
      <c r="E29" s="1">
        <v>62.091003502224</v>
      </c>
      <c r="F29" s="8"/>
      <c r="G29" s="8"/>
      <c r="H29" s="9"/>
    </row>
    <row r="30" spans="1:8">
      <c r="A30" s="5"/>
      <c r="B30" s="11" t="s">
        <v>54</v>
      </c>
      <c r="C30" s="3">
        <v>0.258</v>
      </c>
      <c r="D30" s="3">
        <v>0.4</v>
      </c>
      <c r="E30" s="1">
        <v>52.9808616251162</v>
      </c>
      <c r="F30" s="8"/>
      <c r="G30" s="8"/>
      <c r="H30" s="9"/>
    </row>
    <row r="31" spans="1:8">
      <c r="A31" s="5"/>
      <c r="B31" s="11" t="s">
        <v>55</v>
      </c>
      <c r="C31" s="3">
        <v>0.291</v>
      </c>
      <c r="D31" s="3">
        <v>0.49</v>
      </c>
      <c r="E31" s="1">
        <v>64.5210376165885</v>
      </c>
      <c r="F31" s="8"/>
      <c r="G31" s="8"/>
      <c r="H31" s="9"/>
    </row>
    <row r="32" spans="1:8">
      <c r="A32" s="5"/>
      <c r="B32" s="11" t="s">
        <v>56</v>
      </c>
      <c r="C32" s="3">
        <v>0.302</v>
      </c>
      <c r="D32" s="3">
        <v>0.428</v>
      </c>
      <c r="E32" s="1">
        <v>49.6737675827555</v>
      </c>
      <c r="F32" s="8"/>
      <c r="G32" s="8"/>
      <c r="H32" s="9"/>
    </row>
    <row r="33" spans="1:8">
      <c r="A33" s="5"/>
      <c r="B33" s="11" t="s">
        <v>57</v>
      </c>
      <c r="C33" s="3">
        <v>0.287</v>
      </c>
      <c r="D33" s="3">
        <v>0.448</v>
      </c>
      <c r="E33" s="1">
        <v>68.0487676299712</v>
      </c>
      <c r="F33" s="8"/>
      <c r="G33" s="8"/>
      <c r="H33" s="9"/>
    </row>
    <row r="34" spans="1:8">
      <c r="A34" s="5" t="s">
        <v>33</v>
      </c>
      <c r="B34" s="11" t="s">
        <v>58</v>
      </c>
      <c r="C34" s="3">
        <v>0.323</v>
      </c>
      <c r="D34" s="3">
        <v>0.464</v>
      </c>
      <c r="E34" s="1">
        <v>75.3161412675617</v>
      </c>
      <c r="F34" s="8"/>
      <c r="G34" s="8"/>
      <c r="H34" s="9"/>
    </row>
    <row r="35" spans="2:8">
      <c r="B35" s="11" t="s">
        <v>59</v>
      </c>
      <c r="C35" s="3">
        <v>0.303</v>
      </c>
      <c r="D35" s="3">
        <v>0.459</v>
      </c>
      <c r="E35" s="1">
        <v>72.2411291744064</v>
      </c>
      <c r="F35" s="8"/>
      <c r="G35" s="8"/>
      <c r="H35" s="9"/>
    </row>
    <row r="36" spans="2:8">
      <c r="B36" s="11" t="s">
        <v>60</v>
      </c>
      <c r="C36" s="3">
        <v>0.217</v>
      </c>
      <c r="D36" s="3">
        <v>0.356</v>
      </c>
      <c r="E36" s="1">
        <v>53.2897486150276</v>
      </c>
      <c r="F36" s="8"/>
      <c r="G36" s="8"/>
      <c r="H36" s="9"/>
    </row>
    <row r="37" spans="2:8">
      <c r="B37" s="11" t="s">
        <v>61</v>
      </c>
      <c r="C37" s="3">
        <v>0.294</v>
      </c>
      <c r="D37" s="3">
        <v>0.473</v>
      </c>
      <c r="E37" s="1">
        <v>64.2046428505224</v>
      </c>
      <c r="F37" s="8"/>
      <c r="G37" s="8"/>
      <c r="H37" s="9"/>
    </row>
    <row r="38" spans="2:8">
      <c r="B38" s="11" t="s">
        <v>62</v>
      </c>
      <c r="C38" s="3">
        <v>0.312</v>
      </c>
      <c r="D38" s="3">
        <v>0.49</v>
      </c>
      <c r="E38" s="1">
        <v>61.6614925793989</v>
      </c>
      <c r="F38" s="8"/>
      <c r="G38" s="8"/>
      <c r="H38" s="9"/>
    </row>
    <row r="39" spans="2:8">
      <c r="B39" s="11" t="s">
        <v>63</v>
      </c>
      <c r="C39" s="3">
        <v>0.282</v>
      </c>
      <c r="D39" s="3">
        <v>0.497</v>
      </c>
      <c r="E39" s="1">
        <v>84.7607938912097</v>
      </c>
      <c r="F39" s="8"/>
      <c r="G39" s="8"/>
      <c r="H39" s="9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BCA</vt:lpstr>
      <vt:lpstr>IL1B</vt:lpstr>
      <vt:lpstr>IL6</vt:lpstr>
      <vt:lpstr>TNFA</vt:lpstr>
      <vt:lpstr>PCR</vt:lpstr>
      <vt:lpstr>Primer sequence</vt:lpstr>
      <vt:lpstr>SOD</vt:lpstr>
      <vt:lpstr>MDA</vt:lpstr>
      <vt:lpstr>GSH-PX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yuming WANG</dc:creator>
  <cp:lastModifiedBy>辉帅</cp:lastModifiedBy>
  <dcterms:created xsi:type="dcterms:W3CDTF">2015-06-05T18:19:00Z</dcterms:created>
  <dcterms:modified xsi:type="dcterms:W3CDTF">2024-03-22T01:23:19Z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8B740775BB5B4612B8409EA543BA28EB_12</vt:lpwstr>
  </property>
</Properties>
</file>