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Irmgard\ite-now\ongoing-publ\PSQhuLipids\PSQLipids_tosubm-2\"/>
    </mc:Choice>
  </mc:AlternateContent>
  <xr:revisionPtr revIDLastSave="0" documentId="13_ncr:1_{1400C954-7B57-4DA5-88A4-D5E7CAF2B560}" xr6:coauthVersionLast="47" xr6:coauthVersionMax="47" xr10:uidLastSave="{00000000-0000-0000-0000-000000000000}"/>
  <bookViews>
    <workbookView xWindow="390" yWindow="390" windowWidth="28140" windowHeight="16620" activeTab="4" xr2:uid="{00000000-000D-0000-FFFF-FFFF00000000}"/>
  </bookViews>
  <sheets>
    <sheet name="T1a_age-BMI" sheetId="7" r:id="rId1"/>
    <sheet name="T1b_drugs-BMI" sheetId="4" r:id="rId2"/>
    <sheet name="T1c_PSQ" sheetId="2" r:id="rId3"/>
    <sheet name="T2_Targeted-PSQ" sheetId="1" r:id="rId4"/>
    <sheet name="T3_TOFage" sheetId="5" r:id="rId5"/>
    <sheet name="PSQ30 example German" sheetId="9" r:id="rId6"/>
    <sheet name="PSQ30 example English" sheetId="10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10" l="1"/>
  <c r="G31" i="10"/>
  <c r="G30" i="10"/>
  <c r="G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G4" i="10"/>
  <c r="G3" i="10"/>
  <c r="G33" i="10" l="1"/>
  <c r="G35" i="10" s="1"/>
  <c r="G36" i="10" s="1"/>
  <c r="G37" i="10" s="1"/>
  <c r="F11" i="4" l="1"/>
  <c r="F28" i="4"/>
  <c r="G28" i="4"/>
  <c r="H28" i="4"/>
  <c r="F29" i="4"/>
  <c r="G29" i="4"/>
  <c r="H29" i="4"/>
  <c r="F30" i="4"/>
  <c r="G30" i="4"/>
  <c r="H30" i="4"/>
  <c r="F31" i="4"/>
  <c r="G31" i="4"/>
  <c r="H31" i="4"/>
  <c r="F32" i="4"/>
  <c r="G32" i="4"/>
  <c r="H32" i="4"/>
  <c r="F33" i="4"/>
  <c r="G33" i="4"/>
  <c r="H33" i="4"/>
  <c r="F34" i="4"/>
  <c r="G34" i="4"/>
  <c r="H34" i="4"/>
  <c r="F35" i="4"/>
  <c r="G35" i="4"/>
  <c r="H35" i="4"/>
  <c r="G27" i="4"/>
  <c r="H27" i="4"/>
  <c r="F27" i="4"/>
  <c r="G32" i="9"/>
  <c r="G31" i="9"/>
  <c r="G30" i="9"/>
  <c r="G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G4" i="9"/>
  <c r="G3" i="9"/>
  <c r="V31" i="5"/>
  <c r="V62" i="5"/>
  <c r="Q29" i="1"/>
  <c r="Q14" i="1"/>
  <c r="D27" i="2"/>
  <c r="E27" i="2"/>
  <c r="F27" i="2"/>
  <c r="G27" i="2"/>
  <c r="H27" i="2"/>
  <c r="C27" i="2"/>
  <c r="H28" i="2" l="1"/>
  <c r="G33" i="9"/>
  <c r="G35" i="9" s="1"/>
  <c r="G36" i="9" s="1"/>
  <c r="G37" i="9" s="1"/>
  <c r="E28" i="2"/>
  <c r="F3" i="4"/>
  <c r="G3" i="4"/>
  <c r="F4" i="4"/>
  <c r="G4" i="4"/>
  <c r="F5" i="4"/>
  <c r="G5" i="4"/>
  <c r="F6" i="4"/>
  <c r="G6" i="4"/>
  <c r="F7" i="4"/>
  <c r="G7" i="4"/>
  <c r="F9" i="4"/>
  <c r="G9" i="4"/>
  <c r="F10" i="4"/>
  <c r="G10" i="4"/>
  <c r="G11" i="4"/>
  <c r="F12" i="4"/>
  <c r="G12" i="4"/>
  <c r="F13" i="4"/>
  <c r="G13" i="4"/>
  <c r="F15" i="4"/>
  <c r="G15" i="4"/>
  <c r="F16" i="4"/>
  <c r="G16" i="4"/>
  <c r="F17" i="4"/>
  <c r="G17" i="4"/>
  <c r="F18" i="4"/>
  <c r="G18" i="4"/>
  <c r="F19" i="4"/>
  <c r="G19" i="4"/>
</calcChain>
</file>

<file path=xl/sharedStrings.xml><?xml version="1.0" encoding="utf-8"?>
<sst xmlns="http://schemas.openxmlformats.org/spreadsheetml/2006/main" count="431" uniqueCount="204">
  <si>
    <t>male</t>
  </si>
  <si>
    <t>female</t>
  </si>
  <si>
    <t>Total N</t>
  </si>
  <si>
    <t>Mean</t>
  </si>
  <si>
    <t>PSQ30_x100</t>
  </si>
  <si>
    <t>Age</t>
  </si>
  <si>
    <t>BMI</t>
  </si>
  <si>
    <t>AEA</t>
  </si>
  <si>
    <t>PEA</t>
  </si>
  <si>
    <t>AG12</t>
  </si>
  <si>
    <t>S1P</t>
  </si>
  <si>
    <t>CerSUM</t>
  </si>
  <si>
    <t>LPASUM</t>
  </si>
  <si>
    <t>DHETs4to12</t>
  </si>
  <si>
    <t>PSQ30 class (%)</t>
  </si>
  <si>
    <t>SD</t>
  </si>
  <si>
    <t>Min</t>
  </si>
  <si>
    <t>Max</t>
  </si>
  <si>
    <t>Ceramides (ng/ml)</t>
  </si>
  <si>
    <t>LPAs (ng/ml)</t>
  </si>
  <si>
    <t>DHETs (ng/ml)</t>
  </si>
  <si>
    <t>Age (years)</t>
  </si>
  <si>
    <t>AEA (ng/ml)</t>
  </si>
  <si>
    <t>PEA (ng/ml)</t>
  </si>
  <si>
    <t>AG12 (ng/ml)</t>
  </si>
  <si>
    <t>S1P (ng/ml)</t>
  </si>
  <si>
    <t>Hypertension</t>
  </si>
  <si>
    <t>Diabetes</t>
  </si>
  <si>
    <t>Allergy</t>
  </si>
  <si>
    <t>Contraceptives</t>
  </si>
  <si>
    <t>Other</t>
  </si>
  <si>
    <t>Analgesic</t>
  </si>
  <si>
    <t>Allergy/Asthma</t>
  </si>
  <si>
    <t>PPI-Buscop</t>
  </si>
  <si>
    <t>Vitamin</t>
  </si>
  <si>
    <t>Mineral</t>
  </si>
  <si>
    <t>Protein</t>
  </si>
  <si>
    <t>PSQ30 (x100)</t>
  </si>
  <si>
    <t>No</t>
  </si>
  <si>
    <t>Yes</t>
  </si>
  <si>
    <t>Yes (L-Thyroxin treat)</t>
  </si>
  <si>
    <t>L-Thyroxin</t>
  </si>
  <si>
    <t>Antihypertensive</t>
  </si>
  <si>
    <t>PSQ30 class</t>
  </si>
  <si>
    <t>low - mid - high stress</t>
  </si>
  <si>
    <t>Total</t>
  </si>
  <si>
    <t>yes</t>
  </si>
  <si>
    <t>no</t>
  </si>
  <si>
    <t>Count</t>
  </si>
  <si>
    <t>BMIclass</t>
  </si>
  <si>
    <t/>
  </si>
  <si>
    <t>PPI/Antacid/Buscopan</t>
  </si>
  <si>
    <t>&lt;= 20.00</t>
  </si>
  <si>
    <t>20.01 - 25.00</t>
  </si>
  <si>
    <t>25.01+</t>
  </si>
  <si>
    <t>Antihypertensive drug</t>
  </si>
  <si>
    <t>CE</t>
  </si>
  <si>
    <t>DG</t>
  </si>
  <si>
    <t>FA</t>
  </si>
  <si>
    <t>HexCer</t>
  </si>
  <si>
    <t>LPC</t>
  </si>
  <si>
    <t>LPE</t>
  </si>
  <si>
    <t>LPI</t>
  </si>
  <si>
    <t>PC</t>
  </si>
  <si>
    <t>PE</t>
  </si>
  <si>
    <t>PI</t>
  </si>
  <si>
    <t>SM</t>
  </si>
  <si>
    <t>TG</t>
  </si>
  <si>
    <t>LPAs</t>
  </si>
  <si>
    <t>SEM</t>
  </si>
  <si>
    <t>sqrAUC sum</t>
  </si>
  <si>
    <t>sum ng/ml</t>
  </si>
  <si>
    <t>Ceramides</t>
  </si>
  <si>
    <t>DHETs</t>
  </si>
  <si>
    <t>HETEs</t>
  </si>
  <si>
    <t>eCBs</t>
  </si>
  <si>
    <t>SPHs</t>
  </si>
  <si>
    <t>DHEAS</t>
  </si>
  <si>
    <t>decrease with age</t>
  </si>
  <si>
    <t>2 (26-30)</t>
  </si>
  <si>
    <t>3 (31-40)</t>
  </si>
  <si>
    <t>4 (41-50)</t>
  </si>
  <si>
    <t>5 (51+)</t>
  </si>
  <si>
    <t>1 (&lt;=25)</t>
  </si>
  <si>
    <t>Age class (years)</t>
  </si>
  <si>
    <t>increase with age</t>
  </si>
  <si>
    <t>differences betwee sexes high values</t>
  </si>
  <si>
    <t>differences between sexes low values</t>
  </si>
  <si>
    <t>Missing data</t>
  </si>
  <si>
    <t>36.01+</t>
  </si>
  <si>
    <t>&lt;= 18.00</t>
  </si>
  <si>
    <t>18.01 - 36.00</t>
  </si>
  <si>
    <t>missing</t>
  </si>
  <si>
    <t>Thyroxin</t>
  </si>
  <si>
    <t>Median</t>
  </si>
  <si>
    <t>Minimum</t>
  </si>
  <si>
    <t>Maximum</t>
  </si>
  <si>
    <t>Percentile 25</t>
  </si>
  <si>
    <t>Percentile 75</t>
  </si>
  <si>
    <t>psq</t>
  </si>
  <si>
    <t>Drugs regularly</t>
  </si>
  <si>
    <t>Counts</t>
  </si>
  <si>
    <t>no (n = 114)</t>
  </si>
  <si>
    <t>yes (n = 103)</t>
  </si>
  <si>
    <t>no (n = 86)</t>
  </si>
  <si>
    <t>yes (n = 22)</t>
  </si>
  <si>
    <t>Cholesterol</t>
  </si>
  <si>
    <t>Frage Nummer</t>
  </si>
  <si>
    <t>Frage</t>
  </si>
  <si>
    <t>fast nie =1</t>
  </si>
  <si>
    <t>manchmal  =2</t>
  </si>
  <si>
    <t>häufig =3</t>
  </si>
  <si>
    <t>meistens =4</t>
  </si>
  <si>
    <t>Bewertung</t>
  </si>
  <si>
    <t>Sie fühlen sich ausgeruht</t>
  </si>
  <si>
    <t xml:space="preserve">Sie haben das Gefühl, dass zu viele Forderungen an Sie 
gestellt werden </t>
  </si>
  <si>
    <t>Sie sind gereizt oder grantig</t>
  </si>
  <si>
    <t>Sie haben zuviel zu tun</t>
  </si>
  <si>
    <t>Sie fühlen sich einsam oder isoliert</t>
  </si>
  <si>
    <t xml:space="preserve">Sie befinden sich in Konfliktsituationen </t>
  </si>
  <si>
    <t xml:space="preserve">Sie haben das Gefühl, Dinge zu tun, die Sie wirklich mögen </t>
  </si>
  <si>
    <t>Sie fühlen sich müde</t>
  </si>
  <si>
    <t>Sie fürchten, Ihre Ziele nicht erreichen zu können</t>
  </si>
  <si>
    <t>Sie fühlen sich ruhig</t>
  </si>
  <si>
    <t>Sie müssen zu viele Entscheidungen treffen</t>
  </si>
  <si>
    <t>Sie fühlen sich frustriert</t>
  </si>
  <si>
    <t>Sie sind voller Energie</t>
  </si>
  <si>
    <t>Sie fühlen sich angespannt</t>
  </si>
  <si>
    <t>Ihre Probleme scheinen sich aufzutürmen</t>
  </si>
  <si>
    <t>Sie fühlen sich gehetzt</t>
  </si>
  <si>
    <t>Sie fühlen sich sicher und geschützt</t>
  </si>
  <si>
    <t>Sie haben viele Sorgen</t>
  </si>
  <si>
    <t>Sie fühlen sich von anderen unter Druck gesetzt</t>
  </si>
  <si>
    <t>Sie fühlen sich entmutigt</t>
  </si>
  <si>
    <t>Sie haben Spaß</t>
  </si>
  <si>
    <t>Sie haben Angst vor der Zukunft</t>
  </si>
  <si>
    <t>Sie haben das Gefühl, Dinge zu tun, weil Sie sie tun müssen und nicht weil Sie sie tun wollen</t>
  </si>
  <si>
    <t>Sie fühlen sich kritisiert oder bewertet</t>
  </si>
  <si>
    <t>Sie sind leichten Herzens</t>
  </si>
  <si>
    <t>Sie fühlen sich mental erschöpft</t>
  </si>
  <si>
    <t>Sie haben Probleme, sich zu entspannen</t>
  </si>
  <si>
    <t>Sie fühlen sich mit Verantwortung überladen</t>
  </si>
  <si>
    <t>Sie haben genug Zeit für sich</t>
  </si>
  <si>
    <t>Sie fühlen sich unter Termindruck</t>
  </si>
  <si>
    <t>Gesamtscore Items</t>
  </si>
  <si>
    <t>psq_mean:</t>
  </si>
  <si>
    <t>psq:</t>
  </si>
  <si>
    <t>Occasional drgs</t>
  </si>
  <si>
    <t>Regular drugs</t>
  </si>
  <si>
    <t>Thyroid dysfunction</t>
  </si>
  <si>
    <t>Occasional drugs</t>
  </si>
  <si>
    <t>Food Supplements</t>
  </si>
  <si>
    <t>mostly subclinical</t>
  </si>
  <si>
    <t>Total counts</t>
  </si>
  <si>
    <t>Counts of subjects</t>
  </si>
  <si>
    <t>Percent of all males</t>
  </si>
  <si>
    <t>Percent of all females</t>
  </si>
  <si>
    <t>Percent of all participants</t>
  </si>
  <si>
    <t>X 100:</t>
  </si>
  <si>
    <t>You feel rested</t>
  </si>
  <si>
    <t>You feel that too many demands are being made on you</t>
  </si>
  <si>
    <t>You are irritable or grouchy</t>
  </si>
  <si>
    <t>You have too many things to do</t>
  </si>
  <si>
    <t>You feel lonely or isolated</t>
  </si>
  <si>
    <t>You find yourself in situations of conflict</t>
  </si>
  <si>
    <t>You feel you’re doing things you really like</t>
  </si>
  <si>
    <t>You feel tired</t>
  </si>
  <si>
    <t>You fear you may not manage to attain your goals</t>
  </si>
  <si>
    <t>You feel calm</t>
  </si>
  <si>
    <t>You have too many decisions to make</t>
  </si>
  <si>
    <t>You feel frustrated</t>
  </si>
  <si>
    <t>You are full of energy</t>
  </si>
  <si>
    <t>You feel tense</t>
  </si>
  <si>
    <t>Your problems seem to be piling up</t>
  </si>
  <si>
    <t>You feel you’re in a hurry</t>
  </si>
  <si>
    <t>You feel safe and protected</t>
  </si>
  <si>
    <t>You have many worries</t>
  </si>
  <si>
    <t>You are under pressure from other people</t>
  </si>
  <si>
    <t>You feel discouraged</t>
  </si>
  <si>
    <t>You enjoy yourself</t>
  </si>
  <si>
    <t>You are afraid for the future</t>
  </si>
  <si>
    <t>You feel you’re doing things because you have to not because you want to</t>
  </si>
  <si>
    <t>You feel criticized or judged</t>
  </si>
  <si>
    <t>You are lighthearted</t>
  </si>
  <si>
    <t>You feel mentally exhausted</t>
  </si>
  <si>
    <t>You have trouble relaxing</t>
  </si>
  <si>
    <t>You feel loaded down with responsibility</t>
  </si>
  <si>
    <t>You have enough time for yourself</t>
  </si>
  <si>
    <t>You feel under pressure from deadlines</t>
  </si>
  <si>
    <t>Total score Items</t>
  </si>
  <si>
    <t>almost never =1</t>
  </si>
  <si>
    <t>sometimes  =2</t>
  </si>
  <si>
    <t>frequently =3</t>
  </si>
  <si>
    <t>almost always =4</t>
  </si>
  <si>
    <t>Rating</t>
  </si>
  <si>
    <t>Subject ID</t>
  </si>
  <si>
    <t>Question #</t>
  </si>
  <si>
    <t>Question</t>
  </si>
  <si>
    <t>PSQ30</t>
  </si>
  <si>
    <t>Stress last week</t>
  </si>
  <si>
    <t>Example</t>
  </si>
  <si>
    <t>Beispiel</t>
  </si>
  <si>
    <t>Probanden Nr. XX</t>
  </si>
  <si>
    <t>Food supplements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</si>
</sst>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##0"/>
  </numFmts>
  <fonts count="3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sz val="9"/>
      <color rgb="FF0070C0"/>
      <name val="Arial"/>
      <family val="2"/>
    </font>
    <font>
      <sz val="9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C00000"/>
      <name val="Arial"/>
      <family val="2"/>
    </font>
    <font>
      <sz val="11"/>
      <color rgb="FF0070C0"/>
      <name val="Arial"/>
      <family val="2"/>
    </font>
    <font>
      <b/>
      <sz val="11"/>
      <color rgb="FFC00000"/>
      <name val="Arial"/>
      <family val="2"/>
    </font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 Narrow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b/>
      <sz val="9"/>
      <color rgb="FF0070C0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0"/>
      <color theme="1"/>
      <name val="Arial"/>
      <family val="2"/>
    </font>
    <font>
      <sz val="10"/>
      <color rgb="FFC00000"/>
      <name val="Arial"/>
      <family val="2"/>
    </font>
    <font>
      <b/>
      <sz val="10"/>
      <color rgb="FFC00000"/>
      <name val="Arial"/>
      <family val="2"/>
    </font>
    <font>
      <sz val="10"/>
      <color rgb="FF0070C0"/>
      <name val="Arial"/>
      <family val="2"/>
    </font>
    <font>
      <b/>
      <sz val="10"/>
      <color rgb="FF0070C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E1E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3"/>
      </top>
      <bottom style="thin">
        <color indexed="61"/>
      </bottom>
      <diagonal/>
    </border>
    <border>
      <left style="thin">
        <color indexed="62"/>
      </left>
      <right/>
      <top style="thin">
        <color indexed="63"/>
      </top>
      <bottom style="thin">
        <color indexed="63"/>
      </bottom>
      <diagonal/>
    </border>
    <border>
      <left style="thin">
        <color indexed="62"/>
      </left>
      <right style="thin">
        <color indexed="62"/>
      </right>
      <top style="thin">
        <color indexed="63"/>
      </top>
      <bottom style="thin">
        <color indexed="63"/>
      </bottom>
      <diagonal/>
    </border>
    <border>
      <left/>
      <right style="thin">
        <color indexed="62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 style="thin">
        <color indexed="62"/>
      </left>
      <right/>
      <top style="thin">
        <color indexed="61"/>
      </top>
      <bottom style="thin">
        <color indexed="63"/>
      </bottom>
      <diagonal/>
    </border>
    <border>
      <left style="thin">
        <color indexed="62"/>
      </left>
      <right style="thin">
        <color indexed="62"/>
      </right>
      <top style="thin">
        <color indexed="61"/>
      </top>
      <bottom style="thin">
        <color indexed="63"/>
      </bottom>
      <diagonal/>
    </border>
    <border>
      <left/>
      <right style="thin">
        <color indexed="62"/>
      </right>
      <top style="thin">
        <color indexed="61"/>
      </top>
      <bottom style="thin">
        <color indexed="63"/>
      </bottom>
      <diagonal/>
    </border>
    <border>
      <left/>
      <right/>
      <top style="thin">
        <color indexed="61"/>
      </top>
      <bottom style="thin">
        <color indexed="63"/>
      </bottom>
      <diagonal/>
    </border>
    <border>
      <left/>
      <right style="thin">
        <color indexed="62"/>
      </right>
      <top/>
      <bottom style="thin">
        <color indexed="61"/>
      </bottom>
      <diagonal/>
    </border>
    <border>
      <left style="thin">
        <color indexed="62"/>
      </left>
      <right/>
      <top/>
      <bottom style="thin">
        <color indexed="61"/>
      </bottom>
      <diagonal/>
    </border>
    <border>
      <left style="thin">
        <color indexed="62"/>
      </left>
      <right style="thin">
        <color indexed="62"/>
      </right>
      <top/>
      <bottom style="thin">
        <color indexed="61"/>
      </bottom>
      <diagonal/>
    </border>
    <border>
      <left/>
      <right/>
      <top/>
      <bottom style="thin">
        <color indexed="61"/>
      </bottom>
      <diagonal/>
    </border>
    <border>
      <left style="thin">
        <color indexed="62"/>
      </left>
      <right/>
      <top/>
      <bottom/>
      <diagonal/>
    </border>
    <border>
      <left style="thin">
        <color indexed="62"/>
      </left>
      <right style="thin">
        <color indexed="62"/>
      </right>
      <top/>
      <bottom/>
      <diagonal/>
    </border>
    <border>
      <left/>
      <right style="thin">
        <color indexed="6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3"/>
      </top>
      <bottom/>
      <diagonal/>
    </border>
    <border>
      <left/>
      <right/>
      <top/>
      <bottom style="thin">
        <color indexed="63"/>
      </bottom>
      <diagonal/>
    </border>
    <border>
      <left/>
      <right style="thin">
        <color indexed="62"/>
      </right>
      <top style="thin">
        <color indexed="63"/>
      </top>
      <bottom/>
      <diagonal/>
    </border>
    <border>
      <left style="thin">
        <color indexed="62"/>
      </left>
      <right style="thin">
        <color indexed="62"/>
      </right>
      <top style="thin">
        <color indexed="63"/>
      </top>
      <bottom/>
      <diagonal/>
    </border>
    <border>
      <left style="thin">
        <color indexed="62"/>
      </left>
      <right/>
      <top style="thin">
        <color indexed="63"/>
      </top>
      <bottom/>
      <diagonal/>
    </border>
    <border>
      <left style="thin">
        <color indexed="64"/>
      </left>
      <right style="thin">
        <color indexed="62"/>
      </right>
      <top/>
      <bottom/>
      <diagonal/>
    </border>
    <border>
      <left/>
      <right style="thin">
        <color indexed="62"/>
      </right>
      <top/>
      <bottom style="thin">
        <color indexed="63"/>
      </bottom>
      <diagonal/>
    </border>
    <border>
      <left style="thin">
        <color indexed="62"/>
      </left>
      <right/>
      <top/>
      <bottom style="thin">
        <color indexed="63"/>
      </bottom>
      <diagonal/>
    </border>
    <border>
      <left/>
      <right style="thin">
        <color indexed="62"/>
      </right>
      <top style="thin">
        <color indexed="63"/>
      </top>
      <bottom style="thin">
        <color indexed="64"/>
      </bottom>
      <diagonal/>
    </border>
    <border>
      <left style="thin">
        <color indexed="62"/>
      </left>
      <right/>
      <top style="thin">
        <color indexed="63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1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13" fillId="0" borderId="0"/>
    <xf numFmtId="0" fontId="13" fillId="0" borderId="0"/>
  </cellStyleXfs>
  <cellXfs count="242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4" xfId="0" applyFont="1" applyBorder="1"/>
    <xf numFmtId="0" fontId="1" fillId="0" borderId="0" xfId="0" applyFont="1"/>
    <xf numFmtId="0" fontId="1" fillId="0" borderId="5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7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3" fillId="0" borderId="0" xfId="2"/>
    <xf numFmtId="0" fontId="5" fillId="0" borderId="0" xfId="0" applyFont="1"/>
    <xf numFmtId="0" fontId="4" fillId="4" borderId="17" xfId="2" applyFont="1" applyFill="1" applyBorder="1" applyAlignment="1">
      <alignment horizontal="left" vertical="top" wrapText="1"/>
    </xf>
    <xf numFmtId="0" fontId="4" fillId="4" borderId="13" xfId="2" applyFont="1" applyFill="1" applyBorder="1" applyAlignment="1">
      <alignment horizontal="left" vertical="top" wrapText="1"/>
    </xf>
    <xf numFmtId="0" fontId="4" fillId="0" borderId="24" xfId="1" applyFont="1" applyBorder="1" applyAlignment="1">
      <alignment horizontal="center" wrapText="1"/>
    </xf>
    <xf numFmtId="0" fontId="4" fillId="0" borderId="23" xfId="1" applyFont="1" applyBorder="1" applyAlignment="1">
      <alignment horizontal="center" wrapText="1"/>
    </xf>
    <xf numFmtId="0" fontId="4" fillId="0" borderId="22" xfId="1" applyFont="1" applyBorder="1" applyAlignment="1">
      <alignment horizontal="center" wrapText="1"/>
    </xf>
    <xf numFmtId="0" fontId="4" fillId="0" borderId="18" xfId="1" applyFont="1" applyBorder="1" applyAlignment="1">
      <alignment horizontal="center" wrapText="1"/>
    </xf>
    <xf numFmtId="0" fontId="4" fillId="0" borderId="20" xfId="1" applyFont="1" applyBorder="1" applyAlignment="1">
      <alignment horizontal="center" wrapText="1"/>
    </xf>
    <xf numFmtId="0" fontId="4" fillId="0" borderId="19" xfId="1" applyFont="1" applyBorder="1" applyAlignment="1">
      <alignment horizontal="center" wrapText="1"/>
    </xf>
    <xf numFmtId="0" fontId="4" fillId="4" borderId="17" xfId="1" applyFont="1" applyFill="1" applyBorder="1" applyAlignment="1">
      <alignment horizontal="left" vertical="top" wrapText="1"/>
    </xf>
    <xf numFmtId="0" fontId="4" fillId="4" borderId="13" xfId="1" applyFont="1" applyFill="1" applyBorder="1" applyAlignment="1">
      <alignment horizontal="left" vertical="top" wrapText="1"/>
    </xf>
    <xf numFmtId="0" fontId="6" fillId="0" borderId="24" xfId="2" applyFont="1" applyBorder="1" applyAlignment="1">
      <alignment horizontal="center" wrapText="1"/>
    </xf>
    <xf numFmtId="0" fontId="7" fillId="0" borderId="22" xfId="2" applyFont="1" applyBorder="1" applyAlignment="1">
      <alignment horizontal="center" wrapText="1"/>
    </xf>
    <xf numFmtId="165" fontId="4" fillId="0" borderId="16" xfId="1" applyNumberFormat="1" applyFont="1" applyBorder="1" applyAlignment="1">
      <alignment horizontal="right" vertical="top"/>
    </xf>
    <xf numFmtId="165" fontId="4" fillId="0" borderId="15" xfId="1" applyNumberFormat="1" applyFont="1" applyBorder="1" applyAlignment="1">
      <alignment horizontal="right" vertical="top"/>
    </xf>
    <xf numFmtId="165" fontId="4" fillId="0" borderId="14" xfId="1" applyNumberFormat="1" applyFont="1" applyBorder="1" applyAlignment="1">
      <alignment horizontal="right" vertical="top"/>
    </xf>
    <xf numFmtId="165" fontId="4" fillId="0" borderId="12" xfId="1" applyNumberFormat="1" applyFont="1" applyBorder="1" applyAlignment="1">
      <alignment horizontal="right" vertical="top"/>
    </xf>
    <xf numFmtId="165" fontId="4" fillId="0" borderId="11" xfId="1" applyNumberFormat="1" applyFont="1" applyBorder="1" applyAlignment="1">
      <alignment horizontal="right" vertical="top"/>
    </xf>
    <xf numFmtId="165" fontId="4" fillId="0" borderId="10" xfId="1" applyNumberFormat="1" applyFont="1" applyBorder="1" applyAlignment="1">
      <alignment horizontal="right" vertical="top"/>
    </xf>
    <xf numFmtId="0" fontId="8" fillId="0" borderId="0" xfId="0" applyFont="1"/>
    <xf numFmtId="0" fontId="8" fillId="0" borderId="4" xfId="0" applyFont="1" applyBorder="1"/>
    <xf numFmtId="0" fontId="8" fillId="5" borderId="0" xfId="0" applyFont="1" applyFill="1"/>
    <xf numFmtId="0" fontId="14" fillId="0" borderId="0" xfId="0" applyFont="1"/>
    <xf numFmtId="0" fontId="15" fillId="0" borderId="0" xfId="0" applyFont="1"/>
    <xf numFmtId="0" fontId="8" fillId="6" borderId="0" xfId="0" applyFont="1" applyFill="1"/>
    <xf numFmtId="0" fontId="8" fillId="0" borderId="0" xfId="0" applyFont="1" applyAlignment="1">
      <alignment vertical="center"/>
    </xf>
    <xf numFmtId="165" fontId="3" fillId="0" borderId="0" xfId="2" applyNumberFormat="1"/>
    <xf numFmtId="164" fontId="5" fillId="0" borderId="0" xfId="0" applyNumberFormat="1" applyFont="1"/>
    <xf numFmtId="0" fontId="16" fillId="0" borderId="0" xfId="0" applyFont="1"/>
    <xf numFmtId="0" fontId="16" fillId="0" borderId="0" xfId="0" applyFont="1" applyAlignment="1">
      <alignment vertical="center"/>
    </xf>
    <xf numFmtId="0" fontId="0" fillId="0" borderId="25" xfId="0" applyBorder="1"/>
    <xf numFmtId="0" fontId="0" fillId="0" borderId="25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17" fillId="0" borderId="25" xfId="0" applyFont="1" applyBorder="1" applyAlignment="1">
      <alignment horizontal="center" wrapText="1"/>
    </xf>
    <xf numFmtId="0" fontId="0" fillId="2" borderId="25" xfId="0" applyFill="1" applyBorder="1"/>
    <xf numFmtId="0" fontId="0" fillId="7" borderId="0" xfId="0" applyFill="1"/>
    <xf numFmtId="0" fontId="1" fillId="0" borderId="6" xfId="0" applyFont="1" applyBorder="1"/>
    <xf numFmtId="0" fontId="18" fillId="2" borderId="0" xfId="4" applyFont="1" applyFill="1"/>
    <xf numFmtId="0" fontId="13" fillId="2" borderId="0" xfId="4" applyFill="1" applyAlignment="1">
      <alignment wrapText="1"/>
    </xf>
    <xf numFmtId="0" fontId="13" fillId="0" borderId="0" xfId="4"/>
    <xf numFmtId="0" fontId="13" fillId="0" borderId="25" xfId="4" applyBorder="1"/>
    <xf numFmtId="0" fontId="13" fillId="0" borderId="25" xfId="4" applyBorder="1" applyAlignment="1">
      <alignment wrapText="1"/>
    </xf>
    <xf numFmtId="0" fontId="19" fillId="0" borderId="25" xfId="4" applyFont="1" applyBorder="1"/>
    <xf numFmtId="0" fontId="18" fillId="8" borderId="25" xfId="4" applyFont="1" applyFill="1" applyBorder="1" applyAlignment="1">
      <alignment wrapText="1"/>
    </xf>
    <xf numFmtId="0" fontId="13" fillId="8" borderId="25" xfId="4" applyFill="1" applyBorder="1"/>
    <xf numFmtId="0" fontId="13" fillId="0" borderId="0" xfId="4" applyAlignment="1">
      <alignment wrapText="1"/>
    </xf>
    <xf numFmtId="0" fontId="13" fillId="0" borderId="26" xfId="4" applyBorder="1"/>
    <xf numFmtId="0" fontId="13" fillId="0" borderId="27" xfId="4" applyBorder="1"/>
    <xf numFmtId="0" fontId="4" fillId="0" borderId="0" xfId="0" applyFont="1"/>
    <xf numFmtId="164" fontId="5" fillId="0" borderId="7" xfId="0" applyNumberFormat="1" applyFont="1" applyBorder="1"/>
    <xf numFmtId="0" fontId="4" fillId="4" borderId="28" xfId="1" applyFont="1" applyFill="1" applyBorder="1" applyAlignment="1">
      <alignment horizontal="left" vertical="top" wrapText="1"/>
    </xf>
    <xf numFmtId="165" fontId="4" fillId="0" borderId="30" xfId="1" applyNumberFormat="1" applyFont="1" applyBorder="1" applyAlignment="1">
      <alignment horizontal="right" vertical="top"/>
    </xf>
    <xf numFmtId="165" fontId="4" fillId="0" borderId="31" xfId="1" applyNumberFormat="1" applyFont="1" applyBorder="1" applyAlignment="1">
      <alignment horizontal="right" vertical="top"/>
    </xf>
    <xf numFmtId="165" fontId="4" fillId="0" borderId="32" xfId="1" applyNumberFormat="1" applyFont="1" applyBorder="1" applyAlignment="1">
      <alignment horizontal="right" vertical="top"/>
    </xf>
    <xf numFmtId="165" fontId="20" fillId="9" borderId="25" xfId="1" applyNumberFormat="1" applyFont="1" applyFill="1" applyBorder="1" applyAlignment="1">
      <alignment horizontal="right" vertical="top"/>
    </xf>
    <xf numFmtId="164" fontId="5" fillId="9" borderId="25" xfId="0" applyNumberFormat="1" applyFont="1" applyFill="1" applyBorder="1"/>
    <xf numFmtId="165" fontId="20" fillId="9" borderId="26" xfId="1" applyNumberFormat="1" applyFont="1" applyFill="1" applyBorder="1" applyAlignment="1">
      <alignment horizontal="right" vertical="top"/>
    </xf>
    <xf numFmtId="0" fontId="4" fillId="0" borderId="33" xfId="1" applyFont="1" applyBorder="1" applyAlignment="1">
      <alignment horizontal="center" wrapText="1"/>
    </xf>
    <xf numFmtId="164" fontId="5" fillId="0" borderId="4" xfId="0" applyNumberFormat="1" applyFont="1" applyBorder="1"/>
    <xf numFmtId="164" fontId="5" fillId="0" borderId="6" xfId="0" applyNumberFormat="1" applyFont="1" applyBorder="1"/>
    <xf numFmtId="0" fontId="3" fillId="0" borderId="7" xfId="2" applyBorder="1"/>
    <xf numFmtId="0" fontId="4" fillId="9" borderId="9" xfId="2" applyFont="1" applyFill="1" applyBorder="1" applyAlignment="1">
      <alignment vertical="top" wrapText="1"/>
    </xf>
    <xf numFmtId="0" fontId="3" fillId="9" borderId="0" xfId="2" applyFill="1"/>
    <xf numFmtId="0" fontId="20" fillId="9" borderId="9" xfId="2" applyFont="1" applyFill="1" applyBorder="1" applyAlignment="1">
      <alignment horizontal="left" vertical="top" wrapText="1"/>
    </xf>
    <xf numFmtId="165" fontId="7" fillId="0" borderId="14" xfId="2" applyNumberFormat="1" applyFont="1" applyBorder="1" applyAlignment="1">
      <alignment horizontal="right" vertical="top"/>
    </xf>
    <xf numFmtId="165" fontId="7" fillId="0" borderId="10" xfId="2" applyNumberFormat="1" applyFont="1" applyBorder="1" applyAlignment="1">
      <alignment horizontal="right" vertical="top"/>
    </xf>
    <xf numFmtId="165" fontId="7" fillId="0" borderId="37" xfId="2" applyNumberFormat="1" applyFont="1" applyBorder="1" applyAlignment="1">
      <alignment horizontal="right" vertical="top"/>
    </xf>
    <xf numFmtId="165" fontId="7" fillId="0" borderId="35" xfId="2" applyNumberFormat="1" applyFont="1" applyBorder="1" applyAlignment="1">
      <alignment horizontal="right" vertical="top"/>
    </xf>
    <xf numFmtId="165" fontId="21" fillId="9" borderId="19" xfId="2" applyNumberFormat="1" applyFont="1" applyFill="1" applyBorder="1" applyAlignment="1">
      <alignment horizontal="right" vertical="top"/>
    </xf>
    <xf numFmtId="0" fontId="6" fillId="0" borderId="18" xfId="2" applyFont="1" applyBorder="1" applyAlignment="1">
      <alignment horizontal="center" wrapText="1"/>
    </xf>
    <xf numFmtId="165" fontId="6" fillId="0" borderId="16" xfId="2" applyNumberFormat="1" applyFont="1" applyBorder="1" applyAlignment="1">
      <alignment horizontal="right" vertical="top"/>
    </xf>
    <xf numFmtId="165" fontId="6" fillId="0" borderId="12" xfId="2" applyNumberFormat="1" applyFont="1" applyBorder="1" applyAlignment="1">
      <alignment horizontal="right" vertical="top"/>
    </xf>
    <xf numFmtId="165" fontId="6" fillId="0" borderId="36" xfId="2" applyNumberFormat="1" applyFont="1" applyBorder="1" applyAlignment="1">
      <alignment horizontal="right" vertical="top"/>
    </xf>
    <xf numFmtId="165" fontId="6" fillId="0" borderId="34" xfId="2" applyNumberFormat="1" applyFont="1" applyBorder="1" applyAlignment="1">
      <alignment horizontal="right" vertical="top"/>
    </xf>
    <xf numFmtId="165" fontId="22" fillId="9" borderId="18" xfId="2" applyNumberFormat="1" applyFont="1" applyFill="1" applyBorder="1" applyAlignment="1">
      <alignment horizontal="right" vertical="top"/>
    </xf>
    <xf numFmtId="0" fontId="7" fillId="0" borderId="19" xfId="2" applyFont="1" applyBorder="1" applyAlignment="1">
      <alignment horizontal="center" wrapText="1"/>
    </xf>
    <xf numFmtId="0" fontId="7" fillId="0" borderId="18" xfId="2" applyFont="1" applyBorder="1" applyAlignment="1">
      <alignment horizontal="center" wrapText="1"/>
    </xf>
    <xf numFmtId="164" fontId="23" fillId="0" borderId="0" xfId="0" applyNumberFormat="1" applyFont="1"/>
    <xf numFmtId="164" fontId="23" fillId="0" borderId="7" xfId="0" applyNumberFormat="1" applyFont="1" applyBorder="1"/>
    <xf numFmtId="164" fontId="24" fillId="0" borderId="0" xfId="0" applyNumberFormat="1" applyFont="1"/>
    <xf numFmtId="164" fontId="23" fillId="9" borderId="0" xfId="0" applyNumberFormat="1" applyFont="1" applyFill="1"/>
    <xf numFmtId="164" fontId="25" fillId="0" borderId="0" xfId="0" applyNumberFormat="1" applyFont="1"/>
    <xf numFmtId="164" fontId="25" fillId="0" borderId="7" xfId="0" applyNumberFormat="1" applyFont="1" applyBorder="1"/>
    <xf numFmtId="164" fontId="25" fillId="9" borderId="0" xfId="0" applyNumberFormat="1" applyFont="1" applyFill="1"/>
    <xf numFmtId="0" fontId="19" fillId="0" borderId="4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9" fillId="0" borderId="5" xfId="0" applyFont="1" applyBorder="1" applyAlignment="1">
      <alignment vertical="center"/>
    </xf>
    <xf numFmtId="0" fontId="19" fillId="0" borderId="4" xfId="0" applyFont="1" applyBorder="1"/>
    <xf numFmtId="164" fontId="26" fillId="0" borderId="0" xfId="0" applyNumberFormat="1" applyFont="1"/>
    <xf numFmtId="164" fontId="19" fillId="0" borderId="0" xfId="0" applyNumberFormat="1" applyFont="1"/>
    <xf numFmtId="164" fontId="19" fillId="0" borderId="5" xfId="0" applyNumberFormat="1" applyFont="1" applyBorder="1"/>
    <xf numFmtId="1" fontId="26" fillId="0" borderId="0" xfId="0" applyNumberFormat="1" applyFont="1"/>
    <xf numFmtId="1" fontId="19" fillId="0" borderId="0" xfId="0" applyNumberFormat="1" applyFont="1"/>
    <xf numFmtId="1" fontId="19" fillId="0" borderId="5" xfId="0" applyNumberFormat="1" applyFont="1" applyBorder="1"/>
    <xf numFmtId="0" fontId="19" fillId="0" borderId="0" xfId="0" applyFont="1"/>
    <xf numFmtId="0" fontId="19" fillId="6" borderId="4" xfId="0" applyFont="1" applyFill="1" applyBorder="1"/>
    <xf numFmtId="164" fontId="26" fillId="6" borderId="0" xfId="0" applyNumberFormat="1" applyFont="1" applyFill="1"/>
    <xf numFmtId="164" fontId="19" fillId="6" borderId="0" xfId="0" applyNumberFormat="1" applyFont="1" applyFill="1"/>
    <xf numFmtId="164" fontId="19" fillId="6" borderId="5" xfId="0" applyNumberFormat="1" applyFont="1" applyFill="1" applyBorder="1"/>
    <xf numFmtId="1" fontId="26" fillId="6" borderId="0" xfId="0" applyNumberFormat="1" applyFont="1" applyFill="1"/>
    <xf numFmtId="1" fontId="19" fillId="6" borderId="0" xfId="0" applyNumberFormat="1" applyFont="1" applyFill="1"/>
    <xf numFmtId="1" fontId="19" fillId="6" borderId="5" xfId="0" applyNumberFormat="1" applyFont="1" applyFill="1" applyBorder="1"/>
    <xf numFmtId="0" fontId="19" fillId="6" borderId="0" xfId="0" applyFont="1" applyFill="1"/>
    <xf numFmtId="0" fontId="27" fillId="5" borderId="4" xfId="0" applyFont="1" applyFill="1" applyBorder="1"/>
    <xf numFmtId="164" fontId="28" fillId="5" borderId="0" xfId="0" applyNumberFormat="1" applyFont="1" applyFill="1"/>
    <xf numFmtId="164" fontId="27" fillId="5" borderId="0" xfId="0" applyNumberFormat="1" applyFont="1" applyFill="1"/>
    <xf numFmtId="164" fontId="27" fillId="5" borderId="5" xfId="0" applyNumberFormat="1" applyFont="1" applyFill="1" applyBorder="1"/>
    <xf numFmtId="0" fontId="19" fillId="5" borderId="4" xfId="0" applyFont="1" applyFill="1" applyBorder="1"/>
    <xf numFmtId="164" fontId="26" fillId="5" borderId="0" xfId="0" applyNumberFormat="1" applyFont="1" applyFill="1"/>
    <xf numFmtId="164" fontId="19" fillId="5" borderId="0" xfId="0" applyNumberFormat="1" applyFont="1" applyFill="1"/>
    <xf numFmtId="164" fontId="19" fillId="5" borderId="5" xfId="0" applyNumberFormat="1" applyFont="1" applyFill="1" applyBorder="1"/>
    <xf numFmtId="1" fontId="26" fillId="5" borderId="0" xfId="0" applyNumberFormat="1" applyFont="1" applyFill="1"/>
    <xf numFmtId="1" fontId="19" fillId="5" borderId="0" xfId="0" applyNumberFormat="1" applyFont="1" applyFill="1"/>
    <xf numFmtId="1" fontId="19" fillId="5" borderId="5" xfId="0" applyNumberFormat="1" applyFont="1" applyFill="1" applyBorder="1"/>
    <xf numFmtId="0" fontId="19" fillId="5" borderId="0" xfId="0" applyFont="1" applyFill="1"/>
    <xf numFmtId="0" fontId="27" fillId="0" borderId="4" xfId="0" applyFont="1" applyBorder="1"/>
    <xf numFmtId="164" fontId="28" fillId="0" borderId="0" xfId="0" applyNumberFormat="1" applyFont="1"/>
    <xf numFmtId="1" fontId="27" fillId="0" borderId="0" xfId="0" applyNumberFormat="1" applyFont="1"/>
    <xf numFmtId="1" fontId="27" fillId="0" borderId="5" xfId="0" applyNumberFormat="1" applyFont="1" applyBorder="1"/>
    <xf numFmtId="0" fontId="19" fillId="0" borderId="6" xfId="0" applyFont="1" applyBorder="1"/>
    <xf numFmtId="164" fontId="26" fillId="0" borderId="7" xfId="0" applyNumberFormat="1" applyFont="1" applyBorder="1"/>
    <xf numFmtId="164" fontId="19" fillId="0" borderId="7" xfId="0" applyNumberFormat="1" applyFont="1" applyBorder="1"/>
    <xf numFmtId="164" fontId="19" fillId="0" borderId="8" xfId="0" applyNumberFormat="1" applyFont="1" applyBorder="1"/>
    <xf numFmtId="1" fontId="19" fillId="0" borderId="7" xfId="0" applyNumberFormat="1" applyFont="1" applyBorder="1"/>
    <xf numFmtId="1" fontId="19" fillId="0" borderId="8" xfId="0" applyNumberFormat="1" applyFont="1" applyBorder="1"/>
    <xf numFmtId="0" fontId="19" fillId="0" borderId="7" xfId="0" applyFont="1" applyBorder="1"/>
    <xf numFmtId="0" fontId="27" fillId="10" borderId="4" xfId="0" applyFont="1" applyFill="1" applyBorder="1"/>
    <xf numFmtId="164" fontId="28" fillId="10" borderId="0" xfId="0" applyNumberFormat="1" applyFont="1" applyFill="1"/>
    <xf numFmtId="164" fontId="27" fillId="10" borderId="0" xfId="0" applyNumberFormat="1" applyFont="1" applyFill="1"/>
    <xf numFmtId="164" fontId="27" fillId="10" borderId="5" xfId="0" applyNumberFormat="1" applyFont="1" applyFill="1" applyBorder="1"/>
    <xf numFmtId="0" fontId="19" fillId="10" borderId="4" xfId="0" applyFont="1" applyFill="1" applyBorder="1"/>
    <xf numFmtId="1" fontId="28" fillId="10" borderId="0" xfId="0" applyNumberFormat="1" applyFont="1" applyFill="1"/>
    <xf numFmtId="1" fontId="19" fillId="10" borderId="0" xfId="0" applyNumberFormat="1" applyFont="1" applyFill="1"/>
    <xf numFmtId="1" fontId="19" fillId="10" borderId="5" xfId="0" applyNumberFormat="1" applyFont="1" applyFill="1" applyBorder="1"/>
    <xf numFmtId="164" fontId="19" fillId="10" borderId="0" xfId="0" applyNumberFormat="1" applyFont="1" applyFill="1"/>
    <xf numFmtId="164" fontId="19" fillId="10" borderId="5" xfId="0" applyNumberFormat="1" applyFont="1" applyFill="1" applyBorder="1"/>
    <xf numFmtId="0" fontId="19" fillId="10" borderId="0" xfId="0" applyFont="1" applyFill="1"/>
    <xf numFmtId="1" fontId="27" fillId="10" borderId="0" xfId="0" applyNumberFormat="1" applyFont="1" applyFill="1"/>
    <xf numFmtId="1" fontId="27" fillId="10" borderId="5" xfId="0" applyNumberFormat="1" applyFont="1" applyFill="1" applyBorder="1"/>
    <xf numFmtId="0" fontId="27" fillId="10" borderId="0" xfId="0" applyFont="1" applyFill="1"/>
    <xf numFmtId="0" fontId="16" fillId="0" borderId="4" xfId="0" applyFont="1" applyBorder="1"/>
    <xf numFmtId="0" fontId="9" fillId="0" borderId="0" xfId="0" applyFont="1"/>
    <xf numFmtId="0" fontId="10" fillId="10" borderId="0" xfId="0" applyFont="1" applyFill="1"/>
    <xf numFmtId="0" fontId="12" fillId="10" borderId="0" xfId="0" applyFont="1" applyFill="1"/>
    <xf numFmtId="0" fontId="10" fillId="10" borderId="4" xfId="0" applyFont="1" applyFill="1" applyBorder="1"/>
    <xf numFmtId="0" fontId="29" fillId="4" borderId="4" xfId="0" applyFont="1" applyFill="1" applyBorder="1"/>
    <xf numFmtId="1" fontId="30" fillId="4" borderId="0" xfId="0" applyNumberFormat="1" applyFont="1" applyFill="1"/>
    <xf numFmtId="1" fontId="29" fillId="4" borderId="0" xfId="0" applyNumberFormat="1" applyFont="1" applyFill="1"/>
    <xf numFmtId="1" fontId="29" fillId="4" borderId="5" xfId="0" applyNumberFormat="1" applyFont="1" applyFill="1" applyBorder="1"/>
    <xf numFmtId="164" fontId="30" fillId="4" borderId="0" xfId="0" applyNumberFormat="1" applyFont="1" applyFill="1"/>
    <xf numFmtId="164" fontId="29" fillId="4" borderId="0" xfId="0" applyNumberFormat="1" applyFont="1" applyFill="1"/>
    <xf numFmtId="164" fontId="29" fillId="4" borderId="5" xfId="0" applyNumberFormat="1" applyFont="1" applyFill="1" applyBorder="1"/>
    <xf numFmtId="0" fontId="29" fillId="4" borderId="0" xfId="0" applyFont="1" applyFill="1"/>
    <xf numFmtId="0" fontId="8" fillId="10" borderId="0" xfId="0" applyFont="1" applyFill="1"/>
    <xf numFmtId="0" fontId="11" fillId="4" borderId="0" xfId="0" applyFont="1" applyFill="1"/>
    <xf numFmtId="0" fontId="8" fillId="4" borderId="0" xfId="0" applyFont="1" applyFill="1"/>
    <xf numFmtId="0" fontId="8" fillId="6" borderId="4" xfId="0" applyFont="1" applyFill="1" applyBorder="1"/>
    <xf numFmtId="0" fontId="8" fillId="0" borderId="4" xfId="0" applyFont="1" applyBorder="1" applyAlignment="1">
      <alignment vertical="center"/>
    </xf>
    <xf numFmtId="0" fontId="16" fillId="6" borderId="4" xfId="0" applyFont="1" applyFill="1" applyBorder="1"/>
    <xf numFmtId="0" fontId="13" fillId="0" borderId="25" xfId="4" applyBorder="1" applyAlignment="1">
      <alignment vertical="top"/>
    </xf>
    <xf numFmtId="0" fontId="13" fillId="2" borderId="0" xfId="4" applyFill="1" applyAlignment="1">
      <alignment horizontal="center"/>
    </xf>
    <xf numFmtId="0" fontId="0" fillId="7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20" fillId="9" borderId="26" xfId="1" applyFont="1" applyFill="1" applyBorder="1" applyAlignment="1">
      <alignment horizontal="center" vertical="top" wrapText="1"/>
    </xf>
    <xf numFmtId="0" fontId="20" fillId="9" borderId="27" xfId="1" applyFont="1" applyFill="1" applyBorder="1" applyAlignment="1">
      <alignment horizontal="center" vertical="top" wrapText="1"/>
    </xf>
    <xf numFmtId="0" fontId="4" fillId="4" borderId="13" xfId="1" applyFont="1" applyFill="1" applyBorder="1" applyAlignment="1">
      <alignment vertical="top" wrapText="1"/>
    </xf>
    <xf numFmtId="0" fontId="4" fillId="4" borderId="17" xfId="2" applyFont="1" applyFill="1" applyBorder="1" applyAlignment="1">
      <alignment vertical="top" wrapText="1"/>
    </xf>
    <xf numFmtId="0" fontId="4" fillId="4" borderId="13" xfId="2" applyFont="1" applyFill="1" applyBorder="1" applyAlignment="1">
      <alignment vertical="top" wrapText="1"/>
    </xf>
    <xf numFmtId="0" fontId="4" fillId="4" borderId="28" xfId="1" applyFont="1" applyFill="1" applyBorder="1" applyAlignment="1">
      <alignment vertical="top" wrapText="1"/>
    </xf>
    <xf numFmtId="0" fontId="4" fillId="4" borderId="0" xfId="1" applyFont="1" applyFill="1" applyAlignment="1">
      <alignment vertical="top" wrapText="1"/>
    </xf>
    <xf numFmtId="0" fontId="4" fillId="0" borderId="0" xfId="2" applyFont="1" applyAlignment="1">
      <alignment horizontal="left" wrapText="1"/>
    </xf>
    <xf numFmtId="0" fontId="4" fillId="0" borderId="21" xfId="2" applyFont="1" applyBorder="1" applyAlignment="1">
      <alignment horizontal="left" wrapText="1"/>
    </xf>
    <xf numFmtId="0" fontId="4" fillId="0" borderId="24" xfId="1" applyFont="1" applyBorder="1" applyAlignment="1">
      <alignment horizontal="center" wrapText="1"/>
    </xf>
    <xf numFmtId="0" fontId="4" fillId="0" borderId="23" xfId="1" applyFont="1" applyBorder="1" applyAlignment="1">
      <alignment horizontal="center" wrapText="1"/>
    </xf>
    <xf numFmtId="0" fontId="4" fillId="0" borderId="22" xfId="1" applyFont="1" applyBorder="1" applyAlignment="1">
      <alignment horizontal="center" wrapText="1"/>
    </xf>
    <xf numFmtId="0" fontId="4" fillId="0" borderId="0" xfId="1" applyFont="1" applyAlignment="1">
      <alignment horizontal="left" wrapText="1"/>
    </xf>
    <xf numFmtId="0" fontId="4" fillId="0" borderId="21" xfId="1" applyFont="1" applyBorder="1" applyAlignment="1">
      <alignment horizontal="left" wrapText="1"/>
    </xf>
    <xf numFmtId="0" fontId="4" fillId="4" borderId="17" xfId="1" applyFont="1" applyFill="1" applyBorder="1" applyAlignment="1">
      <alignment vertical="top" wrapText="1"/>
    </xf>
    <xf numFmtId="0" fontId="4" fillId="4" borderId="28" xfId="2" applyFont="1" applyFill="1" applyBorder="1" applyAlignment="1">
      <alignment horizontal="left" vertical="top" wrapText="1"/>
    </xf>
    <xf numFmtId="0" fontId="4" fillId="4" borderId="0" xfId="2" applyFont="1" applyFill="1" applyAlignment="1">
      <alignment horizontal="left" vertical="top" wrapText="1"/>
    </xf>
    <xf numFmtId="0" fontId="4" fillId="4" borderId="29" xfId="2" applyFont="1" applyFill="1" applyBorder="1" applyAlignment="1">
      <alignment horizontal="left" vertical="top" wrapText="1"/>
    </xf>
    <xf numFmtId="0" fontId="4" fillId="0" borderId="38" xfId="2" applyFont="1" applyBorder="1" applyAlignment="1">
      <alignment horizontal="center" wrapText="1"/>
    </xf>
    <xf numFmtId="0" fontId="4" fillId="0" borderId="21" xfId="2" applyFont="1" applyBorder="1" applyAlignment="1">
      <alignment horizontal="center" wrapText="1"/>
    </xf>
    <xf numFmtId="0" fontId="4" fillId="0" borderId="18" xfId="2" applyFont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3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5" fillId="2" borderId="2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0" fontId="14" fillId="3" borderId="0" xfId="0" applyFont="1" applyFill="1" applyAlignment="1">
      <alignment horizontal="center"/>
    </xf>
    <xf numFmtId="0" fontId="14" fillId="3" borderId="5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4" fillId="2" borderId="0" xfId="0" applyFont="1" applyFill="1" applyAlignment="1">
      <alignment horizontal="center"/>
    </xf>
    <xf numFmtId="0" fontId="14" fillId="2" borderId="5" xfId="0" applyFont="1" applyFill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5" xfId="0" applyFont="1" applyBorder="1" applyAlignment="1">
      <alignment horizontal="center"/>
    </xf>
  </cellXfs>
  <cellStyles count="5">
    <cellStyle name="Normal" xfId="0" builtinId="0"/>
    <cellStyle name="Normal 2" xfId="4" xr:uid="{B8A95715-21D1-459C-AFA0-DFCEAF2403DB}"/>
    <cellStyle name="Standard 3" xfId="3" xr:uid="{4410FE7B-A3A0-4174-84D0-47EC30673EB0}"/>
    <cellStyle name="Standard_Medication" xfId="1" xr:uid="{1B817FC6-896E-456C-9EF0-59FA58D8477A}"/>
    <cellStyle name="Standard_Tabelle1_1" xfId="2" xr:uid="{C1855E29-7E87-4932-82BC-20CC9C0B14BD}"/>
  </cellStyles>
  <dxfs count="0"/>
  <tableStyles count="0" defaultTableStyle="TableStyleMedium2" defaultPivotStyle="PivotStyleLight16"/>
  <colors>
    <mruColors>
      <color rgb="FFFFCCCC"/>
      <color rgb="FFFFE1E1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11906</xdr:colOff>
      <xdr:row>3</xdr:row>
      <xdr:rowOff>250031</xdr:rowOff>
    </xdr:from>
    <xdr:to>
      <xdr:col>15</xdr:col>
      <xdr:colOff>809624</xdr:colOff>
      <xdr:row>24</xdr:row>
      <xdr:rowOff>95250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D7744E1-5FC2-979E-D98C-235D7FCB9BC3}"/>
            </a:ext>
          </a:extLst>
        </xdr:cNvPr>
        <xdr:cNvSpPr txBox="1"/>
      </xdr:nvSpPr>
      <xdr:spPr>
        <a:xfrm>
          <a:off x="10013156" y="857250"/>
          <a:ext cx="6631781" cy="429815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Analysis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of PSQ30 questionnaire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Perceived stress questionnaire PSQ30 (German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version)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de-D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Coding 1-4, 1 = almost never, 2 = sometimes,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3 = frequently/often, 4 = almost always</a:t>
          </a:r>
          <a:endParaRPr lang="de-D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For analysis the minimum required items are</a:t>
          </a:r>
          <a:r>
            <a:rPr lang="de-D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25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psq_mean =  Average ( ( 5 – str01) + str02 + str03 + str04 + str05 + str06 + ( 5 – str07) + str08 + str09 + ( 5 – str10) + str11 + str12 + ( 5 – str13) + str14 + str15 + str16 + ( 5 – str17) + str18 + str19 + str20 + ( 5 – str21) + str22 + str23 + str24 + ( 5 – str25) + str26 + str27 + str28 + ( 5 – str29) + str30 ) </a:t>
          </a: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psq =</a:t>
          </a: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(psq_mean –1) /3 </a:t>
          </a: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lvl="0"/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The psq-</a:t>
          </a:r>
          <a:r>
            <a:rPr lang="de-D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mean is obtained by deviding the item sum by item numbers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psq_mean  minus 1 reduces the scale</a:t>
          </a:r>
          <a:r>
            <a:rPr lang="de-D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from 4 to 3, and the range from 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 – 4 zu  0 – 3</a:t>
          </a:r>
        </a:p>
        <a:p>
          <a:pPr lvl="0"/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Dividing (psq-mean -1) by 3 yields</a:t>
          </a:r>
          <a:r>
            <a:rPr lang="de-D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 level of 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0-1</a:t>
          </a:r>
        </a:p>
        <a:p>
          <a:pPr lvl="0"/>
          <a:r>
            <a:rPr lang="de-D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by multiplying with 100, a value between 1 and 100 is obtained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Reference: Psychosom Med. 2005 Jan-Feb;67(1):78-88.</a:t>
          </a:r>
        </a:p>
        <a:p>
          <a:r>
            <a:rPr lang="de-D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doi: 10.1097/01.psy.0000151491.80178.78.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de-D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11906</xdr:colOff>
      <xdr:row>4</xdr:row>
      <xdr:rowOff>0</xdr:rowOff>
    </xdr:from>
    <xdr:to>
      <xdr:col>15</xdr:col>
      <xdr:colOff>809624</xdr:colOff>
      <xdr:row>26</xdr:row>
      <xdr:rowOff>95250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E6C85A4-4686-40A1-9AD8-FF54D1CCD1A5}"/>
            </a:ext>
          </a:extLst>
        </xdr:cNvPr>
        <xdr:cNvSpPr txBox="1"/>
      </xdr:nvSpPr>
      <xdr:spPr>
        <a:xfrm>
          <a:off x="11751469" y="809625"/>
          <a:ext cx="6631780" cy="475059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Analysis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of PSQ30 questionnaire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Perceived stress questionnaire PSQ30 (German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version)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de-D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Coding 1-4, 1 = almost never, 2 = sometimes,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3 = frequently/often, 4 = almost always/mostly</a:t>
          </a:r>
          <a:endParaRPr lang="de-D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For analysis the minimum required items are</a:t>
          </a:r>
          <a:r>
            <a:rPr lang="de-D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25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psq_mean =  Average ( ( 5 – str01) + str02 + str03 + str04 + str05 + str06 + ( 5 – str07) + str08 + str09 + ( 5 – str10) + str11 + str12 + ( 5 – str13) + str14 + str15 + str16 + ( 5 – str17) + str18 + str19 + str20 + ( 5 – str21) + str22 + str23 + str24 + ( 5 – str25) + str26 + str27 + str28 + ( 5 – str29) + str30 ) </a:t>
          </a:r>
        </a:p>
        <a:p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Score 5 minus circled number for items 1, 7, 10, 13, 17, 21, 25, 29 </a:t>
          </a:r>
          <a:endParaRPr lang="de-DE">
            <a:effectLst/>
          </a:endParaRPr>
        </a:p>
        <a:p>
          <a:r>
            <a:rPr lang="de-D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Score circled number for all other items </a:t>
          </a:r>
          <a:endParaRPr lang="de-DE">
            <a:effectLst/>
          </a:endParaRP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psq =</a:t>
          </a: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(psq_mean –1) /3 </a:t>
          </a:r>
        </a:p>
        <a:p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lvl="0"/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The psq-</a:t>
          </a:r>
          <a:r>
            <a:rPr lang="de-D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mean is obtained by deviding the item sum by item numbers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psq_mean  minus 1 reduces the scale</a:t>
          </a:r>
          <a:r>
            <a:rPr lang="de-D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from 4 to 3, and the range from 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 – 4 zu  0 – 3</a:t>
          </a:r>
        </a:p>
        <a:p>
          <a:pPr lvl="0"/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Dividing (psq-mean -1) by 3 yields</a:t>
          </a:r>
          <a:r>
            <a:rPr lang="de-D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 level of 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0-1</a:t>
          </a:r>
        </a:p>
        <a:p>
          <a:pPr lvl="0"/>
          <a:r>
            <a:rPr lang="de-D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by multiplying with 100, a value between 1 and 100 is obtained</a:t>
          </a:r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endParaRPr lang="de-D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de-D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Reference: Psychosom Med. 2005 Jan-Feb;67(1):78-88.</a:t>
          </a:r>
        </a:p>
        <a:p>
          <a:r>
            <a:rPr lang="de-D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doi: 10.1097/01.psy.0000151491.80178.78.</a:t>
          </a:r>
        </a:p>
        <a:p>
          <a:endParaRPr lang="de-DE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54D7C-D8B1-4F96-BADF-7A0A52C03861}">
  <sheetPr>
    <pageSetUpPr fitToPage="1"/>
  </sheetPr>
  <dimension ref="A1:O12"/>
  <sheetViews>
    <sheetView zoomScale="70" zoomScaleNormal="70" workbookViewId="0">
      <selection activeCell="E48" sqref="E48"/>
    </sheetView>
  </sheetViews>
  <sheetFormatPr defaultColWidth="10.140625" defaultRowHeight="15" x14ac:dyDescent="0.25"/>
  <cols>
    <col min="1" max="1" width="15.140625" customWidth="1"/>
    <col min="7" max="7" width="11.5703125" customWidth="1"/>
    <col min="8" max="8" width="11" customWidth="1"/>
    <col min="14" max="14" width="12" customWidth="1"/>
    <col min="15" max="15" width="11.140625" customWidth="1"/>
  </cols>
  <sheetData>
    <row r="1" spans="1:15" s="48" customFormat="1" ht="33" x14ac:dyDescent="0.3">
      <c r="A1" s="47"/>
      <c r="B1" s="47" t="s">
        <v>3</v>
      </c>
      <c r="C1" s="47" t="s">
        <v>15</v>
      </c>
      <c r="D1" s="47" t="s">
        <v>94</v>
      </c>
      <c r="E1" s="47" t="s">
        <v>95</v>
      </c>
      <c r="F1" s="47" t="s">
        <v>96</v>
      </c>
      <c r="G1" s="49" t="s">
        <v>97</v>
      </c>
      <c r="H1" s="49" t="s">
        <v>98</v>
      </c>
      <c r="I1" s="47" t="s">
        <v>3</v>
      </c>
      <c r="J1" s="47" t="s">
        <v>15</v>
      </c>
      <c r="K1" s="47" t="s">
        <v>94</v>
      </c>
      <c r="L1" s="47" t="s">
        <v>95</v>
      </c>
      <c r="M1" s="47" t="s">
        <v>96</v>
      </c>
      <c r="N1" s="47" t="s">
        <v>97</v>
      </c>
      <c r="O1" s="47" t="s">
        <v>98</v>
      </c>
    </row>
    <row r="2" spans="1:15" x14ac:dyDescent="0.25">
      <c r="B2" s="179" t="s">
        <v>0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</row>
    <row r="3" spans="1:15" x14ac:dyDescent="0.25">
      <c r="A3" s="50" t="s">
        <v>100</v>
      </c>
      <c r="B3" s="180" t="s">
        <v>104</v>
      </c>
      <c r="C3" s="181"/>
      <c r="D3" s="181"/>
      <c r="E3" s="181"/>
      <c r="F3" s="181"/>
      <c r="G3" s="181"/>
      <c r="H3" s="182"/>
      <c r="I3" s="183" t="s">
        <v>105</v>
      </c>
      <c r="J3" s="184"/>
      <c r="K3" s="184"/>
      <c r="L3" s="184"/>
      <c r="M3" s="184"/>
      <c r="N3" s="184"/>
      <c r="O3" s="185"/>
    </row>
    <row r="4" spans="1:15" x14ac:dyDescent="0.25">
      <c r="A4" s="46" t="s">
        <v>5</v>
      </c>
      <c r="B4" s="3">
        <v>37</v>
      </c>
      <c r="C4" s="4">
        <v>12</v>
      </c>
      <c r="D4">
        <v>34</v>
      </c>
      <c r="E4">
        <v>21</v>
      </c>
      <c r="F4">
        <v>64</v>
      </c>
      <c r="G4">
        <v>27</v>
      </c>
      <c r="H4" s="7">
        <v>47</v>
      </c>
      <c r="I4" s="3">
        <v>44</v>
      </c>
      <c r="J4" s="4">
        <v>12</v>
      </c>
      <c r="K4">
        <v>42</v>
      </c>
      <c r="L4">
        <v>24</v>
      </c>
      <c r="M4">
        <v>65</v>
      </c>
      <c r="N4">
        <v>34</v>
      </c>
      <c r="O4" s="7">
        <v>54</v>
      </c>
    </row>
    <row r="5" spans="1:15" x14ac:dyDescent="0.25">
      <c r="A5" s="46" t="s">
        <v>6</v>
      </c>
      <c r="B5" s="3">
        <v>25.05</v>
      </c>
      <c r="C5" s="4">
        <v>3.09</v>
      </c>
      <c r="D5">
        <v>24.97</v>
      </c>
      <c r="E5">
        <v>16.98</v>
      </c>
      <c r="F5">
        <v>36.25</v>
      </c>
      <c r="G5">
        <v>23.1</v>
      </c>
      <c r="H5" s="7">
        <v>26.32</v>
      </c>
      <c r="I5" s="3">
        <v>26.1</v>
      </c>
      <c r="J5" s="4">
        <v>4.28</v>
      </c>
      <c r="K5">
        <v>25.24</v>
      </c>
      <c r="L5">
        <v>19.39</v>
      </c>
      <c r="M5">
        <v>35.53</v>
      </c>
      <c r="N5">
        <v>23.55</v>
      </c>
      <c r="O5" s="7">
        <v>27.77</v>
      </c>
    </row>
    <row r="6" spans="1:15" x14ac:dyDescent="0.25">
      <c r="A6" s="46" t="s">
        <v>99</v>
      </c>
      <c r="B6" s="52">
        <v>0.3</v>
      </c>
      <c r="C6" s="11">
        <v>0.15</v>
      </c>
      <c r="D6" s="9">
        <v>0.28999999999999998</v>
      </c>
      <c r="E6" s="9">
        <v>0.02</v>
      </c>
      <c r="F6" s="9">
        <v>0.79</v>
      </c>
      <c r="G6" s="9">
        <v>0.18</v>
      </c>
      <c r="H6" s="10">
        <v>0.39</v>
      </c>
      <c r="I6" s="52">
        <v>0.35</v>
      </c>
      <c r="J6" s="11">
        <v>0.18</v>
      </c>
      <c r="K6" s="9">
        <v>0.33</v>
      </c>
      <c r="L6" s="9">
        <v>0.06</v>
      </c>
      <c r="M6" s="9">
        <v>0.68</v>
      </c>
      <c r="N6" s="9">
        <v>0.21</v>
      </c>
      <c r="O6" s="10">
        <v>0.49</v>
      </c>
    </row>
    <row r="8" spans="1:15" x14ac:dyDescent="0.25">
      <c r="B8" s="178" t="s">
        <v>1</v>
      </c>
      <c r="C8" s="178"/>
      <c r="D8" s="178"/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</row>
    <row r="9" spans="1:15" x14ac:dyDescent="0.25">
      <c r="A9" s="51" t="s">
        <v>100</v>
      </c>
      <c r="B9" s="186" t="s">
        <v>102</v>
      </c>
      <c r="C9" s="187"/>
      <c r="D9" s="187"/>
      <c r="E9" s="187"/>
      <c r="F9" s="187"/>
      <c r="G9" s="187"/>
      <c r="H9" s="188"/>
      <c r="I9" s="189" t="s">
        <v>103</v>
      </c>
      <c r="J9" s="190"/>
      <c r="K9" s="190"/>
      <c r="L9" s="190"/>
      <c r="M9" s="190"/>
      <c r="N9" s="190"/>
      <c r="O9" s="191"/>
    </row>
    <row r="10" spans="1:15" x14ac:dyDescent="0.25">
      <c r="A10" t="s">
        <v>5</v>
      </c>
      <c r="B10" s="3">
        <v>33</v>
      </c>
      <c r="C10" s="4">
        <v>11</v>
      </c>
      <c r="D10">
        <v>30</v>
      </c>
      <c r="E10">
        <v>19</v>
      </c>
      <c r="F10">
        <v>65</v>
      </c>
      <c r="G10">
        <v>26</v>
      </c>
      <c r="H10" s="7">
        <v>40</v>
      </c>
      <c r="I10" s="3">
        <v>34</v>
      </c>
      <c r="J10" s="4">
        <v>13</v>
      </c>
      <c r="K10">
        <v>29</v>
      </c>
      <c r="L10">
        <v>18</v>
      </c>
      <c r="M10">
        <v>68</v>
      </c>
      <c r="N10">
        <v>25</v>
      </c>
      <c r="O10" s="7">
        <v>38</v>
      </c>
    </row>
    <row r="11" spans="1:15" x14ac:dyDescent="0.25">
      <c r="A11" t="s">
        <v>6</v>
      </c>
      <c r="B11" s="3">
        <v>23.12</v>
      </c>
      <c r="C11" s="4">
        <v>4.55</v>
      </c>
      <c r="D11">
        <v>22.04</v>
      </c>
      <c r="E11">
        <v>16.53</v>
      </c>
      <c r="F11">
        <v>41.91</v>
      </c>
      <c r="G11">
        <v>20.07</v>
      </c>
      <c r="H11" s="7">
        <v>24.91</v>
      </c>
      <c r="I11" s="3">
        <v>23.98</v>
      </c>
      <c r="J11" s="4">
        <v>4.82</v>
      </c>
      <c r="K11">
        <v>22.72</v>
      </c>
      <c r="L11">
        <v>17.36</v>
      </c>
      <c r="M11">
        <v>38.99</v>
      </c>
      <c r="N11">
        <v>20.46</v>
      </c>
      <c r="O11" s="7">
        <v>26.72</v>
      </c>
    </row>
    <row r="12" spans="1:15" x14ac:dyDescent="0.25">
      <c r="A12" t="s">
        <v>99</v>
      </c>
      <c r="B12" s="52">
        <v>0.31</v>
      </c>
      <c r="C12" s="11">
        <v>0.14000000000000001</v>
      </c>
      <c r="D12" s="9">
        <v>0.28999999999999998</v>
      </c>
      <c r="E12" s="9">
        <v>7.0000000000000007E-2</v>
      </c>
      <c r="F12" s="9">
        <v>0.77</v>
      </c>
      <c r="G12" s="9">
        <v>0.21</v>
      </c>
      <c r="H12" s="10">
        <v>0.4</v>
      </c>
      <c r="I12" s="52">
        <v>0.32</v>
      </c>
      <c r="J12" s="11">
        <v>0.15</v>
      </c>
      <c r="K12" s="9">
        <v>0.31</v>
      </c>
      <c r="L12" s="9">
        <v>0</v>
      </c>
      <c r="M12" s="9">
        <v>0.78</v>
      </c>
      <c r="N12" s="9">
        <v>0.21</v>
      </c>
      <c r="O12" s="10">
        <v>0.41</v>
      </c>
    </row>
  </sheetData>
  <mergeCells count="6">
    <mergeCell ref="B8:O8"/>
    <mergeCell ref="B2:O2"/>
    <mergeCell ref="B3:H3"/>
    <mergeCell ref="I3:O3"/>
    <mergeCell ref="B9:H9"/>
    <mergeCell ref="I9:O9"/>
  </mergeCells>
  <pageMargins left="0.70866141732283472" right="0.70866141732283472" top="0.74803149606299213" bottom="0.74803149606299213" header="0.31496062992125984" footer="0.31496062992125984"/>
  <pageSetup scale="75" orientation="landscape" r:id="rId1"/>
  <headerFooter>
    <oddHeader>&amp;C&amp;14&amp;A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38C66-97B8-4117-AFBC-B241325AD143}">
  <sheetPr>
    <pageSetUpPr fitToPage="1"/>
  </sheetPr>
  <dimension ref="A1:I35"/>
  <sheetViews>
    <sheetView zoomScale="80" zoomScaleNormal="80" workbookViewId="0">
      <selection activeCell="D40" sqref="D40"/>
    </sheetView>
  </sheetViews>
  <sheetFormatPr defaultColWidth="11.42578125" defaultRowHeight="15" x14ac:dyDescent="0.25"/>
  <cols>
    <col min="1" max="1" width="13.5703125" style="16" customWidth="1"/>
    <col min="2" max="2" width="21.42578125" style="16" customWidth="1"/>
    <col min="3" max="3" width="11.42578125" style="16"/>
    <col min="4" max="4" width="13.28515625" style="16" customWidth="1"/>
    <col min="5" max="6" width="11.42578125" style="16"/>
    <col min="7" max="7" width="14.28515625" style="16" customWidth="1"/>
    <col min="8" max="16384" width="11.42578125" style="16"/>
  </cols>
  <sheetData>
    <row r="1" spans="1:8" x14ac:dyDescent="0.25">
      <c r="A1" s="199"/>
      <c r="B1" s="199"/>
      <c r="C1" s="27" t="s">
        <v>0</v>
      </c>
      <c r="D1" s="28" t="s">
        <v>1</v>
      </c>
      <c r="E1" s="15"/>
      <c r="F1" s="27" t="s">
        <v>0</v>
      </c>
      <c r="G1" s="28" t="s">
        <v>1</v>
      </c>
    </row>
    <row r="2" spans="1:8" ht="24.75" x14ac:dyDescent="0.25">
      <c r="A2" s="200"/>
      <c r="B2" s="200"/>
      <c r="C2" s="85" t="s">
        <v>48</v>
      </c>
      <c r="D2" s="91" t="s">
        <v>48</v>
      </c>
      <c r="E2" s="15"/>
      <c r="F2" s="85" t="s">
        <v>155</v>
      </c>
      <c r="G2" s="92" t="s">
        <v>156</v>
      </c>
      <c r="H2" s="64"/>
    </row>
    <row r="3" spans="1:8" x14ac:dyDescent="0.25">
      <c r="A3" s="195" t="s">
        <v>147</v>
      </c>
      <c r="B3" s="17" t="s">
        <v>47</v>
      </c>
      <c r="C3" s="86">
        <v>69</v>
      </c>
      <c r="D3" s="80">
        <v>129</v>
      </c>
      <c r="E3" s="15"/>
      <c r="F3" s="97">
        <f t="shared" ref="F3:G7" si="0">C3/C$20*100</f>
        <v>63.888888888888886</v>
      </c>
      <c r="G3" s="93">
        <f t="shared" si="0"/>
        <v>59.447004608294932</v>
      </c>
    </row>
    <row r="4" spans="1:8" x14ac:dyDescent="0.25">
      <c r="A4" s="196"/>
      <c r="B4" s="18" t="s">
        <v>31</v>
      </c>
      <c r="C4" s="87">
        <v>25</v>
      </c>
      <c r="D4" s="81">
        <v>69</v>
      </c>
      <c r="E4" s="15"/>
      <c r="F4" s="97">
        <f t="shared" si="0"/>
        <v>23.148148148148149</v>
      </c>
      <c r="G4" s="95">
        <f t="shared" si="0"/>
        <v>31.797235023041477</v>
      </c>
    </row>
    <row r="5" spans="1:8" x14ac:dyDescent="0.25">
      <c r="A5" s="196"/>
      <c r="B5" s="18" t="s">
        <v>32</v>
      </c>
      <c r="C5" s="87">
        <v>7</v>
      </c>
      <c r="D5" s="81">
        <v>9</v>
      </c>
      <c r="E5" s="15"/>
      <c r="F5" s="97">
        <f t="shared" si="0"/>
        <v>6.481481481481481</v>
      </c>
      <c r="G5" s="93">
        <f t="shared" si="0"/>
        <v>4.1474654377880187</v>
      </c>
    </row>
    <row r="6" spans="1:8" x14ac:dyDescent="0.25">
      <c r="A6" s="196"/>
      <c r="B6" s="18" t="s">
        <v>51</v>
      </c>
      <c r="C6" s="87">
        <v>4</v>
      </c>
      <c r="D6" s="81">
        <v>6</v>
      </c>
      <c r="E6" s="15"/>
      <c r="F6" s="97">
        <f t="shared" si="0"/>
        <v>3.7037037037037033</v>
      </c>
      <c r="G6" s="93">
        <f t="shared" si="0"/>
        <v>2.7649769585253456</v>
      </c>
    </row>
    <row r="7" spans="1:8" x14ac:dyDescent="0.25">
      <c r="A7" s="196"/>
      <c r="B7" s="18" t="s">
        <v>30</v>
      </c>
      <c r="C7" s="87">
        <v>3</v>
      </c>
      <c r="D7" s="81">
        <v>4</v>
      </c>
      <c r="E7" s="15"/>
      <c r="F7" s="97">
        <f t="shared" si="0"/>
        <v>2.7777777777777777</v>
      </c>
      <c r="G7" s="93">
        <f t="shared" si="0"/>
        <v>1.8433179723502304</v>
      </c>
    </row>
    <row r="8" spans="1:8" x14ac:dyDescent="0.25">
      <c r="A8" s="196"/>
      <c r="B8" s="18" t="s">
        <v>45</v>
      </c>
      <c r="C8" s="88">
        <v>108</v>
      </c>
      <c r="D8" s="82">
        <v>217</v>
      </c>
      <c r="E8" s="76"/>
      <c r="F8" s="98"/>
      <c r="G8" s="94"/>
    </row>
    <row r="9" spans="1:8" x14ac:dyDescent="0.25">
      <c r="A9" s="196" t="s">
        <v>148</v>
      </c>
      <c r="B9" s="18" t="s">
        <v>47</v>
      </c>
      <c r="C9" s="89">
        <v>86</v>
      </c>
      <c r="D9" s="83">
        <v>114</v>
      </c>
      <c r="E9" s="15"/>
      <c r="F9" s="97">
        <f t="shared" ref="F9:G13" si="1">C9/C$20*100</f>
        <v>79.629629629629633</v>
      </c>
      <c r="G9" s="93">
        <f t="shared" si="1"/>
        <v>52.534562211981559</v>
      </c>
    </row>
    <row r="10" spans="1:8" x14ac:dyDescent="0.25">
      <c r="A10" s="196"/>
      <c r="B10" s="18" t="s">
        <v>29</v>
      </c>
      <c r="C10" s="87">
        <v>0</v>
      </c>
      <c r="D10" s="81">
        <v>51</v>
      </c>
      <c r="E10" s="15"/>
      <c r="F10" s="97">
        <f t="shared" si="1"/>
        <v>0</v>
      </c>
      <c r="G10" s="95">
        <f t="shared" si="1"/>
        <v>23.502304147465438</v>
      </c>
    </row>
    <row r="11" spans="1:8" x14ac:dyDescent="0.25">
      <c r="A11" s="196"/>
      <c r="B11" s="18" t="s">
        <v>41</v>
      </c>
      <c r="C11" s="87">
        <v>4</v>
      </c>
      <c r="D11" s="81">
        <v>29</v>
      </c>
      <c r="E11" s="15"/>
      <c r="F11" s="97">
        <f>C11/C$20*100</f>
        <v>3.7037037037037033</v>
      </c>
      <c r="G11" s="95">
        <f t="shared" si="1"/>
        <v>13.364055299539171</v>
      </c>
    </row>
    <row r="12" spans="1:8" x14ac:dyDescent="0.25">
      <c r="A12" s="196"/>
      <c r="B12" s="18" t="s">
        <v>55</v>
      </c>
      <c r="C12" s="87">
        <v>8</v>
      </c>
      <c r="D12" s="81">
        <v>7</v>
      </c>
      <c r="E12" s="15"/>
      <c r="F12" s="97">
        <f t="shared" si="1"/>
        <v>7.4074074074074066</v>
      </c>
      <c r="G12" s="93">
        <f t="shared" si="1"/>
        <v>3.225806451612903</v>
      </c>
    </row>
    <row r="13" spans="1:8" x14ac:dyDescent="0.25">
      <c r="A13" s="196"/>
      <c r="B13" s="18" t="s">
        <v>30</v>
      </c>
      <c r="C13" s="87">
        <v>10</v>
      </c>
      <c r="D13" s="81">
        <v>16</v>
      </c>
      <c r="E13" s="42"/>
      <c r="F13" s="97">
        <f t="shared" si="1"/>
        <v>9.2592592592592595</v>
      </c>
      <c r="G13" s="93">
        <f t="shared" si="1"/>
        <v>7.3732718894009217</v>
      </c>
    </row>
    <row r="14" spans="1:8" x14ac:dyDescent="0.25">
      <c r="A14" s="196"/>
      <c r="B14" s="18" t="s">
        <v>45</v>
      </c>
      <c r="C14" s="88">
        <v>108</v>
      </c>
      <c r="D14" s="82">
        <v>217</v>
      </c>
      <c r="E14" s="76"/>
      <c r="F14" s="98"/>
      <c r="G14" s="94"/>
    </row>
    <row r="15" spans="1:8" ht="15" customHeight="1" x14ac:dyDescent="0.25">
      <c r="A15" s="207" t="s">
        <v>203</v>
      </c>
      <c r="B15" s="18" t="s">
        <v>47</v>
      </c>
      <c r="C15" s="89">
        <v>92</v>
      </c>
      <c r="D15" s="83">
        <v>165</v>
      </c>
      <c r="E15" s="15"/>
      <c r="F15" s="97">
        <f t="shared" ref="F15:G19" si="2">C15/C$20*100</f>
        <v>85.18518518518519</v>
      </c>
      <c r="G15" s="93">
        <f t="shared" si="2"/>
        <v>76.036866359447004</v>
      </c>
    </row>
    <row r="16" spans="1:8" x14ac:dyDescent="0.25">
      <c r="A16" s="208"/>
      <c r="B16" s="18" t="s">
        <v>34</v>
      </c>
      <c r="C16" s="87">
        <v>8</v>
      </c>
      <c r="D16" s="81">
        <v>31</v>
      </c>
      <c r="E16" s="15"/>
      <c r="F16" s="97">
        <f t="shared" si="2"/>
        <v>7.4074074074074066</v>
      </c>
      <c r="G16" s="95">
        <f t="shared" si="2"/>
        <v>14.285714285714285</v>
      </c>
    </row>
    <row r="17" spans="1:9" x14ac:dyDescent="0.25">
      <c r="A17" s="208"/>
      <c r="B17" s="18" t="s">
        <v>35</v>
      </c>
      <c r="C17" s="87">
        <v>4</v>
      </c>
      <c r="D17" s="81">
        <v>13</v>
      </c>
      <c r="E17" s="15"/>
      <c r="F17" s="97">
        <f t="shared" si="2"/>
        <v>3.7037037037037033</v>
      </c>
      <c r="G17" s="93">
        <f t="shared" si="2"/>
        <v>5.9907834101382482</v>
      </c>
    </row>
    <row r="18" spans="1:9" x14ac:dyDescent="0.25">
      <c r="A18" s="208"/>
      <c r="B18" s="18" t="s">
        <v>36</v>
      </c>
      <c r="C18" s="87">
        <v>2</v>
      </c>
      <c r="D18" s="81">
        <v>1</v>
      </c>
      <c r="E18" s="15"/>
      <c r="F18" s="97">
        <f t="shared" si="2"/>
        <v>1.8518518518518516</v>
      </c>
      <c r="G18" s="93">
        <f t="shared" si="2"/>
        <v>0.46082949308755761</v>
      </c>
    </row>
    <row r="19" spans="1:9" x14ac:dyDescent="0.25">
      <c r="A19" s="209"/>
      <c r="B19" s="18" t="s">
        <v>30</v>
      </c>
      <c r="C19" s="88">
        <v>2</v>
      </c>
      <c r="D19" s="82">
        <v>7</v>
      </c>
      <c r="E19" s="76"/>
      <c r="F19" s="98">
        <f t="shared" si="2"/>
        <v>1.8518518518518516</v>
      </c>
      <c r="G19" s="94">
        <f t="shared" si="2"/>
        <v>3.225806451612903</v>
      </c>
    </row>
    <row r="20" spans="1:9" x14ac:dyDescent="0.25">
      <c r="A20" s="77"/>
      <c r="B20" s="79" t="s">
        <v>45</v>
      </c>
      <c r="C20" s="90">
        <v>108</v>
      </c>
      <c r="D20" s="84">
        <v>217</v>
      </c>
      <c r="E20" s="78"/>
      <c r="F20" s="99"/>
      <c r="G20" s="96"/>
    </row>
    <row r="24" spans="1:9" x14ac:dyDescent="0.25">
      <c r="A24" s="204" t="s">
        <v>50</v>
      </c>
      <c r="B24" s="204"/>
      <c r="C24" s="201" t="s">
        <v>49</v>
      </c>
      <c r="D24" s="202"/>
      <c r="E24" s="203"/>
      <c r="F24" s="201" t="s">
        <v>49</v>
      </c>
      <c r="G24" s="202"/>
      <c r="H24" s="203"/>
    </row>
    <row r="25" spans="1:9" x14ac:dyDescent="0.25">
      <c r="A25" s="204"/>
      <c r="B25" s="204"/>
      <c r="C25" s="19" t="s">
        <v>52</v>
      </c>
      <c r="D25" s="20" t="s">
        <v>53</v>
      </c>
      <c r="E25" s="21" t="s">
        <v>54</v>
      </c>
      <c r="F25" s="73" t="s">
        <v>52</v>
      </c>
      <c r="G25" s="20" t="s">
        <v>53</v>
      </c>
      <c r="H25" s="21" t="s">
        <v>54</v>
      </c>
    </row>
    <row r="26" spans="1:9" x14ac:dyDescent="0.25">
      <c r="A26" s="205"/>
      <c r="B26" s="205"/>
      <c r="C26" s="22" t="s">
        <v>48</v>
      </c>
      <c r="D26" s="23" t="s">
        <v>48</v>
      </c>
      <c r="E26" s="24" t="s">
        <v>48</v>
      </c>
      <c r="F26" s="210" t="s">
        <v>157</v>
      </c>
      <c r="G26" s="211"/>
      <c r="H26" s="212"/>
      <c r="I26" s="64"/>
    </row>
    <row r="27" spans="1:9" x14ac:dyDescent="0.25">
      <c r="A27" s="206" t="s">
        <v>26</v>
      </c>
      <c r="B27" s="25" t="s">
        <v>47</v>
      </c>
      <c r="C27" s="29">
        <v>44</v>
      </c>
      <c r="D27" s="30">
        <v>154</v>
      </c>
      <c r="E27" s="31">
        <v>101</v>
      </c>
      <c r="F27" s="74">
        <f>C27/325*100</f>
        <v>13.538461538461538</v>
      </c>
      <c r="G27" s="43">
        <f t="shared" ref="G27:H27" si="3">D27/325*100</f>
        <v>47.384615384615387</v>
      </c>
      <c r="H27" s="43">
        <f t="shared" si="3"/>
        <v>31.076923076923073</v>
      </c>
    </row>
    <row r="28" spans="1:9" x14ac:dyDescent="0.25">
      <c r="A28" s="194"/>
      <c r="B28" s="26" t="s">
        <v>46</v>
      </c>
      <c r="C28" s="32">
        <v>5</v>
      </c>
      <c r="D28" s="33">
        <v>8</v>
      </c>
      <c r="E28" s="34">
        <v>13</v>
      </c>
      <c r="F28" s="75">
        <f t="shared" ref="F28:F35" si="4">C28/325*100</f>
        <v>1.5384615384615385</v>
      </c>
      <c r="G28" s="65">
        <f t="shared" ref="G28:G35" si="5">D28/325*100</f>
        <v>2.4615384615384617</v>
      </c>
      <c r="H28" s="65">
        <f t="shared" ref="H28:H35" si="6">E28/325*100</f>
        <v>4</v>
      </c>
    </row>
    <row r="29" spans="1:9" x14ac:dyDescent="0.25">
      <c r="A29" s="194" t="s">
        <v>149</v>
      </c>
      <c r="B29" s="26" t="s">
        <v>47</v>
      </c>
      <c r="C29" s="32">
        <v>44</v>
      </c>
      <c r="D29" s="33">
        <v>146</v>
      </c>
      <c r="E29" s="34">
        <v>99</v>
      </c>
      <c r="F29" s="74">
        <f t="shared" si="4"/>
        <v>13.538461538461538</v>
      </c>
      <c r="G29" s="43">
        <f t="shared" si="5"/>
        <v>44.92307692307692</v>
      </c>
      <c r="H29" s="43">
        <f t="shared" si="6"/>
        <v>30.461538461538463</v>
      </c>
    </row>
    <row r="30" spans="1:9" x14ac:dyDescent="0.25">
      <c r="A30" s="194"/>
      <c r="B30" s="26" t="s">
        <v>46</v>
      </c>
      <c r="C30" s="32">
        <v>5</v>
      </c>
      <c r="D30" s="33">
        <v>16</v>
      </c>
      <c r="E30" s="34">
        <v>15</v>
      </c>
      <c r="F30" s="75">
        <f t="shared" si="4"/>
        <v>1.5384615384615385</v>
      </c>
      <c r="G30" s="65">
        <f t="shared" si="5"/>
        <v>4.9230769230769234</v>
      </c>
      <c r="H30" s="65">
        <f t="shared" si="6"/>
        <v>4.6153846153846159</v>
      </c>
    </row>
    <row r="31" spans="1:9" x14ac:dyDescent="0.25">
      <c r="A31" s="194" t="s">
        <v>27</v>
      </c>
      <c r="B31" s="26" t="s">
        <v>47</v>
      </c>
      <c r="C31" s="32">
        <v>49</v>
      </c>
      <c r="D31" s="33">
        <v>161</v>
      </c>
      <c r="E31" s="34">
        <v>112</v>
      </c>
      <c r="F31" s="74">
        <f t="shared" si="4"/>
        <v>15.076923076923077</v>
      </c>
      <c r="G31" s="43">
        <f t="shared" si="5"/>
        <v>49.53846153846154</v>
      </c>
      <c r="H31" s="43">
        <f t="shared" si="6"/>
        <v>34.46153846153846</v>
      </c>
    </row>
    <row r="32" spans="1:9" x14ac:dyDescent="0.25">
      <c r="A32" s="194"/>
      <c r="B32" s="26" t="s">
        <v>46</v>
      </c>
      <c r="C32" s="32">
        <v>0</v>
      </c>
      <c r="D32" s="33">
        <v>1</v>
      </c>
      <c r="E32" s="34">
        <v>2</v>
      </c>
      <c r="F32" s="75">
        <f t="shared" si="4"/>
        <v>0</v>
      </c>
      <c r="G32" s="65">
        <f t="shared" si="5"/>
        <v>0.30769230769230771</v>
      </c>
      <c r="H32" s="65">
        <f t="shared" si="6"/>
        <v>0.61538461538461542</v>
      </c>
    </row>
    <row r="33" spans="1:8" x14ac:dyDescent="0.25">
      <c r="A33" s="197" t="s">
        <v>28</v>
      </c>
      <c r="B33" s="26" t="s">
        <v>47</v>
      </c>
      <c r="C33" s="32">
        <v>34</v>
      </c>
      <c r="D33" s="33">
        <v>100</v>
      </c>
      <c r="E33" s="34">
        <v>62</v>
      </c>
      <c r="F33" s="74">
        <f t="shared" si="4"/>
        <v>10.461538461538462</v>
      </c>
      <c r="G33" s="43">
        <f t="shared" si="5"/>
        <v>30.76923076923077</v>
      </c>
      <c r="H33" s="43">
        <f t="shared" si="6"/>
        <v>19.076923076923077</v>
      </c>
    </row>
    <row r="34" spans="1:8" x14ac:dyDescent="0.25">
      <c r="A34" s="198"/>
      <c r="B34" s="66" t="s">
        <v>46</v>
      </c>
      <c r="C34" s="67">
        <v>15</v>
      </c>
      <c r="D34" s="68">
        <v>62</v>
      </c>
      <c r="E34" s="69">
        <v>52</v>
      </c>
      <c r="F34" s="74">
        <f t="shared" si="4"/>
        <v>4.6153846153846159</v>
      </c>
      <c r="G34" s="43">
        <f t="shared" si="5"/>
        <v>19.076923076923077</v>
      </c>
      <c r="H34" s="43">
        <f t="shared" si="6"/>
        <v>16</v>
      </c>
    </row>
    <row r="35" spans="1:8" x14ac:dyDescent="0.25">
      <c r="A35" s="192" t="s">
        <v>45</v>
      </c>
      <c r="B35" s="193"/>
      <c r="C35" s="70">
        <v>49</v>
      </c>
      <c r="D35" s="70">
        <v>162</v>
      </c>
      <c r="E35" s="72">
        <v>114</v>
      </c>
      <c r="F35" s="71">
        <f t="shared" si="4"/>
        <v>15.076923076923077</v>
      </c>
      <c r="G35" s="71">
        <f t="shared" si="5"/>
        <v>49.846153846153847</v>
      </c>
      <c r="H35" s="71">
        <f t="shared" si="6"/>
        <v>35.07692307692308</v>
      </c>
    </row>
  </sheetData>
  <mergeCells count="13">
    <mergeCell ref="A1:B2"/>
    <mergeCell ref="F24:H24"/>
    <mergeCell ref="A24:B26"/>
    <mergeCell ref="C24:E24"/>
    <mergeCell ref="A27:A28"/>
    <mergeCell ref="A15:A19"/>
    <mergeCell ref="F26:H26"/>
    <mergeCell ref="A35:B35"/>
    <mergeCell ref="A29:A30"/>
    <mergeCell ref="A3:A8"/>
    <mergeCell ref="A9:A14"/>
    <mergeCell ref="A31:A32"/>
    <mergeCell ref="A33:A34"/>
  </mergeCells>
  <pageMargins left="0.70866141732283472" right="0.70866141732283472" top="0.78740157480314965" bottom="0.78740157480314965" header="0.31496062992125984" footer="0.31496062992125984"/>
  <pageSetup paperSize="9" scale="80" orientation="portrait" r:id="rId1"/>
  <headerFooter>
    <oddHeader>&amp;C&amp;A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9"/>
  <sheetViews>
    <sheetView zoomScale="80" zoomScaleNormal="80" workbookViewId="0">
      <selection activeCell="G42" sqref="G42"/>
    </sheetView>
  </sheetViews>
  <sheetFormatPr defaultColWidth="11.42578125" defaultRowHeight="15" x14ac:dyDescent="0.25"/>
  <cols>
    <col min="1" max="1" width="21.7109375" customWidth="1"/>
    <col min="2" max="2" width="22.28515625" customWidth="1"/>
    <col min="4" max="4" width="14.5703125" customWidth="1"/>
    <col min="7" max="7" width="13" customWidth="1"/>
  </cols>
  <sheetData>
    <row r="1" spans="1:8" ht="23.25" x14ac:dyDescent="0.35">
      <c r="B1" t="s">
        <v>154</v>
      </c>
      <c r="C1" s="213" t="s">
        <v>0</v>
      </c>
      <c r="D1" s="214"/>
      <c r="E1" s="215"/>
      <c r="F1" s="216" t="s">
        <v>1</v>
      </c>
      <c r="G1" s="217"/>
      <c r="H1" s="218"/>
    </row>
    <row r="2" spans="1:8" x14ac:dyDescent="0.25">
      <c r="C2" s="219" t="s">
        <v>37</v>
      </c>
      <c r="D2" s="220"/>
      <c r="E2" s="221"/>
      <c r="F2" s="219" t="s">
        <v>37</v>
      </c>
      <c r="G2" s="220"/>
      <c r="H2" s="221"/>
    </row>
    <row r="3" spans="1:8" x14ac:dyDescent="0.25">
      <c r="A3" t="s">
        <v>43</v>
      </c>
      <c r="B3" t="s">
        <v>44</v>
      </c>
      <c r="C3" s="6" t="s">
        <v>90</v>
      </c>
      <c r="D3" t="s">
        <v>91</v>
      </c>
      <c r="E3" s="7" t="s">
        <v>89</v>
      </c>
      <c r="F3" s="6" t="s">
        <v>90</v>
      </c>
      <c r="G3" t="s">
        <v>91</v>
      </c>
      <c r="H3" s="7" t="s">
        <v>89</v>
      </c>
    </row>
    <row r="4" spans="1:8" x14ac:dyDescent="0.25">
      <c r="A4" s="12" t="s">
        <v>26</v>
      </c>
      <c r="B4" s="13" t="s">
        <v>38</v>
      </c>
      <c r="C4" s="12">
        <v>24</v>
      </c>
      <c r="D4" s="13">
        <v>38</v>
      </c>
      <c r="E4" s="14">
        <v>33</v>
      </c>
      <c r="F4" s="12">
        <v>29</v>
      </c>
      <c r="G4" s="13">
        <v>109</v>
      </c>
      <c r="H4" s="14">
        <v>55</v>
      </c>
    </row>
    <row r="5" spans="1:8" x14ac:dyDescent="0.25">
      <c r="A5" s="8"/>
      <c r="B5" s="9" t="s">
        <v>39</v>
      </c>
      <c r="C5" s="8">
        <v>3</v>
      </c>
      <c r="D5" s="9">
        <v>4</v>
      </c>
      <c r="E5" s="10">
        <v>2</v>
      </c>
      <c r="F5" s="8">
        <v>4</v>
      </c>
      <c r="G5" s="9">
        <v>5</v>
      </c>
      <c r="H5" s="10">
        <v>7</v>
      </c>
    </row>
    <row r="6" spans="1:8" x14ac:dyDescent="0.25">
      <c r="A6" s="12" t="s">
        <v>149</v>
      </c>
      <c r="B6" s="13" t="s">
        <v>38</v>
      </c>
      <c r="C6" s="12">
        <v>25</v>
      </c>
      <c r="D6" s="13">
        <v>42</v>
      </c>
      <c r="E6" s="14">
        <v>33</v>
      </c>
      <c r="F6" s="12">
        <v>31</v>
      </c>
      <c r="G6" s="13">
        <v>97</v>
      </c>
      <c r="H6" s="14">
        <v>51</v>
      </c>
    </row>
    <row r="7" spans="1:8" x14ac:dyDescent="0.25">
      <c r="A7" s="8" t="s">
        <v>152</v>
      </c>
      <c r="B7" s="9" t="s">
        <v>40</v>
      </c>
      <c r="C7" s="8">
        <v>2</v>
      </c>
      <c r="D7" s="9">
        <v>0</v>
      </c>
      <c r="E7" s="10">
        <v>2</v>
      </c>
      <c r="F7" s="8">
        <v>2</v>
      </c>
      <c r="G7" s="9">
        <v>17</v>
      </c>
      <c r="H7" s="10">
        <v>11</v>
      </c>
    </row>
    <row r="8" spans="1:8" x14ac:dyDescent="0.25">
      <c r="A8" s="12" t="s">
        <v>27</v>
      </c>
      <c r="B8" s="13" t="s">
        <v>38</v>
      </c>
      <c r="C8" s="12">
        <v>26</v>
      </c>
      <c r="D8" s="13">
        <v>42</v>
      </c>
      <c r="E8" s="14">
        <v>35</v>
      </c>
      <c r="F8" s="12">
        <v>33</v>
      </c>
      <c r="G8" s="13">
        <v>114</v>
      </c>
      <c r="H8" s="14">
        <v>61</v>
      </c>
    </row>
    <row r="9" spans="1:8" x14ac:dyDescent="0.25">
      <c r="A9" s="8"/>
      <c r="B9" s="9" t="s">
        <v>39</v>
      </c>
      <c r="C9" s="8">
        <v>1</v>
      </c>
      <c r="D9" s="9">
        <v>0</v>
      </c>
      <c r="E9" s="10">
        <v>0</v>
      </c>
      <c r="F9" s="8">
        <v>0</v>
      </c>
      <c r="G9" s="9">
        <v>0</v>
      </c>
      <c r="H9" s="10">
        <v>1</v>
      </c>
    </row>
    <row r="10" spans="1:8" x14ac:dyDescent="0.25">
      <c r="A10" t="s">
        <v>28</v>
      </c>
      <c r="B10" t="s">
        <v>38</v>
      </c>
      <c r="C10" s="6">
        <v>10</v>
      </c>
      <c r="D10">
        <v>24</v>
      </c>
      <c r="E10" s="7">
        <v>25</v>
      </c>
      <c r="F10" s="6">
        <v>20</v>
      </c>
      <c r="G10">
        <v>74</v>
      </c>
      <c r="H10" s="7">
        <v>35</v>
      </c>
    </row>
    <row r="11" spans="1:8" x14ac:dyDescent="0.25">
      <c r="B11" t="s">
        <v>39</v>
      </c>
      <c r="C11" s="6">
        <v>17</v>
      </c>
      <c r="D11">
        <v>18</v>
      </c>
      <c r="E11" s="7">
        <v>10</v>
      </c>
      <c r="F11" s="6">
        <v>13</v>
      </c>
      <c r="G11">
        <v>40</v>
      </c>
      <c r="H11" s="7">
        <v>27</v>
      </c>
    </row>
    <row r="12" spans="1:8" x14ac:dyDescent="0.25">
      <c r="A12" s="12" t="s">
        <v>148</v>
      </c>
      <c r="B12" s="13" t="s">
        <v>38</v>
      </c>
      <c r="C12" s="12">
        <v>21</v>
      </c>
      <c r="D12" s="13">
        <v>36</v>
      </c>
      <c r="E12" s="14">
        <v>26</v>
      </c>
      <c r="F12" s="12">
        <v>16</v>
      </c>
      <c r="G12" s="13">
        <v>61</v>
      </c>
      <c r="H12" s="14">
        <v>32</v>
      </c>
    </row>
    <row r="13" spans="1:8" x14ac:dyDescent="0.25">
      <c r="A13" s="6"/>
      <c r="B13" t="s">
        <v>29</v>
      </c>
      <c r="C13" s="6">
        <v>0</v>
      </c>
      <c r="D13">
        <v>0</v>
      </c>
      <c r="E13" s="7">
        <v>0</v>
      </c>
      <c r="F13" s="6">
        <v>9</v>
      </c>
      <c r="G13">
        <v>31</v>
      </c>
      <c r="H13" s="7">
        <v>10</v>
      </c>
    </row>
    <row r="14" spans="1:8" x14ac:dyDescent="0.25">
      <c r="A14" s="6"/>
      <c r="B14" t="s">
        <v>41</v>
      </c>
      <c r="C14" s="6">
        <v>1</v>
      </c>
      <c r="D14">
        <v>0</v>
      </c>
      <c r="E14" s="7">
        <v>3</v>
      </c>
      <c r="F14" s="6">
        <v>2</v>
      </c>
      <c r="G14">
        <v>15</v>
      </c>
      <c r="H14" s="7">
        <v>10</v>
      </c>
    </row>
    <row r="15" spans="1:8" x14ac:dyDescent="0.25">
      <c r="A15" s="6"/>
      <c r="B15" t="s">
        <v>42</v>
      </c>
      <c r="C15" s="6">
        <v>1</v>
      </c>
      <c r="D15">
        <v>3</v>
      </c>
      <c r="E15" s="7">
        <v>3</v>
      </c>
      <c r="F15" s="6">
        <v>5</v>
      </c>
      <c r="G15">
        <v>2</v>
      </c>
      <c r="H15" s="7">
        <v>0</v>
      </c>
    </row>
    <row r="16" spans="1:8" x14ac:dyDescent="0.25">
      <c r="A16" s="8"/>
      <c r="B16" s="9" t="s">
        <v>30</v>
      </c>
      <c r="C16" s="8">
        <v>4</v>
      </c>
      <c r="D16" s="9">
        <v>3</v>
      </c>
      <c r="E16" s="10">
        <v>3</v>
      </c>
      <c r="F16" s="8">
        <v>1</v>
      </c>
      <c r="G16" s="9">
        <v>5</v>
      </c>
      <c r="H16" s="10">
        <v>10</v>
      </c>
    </row>
    <row r="17" spans="1:8" x14ac:dyDescent="0.25">
      <c r="A17" s="12" t="s">
        <v>150</v>
      </c>
      <c r="B17" s="13" t="s">
        <v>38</v>
      </c>
      <c r="C17" s="12">
        <v>17</v>
      </c>
      <c r="D17" s="13">
        <v>29</v>
      </c>
      <c r="E17" s="14">
        <v>21</v>
      </c>
      <c r="F17" s="12">
        <v>15</v>
      </c>
      <c r="G17" s="13">
        <v>75</v>
      </c>
      <c r="H17" s="14">
        <v>33</v>
      </c>
    </row>
    <row r="18" spans="1:8" x14ac:dyDescent="0.25">
      <c r="A18" s="6"/>
      <c r="B18" t="s">
        <v>31</v>
      </c>
      <c r="C18" s="6">
        <v>6</v>
      </c>
      <c r="D18">
        <v>10</v>
      </c>
      <c r="E18" s="7">
        <v>8</v>
      </c>
      <c r="F18" s="6">
        <v>14</v>
      </c>
      <c r="G18">
        <v>30</v>
      </c>
      <c r="H18" s="7">
        <v>23</v>
      </c>
    </row>
    <row r="19" spans="1:8" x14ac:dyDescent="0.25">
      <c r="A19" s="6"/>
      <c r="B19" t="s">
        <v>32</v>
      </c>
      <c r="C19" s="6">
        <v>3</v>
      </c>
      <c r="D19">
        <v>1</v>
      </c>
      <c r="E19" s="7">
        <v>2</v>
      </c>
      <c r="F19" s="6">
        <v>3</v>
      </c>
      <c r="G19">
        <v>3</v>
      </c>
      <c r="H19" s="7">
        <v>3</v>
      </c>
    </row>
    <row r="20" spans="1:8" x14ac:dyDescent="0.25">
      <c r="A20" s="6"/>
      <c r="B20" t="s">
        <v>33</v>
      </c>
      <c r="C20" s="6">
        <v>0</v>
      </c>
      <c r="D20">
        <v>2</v>
      </c>
      <c r="E20" s="7">
        <v>2</v>
      </c>
      <c r="F20" s="6">
        <v>1</v>
      </c>
      <c r="G20">
        <v>3</v>
      </c>
      <c r="H20" s="7">
        <v>2</v>
      </c>
    </row>
    <row r="21" spans="1:8" x14ac:dyDescent="0.25">
      <c r="A21" s="8"/>
      <c r="B21" s="9" t="s">
        <v>30</v>
      </c>
      <c r="C21" s="8">
        <v>1</v>
      </c>
      <c r="D21" s="9">
        <v>0</v>
      </c>
      <c r="E21" s="10">
        <v>2</v>
      </c>
      <c r="F21" s="8">
        <v>0</v>
      </c>
      <c r="G21" s="9">
        <v>3</v>
      </c>
      <c r="H21" s="10">
        <v>1</v>
      </c>
    </row>
    <row r="22" spans="1:8" x14ac:dyDescent="0.25">
      <c r="A22" s="12" t="s">
        <v>151</v>
      </c>
      <c r="B22" s="13" t="s">
        <v>38</v>
      </c>
      <c r="C22" s="12">
        <v>23</v>
      </c>
      <c r="D22" s="13">
        <v>38</v>
      </c>
      <c r="E22" s="14">
        <v>27</v>
      </c>
      <c r="F22" s="12">
        <v>25</v>
      </c>
      <c r="G22" s="13">
        <v>89</v>
      </c>
      <c r="H22" s="14">
        <v>45</v>
      </c>
    </row>
    <row r="23" spans="1:8" x14ac:dyDescent="0.25">
      <c r="A23" s="6"/>
      <c r="B23" t="s">
        <v>34</v>
      </c>
      <c r="C23" s="6">
        <v>2</v>
      </c>
      <c r="D23">
        <v>3</v>
      </c>
      <c r="E23" s="7">
        <v>3</v>
      </c>
      <c r="F23" s="6">
        <v>5</v>
      </c>
      <c r="G23">
        <v>15</v>
      </c>
      <c r="H23" s="7">
        <v>10</v>
      </c>
    </row>
    <row r="24" spans="1:8" x14ac:dyDescent="0.25">
      <c r="A24" s="6"/>
      <c r="B24" t="s">
        <v>35</v>
      </c>
      <c r="C24" s="6">
        <v>0</v>
      </c>
      <c r="D24">
        <v>0</v>
      </c>
      <c r="E24" s="7">
        <v>4</v>
      </c>
      <c r="F24" s="6">
        <v>3</v>
      </c>
      <c r="G24">
        <v>5</v>
      </c>
      <c r="H24" s="7">
        <v>5</v>
      </c>
    </row>
    <row r="25" spans="1:8" x14ac:dyDescent="0.25">
      <c r="A25" s="6"/>
      <c r="B25" t="s">
        <v>36</v>
      </c>
      <c r="C25" s="6">
        <v>0</v>
      </c>
      <c r="D25">
        <v>1</v>
      </c>
      <c r="E25" s="7">
        <v>1</v>
      </c>
      <c r="F25" s="6">
        <v>0</v>
      </c>
      <c r="G25">
        <v>1</v>
      </c>
      <c r="H25" s="7">
        <v>0</v>
      </c>
    </row>
    <row r="26" spans="1:8" x14ac:dyDescent="0.25">
      <c r="A26" s="8"/>
      <c r="B26" s="9" t="s">
        <v>30</v>
      </c>
      <c r="C26" s="8">
        <v>2</v>
      </c>
      <c r="D26" s="9">
        <v>0</v>
      </c>
      <c r="E26" s="10">
        <v>0</v>
      </c>
      <c r="F26" s="8">
        <v>0</v>
      </c>
      <c r="G26" s="9">
        <v>4</v>
      </c>
      <c r="H26" s="10">
        <v>2</v>
      </c>
    </row>
    <row r="27" spans="1:8" x14ac:dyDescent="0.25">
      <c r="B27" t="s">
        <v>153</v>
      </c>
      <c r="C27">
        <f>SUM(C17:C21)</f>
        <v>27</v>
      </c>
      <c r="D27">
        <f t="shared" ref="D27:H27" si="0">SUM(D17:D21)</f>
        <v>42</v>
      </c>
      <c r="E27">
        <f t="shared" si="0"/>
        <v>35</v>
      </c>
      <c r="F27">
        <f t="shared" si="0"/>
        <v>33</v>
      </c>
      <c r="G27">
        <f t="shared" si="0"/>
        <v>114</v>
      </c>
      <c r="H27">
        <f t="shared" si="0"/>
        <v>62</v>
      </c>
    </row>
    <row r="28" spans="1:8" x14ac:dyDescent="0.25">
      <c r="E28">
        <f>SUM(C27:E27)</f>
        <v>104</v>
      </c>
      <c r="H28">
        <f>SUM(F27:H27)</f>
        <v>209</v>
      </c>
    </row>
    <row r="29" spans="1:8" x14ac:dyDescent="0.25">
      <c r="B29" t="s">
        <v>88</v>
      </c>
      <c r="E29">
        <v>4</v>
      </c>
      <c r="H29">
        <v>8</v>
      </c>
    </row>
  </sheetData>
  <mergeCells count="4">
    <mergeCell ref="C1:E1"/>
    <mergeCell ref="F1:H1"/>
    <mergeCell ref="C2:E2"/>
    <mergeCell ref="F2:H2"/>
  </mergeCells>
  <pageMargins left="0.70866141732283472" right="0.70866141732283472" top="0.78740157480314965" bottom="0.78740157480314965" header="0.31496062992125984" footer="0.31496062992125984"/>
  <pageSetup scale="77" orientation="portrait" r:id="rId1"/>
  <headerFooter>
    <oddHeader>&amp;C&amp;A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9"/>
  <sheetViews>
    <sheetView zoomScale="60" zoomScaleNormal="60" workbookViewId="0">
      <selection activeCell="A25" sqref="A25"/>
    </sheetView>
  </sheetViews>
  <sheetFormatPr defaultColWidth="11.42578125" defaultRowHeight="15" x14ac:dyDescent="0.25"/>
  <cols>
    <col min="1" max="1" width="25.42578125" customWidth="1"/>
  </cols>
  <sheetData>
    <row r="1" spans="1:17" ht="23.25" x14ac:dyDescent="0.35">
      <c r="B1" s="222" t="s">
        <v>0</v>
      </c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</row>
    <row r="2" spans="1:17" x14ac:dyDescent="0.25">
      <c r="A2" s="1" t="s">
        <v>14</v>
      </c>
      <c r="B2" s="183" t="s">
        <v>90</v>
      </c>
      <c r="C2" s="184"/>
      <c r="D2" s="184"/>
      <c r="E2" s="184"/>
      <c r="F2" s="185"/>
      <c r="G2" s="183" t="s">
        <v>91</v>
      </c>
      <c r="H2" s="184"/>
      <c r="I2" s="184"/>
      <c r="J2" s="184"/>
      <c r="K2" s="185"/>
      <c r="L2" s="183" t="s">
        <v>89</v>
      </c>
      <c r="M2" s="184"/>
      <c r="N2" s="184"/>
      <c r="O2" s="184"/>
      <c r="P2" s="185"/>
    </row>
    <row r="3" spans="1:17" x14ac:dyDescent="0.25">
      <c r="B3" s="3" t="s">
        <v>2</v>
      </c>
      <c r="C3" s="4" t="s">
        <v>3</v>
      </c>
      <c r="D3" s="4" t="s">
        <v>15</v>
      </c>
      <c r="E3" s="4" t="s">
        <v>16</v>
      </c>
      <c r="F3" s="5" t="s">
        <v>17</v>
      </c>
      <c r="G3" s="3" t="s">
        <v>2</v>
      </c>
      <c r="H3" s="4" t="s">
        <v>3</v>
      </c>
      <c r="I3" s="4" t="s">
        <v>15</v>
      </c>
      <c r="J3" s="4" t="s">
        <v>16</v>
      </c>
      <c r="K3" s="5" t="s">
        <v>17</v>
      </c>
      <c r="L3" s="3" t="s">
        <v>2</v>
      </c>
      <c r="M3" s="4" t="s">
        <v>3</v>
      </c>
      <c r="N3" s="4" t="s">
        <v>15</v>
      </c>
      <c r="O3" s="4" t="s">
        <v>16</v>
      </c>
      <c r="P3" s="5" t="s">
        <v>17</v>
      </c>
    </row>
    <row r="4" spans="1:17" x14ac:dyDescent="0.25">
      <c r="A4" t="s">
        <v>4</v>
      </c>
      <c r="B4" s="6">
        <v>27</v>
      </c>
      <c r="C4" s="4">
        <v>13.83</v>
      </c>
      <c r="D4">
        <v>4.49</v>
      </c>
      <c r="E4">
        <v>2.2200000000000002</v>
      </c>
      <c r="F4" s="7">
        <v>17.78</v>
      </c>
      <c r="G4" s="6">
        <v>42</v>
      </c>
      <c r="H4" s="4">
        <v>27.49</v>
      </c>
      <c r="I4">
        <v>5.05</v>
      </c>
      <c r="J4">
        <v>18.89</v>
      </c>
      <c r="K4" s="7">
        <v>35.56</v>
      </c>
      <c r="L4" s="6">
        <v>35</v>
      </c>
      <c r="M4" s="4">
        <v>48.89</v>
      </c>
      <c r="N4">
        <v>10.25</v>
      </c>
      <c r="O4">
        <v>36.67</v>
      </c>
      <c r="P4" s="7">
        <v>78.89</v>
      </c>
    </row>
    <row r="5" spans="1:17" x14ac:dyDescent="0.25">
      <c r="A5" t="s">
        <v>21</v>
      </c>
      <c r="B5" s="6">
        <v>27</v>
      </c>
      <c r="C5" s="4">
        <v>36</v>
      </c>
      <c r="D5">
        <v>13</v>
      </c>
      <c r="E5">
        <v>23</v>
      </c>
      <c r="F5" s="7">
        <v>65</v>
      </c>
      <c r="G5" s="6">
        <v>42</v>
      </c>
      <c r="H5" s="4">
        <v>38</v>
      </c>
      <c r="I5">
        <v>13</v>
      </c>
      <c r="J5">
        <v>22</v>
      </c>
      <c r="K5" s="7">
        <v>61</v>
      </c>
      <c r="L5" s="6">
        <v>35</v>
      </c>
      <c r="M5" s="4">
        <v>39</v>
      </c>
      <c r="N5">
        <v>10</v>
      </c>
      <c r="O5">
        <v>21</v>
      </c>
      <c r="P5" s="7">
        <v>63</v>
      </c>
    </row>
    <row r="6" spans="1:17" x14ac:dyDescent="0.25">
      <c r="A6" t="s">
        <v>6</v>
      </c>
      <c r="B6" s="6">
        <v>27</v>
      </c>
      <c r="C6" s="4">
        <v>24.7</v>
      </c>
      <c r="D6">
        <v>3</v>
      </c>
      <c r="E6">
        <v>19.95</v>
      </c>
      <c r="F6" s="7">
        <v>36.24</v>
      </c>
      <c r="G6" s="6">
        <v>42</v>
      </c>
      <c r="H6" s="4">
        <v>24.93</v>
      </c>
      <c r="I6">
        <v>2.84</v>
      </c>
      <c r="J6">
        <v>16.98</v>
      </c>
      <c r="K6" s="7">
        <v>32.14</v>
      </c>
      <c r="L6" s="6">
        <v>35</v>
      </c>
      <c r="M6" s="4">
        <v>26.05</v>
      </c>
      <c r="N6">
        <v>4.1900000000000004</v>
      </c>
      <c r="O6">
        <v>17.32</v>
      </c>
      <c r="P6" s="7">
        <v>35.53</v>
      </c>
    </row>
    <row r="7" spans="1:17" x14ac:dyDescent="0.25">
      <c r="A7" t="s">
        <v>22</v>
      </c>
      <c r="B7" s="6">
        <v>27</v>
      </c>
      <c r="C7" s="4">
        <v>0.8</v>
      </c>
      <c r="D7">
        <v>0.2</v>
      </c>
      <c r="E7">
        <v>0.43</v>
      </c>
      <c r="F7" s="7">
        <v>1.38</v>
      </c>
      <c r="G7" s="6">
        <v>42</v>
      </c>
      <c r="H7" s="4">
        <v>0.82</v>
      </c>
      <c r="I7">
        <v>0.22</v>
      </c>
      <c r="J7">
        <v>0.32</v>
      </c>
      <c r="K7" s="7">
        <v>1.68</v>
      </c>
      <c r="L7" s="6">
        <v>35</v>
      </c>
      <c r="M7" s="4">
        <v>0.83</v>
      </c>
      <c r="N7">
        <v>0.22</v>
      </c>
      <c r="O7">
        <v>0.47</v>
      </c>
      <c r="P7" s="7">
        <v>1.28</v>
      </c>
    </row>
    <row r="8" spans="1:17" x14ac:dyDescent="0.25">
      <c r="A8" t="s">
        <v>23</v>
      </c>
      <c r="B8" s="6">
        <v>27</v>
      </c>
      <c r="C8" s="4">
        <v>2.16</v>
      </c>
      <c r="D8">
        <v>0.52</v>
      </c>
      <c r="E8">
        <v>1.38</v>
      </c>
      <c r="F8" s="7">
        <v>3.06</v>
      </c>
      <c r="G8" s="6">
        <v>42</v>
      </c>
      <c r="H8" s="4">
        <v>2.12</v>
      </c>
      <c r="I8">
        <v>0.48</v>
      </c>
      <c r="J8">
        <v>1.01</v>
      </c>
      <c r="K8" s="7">
        <v>3.5</v>
      </c>
      <c r="L8" s="6">
        <v>35</v>
      </c>
      <c r="M8" s="4">
        <v>2.16</v>
      </c>
      <c r="N8">
        <v>0.55000000000000004</v>
      </c>
      <c r="O8">
        <v>1.35</v>
      </c>
      <c r="P8" s="7">
        <v>3.28</v>
      </c>
    </row>
    <row r="9" spans="1:17" x14ac:dyDescent="0.25">
      <c r="A9" t="s">
        <v>24</v>
      </c>
      <c r="B9" s="6">
        <v>27</v>
      </c>
      <c r="C9" s="4">
        <v>1.1100000000000001</v>
      </c>
      <c r="D9">
        <v>0.51</v>
      </c>
      <c r="E9">
        <v>0.57999999999999996</v>
      </c>
      <c r="F9" s="7">
        <v>2.8</v>
      </c>
      <c r="G9" s="6">
        <v>42</v>
      </c>
      <c r="H9" s="4">
        <v>1.05</v>
      </c>
      <c r="I9">
        <v>0.45</v>
      </c>
      <c r="J9">
        <v>0.5</v>
      </c>
      <c r="K9" s="7">
        <v>2.4500000000000002</v>
      </c>
      <c r="L9" s="6">
        <v>35</v>
      </c>
      <c r="M9" s="4">
        <v>1.06</v>
      </c>
      <c r="N9">
        <v>0.51</v>
      </c>
      <c r="O9">
        <v>0.5</v>
      </c>
      <c r="P9" s="7">
        <v>2.86</v>
      </c>
    </row>
    <row r="10" spans="1:17" x14ac:dyDescent="0.25">
      <c r="A10" t="s">
        <v>25</v>
      </c>
      <c r="B10" s="6">
        <v>27</v>
      </c>
      <c r="C10" s="4">
        <v>278.85000000000002</v>
      </c>
      <c r="D10">
        <v>68.77</v>
      </c>
      <c r="E10">
        <v>170.46</v>
      </c>
      <c r="F10" s="7">
        <v>525.57000000000005</v>
      </c>
      <c r="G10" s="6">
        <v>42</v>
      </c>
      <c r="H10" s="4">
        <v>285.43</v>
      </c>
      <c r="I10">
        <v>116.79</v>
      </c>
      <c r="J10">
        <v>108.67</v>
      </c>
      <c r="K10" s="7">
        <v>840.21</v>
      </c>
      <c r="L10" s="6">
        <v>35</v>
      </c>
      <c r="M10" s="4">
        <v>284.58</v>
      </c>
      <c r="N10">
        <v>71.17</v>
      </c>
      <c r="O10">
        <v>94.85</v>
      </c>
      <c r="P10" s="7">
        <v>444.94</v>
      </c>
    </row>
    <row r="11" spans="1:17" x14ac:dyDescent="0.25">
      <c r="A11" t="s">
        <v>18</v>
      </c>
      <c r="B11" s="6">
        <v>27</v>
      </c>
      <c r="C11" s="4">
        <v>2196.1799999999998</v>
      </c>
      <c r="D11">
        <v>948.46</v>
      </c>
      <c r="E11">
        <v>496.33</v>
      </c>
      <c r="F11" s="7">
        <v>4076.97</v>
      </c>
      <c r="G11" s="6">
        <v>42</v>
      </c>
      <c r="H11" s="4">
        <v>2363.44</v>
      </c>
      <c r="I11">
        <v>976.05</v>
      </c>
      <c r="J11">
        <v>509.95</v>
      </c>
      <c r="K11" s="7">
        <v>4284.54</v>
      </c>
      <c r="L11" s="6">
        <v>35</v>
      </c>
      <c r="M11" s="4">
        <v>2581.39</v>
      </c>
      <c r="N11">
        <v>976.88</v>
      </c>
      <c r="O11">
        <v>713.84</v>
      </c>
      <c r="P11" s="7">
        <v>6110.05</v>
      </c>
    </row>
    <row r="12" spans="1:17" x14ac:dyDescent="0.25">
      <c r="A12" t="s">
        <v>19</v>
      </c>
      <c r="B12" s="6">
        <v>27</v>
      </c>
      <c r="C12" s="4">
        <v>106.37</v>
      </c>
      <c r="D12">
        <v>17.39</v>
      </c>
      <c r="E12">
        <v>74.92</v>
      </c>
      <c r="F12" s="7">
        <v>145.07</v>
      </c>
      <c r="G12" s="6">
        <v>42</v>
      </c>
      <c r="H12" s="4">
        <v>106.4</v>
      </c>
      <c r="I12">
        <v>19.309999999999999</v>
      </c>
      <c r="J12">
        <v>72.42</v>
      </c>
      <c r="K12" s="7">
        <v>153.41999999999999</v>
      </c>
      <c r="L12" s="6">
        <v>35</v>
      </c>
      <c r="M12" s="4">
        <v>112.1</v>
      </c>
      <c r="N12">
        <v>21.83</v>
      </c>
      <c r="O12">
        <v>62.75</v>
      </c>
      <c r="P12" s="7">
        <v>152.49</v>
      </c>
    </row>
    <row r="13" spans="1:17" x14ac:dyDescent="0.25">
      <c r="A13" t="s">
        <v>20</v>
      </c>
      <c r="B13" s="8">
        <v>27</v>
      </c>
      <c r="C13" s="11">
        <v>0.25900000000000001</v>
      </c>
      <c r="D13" s="9">
        <v>0.124</v>
      </c>
      <c r="E13" s="9">
        <v>0.05</v>
      </c>
      <c r="F13" s="10">
        <v>0.624</v>
      </c>
      <c r="G13" s="8">
        <v>42</v>
      </c>
      <c r="H13" s="11">
        <v>0.26900000000000002</v>
      </c>
      <c r="I13" s="9">
        <v>0.122</v>
      </c>
      <c r="J13" s="9">
        <v>8.6999999999999994E-2</v>
      </c>
      <c r="K13" s="10">
        <v>0.67600000000000005</v>
      </c>
      <c r="L13" s="8">
        <v>35</v>
      </c>
      <c r="M13" s="11">
        <v>0.26800000000000002</v>
      </c>
      <c r="N13" s="9">
        <v>0.121</v>
      </c>
      <c r="O13" s="9">
        <v>9.5000000000000001E-2</v>
      </c>
      <c r="P13" s="10">
        <v>0.54</v>
      </c>
    </row>
    <row r="14" spans="1:17" x14ac:dyDescent="0.25">
      <c r="Q14">
        <f>SUM(B13,G13,L13)</f>
        <v>104</v>
      </c>
    </row>
    <row r="15" spans="1:17" x14ac:dyDescent="0.25">
      <c r="P15" t="s">
        <v>92</v>
      </c>
      <c r="Q15">
        <v>4</v>
      </c>
    </row>
    <row r="16" spans="1:17" ht="23.25" x14ac:dyDescent="0.35">
      <c r="B16" s="222" t="s">
        <v>1</v>
      </c>
      <c r="C16" s="222"/>
      <c r="D16" s="222"/>
      <c r="E16" s="222"/>
      <c r="F16" s="222"/>
      <c r="G16" s="222"/>
      <c r="H16" s="222"/>
      <c r="I16" s="222"/>
      <c r="J16" s="222"/>
      <c r="K16" s="222"/>
      <c r="L16" s="222"/>
      <c r="M16" s="222"/>
      <c r="N16" s="222"/>
      <c r="O16" s="222"/>
      <c r="P16" s="222"/>
    </row>
    <row r="17" spans="1:17" x14ac:dyDescent="0.25">
      <c r="A17" s="2" t="s">
        <v>14</v>
      </c>
      <c r="B17" s="189" t="s">
        <v>90</v>
      </c>
      <c r="C17" s="190"/>
      <c r="D17" s="190"/>
      <c r="E17" s="190"/>
      <c r="F17" s="191"/>
      <c r="G17" s="189" t="s">
        <v>91</v>
      </c>
      <c r="H17" s="190"/>
      <c r="I17" s="190"/>
      <c r="J17" s="190"/>
      <c r="K17" s="191"/>
      <c r="L17" s="189" t="s">
        <v>89</v>
      </c>
      <c r="M17" s="190"/>
      <c r="N17" s="190"/>
      <c r="O17" s="190"/>
      <c r="P17" s="191"/>
    </row>
    <row r="18" spans="1:17" x14ac:dyDescent="0.25">
      <c r="B18" s="3" t="s">
        <v>2</v>
      </c>
      <c r="C18" s="4" t="s">
        <v>3</v>
      </c>
      <c r="D18" s="4" t="s">
        <v>15</v>
      </c>
      <c r="E18" s="4" t="s">
        <v>16</v>
      </c>
      <c r="F18" s="5" t="s">
        <v>17</v>
      </c>
      <c r="G18" s="3" t="s">
        <v>2</v>
      </c>
      <c r="H18" s="4" t="s">
        <v>3</v>
      </c>
      <c r="I18" s="4" t="s">
        <v>15</v>
      </c>
      <c r="J18" s="4" t="s">
        <v>16</v>
      </c>
      <c r="K18" s="5" t="s">
        <v>17</v>
      </c>
      <c r="L18" s="3" t="s">
        <v>2</v>
      </c>
      <c r="M18" s="4" t="s">
        <v>3</v>
      </c>
      <c r="N18" s="4" t="s">
        <v>15</v>
      </c>
      <c r="O18" s="4" t="s">
        <v>16</v>
      </c>
      <c r="P18" s="5" t="s">
        <v>17</v>
      </c>
    </row>
    <row r="19" spans="1:17" x14ac:dyDescent="0.25">
      <c r="A19" t="s">
        <v>4</v>
      </c>
      <c r="B19" s="6">
        <v>33</v>
      </c>
      <c r="C19" s="4">
        <v>12.12</v>
      </c>
      <c r="D19">
        <v>4.4000000000000004</v>
      </c>
      <c r="E19">
        <v>0</v>
      </c>
      <c r="F19" s="7">
        <v>17.78</v>
      </c>
      <c r="G19" s="6">
        <v>114</v>
      </c>
      <c r="H19" s="4">
        <v>27.19</v>
      </c>
      <c r="I19">
        <v>5.27</v>
      </c>
      <c r="J19">
        <v>18.89</v>
      </c>
      <c r="K19" s="7">
        <v>35.56</v>
      </c>
      <c r="L19" s="6">
        <v>62</v>
      </c>
      <c r="M19" s="4">
        <v>49.59</v>
      </c>
      <c r="N19">
        <v>9.59</v>
      </c>
      <c r="O19">
        <v>36.67</v>
      </c>
      <c r="P19" s="7">
        <v>77.78</v>
      </c>
    </row>
    <row r="20" spans="1:17" x14ac:dyDescent="0.25">
      <c r="A20" t="s">
        <v>5</v>
      </c>
      <c r="B20" s="6">
        <v>33</v>
      </c>
      <c r="C20" s="4">
        <v>32</v>
      </c>
      <c r="D20">
        <v>12</v>
      </c>
      <c r="E20">
        <v>18</v>
      </c>
      <c r="F20" s="7">
        <v>65</v>
      </c>
      <c r="G20" s="6">
        <v>114</v>
      </c>
      <c r="H20" s="4">
        <v>33</v>
      </c>
      <c r="I20">
        <v>11</v>
      </c>
      <c r="J20">
        <v>19</v>
      </c>
      <c r="K20" s="7">
        <v>68</v>
      </c>
      <c r="L20" s="6">
        <v>62</v>
      </c>
      <c r="M20" s="4">
        <v>36</v>
      </c>
      <c r="N20">
        <v>12</v>
      </c>
      <c r="O20">
        <v>21</v>
      </c>
      <c r="P20" s="7">
        <v>66</v>
      </c>
    </row>
    <row r="21" spans="1:17" x14ac:dyDescent="0.25">
      <c r="A21" t="s">
        <v>6</v>
      </c>
      <c r="B21" s="6">
        <v>33</v>
      </c>
      <c r="C21" s="4">
        <v>23.22</v>
      </c>
      <c r="D21">
        <v>5.38</v>
      </c>
      <c r="E21">
        <v>17.43</v>
      </c>
      <c r="F21" s="7">
        <v>41.91</v>
      </c>
      <c r="G21" s="6">
        <v>114</v>
      </c>
      <c r="H21" s="4">
        <v>23.19</v>
      </c>
      <c r="I21">
        <v>4.18</v>
      </c>
      <c r="J21">
        <v>16.53</v>
      </c>
      <c r="K21" s="7">
        <v>38.99</v>
      </c>
      <c r="L21" s="6">
        <v>62</v>
      </c>
      <c r="M21" s="4">
        <v>24.12</v>
      </c>
      <c r="N21">
        <v>4.92</v>
      </c>
      <c r="O21">
        <v>17.36</v>
      </c>
      <c r="P21" s="7">
        <v>36.049999999999997</v>
      </c>
    </row>
    <row r="22" spans="1:17" x14ac:dyDescent="0.25">
      <c r="A22" t="s">
        <v>7</v>
      </c>
      <c r="B22" s="6">
        <v>33</v>
      </c>
      <c r="C22" s="4">
        <v>0.71</v>
      </c>
      <c r="D22">
        <v>0.21</v>
      </c>
      <c r="E22">
        <v>0.33</v>
      </c>
      <c r="F22" s="7">
        <v>1.22</v>
      </c>
      <c r="G22" s="6">
        <v>114</v>
      </c>
      <c r="H22" s="4">
        <v>0.75</v>
      </c>
      <c r="I22">
        <v>0.23</v>
      </c>
      <c r="J22">
        <v>0.23</v>
      </c>
      <c r="K22" s="7">
        <v>1.42</v>
      </c>
      <c r="L22" s="6">
        <v>62</v>
      </c>
      <c r="M22" s="4">
        <v>0.76</v>
      </c>
      <c r="N22">
        <v>0.19</v>
      </c>
      <c r="O22">
        <v>0.38</v>
      </c>
      <c r="P22" s="7">
        <v>1.1599999999999999</v>
      </c>
    </row>
    <row r="23" spans="1:17" x14ac:dyDescent="0.25">
      <c r="A23" t="s">
        <v>8</v>
      </c>
      <c r="B23" s="6">
        <v>33</v>
      </c>
      <c r="C23" s="4">
        <v>1.95</v>
      </c>
      <c r="D23">
        <v>0.49</v>
      </c>
      <c r="E23">
        <v>0.96</v>
      </c>
      <c r="F23" s="7">
        <v>3.25</v>
      </c>
      <c r="G23" s="6">
        <v>114</v>
      </c>
      <c r="H23" s="4">
        <v>2.12</v>
      </c>
      <c r="I23">
        <v>0.56999999999999995</v>
      </c>
      <c r="J23">
        <v>0.71</v>
      </c>
      <c r="K23" s="7">
        <v>3.87</v>
      </c>
      <c r="L23" s="6">
        <v>62</v>
      </c>
      <c r="M23" s="4">
        <v>2.15</v>
      </c>
      <c r="N23">
        <v>0.48</v>
      </c>
      <c r="O23">
        <v>1.1000000000000001</v>
      </c>
      <c r="P23" s="7">
        <v>3.53</v>
      </c>
    </row>
    <row r="24" spans="1:17" x14ac:dyDescent="0.25">
      <c r="A24" t="s">
        <v>9</v>
      </c>
      <c r="B24" s="6">
        <v>33</v>
      </c>
      <c r="C24" s="4">
        <v>0.86</v>
      </c>
      <c r="D24">
        <v>0.44</v>
      </c>
      <c r="E24">
        <v>0.5</v>
      </c>
      <c r="F24" s="7">
        <v>2.14</v>
      </c>
      <c r="G24" s="6">
        <v>114</v>
      </c>
      <c r="H24" s="4">
        <v>1</v>
      </c>
      <c r="I24">
        <v>0.57999999999999996</v>
      </c>
      <c r="J24">
        <v>0.5</v>
      </c>
      <c r="K24" s="7">
        <v>4.29</v>
      </c>
      <c r="L24" s="6">
        <v>62</v>
      </c>
      <c r="M24" s="4">
        <v>0.92</v>
      </c>
      <c r="N24">
        <v>0.37</v>
      </c>
      <c r="O24">
        <v>0.5</v>
      </c>
      <c r="P24" s="7">
        <v>2.2599999999999998</v>
      </c>
    </row>
    <row r="25" spans="1:17" x14ac:dyDescent="0.25">
      <c r="A25" t="s">
        <v>10</v>
      </c>
      <c r="B25" s="6">
        <v>33</v>
      </c>
      <c r="C25" s="4">
        <v>248.78</v>
      </c>
      <c r="D25">
        <v>76.349999999999994</v>
      </c>
      <c r="E25">
        <v>65.790000000000006</v>
      </c>
      <c r="F25" s="7">
        <v>474.86</v>
      </c>
      <c r="G25" s="6">
        <v>114</v>
      </c>
      <c r="H25" s="4">
        <v>278.79000000000002</v>
      </c>
      <c r="I25">
        <v>72.22</v>
      </c>
      <c r="J25">
        <v>149.11000000000001</v>
      </c>
      <c r="K25" s="7">
        <v>541.99</v>
      </c>
      <c r="L25" s="6">
        <v>62</v>
      </c>
      <c r="M25" s="4">
        <v>266.5</v>
      </c>
      <c r="N25">
        <v>55.4</v>
      </c>
      <c r="O25">
        <v>158.88</v>
      </c>
      <c r="P25" s="7">
        <v>406.89</v>
      </c>
    </row>
    <row r="26" spans="1:17" x14ac:dyDescent="0.25">
      <c r="A26" t="s">
        <v>11</v>
      </c>
      <c r="B26" s="6">
        <v>33</v>
      </c>
      <c r="C26" s="4">
        <v>2136.2800000000002</v>
      </c>
      <c r="D26">
        <v>967.41</v>
      </c>
      <c r="E26">
        <v>411.16</v>
      </c>
      <c r="F26" s="7">
        <v>5289.31</v>
      </c>
      <c r="G26" s="6">
        <v>114</v>
      </c>
      <c r="H26" s="4">
        <v>2229.61</v>
      </c>
      <c r="I26">
        <v>961.59</v>
      </c>
      <c r="J26">
        <v>299.38</v>
      </c>
      <c r="K26" s="7">
        <v>6227.76</v>
      </c>
      <c r="L26" s="6">
        <v>62</v>
      </c>
      <c r="M26" s="4">
        <v>2239.79</v>
      </c>
      <c r="N26">
        <v>727.07</v>
      </c>
      <c r="O26">
        <v>753.51</v>
      </c>
      <c r="P26" s="7">
        <v>4332.21</v>
      </c>
    </row>
    <row r="27" spans="1:17" x14ac:dyDescent="0.25">
      <c r="A27" t="s">
        <v>12</v>
      </c>
      <c r="B27" s="6">
        <v>33</v>
      </c>
      <c r="C27" s="4">
        <v>124.33</v>
      </c>
      <c r="D27">
        <v>32.479999999999997</v>
      </c>
      <c r="E27">
        <v>78.510000000000005</v>
      </c>
      <c r="F27" s="7">
        <v>257.88</v>
      </c>
      <c r="G27" s="6">
        <v>114</v>
      </c>
      <c r="H27" s="4">
        <v>139.66</v>
      </c>
      <c r="I27">
        <v>51.2</v>
      </c>
      <c r="J27">
        <v>72.63</v>
      </c>
      <c r="K27" s="7">
        <v>326.04000000000002</v>
      </c>
      <c r="L27" s="6">
        <v>62</v>
      </c>
      <c r="M27" s="4">
        <v>133.13999999999999</v>
      </c>
      <c r="N27">
        <v>47.69</v>
      </c>
      <c r="O27">
        <v>67.33</v>
      </c>
      <c r="P27" s="7">
        <v>358.72</v>
      </c>
    </row>
    <row r="28" spans="1:17" x14ac:dyDescent="0.25">
      <c r="A28" t="s">
        <v>13</v>
      </c>
      <c r="B28" s="8">
        <v>33</v>
      </c>
      <c r="C28" s="11">
        <v>0.26200000000000001</v>
      </c>
      <c r="D28" s="9">
        <v>9.9000000000000005E-2</v>
      </c>
      <c r="E28" s="9">
        <v>9.1999999999999998E-2</v>
      </c>
      <c r="F28" s="10">
        <v>0.54500000000000004</v>
      </c>
      <c r="G28" s="8">
        <v>114</v>
      </c>
      <c r="H28" s="11">
        <v>0.23300000000000001</v>
      </c>
      <c r="I28" s="9">
        <v>0.107</v>
      </c>
      <c r="J28" s="9">
        <v>6.5000000000000002E-2</v>
      </c>
      <c r="K28" s="10">
        <v>0.59099999999999997</v>
      </c>
      <c r="L28" s="8">
        <v>62</v>
      </c>
      <c r="M28" s="11">
        <v>0.24199999999999999</v>
      </c>
      <c r="N28" s="9">
        <v>9.9000000000000005E-2</v>
      </c>
      <c r="O28" s="9">
        <v>7.9000000000000001E-2</v>
      </c>
      <c r="P28" s="10">
        <v>0.49099999999999999</v>
      </c>
    </row>
    <row r="29" spans="1:17" x14ac:dyDescent="0.25">
      <c r="Q29">
        <f>SUM(B28,G28,L28)</f>
        <v>209</v>
      </c>
    </row>
    <row r="30" spans="1:17" x14ac:dyDescent="0.25">
      <c r="P30" t="s">
        <v>92</v>
      </c>
      <c r="Q30">
        <v>8</v>
      </c>
    </row>
    <row r="36" customFormat="1" x14ac:dyDescent="0.25"/>
    <row r="37" customFormat="1" x14ac:dyDescent="0.25"/>
    <row r="38" customFormat="1" x14ac:dyDescent="0.25"/>
    <row r="39" customFormat="1" x14ac:dyDescent="0.25"/>
  </sheetData>
  <mergeCells count="8">
    <mergeCell ref="B17:F17"/>
    <mergeCell ref="G17:K17"/>
    <mergeCell ref="L17:P17"/>
    <mergeCell ref="B1:P1"/>
    <mergeCell ref="B16:P16"/>
    <mergeCell ref="B2:F2"/>
    <mergeCell ref="G2:K2"/>
    <mergeCell ref="L2:P2"/>
  </mergeCells>
  <pageMargins left="0.70866141732283472" right="0.70866141732283472" top="0.78740157480314965" bottom="0.78740157480314965" header="0.31496062992125984" footer="0.31496062992125984"/>
  <pageSetup paperSize="9" scale="62" orientation="landscape" r:id="rId1"/>
  <headerFooter>
    <oddHeader>&amp;C&amp;A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B58DA-60D5-4056-86A5-73F4E643C425}">
  <sheetPr>
    <pageSetUpPr fitToPage="1"/>
  </sheetPr>
  <dimension ref="A1:W67"/>
  <sheetViews>
    <sheetView tabSelected="1" topLeftCell="A4" zoomScale="54" zoomScaleNormal="54" workbookViewId="0">
      <selection activeCell="J67" sqref="J67"/>
    </sheetView>
  </sheetViews>
  <sheetFormatPr defaultRowHeight="15" x14ac:dyDescent="0.2"/>
  <cols>
    <col min="1" max="1" width="15.5703125" style="35" customWidth="1"/>
    <col min="2" max="2" width="20.42578125" style="44" customWidth="1"/>
    <col min="3" max="3" width="9.140625" style="35"/>
    <col min="4" max="4" width="13.42578125" style="35" bestFit="1" customWidth="1"/>
    <col min="5" max="6" width="9.28515625" style="35" bestFit="1" customWidth="1"/>
    <col min="7" max="7" width="9.140625" style="35"/>
    <col min="8" max="8" width="13.42578125" style="35" bestFit="1" customWidth="1"/>
    <col min="9" max="11" width="9.140625" style="35"/>
    <col min="12" max="12" width="13.42578125" style="35" bestFit="1" customWidth="1"/>
    <col min="13" max="15" width="9.140625" style="35"/>
    <col min="16" max="16" width="13.42578125" style="35" bestFit="1" customWidth="1"/>
    <col min="17" max="19" width="9.140625" style="35"/>
    <col min="20" max="20" width="13.42578125" style="35" bestFit="1" customWidth="1"/>
    <col min="21" max="22" width="9.140625" style="35"/>
    <col min="23" max="23" width="10" style="35" customWidth="1"/>
    <col min="24" max="16384" width="9.140625" style="35"/>
  </cols>
  <sheetData>
    <row r="1" spans="1:23" s="39" customFormat="1" ht="25.5" x14ac:dyDescent="0.35">
      <c r="B1" s="44"/>
      <c r="C1" s="226" t="s">
        <v>0</v>
      </c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8"/>
    </row>
    <row r="2" spans="1:23" s="38" customFormat="1" ht="20.25" x14ac:dyDescent="0.3">
      <c r="B2" s="44"/>
      <c r="C2" s="239" t="s">
        <v>84</v>
      </c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1"/>
    </row>
    <row r="3" spans="1:23" s="38" customFormat="1" ht="20.25" x14ac:dyDescent="0.3">
      <c r="B3" s="44"/>
      <c r="C3" s="234" t="s">
        <v>83</v>
      </c>
      <c r="D3" s="235"/>
      <c r="E3" s="235"/>
      <c r="F3" s="236"/>
      <c r="G3" s="234" t="s">
        <v>79</v>
      </c>
      <c r="H3" s="235"/>
      <c r="I3" s="235"/>
      <c r="J3" s="236"/>
      <c r="K3" s="234" t="s">
        <v>80</v>
      </c>
      <c r="L3" s="235"/>
      <c r="M3" s="235"/>
      <c r="N3" s="236"/>
      <c r="O3" s="234" t="s">
        <v>81</v>
      </c>
      <c r="P3" s="235"/>
      <c r="Q3" s="235"/>
      <c r="R3" s="236"/>
      <c r="S3" s="237" t="s">
        <v>82</v>
      </c>
      <c r="T3" s="237"/>
      <c r="U3" s="237"/>
      <c r="V3" s="238"/>
    </row>
    <row r="4" spans="1:23" s="41" customFormat="1" ht="29.25" customHeight="1" x14ac:dyDescent="0.25">
      <c r="B4" s="45"/>
      <c r="C4" s="100" t="s">
        <v>48</v>
      </c>
      <c r="D4" s="101" t="s">
        <v>3</v>
      </c>
      <c r="E4" s="102" t="s">
        <v>15</v>
      </c>
      <c r="F4" s="103" t="s">
        <v>69</v>
      </c>
      <c r="G4" s="100" t="s">
        <v>48</v>
      </c>
      <c r="H4" s="101" t="s">
        <v>3</v>
      </c>
      <c r="I4" s="102" t="s">
        <v>15</v>
      </c>
      <c r="J4" s="103" t="s">
        <v>69</v>
      </c>
      <c r="K4" s="100" t="s">
        <v>48</v>
      </c>
      <c r="L4" s="101" t="s">
        <v>3</v>
      </c>
      <c r="M4" s="102" t="s">
        <v>15</v>
      </c>
      <c r="N4" s="103" t="s">
        <v>69</v>
      </c>
      <c r="O4" s="100" t="s">
        <v>48</v>
      </c>
      <c r="P4" s="101" t="s">
        <v>3</v>
      </c>
      <c r="Q4" s="102" t="s">
        <v>15</v>
      </c>
      <c r="R4" s="103" t="s">
        <v>69</v>
      </c>
      <c r="S4" s="100" t="s">
        <v>48</v>
      </c>
      <c r="T4" s="101" t="s">
        <v>3</v>
      </c>
      <c r="U4" s="102" t="s">
        <v>15</v>
      </c>
      <c r="V4" s="103" t="s">
        <v>69</v>
      </c>
    </row>
    <row r="5" spans="1:23" s="41" customFormat="1" x14ac:dyDescent="0.2">
      <c r="B5" s="45" t="s">
        <v>6</v>
      </c>
      <c r="C5" s="173">
        <v>14</v>
      </c>
      <c r="D5" s="40">
        <v>23.83</v>
      </c>
      <c r="E5" s="40">
        <v>3.36</v>
      </c>
      <c r="F5" s="40">
        <v>0.9</v>
      </c>
      <c r="G5" s="173">
        <v>28</v>
      </c>
      <c r="H5" s="40">
        <v>24.65</v>
      </c>
      <c r="I5" s="40">
        <v>2.4700000000000002</v>
      </c>
      <c r="J5" s="40">
        <v>0.47</v>
      </c>
      <c r="K5" s="173">
        <v>27</v>
      </c>
      <c r="L5" s="40">
        <v>25.75</v>
      </c>
      <c r="M5" s="40">
        <v>3.99</v>
      </c>
      <c r="N5" s="40">
        <v>0.77</v>
      </c>
      <c r="O5" s="173">
        <v>19</v>
      </c>
      <c r="P5" s="40">
        <v>25.14</v>
      </c>
      <c r="Q5" s="40">
        <v>2.29</v>
      </c>
      <c r="R5" s="40">
        <v>0.52</v>
      </c>
      <c r="S5" s="173">
        <v>20</v>
      </c>
      <c r="T5" s="40">
        <v>26.56</v>
      </c>
      <c r="U5" s="40">
        <v>4.01</v>
      </c>
      <c r="V5" s="40">
        <v>0.9</v>
      </c>
      <c r="W5" s="174"/>
    </row>
    <row r="6" spans="1:23" s="41" customFormat="1" x14ac:dyDescent="0.2">
      <c r="B6" s="45" t="s">
        <v>198</v>
      </c>
      <c r="C6" s="36">
        <v>14</v>
      </c>
      <c r="D6" s="35">
        <v>0.27</v>
      </c>
      <c r="E6" s="35">
        <v>0.1</v>
      </c>
      <c r="F6" s="35">
        <v>0.03</v>
      </c>
      <c r="G6" s="36">
        <v>28</v>
      </c>
      <c r="H6" s="35">
        <v>0.28000000000000003</v>
      </c>
      <c r="I6" s="35">
        <v>0.15</v>
      </c>
      <c r="J6" s="35">
        <v>0.03</v>
      </c>
      <c r="K6" s="36">
        <v>27</v>
      </c>
      <c r="L6" s="35">
        <v>0.34</v>
      </c>
      <c r="M6" s="35">
        <v>0.17</v>
      </c>
      <c r="N6" s="35">
        <v>0.03</v>
      </c>
      <c r="O6" s="36">
        <v>19</v>
      </c>
      <c r="P6" s="35">
        <v>0.37</v>
      </c>
      <c r="Q6" s="35">
        <v>0.15</v>
      </c>
      <c r="R6" s="35">
        <v>0.04</v>
      </c>
      <c r="S6" s="36">
        <v>20</v>
      </c>
      <c r="T6" s="35">
        <v>0.28999999999999998</v>
      </c>
      <c r="U6" s="35">
        <v>0.15</v>
      </c>
      <c r="V6" s="35">
        <v>0.03</v>
      </c>
      <c r="W6" s="174"/>
    </row>
    <row r="7" spans="1:23" s="41" customFormat="1" x14ac:dyDescent="0.2">
      <c r="B7" s="45" t="s">
        <v>199</v>
      </c>
      <c r="C7" s="36">
        <v>14</v>
      </c>
      <c r="D7" s="35">
        <v>5.21</v>
      </c>
      <c r="E7" s="35">
        <v>2.2200000000000002</v>
      </c>
      <c r="F7" s="35">
        <v>0.59</v>
      </c>
      <c r="G7" s="36">
        <v>28</v>
      </c>
      <c r="H7" s="35">
        <v>4.46</v>
      </c>
      <c r="I7" s="35">
        <v>2.0499999999999998</v>
      </c>
      <c r="J7" s="35">
        <v>0.39</v>
      </c>
      <c r="K7" s="36">
        <v>27</v>
      </c>
      <c r="L7" s="35">
        <v>5.74</v>
      </c>
      <c r="M7" s="35">
        <v>2.0099999999999998</v>
      </c>
      <c r="N7" s="35">
        <v>0.39</v>
      </c>
      <c r="O7" s="36">
        <v>19</v>
      </c>
      <c r="P7" s="35">
        <v>5.63</v>
      </c>
      <c r="Q7" s="35">
        <v>2.06</v>
      </c>
      <c r="R7" s="35">
        <v>0.47</v>
      </c>
      <c r="S7" s="36">
        <v>20</v>
      </c>
      <c r="T7" s="35">
        <v>5.85</v>
      </c>
      <c r="U7" s="35">
        <v>2.21</v>
      </c>
      <c r="V7" s="35">
        <v>0.49</v>
      </c>
      <c r="W7" s="174"/>
    </row>
    <row r="8" spans="1:23" s="41" customFormat="1" ht="24.75" customHeight="1" x14ac:dyDescent="0.25">
      <c r="A8" s="35" t="s">
        <v>70</v>
      </c>
      <c r="B8" s="44" t="s">
        <v>106</v>
      </c>
      <c r="C8" s="161">
        <v>14</v>
      </c>
      <c r="D8" s="160">
        <v>2150.0700000000002</v>
      </c>
      <c r="E8" s="159">
        <v>192.05</v>
      </c>
      <c r="F8" s="159">
        <v>51.33</v>
      </c>
      <c r="G8" s="161">
        <v>28</v>
      </c>
      <c r="H8" s="160">
        <v>2146.25</v>
      </c>
      <c r="I8" s="159">
        <v>151.71</v>
      </c>
      <c r="J8" s="159">
        <v>28.67</v>
      </c>
      <c r="K8" s="161">
        <v>27</v>
      </c>
      <c r="L8" s="160">
        <v>2200.56</v>
      </c>
      <c r="M8" s="159">
        <v>195.61</v>
      </c>
      <c r="N8" s="159">
        <v>37.64</v>
      </c>
      <c r="O8" s="161">
        <v>19</v>
      </c>
      <c r="P8" s="160">
        <v>2239.5300000000002</v>
      </c>
      <c r="Q8" s="159">
        <v>162.41</v>
      </c>
      <c r="R8" s="159">
        <v>37.26</v>
      </c>
      <c r="S8" s="161">
        <v>20</v>
      </c>
      <c r="T8" s="160">
        <v>2245.1</v>
      </c>
      <c r="U8" s="159">
        <v>180.21</v>
      </c>
      <c r="V8" s="159">
        <v>40.299999999999997</v>
      </c>
    </row>
    <row r="9" spans="1:23" x14ac:dyDescent="0.2">
      <c r="A9" s="35" t="s">
        <v>70</v>
      </c>
      <c r="B9" s="44" t="s">
        <v>56</v>
      </c>
      <c r="C9" s="104">
        <v>14</v>
      </c>
      <c r="D9" s="105">
        <v>20564.43</v>
      </c>
      <c r="E9" s="106">
        <v>1575.58</v>
      </c>
      <c r="F9" s="107">
        <v>421.09</v>
      </c>
      <c r="G9" s="104">
        <v>28</v>
      </c>
      <c r="H9" s="105">
        <v>20141.86</v>
      </c>
      <c r="I9" s="106">
        <v>2042.9</v>
      </c>
      <c r="J9" s="107">
        <v>386.07</v>
      </c>
      <c r="K9" s="104">
        <v>27</v>
      </c>
      <c r="L9" s="105">
        <v>20773.59</v>
      </c>
      <c r="M9" s="106">
        <v>1661.59</v>
      </c>
      <c r="N9" s="107">
        <v>319.77</v>
      </c>
      <c r="O9" s="104">
        <v>19</v>
      </c>
      <c r="P9" s="105">
        <v>20513.05</v>
      </c>
      <c r="Q9" s="106">
        <v>2080.06</v>
      </c>
      <c r="R9" s="107">
        <v>477.2</v>
      </c>
      <c r="S9" s="104">
        <v>20</v>
      </c>
      <c r="T9" s="105">
        <v>20556.900000000001</v>
      </c>
      <c r="U9" s="106">
        <v>2314.13</v>
      </c>
      <c r="V9" s="107">
        <v>517.46</v>
      </c>
    </row>
    <row r="10" spans="1:23" x14ac:dyDescent="0.2">
      <c r="A10" s="35" t="s">
        <v>70</v>
      </c>
      <c r="B10" s="44" t="s">
        <v>72</v>
      </c>
      <c r="C10" s="112">
        <v>14</v>
      </c>
      <c r="D10" s="113">
        <v>2433.5</v>
      </c>
      <c r="E10" s="114">
        <v>148.31</v>
      </c>
      <c r="F10" s="115">
        <v>39.64</v>
      </c>
      <c r="G10" s="112">
        <v>28</v>
      </c>
      <c r="H10" s="113">
        <v>2554.9299999999998</v>
      </c>
      <c r="I10" s="114">
        <v>301.85000000000002</v>
      </c>
      <c r="J10" s="115">
        <v>57.04</v>
      </c>
      <c r="K10" s="112">
        <v>27</v>
      </c>
      <c r="L10" s="113">
        <v>2736.86</v>
      </c>
      <c r="M10" s="114">
        <v>238.9</v>
      </c>
      <c r="N10" s="115">
        <v>45.98</v>
      </c>
      <c r="O10" s="112">
        <v>19</v>
      </c>
      <c r="P10" s="113">
        <v>2729.37</v>
      </c>
      <c r="Q10" s="114">
        <v>289.95</v>
      </c>
      <c r="R10" s="115">
        <v>66.52</v>
      </c>
      <c r="S10" s="112">
        <v>20</v>
      </c>
      <c r="T10" s="113">
        <v>2855.76</v>
      </c>
      <c r="U10" s="114">
        <v>218.56</v>
      </c>
      <c r="V10" s="115">
        <v>48.87</v>
      </c>
    </row>
    <row r="11" spans="1:23" x14ac:dyDescent="0.2">
      <c r="A11" s="35" t="s">
        <v>70</v>
      </c>
      <c r="B11" s="44" t="s">
        <v>57</v>
      </c>
      <c r="C11" s="104">
        <v>14</v>
      </c>
      <c r="D11" s="105">
        <v>4948.76</v>
      </c>
      <c r="E11" s="106">
        <v>790.18</v>
      </c>
      <c r="F11" s="107">
        <v>211.18</v>
      </c>
      <c r="G11" s="104">
        <v>28</v>
      </c>
      <c r="H11" s="105">
        <v>4724.7299999999996</v>
      </c>
      <c r="I11" s="106">
        <v>1273.0999999999999</v>
      </c>
      <c r="J11" s="107">
        <v>240.59</v>
      </c>
      <c r="K11" s="104">
        <v>27</v>
      </c>
      <c r="L11" s="105">
        <v>4585.8100000000004</v>
      </c>
      <c r="M11" s="106">
        <v>858.17</v>
      </c>
      <c r="N11" s="107">
        <v>165.16</v>
      </c>
      <c r="O11" s="104">
        <v>19</v>
      </c>
      <c r="P11" s="105">
        <v>4687.17</v>
      </c>
      <c r="Q11" s="106">
        <v>1038.04</v>
      </c>
      <c r="R11" s="107">
        <v>238.14</v>
      </c>
      <c r="S11" s="104">
        <v>20</v>
      </c>
      <c r="T11" s="105">
        <v>4967.46</v>
      </c>
      <c r="U11" s="106">
        <v>1012.28</v>
      </c>
      <c r="V11" s="107">
        <v>226.35</v>
      </c>
    </row>
    <row r="12" spans="1:23" x14ac:dyDescent="0.2">
      <c r="A12" s="35" t="s">
        <v>70</v>
      </c>
      <c r="B12" s="44" t="s">
        <v>77</v>
      </c>
      <c r="C12" s="120">
        <v>14</v>
      </c>
      <c r="D12" s="121">
        <v>1147.3399999999999</v>
      </c>
      <c r="E12" s="122">
        <v>190.91</v>
      </c>
      <c r="F12" s="123">
        <v>51.02</v>
      </c>
      <c r="G12" s="120">
        <v>28</v>
      </c>
      <c r="H12" s="121">
        <v>1076.45</v>
      </c>
      <c r="I12" s="122">
        <v>163.66999999999999</v>
      </c>
      <c r="J12" s="123">
        <v>30.93</v>
      </c>
      <c r="K12" s="120">
        <v>27</v>
      </c>
      <c r="L12" s="121">
        <v>992.77</v>
      </c>
      <c r="M12" s="122">
        <v>183.98</v>
      </c>
      <c r="N12" s="123">
        <v>35.409999999999997</v>
      </c>
      <c r="O12" s="124">
        <v>19</v>
      </c>
      <c r="P12" s="125">
        <v>799.51</v>
      </c>
      <c r="Q12" s="126">
        <v>179.77</v>
      </c>
      <c r="R12" s="127">
        <v>41.24</v>
      </c>
      <c r="S12" s="124">
        <v>20</v>
      </c>
      <c r="T12" s="125">
        <v>690.53</v>
      </c>
      <c r="U12" s="126">
        <v>195.98</v>
      </c>
      <c r="V12" s="127">
        <v>43.82</v>
      </c>
    </row>
    <row r="13" spans="1:23" x14ac:dyDescent="0.2">
      <c r="A13" s="35" t="s">
        <v>70</v>
      </c>
      <c r="B13" s="44" t="s">
        <v>58</v>
      </c>
      <c r="C13" s="104">
        <v>14</v>
      </c>
      <c r="D13" s="105">
        <v>7377.76</v>
      </c>
      <c r="E13" s="106">
        <v>1514.74</v>
      </c>
      <c r="F13" s="107">
        <v>404.83</v>
      </c>
      <c r="G13" s="104">
        <v>28</v>
      </c>
      <c r="H13" s="105">
        <v>7793</v>
      </c>
      <c r="I13" s="106">
        <v>1954.37</v>
      </c>
      <c r="J13" s="107">
        <v>369.34</v>
      </c>
      <c r="K13" s="104">
        <v>27</v>
      </c>
      <c r="L13" s="105">
        <v>6913.05</v>
      </c>
      <c r="M13" s="106">
        <v>1926.93</v>
      </c>
      <c r="N13" s="107">
        <v>370.84</v>
      </c>
      <c r="O13" s="104">
        <v>19</v>
      </c>
      <c r="P13" s="105">
        <v>6846.33</v>
      </c>
      <c r="Q13" s="106">
        <v>1161.9000000000001</v>
      </c>
      <c r="R13" s="107">
        <v>266.56</v>
      </c>
      <c r="S13" s="104">
        <v>20</v>
      </c>
      <c r="T13" s="105">
        <v>7912.22</v>
      </c>
      <c r="U13" s="106">
        <v>1827.12</v>
      </c>
      <c r="V13" s="107">
        <v>408.56</v>
      </c>
    </row>
    <row r="14" spans="1:23" x14ac:dyDescent="0.2">
      <c r="A14" s="35" t="s">
        <v>70</v>
      </c>
      <c r="B14" s="44" t="s">
        <v>59</v>
      </c>
      <c r="C14" s="104">
        <v>14</v>
      </c>
      <c r="D14" s="105">
        <v>1096.2</v>
      </c>
      <c r="E14" s="106">
        <v>119.37</v>
      </c>
      <c r="F14" s="107">
        <v>31.9</v>
      </c>
      <c r="G14" s="104">
        <v>28</v>
      </c>
      <c r="H14" s="105">
        <v>1023.1</v>
      </c>
      <c r="I14" s="106">
        <v>92.8</v>
      </c>
      <c r="J14" s="107">
        <v>17.54</v>
      </c>
      <c r="K14" s="104">
        <v>27</v>
      </c>
      <c r="L14" s="105">
        <v>1005.48</v>
      </c>
      <c r="M14" s="106">
        <v>118.56</v>
      </c>
      <c r="N14" s="107">
        <v>22.82</v>
      </c>
      <c r="O14" s="104">
        <v>19</v>
      </c>
      <c r="P14" s="105">
        <v>1000.37</v>
      </c>
      <c r="Q14" s="106">
        <v>113.1</v>
      </c>
      <c r="R14" s="107">
        <v>25.95</v>
      </c>
      <c r="S14" s="104">
        <v>20</v>
      </c>
      <c r="T14" s="105">
        <v>968.83</v>
      </c>
      <c r="U14" s="106">
        <v>86.73</v>
      </c>
      <c r="V14" s="107">
        <v>19.39</v>
      </c>
    </row>
    <row r="15" spans="1:23" x14ac:dyDescent="0.2">
      <c r="A15" s="35" t="s">
        <v>70</v>
      </c>
      <c r="B15" s="44" t="s">
        <v>60</v>
      </c>
      <c r="C15" s="143">
        <v>14</v>
      </c>
      <c r="D15" s="144">
        <v>21178.04</v>
      </c>
      <c r="E15" s="145">
        <v>2172.87</v>
      </c>
      <c r="F15" s="146">
        <v>580.72</v>
      </c>
      <c r="G15" s="143">
        <v>28</v>
      </c>
      <c r="H15" s="144">
        <v>21331.18</v>
      </c>
      <c r="I15" s="145">
        <v>2004.32</v>
      </c>
      <c r="J15" s="146">
        <v>378.78</v>
      </c>
      <c r="K15" s="143">
        <v>27</v>
      </c>
      <c r="L15" s="144">
        <v>21055.54</v>
      </c>
      <c r="M15" s="145">
        <v>1833.27</v>
      </c>
      <c r="N15" s="146">
        <v>352.81</v>
      </c>
      <c r="O15" s="143">
        <v>19</v>
      </c>
      <c r="P15" s="144">
        <v>21763.82</v>
      </c>
      <c r="Q15" s="145">
        <v>2984.86</v>
      </c>
      <c r="R15" s="146">
        <v>684.77</v>
      </c>
      <c r="S15" s="143">
        <v>20</v>
      </c>
      <c r="T15" s="144">
        <v>20283.29</v>
      </c>
      <c r="U15" s="145">
        <v>2873.84</v>
      </c>
      <c r="V15" s="146">
        <v>642.61</v>
      </c>
    </row>
    <row r="16" spans="1:23" x14ac:dyDescent="0.2">
      <c r="A16" s="35" t="s">
        <v>70</v>
      </c>
      <c r="B16" s="44" t="s">
        <v>61</v>
      </c>
      <c r="C16" s="104">
        <v>14</v>
      </c>
      <c r="D16" s="105">
        <v>4154.33</v>
      </c>
      <c r="E16" s="106">
        <v>396.15</v>
      </c>
      <c r="F16" s="107">
        <v>105.88</v>
      </c>
      <c r="G16" s="104">
        <v>28</v>
      </c>
      <c r="H16" s="105">
        <v>4185.53</v>
      </c>
      <c r="I16" s="106">
        <v>500.35</v>
      </c>
      <c r="J16" s="107">
        <v>94.56</v>
      </c>
      <c r="K16" s="104">
        <v>27</v>
      </c>
      <c r="L16" s="105">
        <v>4283.16</v>
      </c>
      <c r="M16" s="106">
        <v>342.18</v>
      </c>
      <c r="N16" s="107">
        <v>65.849999999999994</v>
      </c>
      <c r="O16" s="104">
        <v>19</v>
      </c>
      <c r="P16" s="105">
        <v>4428.3900000000003</v>
      </c>
      <c r="Q16" s="106">
        <v>420.76</v>
      </c>
      <c r="R16" s="107">
        <v>96.53</v>
      </c>
      <c r="S16" s="104">
        <v>20</v>
      </c>
      <c r="T16" s="105">
        <v>4266.3100000000004</v>
      </c>
      <c r="U16" s="106">
        <v>365.14</v>
      </c>
      <c r="V16" s="107">
        <v>81.650000000000006</v>
      </c>
    </row>
    <row r="17" spans="1:22" x14ac:dyDescent="0.2">
      <c r="A17" s="35" t="s">
        <v>70</v>
      </c>
      <c r="B17" s="44" t="s">
        <v>62</v>
      </c>
      <c r="C17" s="104">
        <v>14</v>
      </c>
      <c r="D17" s="105">
        <v>476.02</v>
      </c>
      <c r="E17" s="106">
        <v>30.83</v>
      </c>
      <c r="F17" s="107">
        <v>8.24</v>
      </c>
      <c r="G17" s="104">
        <v>28</v>
      </c>
      <c r="H17" s="105">
        <v>538.74</v>
      </c>
      <c r="I17" s="106">
        <v>68.400000000000006</v>
      </c>
      <c r="J17" s="107">
        <v>12.93</v>
      </c>
      <c r="K17" s="104">
        <v>27</v>
      </c>
      <c r="L17" s="105">
        <v>554.51</v>
      </c>
      <c r="M17" s="106">
        <v>70.55</v>
      </c>
      <c r="N17" s="107">
        <v>13.58</v>
      </c>
      <c r="O17" s="104">
        <v>19</v>
      </c>
      <c r="P17" s="105">
        <v>565.29999999999995</v>
      </c>
      <c r="Q17" s="106">
        <v>71.709999999999994</v>
      </c>
      <c r="R17" s="107">
        <v>16.45</v>
      </c>
      <c r="S17" s="104">
        <v>20</v>
      </c>
      <c r="T17" s="105">
        <v>591.61</v>
      </c>
      <c r="U17" s="106">
        <v>77.44</v>
      </c>
      <c r="V17" s="107">
        <v>17.32</v>
      </c>
    </row>
    <row r="18" spans="1:22" x14ac:dyDescent="0.2">
      <c r="A18" s="35" t="s">
        <v>70</v>
      </c>
      <c r="B18" s="44" t="s">
        <v>63</v>
      </c>
      <c r="C18" s="104">
        <v>14</v>
      </c>
      <c r="D18" s="105">
        <v>73851.960000000006</v>
      </c>
      <c r="E18" s="106">
        <v>3075.2</v>
      </c>
      <c r="F18" s="107">
        <v>821.88</v>
      </c>
      <c r="G18" s="104">
        <v>28</v>
      </c>
      <c r="H18" s="105">
        <v>73240.600000000006</v>
      </c>
      <c r="I18" s="106">
        <v>3002.16</v>
      </c>
      <c r="J18" s="107">
        <v>567.35</v>
      </c>
      <c r="K18" s="104">
        <v>27</v>
      </c>
      <c r="L18" s="105">
        <v>73879.08</v>
      </c>
      <c r="M18" s="106">
        <v>3168.76</v>
      </c>
      <c r="N18" s="107">
        <v>609.83000000000004</v>
      </c>
      <c r="O18" s="104">
        <v>19</v>
      </c>
      <c r="P18" s="105">
        <v>74922.600000000006</v>
      </c>
      <c r="Q18" s="106">
        <v>3333.8</v>
      </c>
      <c r="R18" s="107">
        <v>764.83</v>
      </c>
      <c r="S18" s="104">
        <v>20</v>
      </c>
      <c r="T18" s="105">
        <v>74481.960000000006</v>
      </c>
      <c r="U18" s="106">
        <v>3030.28</v>
      </c>
      <c r="V18" s="107">
        <v>677.59</v>
      </c>
    </row>
    <row r="19" spans="1:22" x14ac:dyDescent="0.2">
      <c r="A19" s="35" t="s">
        <v>70</v>
      </c>
      <c r="B19" s="44" t="s">
        <v>64</v>
      </c>
      <c r="C19" s="162">
        <v>14</v>
      </c>
      <c r="D19" s="166">
        <v>4776.18</v>
      </c>
      <c r="E19" s="167">
        <v>561.20000000000005</v>
      </c>
      <c r="F19" s="168">
        <v>149.99</v>
      </c>
      <c r="G19" s="162">
        <v>28</v>
      </c>
      <c r="H19" s="166">
        <v>4778.43</v>
      </c>
      <c r="I19" s="167">
        <v>616.94000000000005</v>
      </c>
      <c r="J19" s="168">
        <v>116.59</v>
      </c>
      <c r="K19" s="162">
        <v>27</v>
      </c>
      <c r="L19" s="166">
        <v>4847.03</v>
      </c>
      <c r="M19" s="167">
        <v>520.1</v>
      </c>
      <c r="N19" s="168">
        <v>100.09</v>
      </c>
      <c r="O19" s="162">
        <v>19</v>
      </c>
      <c r="P19" s="166">
        <v>4932.5600000000004</v>
      </c>
      <c r="Q19" s="167">
        <v>630</v>
      </c>
      <c r="R19" s="168">
        <v>144.53</v>
      </c>
      <c r="S19" s="162">
        <v>20</v>
      </c>
      <c r="T19" s="166">
        <v>5072.8999999999996</v>
      </c>
      <c r="U19" s="167">
        <v>539.5</v>
      </c>
      <c r="V19" s="168">
        <v>120.64</v>
      </c>
    </row>
    <row r="20" spans="1:22" x14ac:dyDescent="0.2">
      <c r="A20" s="35" t="s">
        <v>70</v>
      </c>
      <c r="B20" s="44" t="s">
        <v>65</v>
      </c>
      <c r="C20" s="162">
        <v>14</v>
      </c>
      <c r="D20" s="166">
        <v>2672.09</v>
      </c>
      <c r="E20" s="167">
        <v>330.33</v>
      </c>
      <c r="F20" s="168">
        <v>88.29</v>
      </c>
      <c r="G20" s="162">
        <v>28</v>
      </c>
      <c r="H20" s="166">
        <v>2840.78</v>
      </c>
      <c r="I20" s="167">
        <v>314.54000000000002</v>
      </c>
      <c r="J20" s="168">
        <v>59.44</v>
      </c>
      <c r="K20" s="162">
        <v>27</v>
      </c>
      <c r="L20" s="166">
        <v>2785.56</v>
      </c>
      <c r="M20" s="167">
        <v>246.16</v>
      </c>
      <c r="N20" s="168">
        <v>47.37</v>
      </c>
      <c r="O20" s="162">
        <v>19</v>
      </c>
      <c r="P20" s="166">
        <v>2903.95</v>
      </c>
      <c r="Q20" s="167">
        <v>288.2</v>
      </c>
      <c r="R20" s="168">
        <v>66.12</v>
      </c>
      <c r="S20" s="162">
        <v>20</v>
      </c>
      <c r="T20" s="166">
        <v>3050.28</v>
      </c>
      <c r="U20" s="167">
        <v>419.16</v>
      </c>
      <c r="V20" s="168">
        <v>93.73</v>
      </c>
    </row>
    <row r="21" spans="1:22" x14ac:dyDescent="0.2">
      <c r="A21" s="35" t="s">
        <v>70</v>
      </c>
      <c r="B21" s="44" t="s">
        <v>66</v>
      </c>
      <c r="C21" s="104">
        <v>14</v>
      </c>
      <c r="D21" s="105">
        <v>36207.449999999997</v>
      </c>
      <c r="E21" s="106">
        <v>2383.9899999999998</v>
      </c>
      <c r="F21" s="107">
        <v>637.15</v>
      </c>
      <c r="G21" s="104">
        <v>28</v>
      </c>
      <c r="H21" s="105">
        <v>36476.69</v>
      </c>
      <c r="I21" s="106">
        <v>3178.85</v>
      </c>
      <c r="J21" s="107">
        <v>600.75</v>
      </c>
      <c r="K21" s="104">
        <v>27</v>
      </c>
      <c r="L21" s="105">
        <v>37555.39</v>
      </c>
      <c r="M21" s="106">
        <v>2500.0100000000002</v>
      </c>
      <c r="N21" s="107">
        <v>481.13</v>
      </c>
      <c r="O21" s="104">
        <v>19</v>
      </c>
      <c r="P21" s="105">
        <v>37884.720000000001</v>
      </c>
      <c r="Q21" s="106">
        <v>2669.04</v>
      </c>
      <c r="R21" s="107">
        <v>612.32000000000005</v>
      </c>
      <c r="S21" s="104">
        <v>20</v>
      </c>
      <c r="T21" s="105">
        <v>37846.81</v>
      </c>
      <c r="U21" s="106">
        <v>1627.41</v>
      </c>
      <c r="V21" s="107">
        <v>363.9</v>
      </c>
    </row>
    <row r="22" spans="1:22" x14ac:dyDescent="0.2">
      <c r="A22" s="35" t="s">
        <v>70</v>
      </c>
      <c r="B22" s="44" t="s">
        <v>67</v>
      </c>
      <c r="C22" s="104">
        <v>14</v>
      </c>
      <c r="D22" s="105">
        <v>45521.05</v>
      </c>
      <c r="E22" s="106">
        <v>6231.03</v>
      </c>
      <c r="F22" s="107">
        <v>1665.31</v>
      </c>
      <c r="G22" s="104">
        <v>28</v>
      </c>
      <c r="H22" s="105">
        <v>43399.74</v>
      </c>
      <c r="I22" s="106">
        <v>10234.950000000001</v>
      </c>
      <c r="J22" s="107">
        <v>1934.22</v>
      </c>
      <c r="K22" s="104">
        <v>27</v>
      </c>
      <c r="L22" s="105">
        <v>44539.19</v>
      </c>
      <c r="M22" s="106">
        <v>9359.2999999999993</v>
      </c>
      <c r="N22" s="107">
        <v>1801.2</v>
      </c>
      <c r="O22" s="104">
        <v>19</v>
      </c>
      <c r="P22" s="105">
        <v>44100.44</v>
      </c>
      <c r="Q22" s="106">
        <v>7070.43</v>
      </c>
      <c r="R22" s="107">
        <v>1622.07</v>
      </c>
      <c r="S22" s="104">
        <v>20</v>
      </c>
      <c r="T22" s="105">
        <v>44865</v>
      </c>
      <c r="U22" s="106">
        <v>8089.57</v>
      </c>
      <c r="V22" s="107">
        <v>1808.88</v>
      </c>
    </row>
    <row r="23" spans="1:22" x14ac:dyDescent="0.2">
      <c r="A23" s="35" t="s">
        <v>70</v>
      </c>
      <c r="B23" s="44" t="s">
        <v>93</v>
      </c>
      <c r="C23" s="104">
        <v>14</v>
      </c>
      <c r="D23" s="105">
        <v>74.86</v>
      </c>
      <c r="E23" s="106">
        <v>3.86</v>
      </c>
      <c r="F23" s="107">
        <v>1.03</v>
      </c>
      <c r="G23" s="104">
        <v>28</v>
      </c>
      <c r="H23" s="105">
        <v>72.47</v>
      </c>
      <c r="I23" s="106">
        <v>4.3099999999999996</v>
      </c>
      <c r="J23" s="107">
        <v>0.82</v>
      </c>
      <c r="K23" s="104">
        <v>27</v>
      </c>
      <c r="L23" s="105">
        <v>72.22</v>
      </c>
      <c r="M23" s="106">
        <v>6.85</v>
      </c>
      <c r="N23" s="107">
        <v>1.32</v>
      </c>
      <c r="O23" s="104">
        <v>19</v>
      </c>
      <c r="P23" s="105">
        <v>69.97</v>
      </c>
      <c r="Q23" s="106">
        <v>8.9499999999999993</v>
      </c>
      <c r="R23" s="107">
        <v>2.0499999999999998</v>
      </c>
      <c r="S23" s="104">
        <v>20</v>
      </c>
      <c r="T23" s="105">
        <v>71.28</v>
      </c>
      <c r="U23" s="106">
        <v>7.06</v>
      </c>
      <c r="V23" s="107">
        <v>1.58</v>
      </c>
    </row>
    <row r="24" spans="1:22" ht="23.25" customHeight="1" x14ac:dyDescent="0.2">
      <c r="A24" s="35" t="s">
        <v>71</v>
      </c>
      <c r="B24" s="44" t="s">
        <v>72</v>
      </c>
      <c r="C24" s="112">
        <v>14</v>
      </c>
      <c r="D24" s="113">
        <v>110.05</v>
      </c>
      <c r="E24" s="114">
        <v>19.149999999999999</v>
      </c>
      <c r="F24" s="115">
        <v>5.12</v>
      </c>
      <c r="G24" s="112">
        <v>28</v>
      </c>
      <c r="H24" s="113">
        <v>117.55</v>
      </c>
      <c r="I24" s="114">
        <v>26.82</v>
      </c>
      <c r="J24" s="115">
        <v>5.07</v>
      </c>
      <c r="K24" s="112">
        <v>27</v>
      </c>
      <c r="L24" s="113">
        <v>123.76</v>
      </c>
      <c r="M24" s="114">
        <v>27.5</v>
      </c>
      <c r="N24" s="115">
        <v>5.29</v>
      </c>
      <c r="O24" s="112">
        <v>19</v>
      </c>
      <c r="P24" s="113">
        <v>136.47999999999999</v>
      </c>
      <c r="Q24" s="114">
        <v>21.72</v>
      </c>
      <c r="R24" s="115">
        <v>4.9800000000000004</v>
      </c>
      <c r="S24" s="112">
        <v>20</v>
      </c>
      <c r="T24" s="113">
        <v>140.01</v>
      </c>
      <c r="U24" s="114">
        <v>25.72</v>
      </c>
      <c r="V24" s="115">
        <v>5.75</v>
      </c>
    </row>
    <row r="25" spans="1:22" x14ac:dyDescent="0.2">
      <c r="A25" s="35" t="s">
        <v>71</v>
      </c>
      <c r="B25" s="44" t="s">
        <v>76</v>
      </c>
      <c r="C25" s="104">
        <v>14</v>
      </c>
      <c r="D25" s="105">
        <v>28.46</v>
      </c>
      <c r="E25" s="106">
        <v>2.94</v>
      </c>
      <c r="F25" s="107">
        <v>0.79</v>
      </c>
      <c r="G25" s="104">
        <v>28</v>
      </c>
      <c r="H25" s="105">
        <v>29.56</v>
      </c>
      <c r="I25" s="106">
        <v>6.44</v>
      </c>
      <c r="J25" s="107">
        <v>1.22</v>
      </c>
      <c r="K25" s="104">
        <v>27</v>
      </c>
      <c r="L25" s="105">
        <v>28.5</v>
      </c>
      <c r="M25" s="106">
        <v>3.2</v>
      </c>
      <c r="N25" s="107">
        <v>0.61</v>
      </c>
      <c r="O25" s="104">
        <v>19</v>
      </c>
      <c r="P25" s="105">
        <v>28.1</v>
      </c>
      <c r="Q25" s="106">
        <v>3.24</v>
      </c>
      <c r="R25" s="107">
        <v>0.74</v>
      </c>
      <c r="S25" s="104">
        <v>20</v>
      </c>
      <c r="T25" s="105">
        <v>28.37</v>
      </c>
      <c r="U25" s="106">
        <v>3.99</v>
      </c>
      <c r="V25" s="107">
        <v>0.89</v>
      </c>
    </row>
    <row r="26" spans="1:22" x14ac:dyDescent="0.2">
      <c r="A26" s="35" t="s">
        <v>71</v>
      </c>
      <c r="B26" s="44" t="s">
        <v>68</v>
      </c>
      <c r="C26" s="104">
        <v>14</v>
      </c>
      <c r="D26" s="105">
        <v>20.39</v>
      </c>
      <c r="E26" s="106">
        <v>1.78</v>
      </c>
      <c r="F26" s="107">
        <v>0.48</v>
      </c>
      <c r="G26" s="104">
        <v>28</v>
      </c>
      <c r="H26" s="105">
        <v>19.829999999999998</v>
      </c>
      <c r="I26" s="106">
        <v>1.41</v>
      </c>
      <c r="J26" s="107">
        <v>0.27</v>
      </c>
      <c r="K26" s="104">
        <v>27</v>
      </c>
      <c r="L26" s="105">
        <v>19.850000000000001</v>
      </c>
      <c r="M26" s="106">
        <v>1.93</v>
      </c>
      <c r="N26" s="107">
        <v>0.37</v>
      </c>
      <c r="O26" s="104">
        <v>19</v>
      </c>
      <c r="P26" s="105">
        <v>19.989999999999998</v>
      </c>
      <c r="Q26" s="106">
        <v>1.55</v>
      </c>
      <c r="R26" s="107">
        <v>0.36</v>
      </c>
      <c r="S26" s="104">
        <v>20</v>
      </c>
      <c r="T26" s="105">
        <v>18.89</v>
      </c>
      <c r="U26" s="106">
        <v>1.52</v>
      </c>
      <c r="V26" s="107">
        <v>0.34</v>
      </c>
    </row>
    <row r="27" spans="1:22" x14ac:dyDescent="0.2">
      <c r="A27" s="35" t="s">
        <v>71</v>
      </c>
      <c r="B27" s="44" t="s">
        <v>75</v>
      </c>
      <c r="C27" s="104">
        <v>14</v>
      </c>
      <c r="D27" s="105">
        <v>4.66</v>
      </c>
      <c r="E27" s="106">
        <v>0.44</v>
      </c>
      <c r="F27" s="107">
        <v>0.12</v>
      </c>
      <c r="G27" s="104">
        <v>28</v>
      </c>
      <c r="H27" s="105">
        <v>4.63</v>
      </c>
      <c r="I27" s="106">
        <v>0.41</v>
      </c>
      <c r="J27" s="107">
        <v>0.08</v>
      </c>
      <c r="K27" s="104">
        <v>27</v>
      </c>
      <c r="L27" s="105">
        <v>4.5</v>
      </c>
      <c r="M27" s="106">
        <v>0.53</v>
      </c>
      <c r="N27" s="107">
        <v>0.1</v>
      </c>
      <c r="O27" s="104">
        <v>19</v>
      </c>
      <c r="P27" s="105">
        <v>4.7</v>
      </c>
      <c r="Q27" s="106">
        <v>0.53</v>
      </c>
      <c r="R27" s="107">
        <v>0.12</v>
      </c>
      <c r="S27" s="104">
        <v>20</v>
      </c>
      <c r="T27" s="105">
        <v>4.72</v>
      </c>
      <c r="U27" s="106">
        <v>0.33</v>
      </c>
      <c r="V27" s="107">
        <v>7.0000000000000007E-2</v>
      </c>
    </row>
    <row r="28" spans="1:22" x14ac:dyDescent="0.2">
      <c r="A28" s="35" t="s">
        <v>71</v>
      </c>
      <c r="B28" s="44" t="s">
        <v>73</v>
      </c>
      <c r="C28" s="104">
        <v>14</v>
      </c>
      <c r="D28" s="105">
        <v>1.88</v>
      </c>
      <c r="E28" s="106">
        <v>0.38</v>
      </c>
      <c r="F28" s="107">
        <v>0.1</v>
      </c>
      <c r="G28" s="104">
        <v>28</v>
      </c>
      <c r="H28" s="105">
        <v>1.9</v>
      </c>
      <c r="I28" s="106">
        <v>0.32</v>
      </c>
      <c r="J28" s="107">
        <v>0.06</v>
      </c>
      <c r="K28" s="104">
        <v>27</v>
      </c>
      <c r="L28" s="105">
        <v>1.84</v>
      </c>
      <c r="M28" s="106">
        <v>0.38</v>
      </c>
      <c r="N28" s="107">
        <v>7.0000000000000007E-2</v>
      </c>
      <c r="O28" s="104">
        <v>19</v>
      </c>
      <c r="P28" s="105">
        <v>1.75</v>
      </c>
      <c r="Q28" s="106">
        <v>0.31</v>
      </c>
      <c r="R28" s="107">
        <v>7.0000000000000007E-2</v>
      </c>
      <c r="S28" s="104">
        <v>20</v>
      </c>
      <c r="T28" s="105">
        <v>1.78</v>
      </c>
      <c r="U28" s="106">
        <v>0.25</v>
      </c>
      <c r="V28" s="107">
        <v>0.06</v>
      </c>
    </row>
    <row r="29" spans="1:22" x14ac:dyDescent="0.2">
      <c r="A29" s="35" t="s">
        <v>71</v>
      </c>
      <c r="B29" s="44" t="s">
        <v>74</v>
      </c>
      <c r="C29" s="136">
        <v>14</v>
      </c>
      <c r="D29" s="137">
        <v>1.97</v>
      </c>
      <c r="E29" s="138">
        <v>0.49</v>
      </c>
      <c r="F29" s="139">
        <v>0.13</v>
      </c>
      <c r="G29" s="136">
        <v>28</v>
      </c>
      <c r="H29" s="137">
        <v>1.94</v>
      </c>
      <c r="I29" s="138">
        <v>0.4</v>
      </c>
      <c r="J29" s="139">
        <v>7.0000000000000007E-2</v>
      </c>
      <c r="K29" s="136">
        <v>27</v>
      </c>
      <c r="L29" s="137">
        <v>1.78</v>
      </c>
      <c r="M29" s="138">
        <v>0.35</v>
      </c>
      <c r="N29" s="139">
        <v>7.0000000000000007E-2</v>
      </c>
      <c r="O29" s="136">
        <v>19</v>
      </c>
      <c r="P29" s="137">
        <v>1.68</v>
      </c>
      <c r="Q29" s="138">
        <v>0.25</v>
      </c>
      <c r="R29" s="139">
        <v>0.06</v>
      </c>
      <c r="S29" s="136">
        <v>20</v>
      </c>
      <c r="T29" s="137">
        <v>1.85</v>
      </c>
      <c r="U29" s="138">
        <v>0.28999999999999998</v>
      </c>
      <c r="V29" s="139">
        <v>0.06</v>
      </c>
    </row>
    <row r="31" spans="1:22" x14ac:dyDescent="0.2">
      <c r="U31" s="35" t="s">
        <v>101</v>
      </c>
      <c r="V31" s="35">
        <f>SUM(C9,G9,K9,O9,S9)</f>
        <v>108</v>
      </c>
    </row>
    <row r="32" spans="1:22" ht="25.5" x14ac:dyDescent="0.35">
      <c r="C32" s="223" t="s">
        <v>1</v>
      </c>
      <c r="D32" s="224"/>
      <c r="E32" s="224"/>
      <c r="F32" s="224"/>
      <c r="G32" s="224"/>
      <c r="H32" s="224"/>
      <c r="I32" s="224"/>
      <c r="J32" s="224"/>
      <c r="K32" s="224"/>
      <c r="L32" s="224"/>
      <c r="M32" s="224"/>
      <c r="N32" s="224"/>
      <c r="O32" s="224"/>
      <c r="P32" s="224"/>
      <c r="Q32" s="224"/>
      <c r="R32" s="224"/>
      <c r="S32" s="224"/>
      <c r="T32" s="224"/>
      <c r="U32" s="224"/>
      <c r="V32" s="225"/>
    </row>
    <row r="33" spans="1:23" ht="20.25" x14ac:dyDescent="0.3">
      <c r="C33" s="239" t="s">
        <v>84</v>
      </c>
      <c r="D33" s="240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1"/>
    </row>
    <row r="34" spans="1:23" ht="20.25" x14ac:dyDescent="0.3">
      <c r="C34" s="229" t="s">
        <v>83</v>
      </c>
      <c r="D34" s="230"/>
      <c r="E34" s="230"/>
      <c r="F34" s="231"/>
      <c r="G34" s="229" t="s">
        <v>79</v>
      </c>
      <c r="H34" s="230"/>
      <c r="I34" s="230"/>
      <c r="J34" s="231"/>
      <c r="K34" s="229" t="s">
        <v>80</v>
      </c>
      <c r="L34" s="230"/>
      <c r="M34" s="230"/>
      <c r="N34" s="231"/>
      <c r="O34" s="229" t="s">
        <v>81</v>
      </c>
      <c r="P34" s="230"/>
      <c r="Q34" s="230"/>
      <c r="R34" s="231"/>
      <c r="S34" s="232" t="s">
        <v>82</v>
      </c>
      <c r="T34" s="232"/>
      <c r="U34" s="232"/>
      <c r="V34" s="233"/>
    </row>
    <row r="35" spans="1:23" ht="37.5" customHeight="1" x14ac:dyDescent="0.2">
      <c r="C35" s="100" t="s">
        <v>48</v>
      </c>
      <c r="D35" s="101" t="s">
        <v>3</v>
      </c>
      <c r="E35" s="102" t="s">
        <v>15</v>
      </c>
      <c r="F35" s="103" t="s">
        <v>69</v>
      </c>
      <c r="G35" s="100" t="s">
        <v>48</v>
      </c>
      <c r="H35" s="101" t="s">
        <v>3</v>
      </c>
      <c r="I35" s="102" t="s">
        <v>15</v>
      </c>
      <c r="J35" s="103" t="s">
        <v>69</v>
      </c>
      <c r="K35" s="100" t="s">
        <v>48</v>
      </c>
      <c r="L35" s="101" t="s">
        <v>3</v>
      </c>
      <c r="M35" s="102" t="s">
        <v>15</v>
      </c>
      <c r="N35" s="103" t="s">
        <v>69</v>
      </c>
      <c r="O35" s="100" t="s">
        <v>48</v>
      </c>
      <c r="P35" s="101" t="s">
        <v>3</v>
      </c>
      <c r="Q35" s="102" t="s">
        <v>15</v>
      </c>
      <c r="R35" s="103" t="s">
        <v>69</v>
      </c>
      <c r="S35" s="102" t="s">
        <v>48</v>
      </c>
      <c r="T35" s="101" t="s">
        <v>3</v>
      </c>
      <c r="U35" s="102" t="s">
        <v>15</v>
      </c>
      <c r="V35" s="103" t="s">
        <v>69</v>
      </c>
    </row>
    <row r="36" spans="1:23" x14ac:dyDescent="0.2">
      <c r="B36" s="45" t="s">
        <v>6</v>
      </c>
      <c r="C36" s="175">
        <v>55</v>
      </c>
      <c r="D36" s="40">
        <v>22.55</v>
      </c>
      <c r="E36" s="40">
        <v>4.3099999999999996</v>
      </c>
      <c r="F36" s="40">
        <v>0.57999999999999996</v>
      </c>
      <c r="G36" s="173">
        <v>68</v>
      </c>
      <c r="H36" s="40">
        <v>23.52</v>
      </c>
      <c r="I36" s="40">
        <v>4.25</v>
      </c>
      <c r="J36" s="40">
        <v>0.52</v>
      </c>
      <c r="K36" s="173">
        <v>42</v>
      </c>
      <c r="L36" s="40">
        <v>22.55</v>
      </c>
      <c r="M36" s="40">
        <v>3.7</v>
      </c>
      <c r="N36" s="40">
        <v>0.56999999999999995</v>
      </c>
      <c r="O36" s="173">
        <v>25</v>
      </c>
      <c r="P36" s="40">
        <v>24.34</v>
      </c>
      <c r="Q36" s="40">
        <v>4.55</v>
      </c>
      <c r="R36" s="40">
        <v>0.91</v>
      </c>
      <c r="S36" s="173">
        <v>27</v>
      </c>
      <c r="T36" s="40">
        <v>26.61</v>
      </c>
      <c r="U36" s="40">
        <v>6.09</v>
      </c>
      <c r="V36" s="40">
        <v>1.17</v>
      </c>
      <c r="W36" s="36"/>
    </row>
    <row r="37" spans="1:23" x14ac:dyDescent="0.2">
      <c r="B37" s="45" t="s">
        <v>198</v>
      </c>
      <c r="C37" s="157">
        <v>55</v>
      </c>
      <c r="D37" s="35">
        <v>0.3</v>
      </c>
      <c r="E37" s="35">
        <v>0.13</v>
      </c>
      <c r="F37" s="35">
        <v>0.02</v>
      </c>
      <c r="G37" s="36">
        <v>68</v>
      </c>
      <c r="H37" s="35">
        <v>0.28999999999999998</v>
      </c>
      <c r="I37" s="35">
        <v>0.14000000000000001</v>
      </c>
      <c r="J37" s="35">
        <v>0.02</v>
      </c>
      <c r="K37" s="36">
        <v>42</v>
      </c>
      <c r="L37" s="35">
        <v>0.35</v>
      </c>
      <c r="M37" s="35">
        <v>0.16</v>
      </c>
      <c r="N37" s="35">
        <v>0.03</v>
      </c>
      <c r="O37" s="36">
        <v>25</v>
      </c>
      <c r="P37" s="35">
        <v>0.34</v>
      </c>
      <c r="Q37" s="35">
        <v>0.11</v>
      </c>
      <c r="R37" s="35">
        <v>0.02</v>
      </c>
      <c r="S37" s="36">
        <v>27</v>
      </c>
      <c r="T37" s="35">
        <v>0.33</v>
      </c>
      <c r="U37" s="35">
        <v>0.15</v>
      </c>
      <c r="V37" s="35">
        <v>0.03</v>
      </c>
      <c r="W37" s="36"/>
    </row>
    <row r="38" spans="1:23" x14ac:dyDescent="0.2">
      <c r="B38" s="45" t="s">
        <v>199</v>
      </c>
      <c r="C38" s="157">
        <v>55</v>
      </c>
      <c r="D38" s="35">
        <v>4.24</v>
      </c>
      <c r="E38" s="35">
        <v>1.86</v>
      </c>
      <c r="F38" s="35">
        <v>0.25</v>
      </c>
      <c r="G38" s="36">
        <v>68</v>
      </c>
      <c r="H38" s="35">
        <v>4.38</v>
      </c>
      <c r="I38" s="35">
        <v>2.04</v>
      </c>
      <c r="J38" s="35">
        <v>0.25</v>
      </c>
      <c r="K38" s="36">
        <v>42</v>
      </c>
      <c r="L38" s="35">
        <v>5.81</v>
      </c>
      <c r="M38" s="35">
        <v>2.09</v>
      </c>
      <c r="N38" s="35">
        <v>0.32</v>
      </c>
      <c r="O38" s="36">
        <v>25</v>
      </c>
      <c r="P38" s="35">
        <v>4.76</v>
      </c>
      <c r="Q38" s="35">
        <v>2.0299999999999998</v>
      </c>
      <c r="R38" s="35">
        <v>0.41</v>
      </c>
      <c r="S38" s="36">
        <v>27</v>
      </c>
      <c r="T38" s="35">
        <v>4.7</v>
      </c>
      <c r="U38" s="35">
        <v>2.0299999999999998</v>
      </c>
      <c r="V38" s="35">
        <v>0.39</v>
      </c>
      <c r="W38" s="36"/>
    </row>
    <row r="39" spans="1:23" ht="27" customHeight="1" x14ac:dyDescent="0.25">
      <c r="A39" s="35" t="s">
        <v>70</v>
      </c>
      <c r="B39" s="44" t="s">
        <v>106</v>
      </c>
      <c r="C39" s="157">
        <v>55</v>
      </c>
      <c r="D39" s="158">
        <v>2046.71</v>
      </c>
      <c r="E39" s="35">
        <v>105.5</v>
      </c>
      <c r="F39" s="35">
        <v>14.23</v>
      </c>
      <c r="G39" s="36">
        <v>68</v>
      </c>
      <c r="H39" s="158">
        <v>2086.38</v>
      </c>
      <c r="I39" s="35">
        <v>218.59</v>
      </c>
      <c r="J39" s="35">
        <v>26.51</v>
      </c>
      <c r="K39" s="36">
        <v>42</v>
      </c>
      <c r="L39" s="158">
        <v>2074.86</v>
      </c>
      <c r="M39" s="35">
        <v>109.86</v>
      </c>
      <c r="N39" s="35">
        <v>16.95</v>
      </c>
      <c r="O39" s="36">
        <v>25</v>
      </c>
      <c r="P39" s="158">
        <v>2174.6799999999998</v>
      </c>
      <c r="Q39" s="35">
        <v>157.76</v>
      </c>
      <c r="R39" s="35">
        <v>31.55</v>
      </c>
      <c r="S39" s="36">
        <v>27</v>
      </c>
      <c r="T39" s="158">
        <v>2099.37</v>
      </c>
      <c r="U39" s="35">
        <v>163.34</v>
      </c>
      <c r="V39" s="35">
        <v>31.43</v>
      </c>
      <c r="W39" s="36"/>
    </row>
    <row r="40" spans="1:23" x14ac:dyDescent="0.2">
      <c r="A40" s="35" t="s">
        <v>70</v>
      </c>
      <c r="B40" s="44" t="s">
        <v>56</v>
      </c>
      <c r="C40" s="104">
        <v>55</v>
      </c>
      <c r="D40" s="108">
        <v>19544.87</v>
      </c>
      <c r="E40" s="109">
        <v>1620.75</v>
      </c>
      <c r="F40" s="110">
        <v>218.54</v>
      </c>
      <c r="G40" s="104">
        <v>68</v>
      </c>
      <c r="H40" s="108">
        <v>20199.560000000001</v>
      </c>
      <c r="I40" s="109">
        <v>1825.09</v>
      </c>
      <c r="J40" s="110">
        <v>221.33</v>
      </c>
      <c r="K40" s="104">
        <v>42</v>
      </c>
      <c r="L40" s="105">
        <v>20563.12</v>
      </c>
      <c r="M40" s="106">
        <v>1340.14</v>
      </c>
      <c r="N40" s="107">
        <v>206.79</v>
      </c>
      <c r="O40" s="104">
        <v>25</v>
      </c>
      <c r="P40" s="105">
        <v>20527</v>
      </c>
      <c r="Q40" s="106">
        <v>1621.51</v>
      </c>
      <c r="R40" s="107">
        <v>324.3</v>
      </c>
      <c r="S40" s="111">
        <v>27</v>
      </c>
      <c r="T40" s="108">
        <v>20019.189999999999</v>
      </c>
      <c r="U40" s="109">
        <v>1394.08</v>
      </c>
      <c r="V40" s="110">
        <v>268.29000000000002</v>
      </c>
    </row>
    <row r="41" spans="1:23" x14ac:dyDescent="0.2">
      <c r="A41" s="35" t="s">
        <v>70</v>
      </c>
      <c r="B41" s="44" t="s">
        <v>72</v>
      </c>
      <c r="C41" s="112">
        <v>55</v>
      </c>
      <c r="D41" s="116">
        <v>2384.17</v>
      </c>
      <c r="E41" s="117">
        <v>302.01</v>
      </c>
      <c r="F41" s="118">
        <v>40.72</v>
      </c>
      <c r="G41" s="112">
        <v>68</v>
      </c>
      <c r="H41" s="116">
        <v>2405.4299999999998</v>
      </c>
      <c r="I41" s="117">
        <v>254.01</v>
      </c>
      <c r="J41" s="118">
        <v>30.8</v>
      </c>
      <c r="K41" s="112">
        <v>42</v>
      </c>
      <c r="L41" s="113">
        <v>2458.3000000000002</v>
      </c>
      <c r="M41" s="114">
        <v>268.69</v>
      </c>
      <c r="N41" s="115">
        <v>41.46</v>
      </c>
      <c r="O41" s="112">
        <v>25</v>
      </c>
      <c r="P41" s="113">
        <v>2606.0300000000002</v>
      </c>
      <c r="Q41" s="114">
        <v>211.71</v>
      </c>
      <c r="R41" s="115">
        <v>42.34</v>
      </c>
      <c r="S41" s="119">
        <v>27</v>
      </c>
      <c r="T41" s="116">
        <v>2725.16</v>
      </c>
      <c r="U41" s="117">
        <v>303.01</v>
      </c>
      <c r="V41" s="118">
        <v>58.31</v>
      </c>
    </row>
    <row r="42" spans="1:23" x14ac:dyDescent="0.2">
      <c r="A42" s="35" t="s">
        <v>70</v>
      </c>
      <c r="B42" s="44" t="s">
        <v>57</v>
      </c>
      <c r="C42" s="104">
        <v>55</v>
      </c>
      <c r="D42" s="108">
        <v>4550.8</v>
      </c>
      <c r="E42" s="109">
        <v>860.06</v>
      </c>
      <c r="F42" s="110">
        <v>115.97</v>
      </c>
      <c r="G42" s="104">
        <v>68</v>
      </c>
      <c r="H42" s="108">
        <v>4047.86</v>
      </c>
      <c r="I42" s="109">
        <v>822.76</v>
      </c>
      <c r="J42" s="110">
        <v>99.77</v>
      </c>
      <c r="K42" s="104">
        <v>42</v>
      </c>
      <c r="L42" s="105">
        <v>4050.17</v>
      </c>
      <c r="M42" s="106">
        <v>859.05</v>
      </c>
      <c r="N42" s="107">
        <v>132.55000000000001</v>
      </c>
      <c r="O42" s="104">
        <v>25</v>
      </c>
      <c r="P42" s="105">
        <v>4335.68</v>
      </c>
      <c r="Q42" s="106">
        <v>830.34</v>
      </c>
      <c r="R42" s="107">
        <v>166.07</v>
      </c>
      <c r="S42" s="111">
        <v>27</v>
      </c>
      <c r="T42" s="108">
        <v>4901.53</v>
      </c>
      <c r="U42" s="109">
        <v>1291.67</v>
      </c>
      <c r="V42" s="110">
        <v>248.58</v>
      </c>
    </row>
    <row r="43" spans="1:23" x14ac:dyDescent="0.2">
      <c r="A43" s="35" t="s">
        <v>70</v>
      </c>
      <c r="B43" s="44" t="s">
        <v>77</v>
      </c>
      <c r="C43" s="124">
        <v>55</v>
      </c>
      <c r="D43" s="128">
        <v>853.19</v>
      </c>
      <c r="E43" s="129">
        <v>218.57</v>
      </c>
      <c r="F43" s="130">
        <v>29.47</v>
      </c>
      <c r="G43" s="124">
        <v>68</v>
      </c>
      <c r="H43" s="128">
        <v>844.83</v>
      </c>
      <c r="I43" s="129">
        <v>203.35</v>
      </c>
      <c r="J43" s="130">
        <v>24.66</v>
      </c>
      <c r="K43" s="124">
        <v>42</v>
      </c>
      <c r="L43" s="125">
        <v>842.8</v>
      </c>
      <c r="M43" s="126">
        <v>239.27</v>
      </c>
      <c r="N43" s="127">
        <v>36.92</v>
      </c>
      <c r="O43" s="124">
        <v>25</v>
      </c>
      <c r="P43" s="125">
        <v>683.15</v>
      </c>
      <c r="Q43" s="126">
        <v>180.32</v>
      </c>
      <c r="R43" s="127">
        <v>36.06</v>
      </c>
      <c r="S43" s="131">
        <v>27</v>
      </c>
      <c r="T43" s="128">
        <v>576.67999999999995</v>
      </c>
      <c r="U43" s="129">
        <v>159.84</v>
      </c>
      <c r="V43" s="130">
        <v>30.76</v>
      </c>
    </row>
    <row r="44" spans="1:23" x14ac:dyDescent="0.2">
      <c r="A44" s="35" t="s">
        <v>70</v>
      </c>
      <c r="B44" s="44" t="s">
        <v>58</v>
      </c>
      <c r="C44" s="104">
        <v>55</v>
      </c>
      <c r="D44" s="108">
        <v>7489.71</v>
      </c>
      <c r="E44" s="109">
        <v>2062.1</v>
      </c>
      <c r="F44" s="110">
        <v>278.05</v>
      </c>
      <c r="G44" s="104">
        <v>68</v>
      </c>
      <c r="H44" s="108">
        <v>7500.93</v>
      </c>
      <c r="I44" s="109">
        <v>2379.41</v>
      </c>
      <c r="J44" s="110">
        <v>288.55</v>
      </c>
      <c r="K44" s="104">
        <v>42</v>
      </c>
      <c r="L44" s="105">
        <v>8087.35</v>
      </c>
      <c r="M44" s="106">
        <v>2002.83</v>
      </c>
      <c r="N44" s="107">
        <v>309.04000000000002</v>
      </c>
      <c r="O44" s="104">
        <v>25</v>
      </c>
      <c r="P44" s="105">
        <v>7817.13</v>
      </c>
      <c r="Q44" s="106">
        <v>1636.78</v>
      </c>
      <c r="R44" s="107">
        <v>327.36</v>
      </c>
      <c r="S44" s="111">
        <v>27</v>
      </c>
      <c r="T44" s="108">
        <v>8482.24</v>
      </c>
      <c r="U44" s="109">
        <v>2980.9</v>
      </c>
      <c r="V44" s="110">
        <v>573.67999999999995</v>
      </c>
    </row>
    <row r="45" spans="1:23" x14ac:dyDescent="0.2">
      <c r="A45" s="35" t="s">
        <v>70</v>
      </c>
      <c r="B45" s="44" t="s">
        <v>59</v>
      </c>
      <c r="C45" s="104">
        <v>55</v>
      </c>
      <c r="D45" s="108">
        <v>972.93</v>
      </c>
      <c r="E45" s="109">
        <v>122.83</v>
      </c>
      <c r="F45" s="110">
        <v>16.559999999999999</v>
      </c>
      <c r="G45" s="104">
        <v>68</v>
      </c>
      <c r="H45" s="108">
        <v>1010.24</v>
      </c>
      <c r="I45" s="109">
        <v>132.34</v>
      </c>
      <c r="J45" s="110">
        <v>16.05</v>
      </c>
      <c r="K45" s="104">
        <v>42</v>
      </c>
      <c r="L45" s="105">
        <v>978.34</v>
      </c>
      <c r="M45" s="106">
        <v>107.3</v>
      </c>
      <c r="N45" s="107">
        <v>16.559999999999999</v>
      </c>
      <c r="O45" s="104">
        <v>25</v>
      </c>
      <c r="P45" s="105">
        <v>1000.95</v>
      </c>
      <c r="Q45" s="106">
        <v>133.13999999999999</v>
      </c>
      <c r="R45" s="107">
        <v>26.63</v>
      </c>
      <c r="S45" s="111">
        <v>27</v>
      </c>
      <c r="T45" s="108">
        <v>911.58</v>
      </c>
      <c r="U45" s="109">
        <v>94.42</v>
      </c>
      <c r="V45" s="110">
        <v>18.170000000000002</v>
      </c>
    </row>
    <row r="46" spans="1:23" x14ac:dyDescent="0.2">
      <c r="A46" s="35" t="s">
        <v>70</v>
      </c>
      <c r="B46" s="44" t="s">
        <v>60</v>
      </c>
      <c r="C46" s="162">
        <v>55</v>
      </c>
      <c r="D46" s="163">
        <v>17081.12</v>
      </c>
      <c r="E46" s="164">
        <v>2812.17</v>
      </c>
      <c r="F46" s="165">
        <v>379.19</v>
      </c>
      <c r="G46" s="162">
        <v>68</v>
      </c>
      <c r="H46" s="163">
        <v>17933.8</v>
      </c>
      <c r="I46" s="164">
        <v>3082.92</v>
      </c>
      <c r="J46" s="165">
        <v>373.86</v>
      </c>
      <c r="K46" s="162">
        <v>42</v>
      </c>
      <c r="L46" s="166">
        <v>18515.28</v>
      </c>
      <c r="M46" s="167">
        <v>3072.2</v>
      </c>
      <c r="N46" s="168">
        <v>474.05</v>
      </c>
      <c r="O46" s="162">
        <v>25</v>
      </c>
      <c r="P46" s="166">
        <v>18655.68</v>
      </c>
      <c r="Q46" s="167">
        <v>2524.85</v>
      </c>
      <c r="R46" s="168">
        <v>504.97</v>
      </c>
      <c r="S46" s="169">
        <v>27</v>
      </c>
      <c r="T46" s="163">
        <v>18687.21</v>
      </c>
      <c r="U46" s="164">
        <v>2199.3000000000002</v>
      </c>
      <c r="V46" s="165">
        <v>423.25</v>
      </c>
    </row>
    <row r="47" spans="1:23" x14ac:dyDescent="0.2">
      <c r="A47" s="35" t="s">
        <v>70</v>
      </c>
      <c r="B47" s="44" t="s">
        <v>61</v>
      </c>
      <c r="C47" s="104">
        <v>55</v>
      </c>
      <c r="D47" s="108">
        <v>4045.18</v>
      </c>
      <c r="E47" s="109">
        <v>416.07</v>
      </c>
      <c r="F47" s="110">
        <v>56.1</v>
      </c>
      <c r="G47" s="104">
        <v>68</v>
      </c>
      <c r="H47" s="108">
        <v>4019.12</v>
      </c>
      <c r="I47" s="109">
        <v>450.53</v>
      </c>
      <c r="J47" s="110">
        <v>54.63</v>
      </c>
      <c r="K47" s="104">
        <v>42</v>
      </c>
      <c r="L47" s="105">
        <v>4069.98</v>
      </c>
      <c r="M47" s="106">
        <v>527.92999999999995</v>
      </c>
      <c r="N47" s="107">
        <v>81.459999999999994</v>
      </c>
      <c r="O47" s="104">
        <v>25</v>
      </c>
      <c r="P47" s="105">
        <v>4224.93</v>
      </c>
      <c r="Q47" s="106">
        <v>326.72000000000003</v>
      </c>
      <c r="R47" s="107">
        <v>65.34</v>
      </c>
      <c r="S47" s="111">
        <v>27</v>
      </c>
      <c r="T47" s="108">
        <v>4374.03</v>
      </c>
      <c r="U47" s="109">
        <v>412.09</v>
      </c>
      <c r="V47" s="110">
        <v>79.31</v>
      </c>
    </row>
    <row r="48" spans="1:23" x14ac:dyDescent="0.2">
      <c r="A48" s="35" t="s">
        <v>70</v>
      </c>
      <c r="B48" s="44" t="s">
        <v>62</v>
      </c>
      <c r="C48" s="104">
        <v>55</v>
      </c>
      <c r="D48" s="108">
        <v>556.4</v>
      </c>
      <c r="E48" s="109">
        <v>77.62</v>
      </c>
      <c r="F48" s="110">
        <v>10.47</v>
      </c>
      <c r="G48" s="104">
        <v>68</v>
      </c>
      <c r="H48" s="108">
        <v>542.99</v>
      </c>
      <c r="I48" s="109">
        <v>65.77</v>
      </c>
      <c r="J48" s="110">
        <v>7.98</v>
      </c>
      <c r="K48" s="104">
        <v>42</v>
      </c>
      <c r="L48" s="105">
        <v>560.32000000000005</v>
      </c>
      <c r="M48" s="106">
        <v>73.41</v>
      </c>
      <c r="N48" s="107">
        <v>11.33</v>
      </c>
      <c r="O48" s="104">
        <v>25</v>
      </c>
      <c r="P48" s="105">
        <v>563.44000000000005</v>
      </c>
      <c r="Q48" s="106">
        <v>92.22</v>
      </c>
      <c r="R48" s="107">
        <v>18.440000000000001</v>
      </c>
      <c r="S48" s="111">
        <v>27</v>
      </c>
      <c r="T48" s="108">
        <v>584.28</v>
      </c>
      <c r="U48" s="109">
        <v>67.849999999999994</v>
      </c>
      <c r="V48" s="110">
        <v>13.06</v>
      </c>
    </row>
    <row r="49" spans="1:22" x14ac:dyDescent="0.2">
      <c r="A49" s="35" t="s">
        <v>70</v>
      </c>
      <c r="B49" s="44" t="s">
        <v>63</v>
      </c>
      <c r="C49" s="104">
        <v>55</v>
      </c>
      <c r="D49" s="108">
        <v>78389.05</v>
      </c>
      <c r="E49" s="109">
        <v>3993</v>
      </c>
      <c r="F49" s="110">
        <v>538.41999999999996</v>
      </c>
      <c r="G49" s="104">
        <v>68</v>
      </c>
      <c r="H49" s="108">
        <v>77005.58</v>
      </c>
      <c r="I49" s="109">
        <v>3712.56</v>
      </c>
      <c r="J49" s="110">
        <v>450.21</v>
      </c>
      <c r="K49" s="104">
        <v>42</v>
      </c>
      <c r="L49" s="105">
        <v>76935.37</v>
      </c>
      <c r="M49" s="106">
        <v>3714.4</v>
      </c>
      <c r="N49" s="107">
        <v>573.14</v>
      </c>
      <c r="O49" s="104">
        <v>25</v>
      </c>
      <c r="P49" s="105">
        <v>76973.38</v>
      </c>
      <c r="Q49" s="106">
        <v>3831.47</v>
      </c>
      <c r="R49" s="107">
        <v>766.29</v>
      </c>
      <c r="S49" s="111">
        <v>27</v>
      </c>
      <c r="T49" s="108">
        <v>76565.240000000005</v>
      </c>
      <c r="U49" s="109">
        <v>3308.92</v>
      </c>
      <c r="V49" s="110">
        <v>636.79999999999995</v>
      </c>
    </row>
    <row r="50" spans="1:22" x14ac:dyDescent="0.2">
      <c r="A50" s="35" t="s">
        <v>70</v>
      </c>
      <c r="B50" s="44" t="s">
        <v>64</v>
      </c>
      <c r="C50" s="147">
        <v>55</v>
      </c>
      <c r="D50" s="148">
        <v>5851.11</v>
      </c>
      <c r="E50" s="149">
        <v>1157.6600000000001</v>
      </c>
      <c r="F50" s="150">
        <v>156.1</v>
      </c>
      <c r="G50" s="147">
        <v>68</v>
      </c>
      <c r="H50" s="148">
        <v>5478.55</v>
      </c>
      <c r="I50" s="149">
        <v>1064.3</v>
      </c>
      <c r="J50" s="150">
        <v>129.07</v>
      </c>
      <c r="K50" s="147">
        <v>42</v>
      </c>
      <c r="L50" s="144">
        <v>5311.01</v>
      </c>
      <c r="M50" s="151">
        <v>948.03</v>
      </c>
      <c r="N50" s="152">
        <v>146.28</v>
      </c>
      <c r="O50" s="147">
        <v>25</v>
      </c>
      <c r="P50" s="144">
        <v>5544.85</v>
      </c>
      <c r="Q50" s="151">
        <v>998.02</v>
      </c>
      <c r="R50" s="152">
        <v>199.6</v>
      </c>
      <c r="S50" s="153">
        <v>27</v>
      </c>
      <c r="T50" s="148">
        <v>5494.44</v>
      </c>
      <c r="U50" s="149">
        <v>657.87</v>
      </c>
      <c r="V50" s="150">
        <v>126.61</v>
      </c>
    </row>
    <row r="51" spans="1:22" x14ac:dyDescent="0.2">
      <c r="A51" s="35" t="s">
        <v>70</v>
      </c>
      <c r="B51" s="44" t="s">
        <v>65</v>
      </c>
      <c r="C51" s="143">
        <v>55</v>
      </c>
      <c r="D51" s="148">
        <v>3383.25</v>
      </c>
      <c r="E51" s="154">
        <v>540.74</v>
      </c>
      <c r="F51" s="155">
        <v>72.91</v>
      </c>
      <c r="G51" s="143">
        <v>68</v>
      </c>
      <c r="H51" s="148">
        <v>3207.61</v>
      </c>
      <c r="I51" s="154">
        <v>510.27</v>
      </c>
      <c r="J51" s="155">
        <v>61.88</v>
      </c>
      <c r="K51" s="143">
        <v>42</v>
      </c>
      <c r="L51" s="144">
        <v>3138.38</v>
      </c>
      <c r="M51" s="145">
        <v>463.23</v>
      </c>
      <c r="N51" s="146">
        <v>71.48</v>
      </c>
      <c r="O51" s="143">
        <v>25</v>
      </c>
      <c r="P51" s="144">
        <v>3216.62</v>
      </c>
      <c r="Q51" s="145">
        <v>421</v>
      </c>
      <c r="R51" s="146">
        <v>84.2</v>
      </c>
      <c r="S51" s="156">
        <v>27</v>
      </c>
      <c r="T51" s="148">
        <v>3400.68</v>
      </c>
      <c r="U51" s="154">
        <v>306.83999999999997</v>
      </c>
      <c r="V51" s="155">
        <v>59.05</v>
      </c>
    </row>
    <row r="52" spans="1:22" x14ac:dyDescent="0.2">
      <c r="A52" s="35" t="s">
        <v>70</v>
      </c>
      <c r="B52" s="44" t="s">
        <v>66</v>
      </c>
      <c r="C52" s="104">
        <v>55</v>
      </c>
      <c r="D52" s="108">
        <v>36754.550000000003</v>
      </c>
      <c r="E52" s="109">
        <v>2354.96</v>
      </c>
      <c r="F52" s="110">
        <v>317.54000000000002</v>
      </c>
      <c r="G52" s="104">
        <v>68</v>
      </c>
      <c r="H52" s="108">
        <v>37305.9</v>
      </c>
      <c r="I52" s="109">
        <v>1935.39</v>
      </c>
      <c r="J52" s="110">
        <v>234.7</v>
      </c>
      <c r="K52" s="104">
        <v>42</v>
      </c>
      <c r="L52" s="105">
        <v>37656.78</v>
      </c>
      <c r="M52" s="106">
        <v>1821.37</v>
      </c>
      <c r="N52" s="107">
        <v>281.04000000000002</v>
      </c>
      <c r="O52" s="104">
        <v>25</v>
      </c>
      <c r="P52" s="105">
        <v>38305</v>
      </c>
      <c r="Q52" s="106">
        <v>2623.06</v>
      </c>
      <c r="R52" s="107">
        <v>524.61</v>
      </c>
      <c r="S52" s="111">
        <v>27</v>
      </c>
      <c r="T52" s="108">
        <v>38064.04</v>
      </c>
      <c r="U52" s="109">
        <v>3378.01</v>
      </c>
      <c r="V52" s="110">
        <v>650.1</v>
      </c>
    </row>
    <row r="53" spans="1:22" x14ac:dyDescent="0.2">
      <c r="A53" s="35" t="s">
        <v>70</v>
      </c>
      <c r="B53" s="44" t="s">
        <v>67</v>
      </c>
      <c r="C53" s="104">
        <v>55</v>
      </c>
      <c r="D53" s="108">
        <v>41507.919999999998</v>
      </c>
      <c r="E53" s="109">
        <v>7429.99</v>
      </c>
      <c r="F53" s="110">
        <v>1001.86</v>
      </c>
      <c r="G53" s="104">
        <v>68</v>
      </c>
      <c r="H53" s="108">
        <v>37732.519999999997</v>
      </c>
      <c r="I53" s="109">
        <v>6633.71</v>
      </c>
      <c r="J53" s="110">
        <v>804.46</v>
      </c>
      <c r="K53" s="104">
        <v>42</v>
      </c>
      <c r="L53" s="105">
        <v>38342.19</v>
      </c>
      <c r="M53" s="106">
        <v>7560.66</v>
      </c>
      <c r="N53" s="107">
        <v>1166.6300000000001</v>
      </c>
      <c r="O53" s="104">
        <v>25</v>
      </c>
      <c r="P53" s="105">
        <v>40288.080000000002</v>
      </c>
      <c r="Q53" s="106">
        <v>6919.24</v>
      </c>
      <c r="R53" s="107">
        <v>1383.85</v>
      </c>
      <c r="S53" s="111">
        <v>27</v>
      </c>
      <c r="T53" s="108">
        <v>44229.54</v>
      </c>
      <c r="U53" s="109">
        <v>8642.7800000000007</v>
      </c>
      <c r="V53" s="110">
        <v>1663.3</v>
      </c>
    </row>
    <row r="54" spans="1:22" x14ac:dyDescent="0.2">
      <c r="A54" s="35" t="s">
        <v>70</v>
      </c>
      <c r="B54" s="44" t="s">
        <v>93</v>
      </c>
      <c r="C54" s="132">
        <v>55</v>
      </c>
      <c r="D54" s="133">
        <v>85.14</v>
      </c>
      <c r="E54" s="134">
        <v>10.71</v>
      </c>
      <c r="F54" s="135">
        <v>1.44</v>
      </c>
      <c r="G54" s="132">
        <v>68</v>
      </c>
      <c r="H54" s="133">
        <v>81.5</v>
      </c>
      <c r="I54" s="134">
        <v>10.91</v>
      </c>
      <c r="J54" s="135">
        <v>1.32</v>
      </c>
      <c r="K54" s="104">
        <v>42</v>
      </c>
      <c r="L54" s="105">
        <v>79.349999999999994</v>
      </c>
      <c r="M54" s="106">
        <v>10.99</v>
      </c>
      <c r="N54" s="107">
        <v>1.7</v>
      </c>
      <c r="O54" s="104">
        <v>25</v>
      </c>
      <c r="P54" s="105">
        <v>77.17</v>
      </c>
      <c r="Q54" s="106">
        <v>10.09</v>
      </c>
      <c r="R54" s="107">
        <v>2.02</v>
      </c>
      <c r="S54" s="111">
        <v>27</v>
      </c>
      <c r="T54" s="108">
        <v>77.06</v>
      </c>
      <c r="U54" s="109">
        <v>7.98</v>
      </c>
      <c r="V54" s="110">
        <v>1.54</v>
      </c>
    </row>
    <row r="55" spans="1:22" ht="24.75" customHeight="1" x14ac:dyDescent="0.2">
      <c r="A55" s="35" t="s">
        <v>71</v>
      </c>
      <c r="B55" s="44" t="s">
        <v>72</v>
      </c>
      <c r="C55" s="112">
        <v>55</v>
      </c>
      <c r="D55" s="113">
        <v>120.05</v>
      </c>
      <c r="E55" s="117">
        <v>22.67</v>
      </c>
      <c r="F55" s="118">
        <v>3.06</v>
      </c>
      <c r="G55" s="112">
        <v>68</v>
      </c>
      <c r="H55" s="113">
        <v>117.02</v>
      </c>
      <c r="I55" s="114">
        <v>24.43</v>
      </c>
      <c r="J55" s="115">
        <v>2.96</v>
      </c>
      <c r="K55" s="112">
        <v>42</v>
      </c>
      <c r="L55" s="113">
        <v>117.99</v>
      </c>
      <c r="M55" s="114">
        <v>21.3</v>
      </c>
      <c r="N55" s="115">
        <v>3.29</v>
      </c>
      <c r="O55" s="112">
        <v>25</v>
      </c>
      <c r="P55" s="113">
        <v>129.91</v>
      </c>
      <c r="Q55" s="114">
        <v>19.350000000000001</v>
      </c>
      <c r="R55" s="115">
        <v>3.87</v>
      </c>
      <c r="S55" s="119">
        <v>27</v>
      </c>
      <c r="T55" s="113">
        <v>141.04</v>
      </c>
      <c r="U55" s="114">
        <v>25.06</v>
      </c>
      <c r="V55" s="115">
        <v>4.82</v>
      </c>
    </row>
    <row r="56" spans="1:22" x14ac:dyDescent="0.2">
      <c r="A56" s="35" t="s">
        <v>71</v>
      </c>
      <c r="B56" s="44" t="s">
        <v>76</v>
      </c>
      <c r="C56" s="104">
        <v>55</v>
      </c>
      <c r="D56" s="105">
        <v>28.46</v>
      </c>
      <c r="E56" s="109">
        <v>4.59</v>
      </c>
      <c r="F56" s="110">
        <v>0.62</v>
      </c>
      <c r="G56" s="104">
        <v>68</v>
      </c>
      <c r="H56" s="105">
        <v>28.48</v>
      </c>
      <c r="I56" s="106">
        <v>3.06</v>
      </c>
      <c r="J56" s="107">
        <v>0.37</v>
      </c>
      <c r="K56" s="104">
        <v>42</v>
      </c>
      <c r="L56" s="105">
        <v>27.47</v>
      </c>
      <c r="M56" s="106">
        <v>2.94</v>
      </c>
      <c r="N56" s="107">
        <v>0.45</v>
      </c>
      <c r="O56" s="104">
        <v>25</v>
      </c>
      <c r="P56" s="105">
        <v>27.85</v>
      </c>
      <c r="Q56" s="106">
        <v>2.98</v>
      </c>
      <c r="R56" s="107">
        <v>0.6</v>
      </c>
      <c r="S56" s="111">
        <v>27</v>
      </c>
      <c r="T56" s="105">
        <v>28.9</v>
      </c>
      <c r="U56" s="106">
        <v>3.53</v>
      </c>
      <c r="V56" s="107">
        <v>0.68</v>
      </c>
    </row>
    <row r="57" spans="1:22" x14ac:dyDescent="0.2">
      <c r="A57" s="35" t="s">
        <v>71</v>
      </c>
      <c r="B57" s="44" t="s">
        <v>68</v>
      </c>
      <c r="C57" s="143">
        <v>55</v>
      </c>
      <c r="D57" s="144">
        <v>22.74</v>
      </c>
      <c r="E57" s="154">
        <v>3.8</v>
      </c>
      <c r="F57" s="155">
        <v>0.51</v>
      </c>
      <c r="G57" s="143">
        <v>68</v>
      </c>
      <c r="H57" s="144">
        <v>22.02</v>
      </c>
      <c r="I57" s="145">
        <v>3.77</v>
      </c>
      <c r="J57" s="146">
        <v>0.46</v>
      </c>
      <c r="K57" s="143">
        <v>42</v>
      </c>
      <c r="L57" s="144">
        <v>21.99</v>
      </c>
      <c r="M57" s="145">
        <v>3.38</v>
      </c>
      <c r="N57" s="146">
        <v>0.52</v>
      </c>
      <c r="O57" s="104">
        <v>25</v>
      </c>
      <c r="P57" s="105">
        <v>20.92</v>
      </c>
      <c r="Q57" s="106">
        <v>2.0499999999999998</v>
      </c>
      <c r="R57" s="107">
        <v>0.41</v>
      </c>
      <c r="S57" s="111">
        <v>27</v>
      </c>
      <c r="T57" s="105">
        <v>19.97</v>
      </c>
      <c r="U57" s="106">
        <v>1.97</v>
      </c>
      <c r="V57" s="107">
        <v>0.38</v>
      </c>
    </row>
    <row r="58" spans="1:22" x14ac:dyDescent="0.2">
      <c r="A58" s="35" t="s">
        <v>71</v>
      </c>
      <c r="B58" s="44" t="s">
        <v>75</v>
      </c>
      <c r="C58" s="104">
        <v>55</v>
      </c>
      <c r="D58" s="105">
        <v>4.53</v>
      </c>
      <c r="E58" s="109">
        <v>0.5</v>
      </c>
      <c r="F58" s="110">
        <v>7.0000000000000007E-2</v>
      </c>
      <c r="G58" s="104">
        <v>68</v>
      </c>
      <c r="H58" s="105">
        <v>4.38</v>
      </c>
      <c r="I58" s="106">
        <v>0.5</v>
      </c>
      <c r="J58" s="107">
        <v>0.06</v>
      </c>
      <c r="K58" s="104">
        <v>42</v>
      </c>
      <c r="L58" s="105">
        <v>4.45</v>
      </c>
      <c r="M58" s="106">
        <v>0.5</v>
      </c>
      <c r="N58" s="107">
        <v>0.08</v>
      </c>
      <c r="O58" s="104">
        <v>25</v>
      </c>
      <c r="P58" s="105">
        <v>4.7</v>
      </c>
      <c r="Q58" s="106">
        <v>0.52</v>
      </c>
      <c r="R58" s="107">
        <v>0.1</v>
      </c>
      <c r="S58" s="111">
        <v>27</v>
      </c>
      <c r="T58" s="105">
        <v>4.8</v>
      </c>
      <c r="U58" s="106">
        <v>0.71</v>
      </c>
      <c r="V58" s="107">
        <v>0.14000000000000001</v>
      </c>
    </row>
    <row r="59" spans="1:22" x14ac:dyDescent="0.2">
      <c r="A59" s="35" t="s">
        <v>71</v>
      </c>
      <c r="B59" s="44" t="s">
        <v>73</v>
      </c>
      <c r="C59" s="104">
        <v>55</v>
      </c>
      <c r="D59" s="105">
        <v>1.73</v>
      </c>
      <c r="E59" s="109">
        <v>0.31</v>
      </c>
      <c r="F59" s="110">
        <v>0.04</v>
      </c>
      <c r="G59" s="104">
        <v>68</v>
      </c>
      <c r="H59" s="105">
        <v>1.69</v>
      </c>
      <c r="I59" s="106">
        <v>0.27</v>
      </c>
      <c r="J59" s="107">
        <v>0.03</v>
      </c>
      <c r="K59" s="104">
        <v>42</v>
      </c>
      <c r="L59" s="105">
        <v>1.85</v>
      </c>
      <c r="M59" s="106">
        <v>0.28999999999999998</v>
      </c>
      <c r="N59" s="107">
        <v>0.04</v>
      </c>
      <c r="O59" s="104">
        <v>25</v>
      </c>
      <c r="P59" s="105">
        <v>1.79</v>
      </c>
      <c r="Q59" s="106">
        <v>0.32</v>
      </c>
      <c r="R59" s="107">
        <v>0.06</v>
      </c>
      <c r="S59" s="111">
        <v>27</v>
      </c>
      <c r="T59" s="105">
        <v>1.81</v>
      </c>
      <c r="U59" s="106">
        <v>0.31</v>
      </c>
      <c r="V59" s="107">
        <v>0.06</v>
      </c>
    </row>
    <row r="60" spans="1:22" x14ac:dyDescent="0.2">
      <c r="A60" s="35" t="s">
        <v>71</v>
      </c>
      <c r="B60" s="44" t="s">
        <v>74</v>
      </c>
      <c r="C60" s="136">
        <v>55</v>
      </c>
      <c r="D60" s="137">
        <v>1.79</v>
      </c>
      <c r="E60" s="140">
        <v>0.3</v>
      </c>
      <c r="F60" s="141">
        <v>0.04</v>
      </c>
      <c r="G60" s="136">
        <v>68</v>
      </c>
      <c r="H60" s="137">
        <v>1.85</v>
      </c>
      <c r="I60" s="138">
        <v>0.38</v>
      </c>
      <c r="J60" s="139">
        <v>0.05</v>
      </c>
      <c r="K60" s="136">
        <v>42</v>
      </c>
      <c r="L60" s="137">
        <v>1.87</v>
      </c>
      <c r="M60" s="138">
        <v>0.42</v>
      </c>
      <c r="N60" s="139">
        <v>0.06</v>
      </c>
      <c r="O60" s="136">
        <v>25</v>
      </c>
      <c r="P60" s="137">
        <v>1.79</v>
      </c>
      <c r="Q60" s="138">
        <v>0.31</v>
      </c>
      <c r="R60" s="139">
        <v>0.06</v>
      </c>
      <c r="S60" s="142">
        <v>27</v>
      </c>
      <c r="T60" s="137">
        <v>1.97</v>
      </c>
      <c r="U60" s="138">
        <v>0.42</v>
      </c>
      <c r="V60" s="139">
        <v>0.08</v>
      </c>
    </row>
    <row r="62" spans="1:22" x14ac:dyDescent="0.2">
      <c r="U62" s="35" t="s">
        <v>101</v>
      </c>
      <c r="V62" s="35">
        <f>SUM(C40,G40,K40,O40,S40)</f>
        <v>217</v>
      </c>
    </row>
    <row r="64" spans="1:22" x14ac:dyDescent="0.2">
      <c r="C64" s="40" t="s">
        <v>85</v>
      </c>
      <c r="D64" s="40"/>
      <c r="E64" s="40"/>
      <c r="F64" s="40"/>
    </row>
    <row r="65" spans="3:6" x14ac:dyDescent="0.2">
      <c r="C65" s="37" t="s">
        <v>78</v>
      </c>
      <c r="D65" s="37"/>
      <c r="E65" s="37"/>
      <c r="F65" s="37"/>
    </row>
    <row r="66" spans="3:6" x14ac:dyDescent="0.2">
      <c r="C66" s="159" t="s">
        <v>86</v>
      </c>
      <c r="D66" s="170"/>
      <c r="E66" s="170"/>
      <c r="F66" s="170"/>
    </row>
    <row r="67" spans="3:6" x14ac:dyDescent="0.2">
      <c r="C67" s="171" t="s">
        <v>87</v>
      </c>
      <c r="D67" s="172"/>
      <c r="E67" s="172"/>
      <c r="F67" s="172"/>
    </row>
  </sheetData>
  <mergeCells count="14">
    <mergeCell ref="C32:V32"/>
    <mergeCell ref="C1:V1"/>
    <mergeCell ref="C34:F34"/>
    <mergeCell ref="G34:J34"/>
    <mergeCell ref="K34:N34"/>
    <mergeCell ref="O34:R34"/>
    <mergeCell ref="S34:V34"/>
    <mergeCell ref="C3:F3"/>
    <mergeCell ref="G3:J3"/>
    <mergeCell ref="K3:N3"/>
    <mergeCell ref="O3:R3"/>
    <mergeCell ref="S3:V3"/>
    <mergeCell ref="C2:V2"/>
    <mergeCell ref="C33:V33"/>
  </mergeCells>
  <pageMargins left="0.70866141732283472" right="0.70866141732283472" top="0.74803149606299213" bottom="0.74803149606299213" header="0.31496062992125984" footer="0.31496062992125984"/>
  <pageSetup scale="46" orientation="landscape" r:id="rId1"/>
  <headerFooter>
    <oddHeader>&amp;C&amp;A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22C19-2079-4C8F-8C3E-3056E534137C}">
  <sheetPr>
    <pageSetUpPr fitToPage="1"/>
  </sheetPr>
  <dimension ref="A1:G37"/>
  <sheetViews>
    <sheetView zoomScale="80" zoomScaleNormal="80" workbookViewId="0">
      <selection activeCell="C39" sqref="C39"/>
    </sheetView>
  </sheetViews>
  <sheetFormatPr defaultColWidth="12.5703125" defaultRowHeight="15.75" x14ac:dyDescent="0.25"/>
  <cols>
    <col min="1" max="1" width="15.28515625" style="55" bestFit="1" customWidth="1"/>
    <col min="2" max="2" width="59.42578125" style="61" customWidth="1"/>
    <col min="3" max="3" width="13.140625" style="55" customWidth="1"/>
    <col min="4" max="4" width="15.140625" style="55" customWidth="1"/>
    <col min="5" max="5" width="13.7109375" style="55" customWidth="1"/>
    <col min="6" max="6" width="12.5703125" style="55" customWidth="1"/>
    <col min="7" max="16384" width="12.5703125" style="55"/>
  </cols>
  <sheetData>
    <row r="1" spans="1:7" x14ac:dyDescent="0.25">
      <c r="A1" s="53" t="s">
        <v>202</v>
      </c>
      <c r="B1" s="177"/>
      <c r="C1" s="55" t="s">
        <v>201</v>
      </c>
    </row>
    <row r="2" spans="1:7" x14ac:dyDescent="0.25">
      <c r="A2" s="56" t="s">
        <v>107</v>
      </c>
      <c r="B2" s="57" t="s">
        <v>108</v>
      </c>
      <c r="C2" s="176" t="s">
        <v>109</v>
      </c>
      <c r="D2" s="176" t="s">
        <v>110</v>
      </c>
      <c r="E2" s="176" t="s">
        <v>111</v>
      </c>
      <c r="F2" s="176" t="s">
        <v>112</v>
      </c>
      <c r="G2" s="176" t="s">
        <v>113</v>
      </c>
    </row>
    <row r="3" spans="1:7" x14ac:dyDescent="0.25">
      <c r="A3" s="56">
        <v>1</v>
      </c>
      <c r="B3" s="57" t="s">
        <v>114</v>
      </c>
      <c r="C3" s="56">
        <v>1</v>
      </c>
      <c r="D3" s="56"/>
      <c r="E3" s="56"/>
      <c r="F3" s="56"/>
      <c r="G3" s="56">
        <f>5-SUM(C3:F3)</f>
        <v>4</v>
      </c>
    </row>
    <row r="4" spans="1:7" ht="31.5" x14ac:dyDescent="0.25">
      <c r="A4" s="56">
        <v>2</v>
      </c>
      <c r="B4" s="57" t="s">
        <v>115</v>
      </c>
      <c r="C4" s="56"/>
      <c r="D4" s="56"/>
      <c r="E4" s="56">
        <v>3</v>
      </c>
      <c r="F4" s="56"/>
      <c r="G4" s="56">
        <f t="shared" ref="G4:G32" si="0">SUM(C4:F4)</f>
        <v>3</v>
      </c>
    </row>
    <row r="5" spans="1:7" x14ac:dyDescent="0.25">
      <c r="A5" s="56">
        <v>3</v>
      </c>
      <c r="B5" s="57" t="s">
        <v>116</v>
      </c>
      <c r="C5" s="56"/>
      <c r="D5" s="56">
        <v>2</v>
      </c>
      <c r="E5" s="56"/>
      <c r="F5" s="56"/>
      <c r="G5" s="56">
        <f t="shared" si="0"/>
        <v>2</v>
      </c>
    </row>
    <row r="6" spans="1:7" x14ac:dyDescent="0.25">
      <c r="A6" s="56">
        <v>4</v>
      </c>
      <c r="B6" s="57" t="s">
        <v>117</v>
      </c>
      <c r="C6" s="56"/>
      <c r="D6" s="56"/>
      <c r="E6" s="56"/>
      <c r="F6" s="56">
        <v>4</v>
      </c>
      <c r="G6" s="56">
        <f t="shared" si="0"/>
        <v>4</v>
      </c>
    </row>
    <row r="7" spans="1:7" x14ac:dyDescent="0.25">
      <c r="A7" s="56">
        <v>5</v>
      </c>
      <c r="B7" s="57" t="s">
        <v>118</v>
      </c>
      <c r="C7" s="56"/>
      <c r="D7" s="56"/>
      <c r="E7" s="56"/>
      <c r="F7" s="56">
        <v>4</v>
      </c>
      <c r="G7" s="56">
        <f t="shared" si="0"/>
        <v>4</v>
      </c>
    </row>
    <row r="8" spans="1:7" x14ac:dyDescent="0.25">
      <c r="A8" s="56">
        <v>6</v>
      </c>
      <c r="B8" s="57" t="s">
        <v>119</v>
      </c>
      <c r="C8" s="56"/>
      <c r="D8" s="56">
        <v>2</v>
      </c>
      <c r="E8" s="56"/>
      <c r="F8" s="56"/>
      <c r="G8" s="56">
        <f t="shared" si="0"/>
        <v>2</v>
      </c>
    </row>
    <row r="9" spans="1:7" x14ac:dyDescent="0.25">
      <c r="A9" s="56">
        <v>7</v>
      </c>
      <c r="B9" s="57" t="s">
        <v>120</v>
      </c>
      <c r="C9" s="56">
        <v>1</v>
      </c>
      <c r="D9" s="56"/>
      <c r="E9" s="56"/>
      <c r="F9" s="56"/>
      <c r="G9" s="56">
        <f>5-SUM(C9:F9)</f>
        <v>4</v>
      </c>
    </row>
    <row r="10" spans="1:7" x14ac:dyDescent="0.25">
      <c r="A10" s="56">
        <v>8</v>
      </c>
      <c r="B10" s="57" t="s">
        <v>121</v>
      </c>
      <c r="C10" s="56"/>
      <c r="D10" s="56"/>
      <c r="E10" s="56">
        <v>3</v>
      </c>
      <c r="F10" s="56"/>
      <c r="G10" s="56">
        <f t="shared" si="0"/>
        <v>3</v>
      </c>
    </row>
    <row r="11" spans="1:7" x14ac:dyDescent="0.25">
      <c r="A11" s="56">
        <v>9</v>
      </c>
      <c r="B11" s="57" t="s">
        <v>122</v>
      </c>
      <c r="C11" s="56"/>
      <c r="D11" s="56"/>
      <c r="E11" s="56">
        <v>3</v>
      </c>
      <c r="F11" s="56"/>
      <c r="G11" s="56">
        <f t="shared" si="0"/>
        <v>3</v>
      </c>
    </row>
    <row r="12" spans="1:7" x14ac:dyDescent="0.25">
      <c r="A12" s="56">
        <v>10</v>
      </c>
      <c r="B12" s="57" t="s">
        <v>123</v>
      </c>
      <c r="C12" s="56"/>
      <c r="D12" s="56">
        <v>2</v>
      </c>
      <c r="E12" s="56"/>
      <c r="F12" s="56"/>
      <c r="G12" s="56">
        <f>5-SUM(C12:F12)</f>
        <v>3</v>
      </c>
    </row>
    <row r="13" spans="1:7" x14ac:dyDescent="0.25">
      <c r="A13" s="56">
        <v>11</v>
      </c>
      <c r="B13" s="57" t="s">
        <v>124</v>
      </c>
      <c r="C13" s="56"/>
      <c r="D13" s="56"/>
      <c r="E13" s="56">
        <v>3</v>
      </c>
      <c r="F13" s="56"/>
      <c r="G13" s="56">
        <f t="shared" si="0"/>
        <v>3</v>
      </c>
    </row>
    <row r="14" spans="1:7" x14ac:dyDescent="0.25">
      <c r="A14" s="56">
        <v>12</v>
      </c>
      <c r="B14" s="57" t="s">
        <v>125</v>
      </c>
      <c r="C14" s="56"/>
      <c r="D14" s="56">
        <v>2</v>
      </c>
      <c r="E14" s="56"/>
      <c r="F14" s="56"/>
      <c r="G14" s="56">
        <f t="shared" si="0"/>
        <v>2</v>
      </c>
    </row>
    <row r="15" spans="1:7" x14ac:dyDescent="0.25">
      <c r="A15" s="56">
        <v>13</v>
      </c>
      <c r="B15" s="57" t="s">
        <v>126</v>
      </c>
      <c r="C15" s="56">
        <v>1</v>
      </c>
      <c r="D15" s="56"/>
      <c r="E15" s="56"/>
      <c r="F15" s="56"/>
      <c r="G15" s="56">
        <f>5-SUM(C15:F15)</f>
        <v>4</v>
      </c>
    </row>
    <row r="16" spans="1:7" x14ac:dyDescent="0.25">
      <c r="A16" s="56">
        <v>14</v>
      </c>
      <c r="B16" s="57" t="s">
        <v>127</v>
      </c>
      <c r="C16" s="56"/>
      <c r="D16" s="56"/>
      <c r="E16" s="56"/>
      <c r="F16" s="56">
        <v>4</v>
      </c>
      <c r="G16" s="56">
        <f t="shared" si="0"/>
        <v>4</v>
      </c>
    </row>
    <row r="17" spans="1:7" x14ac:dyDescent="0.25">
      <c r="A17" s="56">
        <v>15</v>
      </c>
      <c r="B17" s="57" t="s">
        <v>128</v>
      </c>
      <c r="C17" s="56"/>
      <c r="D17" s="56"/>
      <c r="E17" s="56"/>
      <c r="F17" s="56">
        <v>4</v>
      </c>
      <c r="G17" s="56">
        <f t="shared" si="0"/>
        <v>4</v>
      </c>
    </row>
    <row r="18" spans="1:7" x14ac:dyDescent="0.25">
      <c r="A18" s="56">
        <v>16</v>
      </c>
      <c r="B18" s="57" t="s">
        <v>129</v>
      </c>
      <c r="C18" s="56"/>
      <c r="D18" s="56">
        <v>2</v>
      </c>
      <c r="E18" s="56"/>
      <c r="F18" s="56"/>
      <c r="G18" s="56">
        <f t="shared" si="0"/>
        <v>2</v>
      </c>
    </row>
    <row r="19" spans="1:7" x14ac:dyDescent="0.25">
      <c r="A19" s="56">
        <v>17</v>
      </c>
      <c r="B19" s="57" t="s">
        <v>130</v>
      </c>
      <c r="C19" s="56"/>
      <c r="D19" s="56">
        <v>2</v>
      </c>
      <c r="E19" s="56"/>
      <c r="F19" s="56"/>
      <c r="G19" s="56">
        <f>5-SUM(C19:F19)</f>
        <v>3</v>
      </c>
    </row>
    <row r="20" spans="1:7" x14ac:dyDescent="0.25">
      <c r="A20" s="56">
        <v>18</v>
      </c>
      <c r="B20" s="57" t="s">
        <v>131</v>
      </c>
      <c r="C20" s="56"/>
      <c r="D20" s="56"/>
      <c r="E20" s="56"/>
      <c r="F20" s="56">
        <v>4</v>
      </c>
      <c r="G20" s="56">
        <f t="shared" si="0"/>
        <v>4</v>
      </c>
    </row>
    <row r="21" spans="1:7" x14ac:dyDescent="0.25">
      <c r="A21" s="56">
        <v>19</v>
      </c>
      <c r="B21" s="58" t="s">
        <v>132</v>
      </c>
      <c r="C21" s="56"/>
      <c r="D21" s="56">
        <v>2</v>
      </c>
      <c r="E21" s="56"/>
      <c r="F21" s="56"/>
      <c r="G21" s="56">
        <f t="shared" si="0"/>
        <v>2</v>
      </c>
    </row>
    <row r="22" spans="1:7" x14ac:dyDescent="0.25">
      <c r="A22" s="56">
        <v>20</v>
      </c>
      <c r="B22" s="57" t="s">
        <v>133</v>
      </c>
      <c r="C22" s="56">
        <v>1</v>
      </c>
      <c r="D22" s="56"/>
      <c r="E22" s="56"/>
      <c r="F22" s="56"/>
      <c r="G22" s="56">
        <f t="shared" si="0"/>
        <v>1</v>
      </c>
    </row>
    <row r="23" spans="1:7" x14ac:dyDescent="0.25">
      <c r="A23" s="56">
        <v>21</v>
      </c>
      <c r="B23" s="57" t="s">
        <v>134</v>
      </c>
      <c r="C23" s="56">
        <v>1</v>
      </c>
      <c r="D23" s="56"/>
      <c r="E23" s="56"/>
      <c r="F23" s="56"/>
      <c r="G23" s="56">
        <f>5-SUM(C23:F23)</f>
        <v>4</v>
      </c>
    </row>
    <row r="24" spans="1:7" x14ac:dyDescent="0.25">
      <c r="A24" s="56">
        <v>22</v>
      </c>
      <c r="B24" s="57" t="s">
        <v>135</v>
      </c>
      <c r="C24" s="56"/>
      <c r="D24" s="56"/>
      <c r="E24" s="56"/>
      <c r="F24" s="56">
        <v>4</v>
      </c>
      <c r="G24" s="56">
        <f t="shared" si="0"/>
        <v>4</v>
      </c>
    </row>
    <row r="25" spans="1:7" ht="31.5" x14ac:dyDescent="0.25">
      <c r="A25" s="56">
        <v>23</v>
      </c>
      <c r="B25" s="57" t="s">
        <v>136</v>
      </c>
      <c r="C25" s="56"/>
      <c r="D25" s="56"/>
      <c r="E25" s="56"/>
      <c r="F25" s="56">
        <v>4</v>
      </c>
      <c r="G25" s="56">
        <f t="shared" si="0"/>
        <v>4</v>
      </c>
    </row>
    <row r="26" spans="1:7" x14ac:dyDescent="0.25">
      <c r="A26" s="56">
        <v>24</v>
      </c>
      <c r="B26" s="57" t="s">
        <v>137</v>
      </c>
      <c r="C26" s="56"/>
      <c r="D26" s="56"/>
      <c r="E26" s="56"/>
      <c r="F26" s="56">
        <v>4</v>
      </c>
      <c r="G26" s="56">
        <f t="shared" si="0"/>
        <v>4</v>
      </c>
    </row>
    <row r="27" spans="1:7" x14ac:dyDescent="0.25">
      <c r="A27" s="56">
        <v>25</v>
      </c>
      <c r="B27" s="57" t="s">
        <v>138</v>
      </c>
      <c r="C27" s="56">
        <v>1</v>
      </c>
      <c r="D27" s="56"/>
      <c r="E27" s="56"/>
      <c r="F27" s="56"/>
      <c r="G27" s="56">
        <f>5-SUM(C27:F27)</f>
        <v>4</v>
      </c>
    </row>
    <row r="28" spans="1:7" x14ac:dyDescent="0.25">
      <c r="A28" s="56">
        <v>26</v>
      </c>
      <c r="B28" s="57" t="s">
        <v>139</v>
      </c>
      <c r="C28" s="56"/>
      <c r="D28" s="56"/>
      <c r="E28" s="56">
        <v>3</v>
      </c>
      <c r="F28" s="56"/>
      <c r="G28" s="56">
        <f t="shared" si="0"/>
        <v>3</v>
      </c>
    </row>
    <row r="29" spans="1:7" x14ac:dyDescent="0.25">
      <c r="A29" s="56">
        <v>27</v>
      </c>
      <c r="B29" s="57" t="s">
        <v>140</v>
      </c>
      <c r="C29" s="56"/>
      <c r="D29" s="56"/>
      <c r="E29" s="56"/>
      <c r="F29" s="56">
        <v>4</v>
      </c>
      <c r="G29" s="56">
        <f t="shared" si="0"/>
        <v>4</v>
      </c>
    </row>
    <row r="30" spans="1:7" x14ac:dyDescent="0.25">
      <c r="A30" s="56">
        <v>28</v>
      </c>
      <c r="B30" s="57" t="s">
        <v>141</v>
      </c>
      <c r="C30" s="56"/>
      <c r="D30" s="56"/>
      <c r="E30" s="56"/>
      <c r="F30" s="56">
        <v>4</v>
      </c>
      <c r="G30" s="56">
        <f t="shared" si="0"/>
        <v>4</v>
      </c>
    </row>
    <row r="31" spans="1:7" x14ac:dyDescent="0.25">
      <c r="A31" s="56">
        <v>29</v>
      </c>
      <c r="B31" s="57" t="s">
        <v>142</v>
      </c>
      <c r="C31" s="56"/>
      <c r="D31" s="56">
        <v>2</v>
      </c>
      <c r="E31" s="56"/>
      <c r="F31" s="56"/>
      <c r="G31" s="56">
        <f>5-SUM(C31:F31)</f>
        <v>3</v>
      </c>
    </row>
    <row r="32" spans="1:7" x14ac:dyDescent="0.25">
      <c r="A32" s="56">
        <v>30</v>
      </c>
      <c r="B32" s="57" t="s">
        <v>143</v>
      </c>
      <c r="C32" s="56"/>
      <c r="D32" s="56"/>
      <c r="E32" s="56"/>
      <c r="F32" s="56">
        <v>4</v>
      </c>
      <c r="G32" s="56">
        <f t="shared" si="0"/>
        <v>4</v>
      </c>
    </row>
    <row r="33" spans="1:7" x14ac:dyDescent="0.25">
      <c r="A33" s="56"/>
      <c r="B33" s="59" t="s">
        <v>144</v>
      </c>
      <c r="C33" s="56"/>
      <c r="D33" s="56"/>
      <c r="E33" s="56"/>
      <c r="F33" s="56"/>
      <c r="G33" s="60">
        <f>SUM(G3:G32)</f>
        <v>99</v>
      </c>
    </row>
    <row r="35" spans="1:7" x14ac:dyDescent="0.25">
      <c r="F35" s="60" t="s">
        <v>145</v>
      </c>
      <c r="G35" s="60">
        <f>G33/30</f>
        <v>3.3</v>
      </c>
    </row>
    <row r="36" spans="1:7" x14ac:dyDescent="0.25">
      <c r="F36" s="60" t="s">
        <v>146</v>
      </c>
      <c r="G36" s="60">
        <f>(G35-1)/3</f>
        <v>0.76666666666666661</v>
      </c>
    </row>
    <row r="37" spans="1:7" x14ac:dyDescent="0.25">
      <c r="F37" s="62" t="s">
        <v>158</v>
      </c>
      <c r="G37" s="63">
        <f>G36*100</f>
        <v>76.666666666666657</v>
      </c>
    </row>
  </sheetData>
  <pageMargins left="0.70866141732283472" right="0.70866141732283472" top="0.74803149606299213" bottom="0.74803149606299213" header="0.31496062992125984" footer="0.31496062992125984"/>
  <pageSetup paperSize="9" scale="51" orientation="landscape" r:id="rId1"/>
  <headerFooter>
    <oddHeader>&amp;C&amp;A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33D94-F183-4DF3-BCC5-CC00A18E5FF1}">
  <sheetPr>
    <pageSetUpPr fitToPage="1"/>
  </sheetPr>
  <dimension ref="A1:G37"/>
  <sheetViews>
    <sheetView zoomScale="80" zoomScaleNormal="80" workbookViewId="0">
      <selection activeCell="C40" sqref="C40"/>
    </sheetView>
  </sheetViews>
  <sheetFormatPr defaultColWidth="12.5703125" defaultRowHeight="15.75" x14ac:dyDescent="0.25"/>
  <cols>
    <col min="1" max="1" width="15.28515625" style="55" bestFit="1" customWidth="1"/>
    <col min="2" max="2" width="59.42578125" style="61" customWidth="1"/>
    <col min="3" max="3" width="19.28515625" style="55" customWidth="1"/>
    <col min="4" max="4" width="18.5703125" style="55" customWidth="1"/>
    <col min="5" max="5" width="17.42578125" style="55" customWidth="1"/>
    <col min="6" max="6" width="19.28515625" style="55" customWidth="1"/>
    <col min="7" max="16384" width="12.5703125" style="55"/>
  </cols>
  <sheetData>
    <row r="1" spans="1:7" x14ac:dyDescent="0.25">
      <c r="A1" s="53" t="s">
        <v>195</v>
      </c>
      <c r="B1" s="54" t="s">
        <v>200</v>
      </c>
    </row>
    <row r="2" spans="1:7" x14ac:dyDescent="0.25">
      <c r="A2" s="56" t="s">
        <v>196</v>
      </c>
      <c r="B2" s="57" t="s">
        <v>197</v>
      </c>
      <c r="C2" s="56" t="s">
        <v>190</v>
      </c>
      <c r="D2" s="56" t="s">
        <v>191</v>
      </c>
      <c r="E2" s="56" t="s">
        <v>192</v>
      </c>
      <c r="F2" s="56" t="s">
        <v>193</v>
      </c>
      <c r="G2" s="56" t="s">
        <v>194</v>
      </c>
    </row>
    <row r="3" spans="1:7" x14ac:dyDescent="0.25">
      <c r="A3" s="56">
        <v>1</v>
      </c>
      <c r="B3" s="57" t="s">
        <v>159</v>
      </c>
      <c r="C3" s="56">
        <v>1</v>
      </c>
      <c r="D3" s="56"/>
      <c r="E3" s="56"/>
      <c r="F3" s="56"/>
      <c r="G3" s="56">
        <f>5-SUM(C3:F3)</f>
        <v>4</v>
      </c>
    </row>
    <row r="4" spans="1:7" x14ac:dyDescent="0.25">
      <c r="A4" s="56">
        <v>2</v>
      </c>
      <c r="B4" s="57" t="s">
        <v>160</v>
      </c>
      <c r="C4" s="56"/>
      <c r="D4" s="56"/>
      <c r="E4" s="56">
        <v>3</v>
      </c>
      <c r="F4" s="56"/>
      <c r="G4" s="56">
        <f t="shared" ref="G4:G32" si="0">SUM(C4:F4)</f>
        <v>3</v>
      </c>
    </row>
    <row r="5" spans="1:7" x14ac:dyDescent="0.25">
      <c r="A5" s="56">
        <v>3</v>
      </c>
      <c r="B5" s="57" t="s">
        <v>161</v>
      </c>
      <c r="C5" s="56"/>
      <c r="D5" s="56">
        <v>2</v>
      </c>
      <c r="E5" s="56"/>
      <c r="F5" s="56"/>
      <c r="G5" s="56">
        <f t="shared" si="0"/>
        <v>2</v>
      </c>
    </row>
    <row r="6" spans="1:7" x14ac:dyDescent="0.25">
      <c r="A6" s="56">
        <v>4</v>
      </c>
      <c r="B6" s="57" t="s">
        <v>162</v>
      </c>
      <c r="C6" s="56"/>
      <c r="D6" s="56"/>
      <c r="E6" s="56"/>
      <c r="F6" s="56">
        <v>4</v>
      </c>
      <c r="G6" s="56">
        <f t="shared" si="0"/>
        <v>4</v>
      </c>
    </row>
    <row r="7" spans="1:7" x14ac:dyDescent="0.25">
      <c r="A7" s="56">
        <v>5</v>
      </c>
      <c r="B7" s="57" t="s">
        <v>163</v>
      </c>
      <c r="C7" s="56"/>
      <c r="D7" s="56"/>
      <c r="E7" s="56"/>
      <c r="F7" s="56">
        <v>4</v>
      </c>
      <c r="G7" s="56">
        <f t="shared" si="0"/>
        <v>4</v>
      </c>
    </row>
    <row r="8" spans="1:7" x14ac:dyDescent="0.25">
      <c r="A8" s="56">
        <v>6</v>
      </c>
      <c r="B8" s="57" t="s">
        <v>164</v>
      </c>
      <c r="C8" s="56"/>
      <c r="D8" s="56">
        <v>2</v>
      </c>
      <c r="E8" s="56"/>
      <c r="F8" s="56"/>
      <c r="G8" s="56">
        <f t="shared" si="0"/>
        <v>2</v>
      </c>
    </row>
    <row r="9" spans="1:7" x14ac:dyDescent="0.25">
      <c r="A9" s="56">
        <v>7</v>
      </c>
      <c r="B9" s="57" t="s">
        <v>165</v>
      </c>
      <c r="C9" s="56">
        <v>1</v>
      </c>
      <c r="D9" s="56"/>
      <c r="E9" s="56"/>
      <c r="F9" s="56"/>
      <c r="G9" s="56">
        <f>5-SUM(C9:F9)</f>
        <v>4</v>
      </c>
    </row>
    <row r="10" spans="1:7" x14ac:dyDescent="0.25">
      <c r="A10" s="56">
        <v>8</v>
      </c>
      <c r="B10" s="57" t="s">
        <v>166</v>
      </c>
      <c r="C10" s="56"/>
      <c r="D10" s="56"/>
      <c r="E10" s="56">
        <v>3</v>
      </c>
      <c r="F10" s="56"/>
      <c r="G10" s="56">
        <f t="shared" si="0"/>
        <v>3</v>
      </c>
    </row>
    <row r="11" spans="1:7" x14ac:dyDescent="0.25">
      <c r="A11" s="56">
        <v>9</v>
      </c>
      <c r="B11" s="57" t="s">
        <v>167</v>
      </c>
      <c r="C11" s="56"/>
      <c r="D11" s="56"/>
      <c r="E11" s="56">
        <v>3</v>
      </c>
      <c r="F11" s="56"/>
      <c r="G11" s="56">
        <f t="shared" si="0"/>
        <v>3</v>
      </c>
    </row>
    <row r="12" spans="1:7" x14ac:dyDescent="0.25">
      <c r="A12" s="56">
        <v>10</v>
      </c>
      <c r="B12" s="57" t="s">
        <v>168</v>
      </c>
      <c r="C12" s="56"/>
      <c r="D12" s="56">
        <v>2</v>
      </c>
      <c r="E12" s="56"/>
      <c r="F12" s="56"/>
      <c r="G12" s="56">
        <f>5-SUM(C12:F12)</f>
        <v>3</v>
      </c>
    </row>
    <row r="13" spans="1:7" x14ac:dyDescent="0.25">
      <c r="A13" s="56">
        <v>11</v>
      </c>
      <c r="B13" s="57" t="s">
        <v>169</v>
      </c>
      <c r="C13" s="56"/>
      <c r="D13" s="56"/>
      <c r="E13" s="56">
        <v>3</v>
      </c>
      <c r="F13" s="56"/>
      <c r="G13" s="56">
        <f t="shared" si="0"/>
        <v>3</v>
      </c>
    </row>
    <row r="14" spans="1:7" x14ac:dyDescent="0.25">
      <c r="A14" s="56">
        <v>12</v>
      </c>
      <c r="B14" s="57" t="s">
        <v>170</v>
      </c>
      <c r="C14" s="56"/>
      <c r="D14" s="56">
        <v>2</v>
      </c>
      <c r="E14" s="56"/>
      <c r="F14" s="56"/>
      <c r="G14" s="56">
        <f t="shared" si="0"/>
        <v>2</v>
      </c>
    </row>
    <row r="15" spans="1:7" x14ac:dyDescent="0.25">
      <c r="A15" s="56">
        <v>13</v>
      </c>
      <c r="B15" s="57" t="s">
        <v>171</v>
      </c>
      <c r="C15" s="56">
        <v>1</v>
      </c>
      <c r="D15" s="56"/>
      <c r="E15" s="56"/>
      <c r="F15" s="56"/>
      <c r="G15" s="56">
        <f>5-SUM(C15:F15)</f>
        <v>4</v>
      </c>
    </row>
    <row r="16" spans="1:7" x14ac:dyDescent="0.25">
      <c r="A16" s="56">
        <v>14</v>
      </c>
      <c r="B16" s="57" t="s">
        <v>172</v>
      </c>
      <c r="C16" s="56"/>
      <c r="D16" s="56"/>
      <c r="E16" s="56"/>
      <c r="F16" s="56">
        <v>4</v>
      </c>
      <c r="G16" s="56">
        <f t="shared" si="0"/>
        <v>4</v>
      </c>
    </row>
    <row r="17" spans="1:7" x14ac:dyDescent="0.25">
      <c r="A17" s="56">
        <v>15</v>
      </c>
      <c r="B17" s="57" t="s">
        <v>173</v>
      </c>
      <c r="C17" s="56"/>
      <c r="D17" s="56"/>
      <c r="E17" s="56"/>
      <c r="F17" s="56">
        <v>4</v>
      </c>
      <c r="G17" s="56">
        <f t="shared" si="0"/>
        <v>4</v>
      </c>
    </row>
    <row r="18" spans="1:7" x14ac:dyDescent="0.25">
      <c r="A18" s="56">
        <v>16</v>
      </c>
      <c r="B18" s="57" t="s">
        <v>174</v>
      </c>
      <c r="C18" s="56"/>
      <c r="D18" s="56">
        <v>2</v>
      </c>
      <c r="E18" s="56"/>
      <c r="F18" s="56"/>
      <c r="G18" s="56">
        <f t="shared" si="0"/>
        <v>2</v>
      </c>
    </row>
    <row r="19" spans="1:7" x14ac:dyDescent="0.25">
      <c r="A19" s="56">
        <v>17</v>
      </c>
      <c r="B19" s="57" t="s">
        <v>175</v>
      </c>
      <c r="C19" s="56"/>
      <c r="D19" s="56">
        <v>2</v>
      </c>
      <c r="E19" s="56"/>
      <c r="F19" s="56"/>
      <c r="G19" s="56">
        <f>5-SUM(C19:F19)</f>
        <v>3</v>
      </c>
    </row>
    <row r="20" spans="1:7" x14ac:dyDescent="0.25">
      <c r="A20" s="56">
        <v>18</v>
      </c>
      <c r="B20" s="57" t="s">
        <v>176</v>
      </c>
      <c r="C20" s="56"/>
      <c r="D20" s="56"/>
      <c r="E20" s="56"/>
      <c r="F20" s="56">
        <v>4</v>
      </c>
      <c r="G20" s="56">
        <f t="shared" si="0"/>
        <v>4</v>
      </c>
    </row>
    <row r="21" spans="1:7" x14ac:dyDescent="0.25">
      <c r="A21" s="56">
        <v>19</v>
      </c>
      <c r="B21" s="58" t="s">
        <v>177</v>
      </c>
      <c r="C21" s="56"/>
      <c r="D21" s="56">
        <v>2</v>
      </c>
      <c r="E21" s="56"/>
      <c r="F21" s="56"/>
      <c r="G21" s="56">
        <f t="shared" si="0"/>
        <v>2</v>
      </c>
    </row>
    <row r="22" spans="1:7" x14ac:dyDescent="0.25">
      <c r="A22" s="56">
        <v>20</v>
      </c>
      <c r="B22" s="57" t="s">
        <v>178</v>
      </c>
      <c r="C22" s="56">
        <v>1</v>
      </c>
      <c r="D22" s="56"/>
      <c r="E22" s="56"/>
      <c r="F22" s="56"/>
      <c r="G22" s="56">
        <f t="shared" si="0"/>
        <v>1</v>
      </c>
    </row>
    <row r="23" spans="1:7" x14ac:dyDescent="0.25">
      <c r="A23" s="56">
        <v>21</v>
      </c>
      <c r="B23" s="57" t="s">
        <v>179</v>
      </c>
      <c r="C23" s="56">
        <v>1</v>
      </c>
      <c r="D23" s="56"/>
      <c r="E23" s="56"/>
      <c r="F23" s="56"/>
      <c r="G23" s="56">
        <f>5-SUM(C23:F23)</f>
        <v>4</v>
      </c>
    </row>
    <row r="24" spans="1:7" x14ac:dyDescent="0.25">
      <c r="A24" s="56">
        <v>22</v>
      </c>
      <c r="B24" s="57" t="s">
        <v>180</v>
      </c>
      <c r="C24" s="56"/>
      <c r="D24" s="56"/>
      <c r="E24" s="56"/>
      <c r="F24" s="56">
        <v>4</v>
      </c>
      <c r="G24" s="56">
        <f t="shared" si="0"/>
        <v>4</v>
      </c>
    </row>
    <row r="25" spans="1:7" ht="31.5" x14ac:dyDescent="0.25">
      <c r="A25" s="56">
        <v>23</v>
      </c>
      <c r="B25" s="57" t="s">
        <v>181</v>
      </c>
      <c r="C25" s="56"/>
      <c r="D25" s="56"/>
      <c r="E25" s="56"/>
      <c r="F25" s="56">
        <v>4</v>
      </c>
      <c r="G25" s="56">
        <f t="shared" si="0"/>
        <v>4</v>
      </c>
    </row>
    <row r="26" spans="1:7" x14ac:dyDescent="0.25">
      <c r="A26" s="56">
        <v>24</v>
      </c>
      <c r="B26" s="57" t="s">
        <v>182</v>
      </c>
      <c r="C26" s="56"/>
      <c r="D26" s="56"/>
      <c r="E26" s="56"/>
      <c r="F26" s="56">
        <v>4</v>
      </c>
      <c r="G26" s="56">
        <f t="shared" si="0"/>
        <v>4</v>
      </c>
    </row>
    <row r="27" spans="1:7" x14ac:dyDescent="0.25">
      <c r="A27" s="56">
        <v>25</v>
      </c>
      <c r="B27" s="57" t="s">
        <v>183</v>
      </c>
      <c r="C27" s="56">
        <v>1</v>
      </c>
      <c r="D27" s="56"/>
      <c r="E27" s="56"/>
      <c r="F27" s="56"/>
      <c r="G27" s="56">
        <f>5-SUM(C27:F27)</f>
        <v>4</v>
      </c>
    </row>
    <row r="28" spans="1:7" x14ac:dyDescent="0.25">
      <c r="A28" s="56">
        <v>26</v>
      </c>
      <c r="B28" s="57" t="s">
        <v>184</v>
      </c>
      <c r="C28" s="56"/>
      <c r="D28" s="56"/>
      <c r="E28" s="56">
        <v>3</v>
      </c>
      <c r="F28" s="56"/>
      <c r="G28" s="56">
        <f t="shared" si="0"/>
        <v>3</v>
      </c>
    </row>
    <row r="29" spans="1:7" x14ac:dyDescent="0.25">
      <c r="A29" s="56">
        <v>27</v>
      </c>
      <c r="B29" s="57" t="s">
        <v>185</v>
      </c>
      <c r="C29" s="56"/>
      <c r="D29" s="56"/>
      <c r="E29" s="56"/>
      <c r="F29" s="56">
        <v>4</v>
      </c>
      <c r="G29" s="56">
        <f t="shared" si="0"/>
        <v>4</v>
      </c>
    </row>
    <row r="30" spans="1:7" x14ac:dyDescent="0.25">
      <c r="A30" s="56">
        <v>28</v>
      </c>
      <c r="B30" s="57" t="s">
        <v>186</v>
      </c>
      <c r="C30" s="56"/>
      <c r="D30" s="56"/>
      <c r="E30" s="56"/>
      <c r="F30" s="56">
        <v>4</v>
      </c>
      <c r="G30" s="56">
        <f t="shared" si="0"/>
        <v>4</v>
      </c>
    </row>
    <row r="31" spans="1:7" x14ac:dyDescent="0.25">
      <c r="A31" s="56">
        <v>29</v>
      </c>
      <c r="B31" s="57" t="s">
        <v>187</v>
      </c>
      <c r="C31" s="56"/>
      <c r="D31" s="56">
        <v>2</v>
      </c>
      <c r="E31" s="56"/>
      <c r="F31" s="56"/>
      <c r="G31" s="56">
        <f>5-SUM(C31:F31)</f>
        <v>3</v>
      </c>
    </row>
    <row r="32" spans="1:7" x14ac:dyDescent="0.25">
      <c r="A32" s="56">
        <v>30</v>
      </c>
      <c r="B32" s="57" t="s">
        <v>188</v>
      </c>
      <c r="C32" s="56"/>
      <c r="D32" s="56"/>
      <c r="E32" s="56"/>
      <c r="F32" s="56">
        <v>4</v>
      </c>
      <c r="G32" s="56">
        <f t="shared" si="0"/>
        <v>4</v>
      </c>
    </row>
    <row r="33" spans="1:7" x14ac:dyDescent="0.25">
      <c r="A33" s="56"/>
      <c r="B33" s="59" t="s">
        <v>189</v>
      </c>
      <c r="C33" s="56"/>
      <c r="D33" s="56"/>
      <c r="E33" s="56"/>
      <c r="F33" s="56"/>
      <c r="G33" s="60">
        <f>SUM(G3:G32)</f>
        <v>99</v>
      </c>
    </row>
    <row r="35" spans="1:7" x14ac:dyDescent="0.25">
      <c r="F35" s="60" t="s">
        <v>145</v>
      </c>
      <c r="G35" s="60">
        <f>G33/30</f>
        <v>3.3</v>
      </c>
    </row>
    <row r="36" spans="1:7" x14ac:dyDescent="0.25">
      <c r="F36" s="60" t="s">
        <v>146</v>
      </c>
      <c r="G36" s="60">
        <f>(G35-1)/3</f>
        <v>0.76666666666666661</v>
      </c>
    </row>
    <row r="37" spans="1:7" x14ac:dyDescent="0.25">
      <c r="F37" s="62" t="s">
        <v>158</v>
      </c>
      <c r="G37" s="63">
        <f>G36*100</f>
        <v>76.666666666666657</v>
      </c>
    </row>
  </sheetData>
  <pageMargins left="0.70866141732283472" right="0.70866141732283472" top="0.74803149606299213" bottom="0.74803149606299213" header="0.31496062992125984" footer="0.31496062992125984"/>
  <pageSetup paperSize="9" scale="47" orientation="landscape" r:id="rId1"/>
  <headerFooter>
    <oddHeader>&amp;C&amp;A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T1a_age-BMI</vt:lpstr>
      <vt:lpstr>T1b_drugs-BMI</vt:lpstr>
      <vt:lpstr>T1c_PSQ</vt:lpstr>
      <vt:lpstr>T2_Targeted-PSQ</vt:lpstr>
      <vt:lpstr>T3_TOFage</vt:lpstr>
      <vt:lpstr>PSQ30 example German</vt:lpstr>
      <vt:lpstr>PSQ30 example 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Irmgard Tegeder</dc:creator>
  <cp:lastModifiedBy>Irmgard Tegeder</cp:lastModifiedBy>
  <cp:lastPrinted>2024-04-17T09:20:32Z</cp:lastPrinted>
  <dcterms:created xsi:type="dcterms:W3CDTF">2022-07-31T17:38:06Z</dcterms:created>
  <dcterms:modified xsi:type="dcterms:W3CDTF">2024-05-09T16:27:05Z</dcterms:modified>
</cp:coreProperties>
</file>