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-my.sharepoint.com/personal/claudia_hanson_ki_se/Documents/Dokument/Documents/AKU/Mimba Yangu Papers/for publication/"/>
    </mc:Choice>
  </mc:AlternateContent>
  <xr:revisionPtr revIDLastSave="2" documentId="8_{D9481D12-01DD-462C-A6DE-05B75C9541C8}" xr6:coauthVersionLast="47" xr6:coauthVersionMax="47" xr10:uidLastSave="{846EECED-1365-428F-82B6-B8CB152702BA}"/>
  <bookViews>
    <workbookView xWindow="-3580" yWindow="1470" windowWidth="19460" windowHeight="10180" xr2:uid="{D93F0DB4-F2B9-4B2A-A55A-6D00D7793869}"/>
  </bookViews>
  <sheets>
    <sheet name="DID Analysi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2" l="1"/>
  <c r="N31" i="2"/>
  <c r="N28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9" i="2"/>
  <c r="N5" i="2"/>
  <c r="L30" i="2" l="1"/>
  <c r="L29" i="2"/>
  <c r="L28" i="2"/>
  <c r="J30" i="2"/>
  <c r="J29" i="2"/>
  <c r="J28" i="2"/>
  <c r="E30" i="2"/>
  <c r="E29" i="2"/>
  <c r="E28" i="2"/>
  <c r="L27" i="2"/>
  <c r="L26" i="2"/>
  <c r="L25" i="2"/>
  <c r="J27" i="2"/>
  <c r="J26" i="2"/>
  <c r="J25" i="2"/>
  <c r="E27" i="2"/>
  <c r="E26" i="2"/>
  <c r="E25" i="2"/>
  <c r="L24" i="2"/>
  <c r="L23" i="2"/>
  <c r="L22" i="2"/>
  <c r="L21" i="2"/>
  <c r="L20" i="2"/>
  <c r="J24" i="2"/>
  <c r="J23" i="2"/>
  <c r="J22" i="2"/>
  <c r="J21" i="2"/>
  <c r="J20" i="2"/>
  <c r="E24" i="2"/>
  <c r="E23" i="2"/>
  <c r="E22" i="2"/>
  <c r="E21" i="2"/>
  <c r="E20" i="2"/>
  <c r="L19" i="2"/>
  <c r="L18" i="2"/>
  <c r="L17" i="2"/>
  <c r="J19" i="2"/>
  <c r="J18" i="2"/>
  <c r="J17" i="2"/>
  <c r="E19" i="2"/>
  <c r="E18" i="2"/>
  <c r="E17" i="2"/>
  <c r="L16" i="2"/>
  <c r="L15" i="2"/>
  <c r="L14" i="2"/>
  <c r="L13" i="2"/>
  <c r="L12" i="2"/>
  <c r="L11" i="2"/>
  <c r="J16" i="2"/>
  <c r="J15" i="2"/>
  <c r="J14" i="2"/>
  <c r="J13" i="2"/>
  <c r="J12" i="2"/>
  <c r="J11" i="2"/>
  <c r="E16" i="2"/>
  <c r="E15" i="2"/>
  <c r="E14" i="2"/>
  <c r="E13" i="2"/>
  <c r="E12" i="2"/>
  <c r="E11" i="2"/>
</calcChain>
</file>

<file path=xl/sharedStrings.xml><?xml version="1.0" encoding="utf-8"?>
<sst xmlns="http://schemas.openxmlformats.org/spreadsheetml/2006/main" count="57" uniqueCount="40">
  <si>
    <t>Number of ANC visits during this (ANC) / preceding (MCH) pregnancy</t>
  </si>
  <si>
    <t>Yes</t>
  </si>
  <si>
    <t>No</t>
  </si>
  <si>
    <t>4+</t>
  </si>
  <si>
    <t>Current Facility</t>
  </si>
  <si>
    <t>Government Dispensary</t>
  </si>
  <si>
    <t>Government Health Centre</t>
  </si>
  <si>
    <t>Government Hospital</t>
  </si>
  <si>
    <t>Private Clinic</t>
  </si>
  <si>
    <t>Private Hospital</t>
  </si>
  <si>
    <t>Doctor</t>
  </si>
  <si>
    <t>Nurse / Midwife</t>
  </si>
  <si>
    <t>Other / Don’t know</t>
  </si>
  <si>
    <t>Routine check</t>
  </si>
  <si>
    <t>Nurse/ Midwife advice</t>
  </si>
  <si>
    <t>Risk/ complication in pregnancy</t>
  </si>
  <si>
    <t>My wish</t>
  </si>
  <si>
    <t>My husband'/ partners wish</t>
  </si>
  <si>
    <t>Satisfied</t>
  </si>
  <si>
    <t>Mod Satisfied</t>
  </si>
  <si>
    <t>Dissatisfied</t>
  </si>
  <si>
    <t xml:space="preserve">BASELINE </t>
  </si>
  <si>
    <t>ENDLINE</t>
  </si>
  <si>
    <t>P Value</t>
  </si>
  <si>
    <t xml:space="preserve">Has received ultrasound during this / preceding pregnancy </t>
  </si>
  <si>
    <t>Facility where ultrasound received</t>
  </si>
  <si>
    <t>Reason for ultrasound</t>
  </si>
  <si>
    <t>Satisfaction with ultrasound</t>
  </si>
  <si>
    <t>Overall satisfaction with current services offered</t>
  </si>
  <si>
    <t>Will recommend current health facility to friend or family member</t>
  </si>
  <si>
    <t>&lt;4</t>
  </si>
  <si>
    <t>&lt;0.001</t>
  </si>
  <si>
    <t>At least one ANC visit during this (ANC) / preceding (MCH) pregnancy</t>
  </si>
  <si>
    <t>Comparison</t>
  </si>
  <si>
    <t>Ultrasound</t>
  </si>
  <si>
    <t>DID</t>
  </si>
  <si>
    <t>(n=760)</t>
  </si>
  <si>
    <t>(n=721)</t>
  </si>
  <si>
    <t>Healthcare provider making ultrasound</t>
  </si>
  <si>
    <t>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</si>
</sst>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center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/>
    <xf numFmtId="0" fontId="0" fillId="0" borderId="11" xfId="0" applyBorder="1"/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10" xfId="0" applyBorder="1"/>
    <xf numFmtId="164" fontId="0" fillId="0" borderId="4" xfId="1" applyNumberFormat="1" applyFont="1" applyBorder="1" applyAlignment="1">
      <alignment horizontal="center"/>
    </xf>
    <xf numFmtId="164" fontId="0" fillId="0" borderId="6" xfId="1" applyNumberFormat="1" applyFon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164" fontId="0" fillId="0" borderId="0" xfId="1" applyNumberFormat="1" applyFont="1" applyBorder="1" applyAlignment="1">
      <alignment horizontal="center"/>
    </xf>
    <xf numFmtId="164" fontId="0" fillId="0" borderId="11" xfId="1" applyNumberFormat="1" applyFont="1" applyBorder="1" applyAlignment="1">
      <alignment horizontal="center"/>
    </xf>
    <xf numFmtId="164" fontId="0" fillId="0" borderId="10" xfId="1" applyNumberFormat="1" applyFont="1" applyBorder="1" applyAlignment="1">
      <alignment horizontal="center"/>
    </xf>
    <xf numFmtId="165" fontId="0" fillId="0" borderId="2" xfId="0" applyNumberForma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6" xfId="0" applyBorder="1" applyAlignment="1">
      <alignment horizontal="left"/>
    </xf>
    <xf numFmtId="165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164" fontId="0" fillId="0" borderId="14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/>
    </xf>
    <xf numFmtId="164" fontId="3" fillId="0" borderId="14" xfId="0" applyNumberFormat="1" applyFon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65" fontId="0" fillId="0" borderId="14" xfId="0" applyNumberFormat="1" applyBorder="1" applyAlignment="1">
      <alignment horizontal="center" vertical="center"/>
    </xf>
    <xf numFmtId="165" fontId="0" fillId="0" borderId="13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165" fontId="0" fillId="0" borderId="1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A24D9-E1CA-46D4-9886-C3AB296073EF}">
  <dimension ref="B1:Q32"/>
  <sheetViews>
    <sheetView tabSelected="1" topLeftCell="B1" zoomScale="91" zoomScaleNormal="91" workbookViewId="0">
      <selection activeCell="Q11" sqref="Q11"/>
    </sheetView>
  </sheetViews>
  <sheetFormatPr defaultRowHeight="14.5" x14ac:dyDescent="0.35"/>
  <cols>
    <col min="1" max="1" width="3.453125" customWidth="1"/>
    <col min="2" max="2" width="37" customWidth="1"/>
    <col min="3" max="3" width="26.54296875" customWidth="1"/>
    <col min="4" max="7" width="8.7265625" style="1" customWidth="1"/>
    <col min="8" max="8" width="11.81640625" style="1" customWidth="1"/>
    <col min="9" max="12" width="8.7265625" style="1" customWidth="1"/>
    <col min="13" max="13" width="11.81640625" style="1" customWidth="1"/>
    <col min="14" max="14" width="9.1796875" style="1"/>
    <col min="15" max="15" width="9.1796875" style="24"/>
  </cols>
  <sheetData>
    <row r="1" spans="2:17" ht="15" thickBot="1" x14ac:dyDescent="0.4"/>
    <row r="2" spans="2:17" ht="15" thickBot="1" x14ac:dyDescent="0.4">
      <c r="B2" s="48"/>
      <c r="C2" s="49"/>
      <c r="D2" s="41" t="s">
        <v>21</v>
      </c>
      <c r="E2" s="42"/>
      <c r="F2" s="42"/>
      <c r="G2" s="43"/>
      <c r="H2" s="52" t="s">
        <v>23</v>
      </c>
      <c r="I2" s="41" t="s">
        <v>22</v>
      </c>
      <c r="J2" s="42"/>
      <c r="K2" s="42"/>
      <c r="L2" s="43"/>
      <c r="M2" s="52" t="s">
        <v>23</v>
      </c>
      <c r="N2" s="38" t="s">
        <v>35</v>
      </c>
      <c r="O2" s="59" t="s">
        <v>23</v>
      </c>
    </row>
    <row r="3" spans="2:17" ht="15" thickBot="1" x14ac:dyDescent="0.4">
      <c r="B3" s="50"/>
      <c r="C3" s="51"/>
      <c r="D3" s="41" t="s">
        <v>37</v>
      </c>
      <c r="E3" s="42"/>
      <c r="F3" s="42"/>
      <c r="G3" s="43"/>
      <c r="H3" s="53"/>
      <c r="I3" s="41" t="s">
        <v>36</v>
      </c>
      <c r="J3" s="42"/>
      <c r="K3" s="42"/>
      <c r="L3" s="43"/>
      <c r="M3" s="53"/>
      <c r="N3" s="39"/>
      <c r="O3" s="60"/>
    </row>
    <row r="4" spans="2:17" ht="15" thickBot="1" x14ac:dyDescent="0.4">
      <c r="B4" s="2"/>
      <c r="C4" s="10"/>
      <c r="D4" s="41" t="s">
        <v>33</v>
      </c>
      <c r="E4" s="43"/>
      <c r="F4" s="42" t="s">
        <v>34</v>
      </c>
      <c r="G4" s="43"/>
      <c r="H4" s="54"/>
      <c r="I4" s="41" t="s">
        <v>33</v>
      </c>
      <c r="J4" s="42"/>
      <c r="K4" s="42" t="s">
        <v>34</v>
      </c>
      <c r="L4" s="43"/>
      <c r="M4" s="54"/>
      <c r="N4" s="40"/>
      <c r="O4" s="61"/>
    </row>
    <row r="5" spans="2:17" x14ac:dyDescent="0.35">
      <c r="B5" s="44" t="s">
        <v>32</v>
      </c>
      <c r="C5" s="15" t="s">
        <v>1</v>
      </c>
      <c r="D5" s="9">
        <v>220</v>
      </c>
      <c r="E5" s="18">
        <v>0.995</v>
      </c>
      <c r="F5" s="9">
        <v>494</v>
      </c>
      <c r="G5" s="18">
        <v>0.98799999999999999</v>
      </c>
      <c r="H5" s="46">
        <v>0.68200000000000005</v>
      </c>
      <c r="I5" s="9">
        <v>252</v>
      </c>
      <c r="J5" s="21">
        <v>0.99199999999999999</v>
      </c>
      <c r="K5" s="3">
        <v>503</v>
      </c>
      <c r="L5" s="18">
        <v>0.99399999999999999</v>
      </c>
      <c r="M5" s="46">
        <v>1</v>
      </c>
      <c r="N5" s="31">
        <f>(L5-J5)-(G5-E5)</f>
        <v>9.000000000000008E-3</v>
      </c>
      <c r="O5" s="37">
        <v>0.371</v>
      </c>
    </row>
    <row r="6" spans="2:17" ht="15" thickBot="1" x14ac:dyDescent="0.4">
      <c r="B6" s="45"/>
      <c r="C6" s="11" t="s">
        <v>2</v>
      </c>
      <c r="D6" s="8">
        <v>1</v>
      </c>
      <c r="E6" s="17">
        <v>5.0000000000000001E-3</v>
      </c>
      <c r="F6" s="6">
        <v>6</v>
      </c>
      <c r="G6" s="17">
        <v>1.2E-2</v>
      </c>
      <c r="H6" s="47"/>
      <c r="I6" s="8">
        <v>2</v>
      </c>
      <c r="J6" s="20">
        <v>8.0000000000000002E-3</v>
      </c>
      <c r="K6" s="6">
        <v>3</v>
      </c>
      <c r="L6" s="17">
        <v>6.0000000000000001E-3</v>
      </c>
      <c r="M6" s="47"/>
      <c r="N6" s="32"/>
      <c r="O6" s="25"/>
    </row>
    <row r="7" spans="2:17" x14ac:dyDescent="0.35">
      <c r="B7" s="44" t="s">
        <v>0</v>
      </c>
      <c r="C7" s="13" t="s">
        <v>30</v>
      </c>
      <c r="D7" s="7">
        <v>140</v>
      </c>
      <c r="E7" s="16">
        <v>0.63600000000000001</v>
      </c>
      <c r="F7" s="7">
        <v>312</v>
      </c>
      <c r="G7" s="16">
        <v>0.63</v>
      </c>
      <c r="H7" s="46">
        <v>0.93300000000000005</v>
      </c>
      <c r="I7" s="7">
        <v>158</v>
      </c>
      <c r="J7" s="19">
        <v>0.627</v>
      </c>
      <c r="K7" s="1">
        <v>256</v>
      </c>
      <c r="L7" s="16">
        <v>0.50900000000000001</v>
      </c>
      <c r="M7" s="46">
        <v>2E-3</v>
      </c>
      <c r="N7" s="33">
        <f>(L8-J8)-(G8-E8)</f>
        <v>0.11199999999999999</v>
      </c>
      <c r="O7" s="26">
        <v>4.9000000000000002E-2</v>
      </c>
    </row>
    <row r="8" spans="2:17" ht="15" customHeight="1" thickBot="1" x14ac:dyDescent="0.4">
      <c r="B8" s="45"/>
      <c r="C8" s="27" t="s">
        <v>3</v>
      </c>
      <c r="D8" s="8">
        <v>80</v>
      </c>
      <c r="E8" s="17">
        <v>0.36399999999999999</v>
      </c>
      <c r="F8" s="8">
        <v>183</v>
      </c>
      <c r="G8" s="17">
        <v>0.37</v>
      </c>
      <c r="H8" s="47"/>
      <c r="I8" s="8">
        <v>94</v>
      </c>
      <c r="J8" s="20">
        <v>0.373</v>
      </c>
      <c r="K8" s="6">
        <v>246</v>
      </c>
      <c r="L8" s="17">
        <v>0.49099999999999999</v>
      </c>
      <c r="M8" s="47"/>
      <c r="N8" s="34"/>
      <c r="O8" s="29"/>
    </row>
    <row r="9" spans="2:17" x14ac:dyDescent="0.35">
      <c r="B9" s="44" t="s">
        <v>24</v>
      </c>
      <c r="C9" s="15" t="s">
        <v>1</v>
      </c>
      <c r="D9" s="9">
        <v>25</v>
      </c>
      <c r="E9" s="18">
        <v>0.114</v>
      </c>
      <c r="F9" s="3">
        <v>96</v>
      </c>
      <c r="G9" s="18">
        <v>0.192</v>
      </c>
      <c r="H9" s="55">
        <v>8.9999999999999993E-3</v>
      </c>
      <c r="I9" s="9">
        <v>51</v>
      </c>
      <c r="J9" s="21">
        <v>0.20100000000000001</v>
      </c>
      <c r="K9" s="3">
        <v>254</v>
      </c>
      <c r="L9" s="18">
        <v>0.504</v>
      </c>
      <c r="M9" s="55" t="s">
        <v>31</v>
      </c>
      <c r="N9" s="33">
        <f>(L9-J9)-(G9-E9)</f>
        <v>0.22499999999999998</v>
      </c>
      <c r="O9" s="26">
        <v>1E-3</v>
      </c>
    </row>
    <row r="10" spans="2:17" ht="15" thickBot="1" x14ac:dyDescent="0.4">
      <c r="B10" s="45"/>
      <c r="C10" s="11" t="s">
        <v>2</v>
      </c>
      <c r="D10" s="8">
        <v>195</v>
      </c>
      <c r="E10" s="17">
        <v>0.88600000000000001</v>
      </c>
      <c r="F10" s="8">
        <v>404</v>
      </c>
      <c r="G10" s="17">
        <v>0.80800000000000005</v>
      </c>
      <c r="H10" s="56"/>
      <c r="I10" s="8">
        <v>203</v>
      </c>
      <c r="J10" s="20">
        <v>0.79900000000000004</v>
      </c>
      <c r="K10" s="6">
        <v>250</v>
      </c>
      <c r="L10" s="17">
        <v>0.496</v>
      </c>
      <c r="M10" s="56"/>
      <c r="N10" s="32"/>
      <c r="O10" s="25"/>
    </row>
    <row r="11" spans="2:17" x14ac:dyDescent="0.35">
      <c r="B11" s="44" t="s">
        <v>25</v>
      </c>
      <c r="C11" s="12" t="s">
        <v>4</v>
      </c>
      <c r="D11" s="9">
        <v>2</v>
      </c>
      <c r="E11" s="18">
        <f>D11/25</f>
        <v>0.08</v>
      </c>
      <c r="F11" s="3">
        <v>49</v>
      </c>
      <c r="G11" s="18">
        <v>0.51041666666666663</v>
      </c>
      <c r="H11" s="4" t="s">
        <v>31</v>
      </c>
      <c r="I11" s="9">
        <v>26</v>
      </c>
      <c r="J11" s="21">
        <f>I11/51</f>
        <v>0.50980392156862742</v>
      </c>
      <c r="K11" s="3">
        <v>206</v>
      </c>
      <c r="L11" s="18">
        <f>K11/254</f>
        <v>0.8110236220472441</v>
      </c>
      <c r="M11" s="4" t="s">
        <v>31</v>
      </c>
      <c r="N11" s="35">
        <f t="shared" ref="N11:N31" si="0">(L11-J11)-(G11-E11)</f>
        <v>-0.12919696618804993</v>
      </c>
      <c r="O11" s="26">
        <v>0.19900000000000001</v>
      </c>
      <c r="Q11" t="s">
        <v>39</v>
      </c>
    </row>
    <row r="12" spans="2:17" x14ac:dyDescent="0.35">
      <c r="B12" s="57"/>
      <c r="C12" s="13" t="s">
        <v>5</v>
      </c>
      <c r="D12" s="7">
        <v>0</v>
      </c>
      <c r="E12" s="16">
        <f t="shared" ref="E12:E24" si="1">D12/25</f>
        <v>0</v>
      </c>
      <c r="F12" s="1">
        <v>3</v>
      </c>
      <c r="G12" s="16">
        <v>3.125E-2</v>
      </c>
      <c r="H12" s="36">
        <v>1</v>
      </c>
      <c r="I12" s="7">
        <v>7</v>
      </c>
      <c r="J12" s="19">
        <f t="shared" ref="J12:J19" si="2">I12/51</f>
        <v>0.13725490196078433</v>
      </c>
      <c r="K12" s="1">
        <v>5</v>
      </c>
      <c r="L12" s="16">
        <f t="shared" ref="L12:L19" si="3">K12/254</f>
        <v>1.968503937007874E-2</v>
      </c>
      <c r="M12" s="5">
        <v>1E-3</v>
      </c>
      <c r="N12" s="34">
        <f t="shared" si="0"/>
        <v>-0.14881986259070559</v>
      </c>
      <c r="O12" s="28">
        <v>1</v>
      </c>
    </row>
    <row r="13" spans="2:17" x14ac:dyDescent="0.35">
      <c r="B13" s="57"/>
      <c r="C13" s="13" t="s">
        <v>6</v>
      </c>
      <c r="D13" s="7">
        <v>0</v>
      </c>
      <c r="E13" s="16">
        <f t="shared" si="1"/>
        <v>0</v>
      </c>
      <c r="F13" s="7">
        <v>4</v>
      </c>
      <c r="G13" s="16">
        <v>4.1666666666666664E-2</v>
      </c>
      <c r="H13" s="36">
        <v>0.57999999999999996</v>
      </c>
      <c r="I13" s="7">
        <v>7</v>
      </c>
      <c r="J13" s="19">
        <f t="shared" si="2"/>
        <v>0.13725490196078433</v>
      </c>
      <c r="K13" s="1">
        <v>5</v>
      </c>
      <c r="L13" s="16">
        <f t="shared" si="3"/>
        <v>1.968503937007874E-2</v>
      </c>
      <c r="M13" s="5">
        <v>1E-3</v>
      </c>
      <c r="N13" s="34">
        <f t="shared" si="0"/>
        <v>-0.15923652925737225</v>
      </c>
      <c r="O13" s="28">
        <v>1</v>
      </c>
    </row>
    <row r="14" spans="2:17" x14ac:dyDescent="0.35">
      <c r="B14" s="57"/>
      <c r="C14" s="13" t="s">
        <v>7</v>
      </c>
      <c r="D14" s="7">
        <v>21</v>
      </c>
      <c r="E14" s="16">
        <f t="shared" si="1"/>
        <v>0.84</v>
      </c>
      <c r="F14" s="7">
        <v>21</v>
      </c>
      <c r="G14" s="16">
        <v>0.21875</v>
      </c>
      <c r="H14" s="5" t="s">
        <v>31</v>
      </c>
      <c r="I14" s="7">
        <v>8</v>
      </c>
      <c r="J14" s="19">
        <f t="shared" si="2"/>
        <v>0.15686274509803921</v>
      </c>
      <c r="K14" s="1">
        <v>27</v>
      </c>
      <c r="L14" s="16">
        <f t="shared" si="3"/>
        <v>0.1062992125984252</v>
      </c>
      <c r="M14" s="5">
        <v>0.33400000000000002</v>
      </c>
      <c r="N14" s="34">
        <f t="shared" si="0"/>
        <v>0.57068646750038599</v>
      </c>
      <c r="O14" s="29" t="s">
        <v>31</v>
      </c>
    </row>
    <row r="15" spans="2:17" x14ac:dyDescent="0.35">
      <c r="B15" s="57"/>
      <c r="C15" s="13" t="s">
        <v>8</v>
      </c>
      <c r="D15" s="7">
        <v>0</v>
      </c>
      <c r="E15" s="16">
        <f t="shared" si="1"/>
        <v>0</v>
      </c>
      <c r="F15" s="1">
        <v>6</v>
      </c>
      <c r="G15" s="16">
        <v>6.25E-2</v>
      </c>
      <c r="H15" s="5">
        <v>0.34300000000000003</v>
      </c>
      <c r="I15" s="7">
        <v>1</v>
      </c>
      <c r="J15" s="19">
        <f t="shared" si="2"/>
        <v>1.9607843137254902E-2</v>
      </c>
      <c r="K15" s="1">
        <v>7</v>
      </c>
      <c r="L15" s="16">
        <f t="shared" si="3"/>
        <v>2.7559055118110236E-2</v>
      </c>
      <c r="M15" s="36">
        <v>1</v>
      </c>
      <c r="N15" s="34">
        <f t="shared" si="0"/>
        <v>-5.4548788019144666E-2</v>
      </c>
      <c r="O15" s="28">
        <v>1</v>
      </c>
    </row>
    <row r="16" spans="2:17" ht="15" thickBot="1" x14ac:dyDescent="0.4">
      <c r="B16" s="57"/>
      <c r="C16" s="13" t="s">
        <v>9</v>
      </c>
      <c r="D16" s="7">
        <v>2</v>
      </c>
      <c r="E16" s="16">
        <f t="shared" si="1"/>
        <v>0.08</v>
      </c>
      <c r="F16" s="1">
        <v>13</v>
      </c>
      <c r="G16" s="16">
        <v>0.13541666666666666</v>
      </c>
      <c r="H16" s="5">
        <v>0.73399999999999999</v>
      </c>
      <c r="I16" s="7">
        <v>2</v>
      </c>
      <c r="J16" s="19">
        <f t="shared" si="2"/>
        <v>3.9215686274509803E-2</v>
      </c>
      <c r="K16" s="1">
        <v>4</v>
      </c>
      <c r="L16" s="16">
        <f t="shared" si="3"/>
        <v>1.5748031496062992E-2</v>
      </c>
      <c r="M16" s="5">
        <v>0.26400000000000001</v>
      </c>
      <c r="N16" s="34">
        <f t="shared" si="0"/>
        <v>-7.8884321445113467E-2</v>
      </c>
      <c r="O16" s="29">
        <v>0.19900000000000001</v>
      </c>
    </row>
    <row r="17" spans="2:15" x14ac:dyDescent="0.35">
      <c r="B17" s="44" t="s">
        <v>38</v>
      </c>
      <c r="C17" s="12" t="s">
        <v>10</v>
      </c>
      <c r="D17" s="9">
        <v>23</v>
      </c>
      <c r="E17" s="18">
        <f t="shared" si="1"/>
        <v>0.92</v>
      </c>
      <c r="F17" s="3">
        <v>88</v>
      </c>
      <c r="G17" s="18">
        <v>0.91666666666666663</v>
      </c>
      <c r="H17" s="55">
        <v>0.29899999999999999</v>
      </c>
      <c r="I17" s="9">
        <v>7</v>
      </c>
      <c r="J17" s="21">
        <f t="shared" si="2"/>
        <v>0.13725490196078433</v>
      </c>
      <c r="K17" s="3">
        <v>36</v>
      </c>
      <c r="L17" s="18">
        <f t="shared" si="3"/>
        <v>0.14173228346456693</v>
      </c>
      <c r="M17" s="46">
        <v>1</v>
      </c>
      <c r="N17" s="35">
        <f t="shared" si="0"/>
        <v>7.8107148371160118E-3</v>
      </c>
      <c r="O17" s="37">
        <v>0.93</v>
      </c>
    </row>
    <row r="18" spans="2:15" x14ac:dyDescent="0.35">
      <c r="B18" s="57"/>
      <c r="C18" s="13" t="s">
        <v>11</v>
      </c>
      <c r="D18" s="7">
        <v>2</v>
      </c>
      <c r="E18" s="16">
        <f t="shared" si="1"/>
        <v>0.08</v>
      </c>
      <c r="F18" s="1">
        <v>3</v>
      </c>
      <c r="G18" s="16">
        <v>3.125E-2</v>
      </c>
      <c r="H18" s="62"/>
      <c r="I18" s="7">
        <v>44</v>
      </c>
      <c r="J18" s="19">
        <f t="shared" si="2"/>
        <v>0.86274509803921573</v>
      </c>
      <c r="K18" s="1">
        <v>215</v>
      </c>
      <c r="L18" s="16">
        <f t="shared" si="3"/>
        <v>0.84645669291338588</v>
      </c>
      <c r="M18" s="58"/>
      <c r="N18" s="34">
        <f t="shared" si="0"/>
        <v>3.2461594874170149E-2</v>
      </c>
      <c r="O18" s="28">
        <v>0.40799999999999997</v>
      </c>
    </row>
    <row r="19" spans="2:15" ht="15" thickBot="1" x14ac:dyDescent="0.4">
      <c r="B19" s="45"/>
      <c r="C19" s="14" t="s">
        <v>12</v>
      </c>
      <c r="D19" s="8">
        <v>0</v>
      </c>
      <c r="E19" s="17">
        <f t="shared" si="1"/>
        <v>0</v>
      </c>
      <c r="F19" s="6">
        <v>5</v>
      </c>
      <c r="G19" s="17">
        <v>5.2083333333333336E-2</v>
      </c>
      <c r="H19" s="56"/>
      <c r="I19" s="8">
        <v>0</v>
      </c>
      <c r="J19" s="20">
        <f t="shared" si="2"/>
        <v>0</v>
      </c>
      <c r="K19" s="6">
        <v>3</v>
      </c>
      <c r="L19" s="17">
        <f t="shared" si="3"/>
        <v>1.1811023622047244E-2</v>
      </c>
      <c r="M19" s="47"/>
      <c r="N19" s="32">
        <f t="shared" si="0"/>
        <v>-4.0272309711286092E-2</v>
      </c>
      <c r="O19" s="30">
        <v>1</v>
      </c>
    </row>
    <row r="20" spans="2:15" x14ac:dyDescent="0.35">
      <c r="B20" s="44" t="s">
        <v>26</v>
      </c>
      <c r="C20" s="12" t="s">
        <v>13</v>
      </c>
      <c r="D20" s="9">
        <v>2</v>
      </c>
      <c r="E20" s="18">
        <f t="shared" si="1"/>
        <v>0.08</v>
      </c>
      <c r="F20" s="3">
        <v>26</v>
      </c>
      <c r="G20" s="18">
        <v>0.27083333333333331</v>
      </c>
      <c r="H20" s="22">
        <v>6.0999999999999999E-2</v>
      </c>
      <c r="I20" s="9">
        <v>26</v>
      </c>
      <c r="J20" s="21">
        <f>I20/49</f>
        <v>0.53061224489795922</v>
      </c>
      <c r="K20" s="3">
        <v>124</v>
      </c>
      <c r="L20" s="18">
        <f>K20/250</f>
        <v>0.496</v>
      </c>
      <c r="M20" s="4">
        <v>0.755</v>
      </c>
      <c r="N20" s="35">
        <f t="shared" si="0"/>
        <v>-0.22544557823129252</v>
      </c>
      <c r="O20" s="26">
        <v>6.4000000000000001E-2</v>
      </c>
    </row>
    <row r="21" spans="2:15" x14ac:dyDescent="0.35">
      <c r="B21" s="57"/>
      <c r="C21" s="13" t="s">
        <v>14</v>
      </c>
      <c r="D21" s="7">
        <v>7</v>
      </c>
      <c r="E21" s="16">
        <f t="shared" si="1"/>
        <v>0.28000000000000003</v>
      </c>
      <c r="F21" s="1">
        <v>27</v>
      </c>
      <c r="G21" s="16">
        <v>0.28125</v>
      </c>
      <c r="H21" s="36">
        <v>1</v>
      </c>
      <c r="I21" s="7">
        <v>1</v>
      </c>
      <c r="J21" s="19">
        <f t="shared" ref="J21:J24" si="4">I21/49</f>
        <v>2.0408163265306121E-2</v>
      </c>
      <c r="K21" s="1">
        <v>57</v>
      </c>
      <c r="L21" s="16">
        <f t="shared" ref="L21:L24" si="5">K21/250</f>
        <v>0.22800000000000001</v>
      </c>
      <c r="M21" s="5" t="s">
        <v>31</v>
      </c>
      <c r="N21" s="34">
        <f t="shared" si="0"/>
        <v>0.20634183673469392</v>
      </c>
      <c r="O21" s="29">
        <v>1.9E-2</v>
      </c>
    </row>
    <row r="22" spans="2:15" x14ac:dyDescent="0.35">
      <c r="B22" s="57"/>
      <c r="C22" s="13" t="s">
        <v>15</v>
      </c>
      <c r="D22" s="7">
        <v>10</v>
      </c>
      <c r="E22" s="16">
        <f t="shared" si="1"/>
        <v>0.4</v>
      </c>
      <c r="F22" s="1">
        <v>35</v>
      </c>
      <c r="G22" s="16">
        <v>0.36458333333333331</v>
      </c>
      <c r="H22" s="36">
        <v>0.81799999999999995</v>
      </c>
      <c r="I22" s="7">
        <v>22</v>
      </c>
      <c r="J22" s="19">
        <f t="shared" si="4"/>
        <v>0.44897959183673469</v>
      </c>
      <c r="K22" s="1">
        <v>36</v>
      </c>
      <c r="L22" s="16">
        <f t="shared" si="5"/>
        <v>0.14399999999999999</v>
      </c>
      <c r="M22" s="5" t="s">
        <v>31</v>
      </c>
      <c r="N22" s="34">
        <f t="shared" si="0"/>
        <v>-0.26956292517006802</v>
      </c>
      <c r="O22" s="29">
        <v>1.6E-2</v>
      </c>
    </row>
    <row r="23" spans="2:15" x14ac:dyDescent="0.35">
      <c r="B23" s="57"/>
      <c r="C23" s="13" t="s">
        <v>16</v>
      </c>
      <c r="D23" s="7">
        <v>6</v>
      </c>
      <c r="E23" s="16">
        <f t="shared" si="1"/>
        <v>0.24</v>
      </c>
      <c r="F23" s="1">
        <v>6</v>
      </c>
      <c r="G23" s="16">
        <v>6.25E-2</v>
      </c>
      <c r="H23" s="36">
        <v>1.7000000000000001E-2</v>
      </c>
      <c r="I23" s="7">
        <v>0</v>
      </c>
      <c r="J23" s="19">
        <f t="shared" si="4"/>
        <v>0</v>
      </c>
      <c r="K23" s="1">
        <v>31</v>
      </c>
      <c r="L23" s="16">
        <f t="shared" si="5"/>
        <v>0.124</v>
      </c>
      <c r="M23" s="5">
        <v>4.0000000000000001E-3</v>
      </c>
      <c r="N23" s="34">
        <f t="shared" si="0"/>
        <v>0.30149999999999999</v>
      </c>
      <c r="O23" s="28">
        <v>1</v>
      </c>
    </row>
    <row r="24" spans="2:15" ht="15" thickBot="1" x14ac:dyDescent="0.4">
      <c r="B24" s="45"/>
      <c r="C24" s="14" t="s">
        <v>17</v>
      </c>
      <c r="D24" s="8">
        <v>0</v>
      </c>
      <c r="E24" s="17">
        <f t="shared" si="1"/>
        <v>0</v>
      </c>
      <c r="F24" s="6">
        <v>2</v>
      </c>
      <c r="G24" s="17">
        <v>2.0833333333333332E-2</v>
      </c>
      <c r="H24" s="23">
        <v>1</v>
      </c>
      <c r="I24" s="8">
        <v>0</v>
      </c>
      <c r="J24" s="20">
        <f t="shared" si="4"/>
        <v>0</v>
      </c>
      <c r="K24" s="6">
        <v>2</v>
      </c>
      <c r="L24" s="17">
        <f t="shared" si="5"/>
        <v>8.0000000000000002E-3</v>
      </c>
      <c r="M24" s="23">
        <v>1</v>
      </c>
      <c r="N24" s="32">
        <f t="shared" si="0"/>
        <v>-1.2833333333333332E-2</v>
      </c>
      <c r="O24" s="30">
        <v>1</v>
      </c>
    </row>
    <row r="25" spans="2:15" x14ac:dyDescent="0.35">
      <c r="B25" s="44" t="s">
        <v>27</v>
      </c>
      <c r="C25" s="12" t="s">
        <v>18</v>
      </c>
      <c r="D25" s="9">
        <v>25</v>
      </c>
      <c r="E25" s="18">
        <f t="shared" ref="E25" si="6">D25/25</f>
        <v>1</v>
      </c>
      <c r="F25" s="3">
        <v>92</v>
      </c>
      <c r="G25" s="18">
        <v>0.95833333333333337</v>
      </c>
      <c r="H25" s="46">
        <v>1</v>
      </c>
      <c r="I25" s="9">
        <v>51</v>
      </c>
      <c r="J25" s="21">
        <f t="shared" ref="J25:J27" si="7">I25/51</f>
        <v>1</v>
      </c>
      <c r="K25" s="3">
        <v>249</v>
      </c>
      <c r="L25" s="18">
        <f t="shared" ref="L25:L27" si="8">K25/254</f>
        <v>0.98031496062992129</v>
      </c>
      <c r="M25" s="46">
        <v>1</v>
      </c>
      <c r="N25" s="35">
        <f t="shared" si="0"/>
        <v>2.1981627296587924E-2</v>
      </c>
      <c r="O25" s="37">
        <v>1</v>
      </c>
    </row>
    <row r="26" spans="2:15" x14ac:dyDescent="0.35">
      <c r="B26" s="57"/>
      <c r="C26" s="13" t="s">
        <v>19</v>
      </c>
      <c r="D26" s="7">
        <v>0</v>
      </c>
      <c r="E26" s="16">
        <f t="shared" ref="E26" si="9">D26/25</f>
        <v>0</v>
      </c>
      <c r="F26" s="1">
        <v>2</v>
      </c>
      <c r="G26" s="16">
        <v>2.0833333333333332E-2</v>
      </c>
      <c r="H26" s="58"/>
      <c r="I26" s="7">
        <v>0</v>
      </c>
      <c r="J26" s="19">
        <f t="shared" si="7"/>
        <v>0</v>
      </c>
      <c r="K26" s="1">
        <v>3</v>
      </c>
      <c r="L26" s="16">
        <f t="shared" si="8"/>
        <v>1.1811023622047244E-2</v>
      </c>
      <c r="M26" s="58"/>
      <c r="N26" s="34"/>
      <c r="O26" s="29"/>
    </row>
    <row r="27" spans="2:15" ht="15" thickBot="1" x14ac:dyDescent="0.4">
      <c r="B27" s="45"/>
      <c r="C27" s="14" t="s">
        <v>20</v>
      </c>
      <c r="D27" s="8">
        <v>0</v>
      </c>
      <c r="E27" s="17">
        <f t="shared" ref="E27" si="10">D27/25</f>
        <v>0</v>
      </c>
      <c r="F27" s="6">
        <v>2</v>
      </c>
      <c r="G27" s="17">
        <v>2.0833333333333332E-2</v>
      </c>
      <c r="H27" s="47"/>
      <c r="I27" s="8">
        <v>0</v>
      </c>
      <c r="J27" s="20">
        <f t="shared" si="7"/>
        <v>0</v>
      </c>
      <c r="K27" s="6">
        <v>2</v>
      </c>
      <c r="L27" s="17">
        <f t="shared" si="8"/>
        <v>7.874015748031496E-3</v>
      </c>
      <c r="M27" s="47"/>
      <c r="N27" s="32"/>
      <c r="O27" s="25"/>
    </row>
    <row r="28" spans="2:15" x14ac:dyDescent="0.35">
      <c r="B28" s="44" t="s">
        <v>28</v>
      </c>
      <c r="C28" s="12" t="s">
        <v>18</v>
      </c>
      <c r="D28" s="9">
        <v>220</v>
      </c>
      <c r="E28" s="18">
        <f>D28/221</f>
        <v>0.99547511312217196</v>
      </c>
      <c r="F28" s="3">
        <v>482</v>
      </c>
      <c r="G28" s="18">
        <v>0.96399999999999997</v>
      </c>
      <c r="H28" s="55">
        <v>4.3999999999999997E-2</v>
      </c>
      <c r="I28" s="9">
        <v>249</v>
      </c>
      <c r="J28" s="21">
        <f>I28/254</f>
        <v>0.98031496062992129</v>
      </c>
      <c r="K28" s="3">
        <v>493</v>
      </c>
      <c r="L28" s="18">
        <f>K28/506</f>
        <v>0.97430830039525695</v>
      </c>
      <c r="M28" s="55">
        <v>0.80100000000000005</v>
      </c>
      <c r="N28" s="35">
        <f t="shared" si="0"/>
        <v>2.5468452887507653E-2</v>
      </c>
      <c r="O28" s="26">
        <v>0.114</v>
      </c>
    </row>
    <row r="29" spans="2:15" x14ac:dyDescent="0.35">
      <c r="B29" s="57"/>
      <c r="C29" s="13" t="s">
        <v>19</v>
      </c>
      <c r="D29" s="7">
        <v>1</v>
      </c>
      <c r="E29" s="16">
        <f>D29/221</f>
        <v>4.5248868778280547E-3</v>
      </c>
      <c r="F29" s="1">
        <v>16</v>
      </c>
      <c r="G29" s="16">
        <v>3.2000000000000001E-2</v>
      </c>
      <c r="H29" s="62"/>
      <c r="I29" s="7">
        <v>5</v>
      </c>
      <c r="J29" s="19">
        <f>I29/254</f>
        <v>1.968503937007874E-2</v>
      </c>
      <c r="K29" s="1">
        <v>13</v>
      </c>
      <c r="L29" s="16">
        <f>K29/506</f>
        <v>2.5691699604743084E-2</v>
      </c>
      <c r="M29" s="62"/>
      <c r="N29" s="34"/>
      <c r="O29" s="29"/>
    </row>
    <row r="30" spans="2:15" ht="15" thickBot="1" x14ac:dyDescent="0.4">
      <c r="B30" s="45"/>
      <c r="C30" s="14" t="s">
        <v>20</v>
      </c>
      <c r="D30" s="8">
        <v>0</v>
      </c>
      <c r="E30" s="17">
        <f>D30/221</f>
        <v>0</v>
      </c>
      <c r="F30" s="6">
        <v>2</v>
      </c>
      <c r="G30" s="17">
        <v>4.0000000000000001E-3</v>
      </c>
      <c r="H30" s="56"/>
      <c r="I30" s="8">
        <v>0</v>
      </c>
      <c r="J30" s="20">
        <f>I30/254</f>
        <v>0</v>
      </c>
      <c r="K30" s="6">
        <v>0</v>
      </c>
      <c r="L30" s="17">
        <f>K30/506</f>
        <v>0</v>
      </c>
      <c r="M30" s="56"/>
      <c r="N30" s="32"/>
      <c r="O30" s="25"/>
    </row>
    <row r="31" spans="2:15" x14ac:dyDescent="0.35">
      <c r="B31" s="44" t="s">
        <v>29</v>
      </c>
      <c r="C31" s="12" t="s">
        <v>1</v>
      </c>
      <c r="D31" s="9">
        <v>220</v>
      </c>
      <c r="E31" s="18">
        <v>1</v>
      </c>
      <c r="F31" s="3">
        <v>489</v>
      </c>
      <c r="G31" s="18">
        <v>0.97995991983967934</v>
      </c>
      <c r="H31" s="55">
        <v>3.6999999999999998E-2</v>
      </c>
      <c r="I31" s="9">
        <v>251</v>
      </c>
      <c r="J31" s="21">
        <v>0.98799999999999999</v>
      </c>
      <c r="K31" s="3">
        <v>502</v>
      </c>
      <c r="L31" s="18">
        <v>0.99199999999999999</v>
      </c>
      <c r="M31" s="55">
        <v>0.69199999999999995</v>
      </c>
      <c r="N31" s="35">
        <f t="shared" si="0"/>
        <v>2.4040080160320665E-2</v>
      </c>
      <c r="O31" s="37">
        <v>1</v>
      </c>
    </row>
    <row r="32" spans="2:15" ht="15" thickBot="1" x14ac:dyDescent="0.4">
      <c r="B32" s="45"/>
      <c r="C32" s="14" t="s">
        <v>2</v>
      </c>
      <c r="D32" s="8">
        <v>0</v>
      </c>
      <c r="E32" s="17">
        <v>0</v>
      </c>
      <c r="F32" s="6">
        <v>10</v>
      </c>
      <c r="G32" s="17">
        <v>2.004008016032064E-2</v>
      </c>
      <c r="H32" s="56"/>
      <c r="I32" s="8">
        <v>3</v>
      </c>
      <c r="J32" s="20">
        <v>1.2E-2</v>
      </c>
      <c r="K32" s="6">
        <v>4</v>
      </c>
      <c r="L32" s="17">
        <v>8.0000000000000002E-3</v>
      </c>
      <c r="M32" s="56"/>
      <c r="N32" s="32"/>
      <c r="O32" s="25"/>
    </row>
  </sheetData>
  <mergeCells count="36">
    <mergeCell ref="O2:O4"/>
    <mergeCell ref="B7:B8"/>
    <mergeCell ref="M7:M8"/>
    <mergeCell ref="H7:H8"/>
    <mergeCell ref="B28:B30"/>
    <mergeCell ref="H28:H30"/>
    <mergeCell ref="M28:M30"/>
    <mergeCell ref="B9:B10"/>
    <mergeCell ref="H9:H10"/>
    <mergeCell ref="M9:M10"/>
    <mergeCell ref="B11:B16"/>
    <mergeCell ref="B17:B19"/>
    <mergeCell ref="H17:H19"/>
    <mergeCell ref="M17:M19"/>
    <mergeCell ref="I4:J4"/>
    <mergeCell ref="K4:L4"/>
    <mergeCell ref="B31:B32"/>
    <mergeCell ref="H31:H32"/>
    <mergeCell ref="M31:M32"/>
    <mergeCell ref="B20:B24"/>
    <mergeCell ref="B25:B27"/>
    <mergeCell ref="H25:H27"/>
    <mergeCell ref="M25:M27"/>
    <mergeCell ref="B5:B6"/>
    <mergeCell ref="H5:H6"/>
    <mergeCell ref="M5:M6"/>
    <mergeCell ref="B2:C3"/>
    <mergeCell ref="D2:G2"/>
    <mergeCell ref="H2:H4"/>
    <mergeCell ref="I2:L2"/>
    <mergeCell ref="M2:M4"/>
    <mergeCell ref="N2:N4"/>
    <mergeCell ref="D3:G3"/>
    <mergeCell ref="I3:L3"/>
    <mergeCell ref="D4:E4"/>
    <mergeCell ref="F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DID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jasmit.shah</dc:creator>
  <cp:lastModifiedBy>Claudia Hanson</cp:lastModifiedBy>
  <cp:lastPrinted>2023-12-19T13:58:30Z</cp:lastPrinted>
  <dcterms:created xsi:type="dcterms:W3CDTF">2023-12-18T06:51:30Z</dcterms:created>
  <dcterms:modified xsi:type="dcterms:W3CDTF">2024-05-04T04:59:31Z</dcterms:modified>
</cp:coreProperties>
</file>