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R:\MAMMAG_LABS\KIMONIS_LAB\@@Manuscripts\Fabry_DEXA\@@Manuscript_2024\Orphanet 5.2.24\"/>
    </mc:Choice>
  </mc:AlternateContent>
  <xr:revisionPtr revIDLastSave="0" documentId="8_{4149DA3B-1CEA-4E5F-8DDC-A269B26540B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able 1" sheetId="1" r:id="rId1"/>
  </sheets>
  <definedNames>
    <definedName name="_xlnm.Print_Area" localSheetId="0">'Table 1'!$A$1:$Y$43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" i="1" l="1"/>
  <c r="G21" i="1"/>
  <c r="G3" i="1"/>
  <c r="X31" i="1"/>
  <c r="X30" i="1"/>
  <c r="X29" i="1"/>
  <c r="X28" i="1"/>
  <c r="V31" i="1"/>
  <c r="U31" i="1"/>
  <c r="T31" i="1"/>
  <c r="S31" i="1"/>
  <c r="R31" i="1"/>
  <c r="Q31" i="1"/>
  <c r="O31" i="1"/>
  <c r="N31" i="1"/>
  <c r="M31" i="1"/>
  <c r="L31" i="1"/>
  <c r="K31" i="1"/>
  <c r="F31" i="1"/>
  <c r="E31" i="1"/>
  <c r="C31" i="1"/>
  <c r="B31" i="1"/>
  <c r="V30" i="1"/>
  <c r="T30" i="1"/>
  <c r="S30" i="1"/>
  <c r="R30" i="1"/>
  <c r="Q30" i="1"/>
  <c r="O30" i="1"/>
  <c r="N30" i="1"/>
  <c r="M30" i="1"/>
  <c r="L30" i="1"/>
  <c r="K30" i="1"/>
  <c r="F30" i="1"/>
  <c r="E30" i="1"/>
  <c r="C30" i="1"/>
  <c r="B30" i="1"/>
  <c r="V29" i="1"/>
  <c r="U29" i="1"/>
  <c r="T29" i="1"/>
  <c r="S29" i="1"/>
  <c r="R29" i="1"/>
  <c r="Q29" i="1"/>
  <c r="O29" i="1"/>
  <c r="N29" i="1"/>
  <c r="M29" i="1"/>
  <c r="L29" i="1"/>
  <c r="K29" i="1"/>
  <c r="F29" i="1"/>
  <c r="E29" i="1"/>
  <c r="C29" i="1"/>
  <c r="B29" i="1"/>
  <c r="V28" i="1"/>
  <c r="U28" i="1"/>
  <c r="T28" i="1"/>
  <c r="S28" i="1"/>
  <c r="R28" i="1"/>
  <c r="Q28" i="1"/>
  <c r="O28" i="1"/>
  <c r="N28" i="1"/>
  <c r="M28" i="1"/>
  <c r="L28" i="1"/>
  <c r="K28" i="1"/>
  <c r="F28" i="1"/>
  <c r="C28" i="1"/>
  <c r="B28" i="1"/>
  <c r="U30" i="1"/>
  <c r="G4" i="1"/>
  <c r="G5" i="1"/>
  <c r="G6" i="1"/>
  <c r="G7" i="1"/>
  <c r="G8" i="1"/>
  <c r="G9" i="1"/>
  <c r="G11" i="1"/>
  <c r="G12" i="1"/>
  <c r="G13" i="1"/>
  <c r="G16" i="1"/>
  <c r="G17" i="1"/>
  <c r="G18" i="1"/>
  <c r="G19" i="1"/>
  <c r="G20" i="1"/>
  <c r="G22" i="1"/>
  <c r="G23" i="1"/>
  <c r="G24" i="1"/>
  <c r="G25" i="1"/>
  <c r="G26" i="1"/>
  <c r="G27" i="1"/>
  <c r="G31" i="1" l="1"/>
  <c r="G28" i="1"/>
  <c r="G29" i="1"/>
  <c r="G30" i="1"/>
</calcChain>
</file>

<file path=xl/sharedStrings.xml><?xml version="1.0" encoding="utf-8"?>
<sst xmlns="http://schemas.openxmlformats.org/spreadsheetml/2006/main" count="289" uniqueCount="83">
  <si>
    <t>+</t>
  </si>
  <si>
    <t>-</t>
  </si>
  <si>
    <t>Sex</t>
  </si>
  <si>
    <t>Ethnicity</t>
  </si>
  <si>
    <t>Clinvar Notation</t>
  </si>
  <si>
    <t>Classic/non classic</t>
  </si>
  <si>
    <t>Lowest recorded T-score</t>
  </si>
  <si>
    <t>Lowest recorded Z-score</t>
  </si>
  <si>
    <t>Lyso-GL3 (ng/mL)</t>
  </si>
  <si>
    <t>GL3 (mcg/mL)</t>
  </si>
  <si>
    <t>EGFR (mL/min)</t>
  </si>
  <si>
    <t>EGFR (mL/min) CKD-EPI 2021*</t>
  </si>
  <si>
    <t>(- = not available)</t>
  </si>
  <si>
    <t xml:space="preserve"> -</t>
  </si>
  <si>
    <t>c.1246C&gt;T, p.Gln416Ter</t>
  </si>
  <si>
    <t>c.1250T&gt;G,p.Leu417Arg</t>
  </si>
  <si>
    <t>c.679C&gt;T, p.Arg227Ter</t>
  </si>
  <si>
    <t>c.427G&gt;C, p.Ala143Pro</t>
  </si>
  <si>
    <t>c.983G&gt;T,p.Gly328Val</t>
  </si>
  <si>
    <t>c.816C&gt;A, p.Asn272Lys</t>
  </si>
  <si>
    <t>c.983G&gt;T, p.Gly328Val</t>
  </si>
  <si>
    <t>c.706T&gt;C, p.Trp236Arg</t>
  </si>
  <si>
    <t>c.1042dup, p.Ala348GlyfsTer27</t>
  </si>
  <si>
    <t>Non-classic, Late onset</t>
  </si>
  <si>
    <t>Novel variant, Late onset</t>
  </si>
  <si>
    <t>F</t>
  </si>
  <si>
    <t>Classic</t>
  </si>
  <si>
    <t>c.639+4A&gt;T, p.?</t>
  </si>
  <si>
    <t>c.256T&gt;C, p.Tyr86His</t>
  </si>
  <si>
    <t>c.132G&gt;T, p.Trp44Cys</t>
  </si>
  <si>
    <t>c.640-801G&gt;A, p.?</t>
  </si>
  <si>
    <t>c.1072_1074del, p.Glu358del</t>
  </si>
  <si>
    <t>M</t>
  </si>
  <si>
    <r>
      <rPr>
        <sz val="8"/>
        <rFont val="Times New Roman"/>
        <family val="1"/>
      </rPr>
      <t>c.1088G&gt;A,
p.Arg363His</t>
    </r>
  </si>
  <si>
    <t>c.1116_1117delinsAT, p.Gly373Cys</t>
  </si>
  <si>
    <t>Mean</t>
  </si>
  <si>
    <t>Median</t>
  </si>
  <si>
    <t>Min</t>
  </si>
  <si>
    <t>Max</t>
  </si>
  <si>
    <t>Ca, Vit D</t>
  </si>
  <si>
    <t>Vt D</t>
  </si>
  <si>
    <t>Vit D</t>
  </si>
  <si>
    <t>BQL</t>
  </si>
  <si>
    <t>Duration of medication use (y.)</t>
  </si>
  <si>
    <t>FN</t>
  </si>
  <si>
    <t>LS</t>
  </si>
  <si>
    <t>LS (n=11)</t>
  </si>
  <si>
    <t>Med. use : n=4 / 16%</t>
  </si>
  <si>
    <t>Vit.D use: n=14 / 56%</t>
  </si>
  <si>
    <t>vit D, Alendronate</t>
  </si>
  <si>
    <t>Vit D, Reclast</t>
  </si>
  <si>
    <t>(BQL= Below the Quantification Limit)</t>
  </si>
  <si>
    <t>FN (n=14)</t>
  </si>
  <si>
    <t>Supplemental Table 1</t>
  </si>
  <si>
    <t>C</t>
  </si>
  <si>
    <t>H</t>
  </si>
  <si>
    <t>A</t>
  </si>
  <si>
    <t>Caucasian (c): 10/40%</t>
  </si>
  <si>
    <t>Hispanic (H): 10/40%</t>
  </si>
  <si>
    <t>Asian (A): 5/20%</t>
  </si>
  <si>
    <t>Ca (mg/dL)</t>
  </si>
  <si>
    <t>ALP (IU/L)</t>
  </si>
  <si>
    <t>ALP: Alkaline Phospatase</t>
  </si>
  <si>
    <t>Particip-ant ID</t>
  </si>
  <si>
    <t>Female 13/52%</t>
  </si>
  <si>
    <t>Male 12/48%</t>
  </si>
  <si>
    <t>Disease duration (y.)</t>
  </si>
  <si>
    <t>SCr (mg/dL)</t>
  </si>
  <si>
    <t>Ca: Calcium</t>
  </si>
  <si>
    <t xml:space="preserve">Location </t>
  </si>
  <si>
    <t>(FN=Femoral neck, LS=Lumbar Spine)</t>
  </si>
  <si>
    <t>Vit D (ng/mL)</t>
  </si>
  <si>
    <t>Age: time of DXA (y.)</t>
  </si>
  <si>
    <t>Age: diagnosis (y.)</t>
  </si>
  <si>
    <t>(* = The CKD-EPI equation is: GFR = 141 * min (Scr/κ,1) α * max (Scr/κ, 1)-1.209 * 0.993Age</t>
  </si>
  <si>
    <t>* 1.018 [if female] * 1.159 [if black]. Scr is serum creatinine (mg/dL), κ is 0.7 for females and 0.9 for males,</t>
  </si>
  <si>
    <t xml:space="preserve"> α is -0.329 for females and -0.411 for males, min indicates the minimum of Scr/κ or 1, </t>
  </si>
  <si>
    <t xml:space="preserve">and max indicates the maximum of Scr/κ or 1 </t>
  </si>
  <si>
    <t>Medication antiepeleptics use</t>
  </si>
  <si>
    <t>Vit D, Ca, bisphosph-onate use</t>
  </si>
  <si>
    <t>Age: ERT initiation (y.)</t>
  </si>
  <si>
    <t>ERT use duration(y.)</t>
  </si>
  <si>
    <r>
      <t>BMI (cm/kg</t>
    </r>
    <r>
      <rPr>
        <b/>
        <vertAlign val="superscript"/>
        <sz val="8"/>
        <color rgb="FF000000"/>
        <rFont val="Times New Roman"/>
        <family val="1"/>
      </rPr>
      <t>2</t>
    </r>
    <r>
      <rPr>
        <b/>
        <sz val="8"/>
        <color rgb="FF000000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</si>
</sst>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rgb="FF000000"/>
      <name val="Times New Roman"/>
      <charset val="204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CECEC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textRotation="45" wrapText="1"/>
    </xf>
    <xf numFmtId="1" fontId="2" fillId="2" borderId="3" xfId="0" applyNumberFormat="1" applyFont="1" applyFill="1" applyBorder="1" applyAlignment="1">
      <alignment horizontal="left" vertical="center" shrinkToFit="1"/>
    </xf>
    <xf numFmtId="1" fontId="1" fillId="2" borderId="3" xfId="0" applyNumberFormat="1" applyFont="1" applyFill="1" applyBorder="1" applyAlignment="1">
      <alignment horizontal="left" vertical="center" shrinkToFit="1"/>
    </xf>
    <xf numFmtId="1" fontId="1" fillId="2" borderId="3" xfId="0" applyNumberFormat="1" applyFont="1" applyFill="1" applyBorder="1" applyAlignment="1">
      <alignment horizontal="left" vertical="top" shrinkToFit="1"/>
    </xf>
    <xf numFmtId="0" fontId="3" fillId="2" borderId="3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 shrinkToFi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top" wrapText="1"/>
    </xf>
    <xf numFmtId="2" fontId="1" fillId="2" borderId="4" xfId="0" applyNumberFormat="1" applyFont="1" applyFill="1" applyBorder="1" applyAlignment="1">
      <alignment horizontal="left" vertical="center" shrinkToFit="1"/>
    </xf>
    <xf numFmtId="1" fontId="2" fillId="0" borderId="1" xfId="0" applyNumberFormat="1" applyFont="1" applyBorder="1" applyAlignment="1">
      <alignment horizontal="left" vertical="center" shrinkToFit="1"/>
    </xf>
    <xf numFmtId="1" fontId="1" fillId="0" borderId="1" xfId="0" applyNumberFormat="1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center" shrinkToFit="1"/>
    </xf>
    <xf numFmtId="1" fontId="2" fillId="2" borderId="1" xfId="0" applyNumberFormat="1" applyFont="1" applyFill="1" applyBorder="1" applyAlignment="1">
      <alignment horizontal="left" vertical="center" shrinkToFit="1"/>
    </xf>
    <xf numFmtId="1" fontId="1" fillId="2" borderId="1" xfId="0" applyNumberFormat="1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2" fontId="1" fillId="2" borderId="1" xfId="0" applyNumberFormat="1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164" fontId="1" fillId="2" borderId="4" xfId="0" applyNumberFormat="1" applyFont="1" applyFill="1" applyBorder="1" applyAlignment="1">
      <alignment horizontal="left" vertical="center" shrinkToFit="1"/>
    </xf>
    <xf numFmtId="164" fontId="1" fillId="0" borderId="1" xfId="0" applyNumberFormat="1" applyFont="1" applyBorder="1" applyAlignment="1">
      <alignment horizontal="left" vertical="center" shrinkToFit="1"/>
    </xf>
    <xf numFmtId="164" fontId="1" fillId="2" borderId="1" xfId="0" applyNumberFormat="1" applyFont="1" applyFill="1" applyBorder="1" applyAlignment="1">
      <alignment horizontal="left" vertical="center" shrinkToFit="1"/>
    </xf>
    <xf numFmtId="0" fontId="2" fillId="0" borderId="0" xfId="0" applyFont="1" applyAlignment="1">
      <alignment horizontal="left" vertical="top" wrapText="1"/>
    </xf>
    <xf numFmtId="2" fontId="2" fillId="2" borderId="1" xfId="0" applyNumberFormat="1" applyFont="1" applyFill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left" vertical="center" wrapText="1" shrinkToFit="1"/>
    </xf>
    <xf numFmtId="1" fontId="1" fillId="0" borderId="4" xfId="0" applyNumberFormat="1" applyFont="1" applyBorder="1" applyAlignment="1">
      <alignment horizontal="left" vertical="center" shrinkToFit="1"/>
    </xf>
    <xf numFmtId="0" fontId="3" fillId="3" borderId="1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 shrinkToFi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 shrinkToFit="1"/>
    </xf>
    <xf numFmtId="1" fontId="2" fillId="2" borderId="1" xfId="0" applyNumberFormat="1" applyFont="1" applyFill="1" applyBorder="1" applyAlignment="1">
      <alignment horizontal="left" vertical="center" wrapText="1" shrinkToFit="1"/>
    </xf>
    <xf numFmtId="0" fontId="5" fillId="0" borderId="0" xfId="0" applyFont="1" applyAlignment="1">
      <alignment horizontal="left" vertical="top"/>
    </xf>
    <xf numFmtId="0" fontId="3" fillId="3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left" vertical="center" wrapText="1" shrinkToFit="1"/>
    </xf>
    <xf numFmtId="1" fontId="1" fillId="2" borderId="7" xfId="0" applyNumberFormat="1" applyFont="1" applyFill="1" applyBorder="1" applyAlignment="1">
      <alignment horizontal="left" vertical="center" shrinkToFit="1"/>
    </xf>
    <xf numFmtId="0" fontId="3" fillId="0" borderId="8" xfId="0" applyFont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1" fontId="1" fillId="0" borderId="8" xfId="0" applyNumberFormat="1" applyFont="1" applyBorder="1" applyAlignment="1">
      <alignment horizontal="left" vertical="center" shrinkToFit="1"/>
    </xf>
    <xf numFmtId="1" fontId="1" fillId="2" borderId="8" xfId="0" applyNumberFormat="1" applyFont="1" applyFill="1" applyBorder="1" applyAlignment="1">
      <alignment horizontal="left" vertical="center" shrinkToFit="1"/>
    </xf>
    <xf numFmtId="1" fontId="2" fillId="0" borderId="8" xfId="0" applyNumberFormat="1" applyFont="1" applyBorder="1" applyAlignment="1">
      <alignment horizontal="left" vertical="center" shrinkToFit="1"/>
    </xf>
    <xf numFmtId="1" fontId="2" fillId="2" borderId="8" xfId="0" applyNumberFormat="1" applyFont="1" applyFill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center" wrapText="1"/>
    </xf>
    <xf numFmtId="2" fontId="2" fillId="0" borderId="6" xfId="0" applyNumberFormat="1" applyFont="1" applyBorder="1" applyAlignment="1">
      <alignment horizontal="left" vertical="center" wrapText="1" shrinkToFit="1"/>
    </xf>
    <xf numFmtId="1" fontId="2" fillId="2" borderId="6" xfId="0" applyNumberFormat="1" applyFont="1" applyFill="1" applyBorder="1" applyAlignment="1">
      <alignment horizontal="left" vertical="center" shrinkToFit="1"/>
    </xf>
    <xf numFmtId="2" fontId="2" fillId="0" borderId="6" xfId="0" applyNumberFormat="1" applyFont="1" applyBorder="1" applyAlignment="1">
      <alignment horizontal="left" vertical="center" shrinkToFit="1"/>
    </xf>
    <xf numFmtId="2" fontId="2" fillId="2" borderId="6" xfId="0" applyNumberFormat="1" applyFont="1" applyFill="1" applyBorder="1" applyAlignment="1">
      <alignment horizontal="left" vertical="center" shrinkToFit="1"/>
    </xf>
    <xf numFmtId="0" fontId="6" fillId="0" borderId="0" xfId="0" applyFont="1" applyAlignment="1">
      <alignment horizontal="left" vertical="top"/>
    </xf>
    <xf numFmtId="0" fontId="0" fillId="0" borderId="5" xfId="0" applyBorder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43"/>
  <sheetViews>
    <sheetView tabSelected="1" zoomScale="90" zoomScaleNormal="90" zoomScalePageLayoutView="90" workbookViewId="0">
      <selection activeCell="A45" sqref="A45"/>
    </sheetView>
  </sheetViews>
  <sheetFormatPr defaultRowHeight="12.75" x14ac:dyDescent="0.2"/>
  <cols>
    <col min="1" max="1" width="9.83203125" customWidth="1"/>
    <col min="2" max="2" width="8" customWidth="1"/>
    <col min="3" max="3" width="10.83203125" customWidth="1"/>
    <col min="4" max="4" width="8.5" customWidth="1"/>
    <col min="5" max="5" width="9.6640625" customWidth="1"/>
    <col min="6" max="7" width="10" customWidth="1"/>
    <col min="8" max="8" width="12" customWidth="1"/>
    <col min="9" max="9" width="21.83203125" customWidth="1"/>
    <col min="10" max="10" width="14.1640625" customWidth="1"/>
    <col min="11" max="11" width="10.5" customWidth="1"/>
    <col min="12" max="12" width="9.33203125" customWidth="1"/>
    <col min="13" max="13" width="9.5" customWidth="1"/>
    <col min="14" max="14" width="11.1640625" customWidth="1"/>
    <col min="15" max="15" width="10.6640625" customWidth="1"/>
    <col min="16" max="16" width="10.33203125" customWidth="1"/>
    <col min="17" max="17" width="9" customWidth="1"/>
    <col min="18" max="18" width="7" customWidth="1"/>
    <col min="19" max="19" width="9.1640625" customWidth="1"/>
    <col min="20" max="20" width="8" customWidth="1"/>
    <col min="21" max="21" width="10.33203125" customWidth="1"/>
    <col min="22" max="22" width="10.5" customWidth="1"/>
    <col min="23" max="23" width="15.83203125" customWidth="1"/>
    <col min="24" max="24" width="12.5" customWidth="1"/>
    <col min="25" max="25" width="12.1640625" customWidth="1"/>
    <col min="26" max="26" width="6.83203125" customWidth="1"/>
    <col min="27" max="27" width="15.1640625" customWidth="1"/>
    <col min="28" max="28" width="12.6640625" customWidth="1"/>
    <col min="29" max="29" width="11.5" customWidth="1"/>
  </cols>
  <sheetData>
    <row r="1" spans="1:25" ht="15.75" x14ac:dyDescent="0.2">
      <c r="A1" s="59" t="s">
        <v>53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</row>
    <row r="2" spans="1:25" s="1" customFormat="1" ht="45.75" customHeight="1" x14ac:dyDescent="0.2">
      <c r="A2" s="35" t="s">
        <v>63</v>
      </c>
      <c r="B2" s="35" t="s">
        <v>72</v>
      </c>
      <c r="C2" s="36" t="s">
        <v>73</v>
      </c>
      <c r="D2" s="36" t="s">
        <v>2</v>
      </c>
      <c r="E2" s="37" t="s">
        <v>66</v>
      </c>
      <c r="F2" s="30" t="s">
        <v>80</v>
      </c>
      <c r="G2" s="37" t="s">
        <v>81</v>
      </c>
      <c r="H2" s="30" t="s">
        <v>3</v>
      </c>
      <c r="I2" s="30" t="s">
        <v>4</v>
      </c>
      <c r="J2" s="30" t="s">
        <v>5</v>
      </c>
      <c r="K2" s="30" t="s">
        <v>82</v>
      </c>
      <c r="L2" s="30" t="s">
        <v>67</v>
      </c>
      <c r="M2" s="30" t="s">
        <v>60</v>
      </c>
      <c r="N2" s="30" t="s">
        <v>6</v>
      </c>
      <c r="O2" s="30" t="s">
        <v>7</v>
      </c>
      <c r="P2" s="30" t="s">
        <v>69</v>
      </c>
      <c r="Q2" s="30" t="s">
        <v>8</v>
      </c>
      <c r="R2" s="30" t="s">
        <v>9</v>
      </c>
      <c r="S2" s="30" t="s">
        <v>71</v>
      </c>
      <c r="T2" s="30" t="s">
        <v>61</v>
      </c>
      <c r="U2" s="30" t="s">
        <v>10</v>
      </c>
      <c r="V2" s="30" t="s">
        <v>11</v>
      </c>
      <c r="W2" s="30" t="s">
        <v>78</v>
      </c>
      <c r="X2" s="30" t="s">
        <v>43</v>
      </c>
      <c r="Y2" s="50" t="s">
        <v>79</v>
      </c>
    </row>
    <row r="3" spans="1:25" ht="23.25" customHeight="1" x14ac:dyDescent="0.2">
      <c r="A3" s="2">
        <v>1</v>
      </c>
      <c r="B3" s="3">
        <v>57</v>
      </c>
      <c r="C3" s="4">
        <v>56</v>
      </c>
      <c r="D3" s="5" t="s">
        <v>25</v>
      </c>
      <c r="E3" s="6">
        <v>1</v>
      </c>
      <c r="F3" s="6">
        <v>57</v>
      </c>
      <c r="G3" s="6">
        <f t="shared" ref="G3:G9" si="0">F3-C3</f>
        <v>1</v>
      </c>
      <c r="H3" s="8" t="s">
        <v>54</v>
      </c>
      <c r="I3" s="8" t="s">
        <v>22</v>
      </c>
      <c r="J3" s="8" t="s">
        <v>26</v>
      </c>
      <c r="K3" s="9">
        <v>21.45</v>
      </c>
      <c r="L3" s="9">
        <v>1.06</v>
      </c>
      <c r="M3" s="27">
        <v>8.9</v>
      </c>
      <c r="N3" s="27">
        <v>-2.1</v>
      </c>
      <c r="O3" s="27">
        <v>-0.9</v>
      </c>
      <c r="P3" s="7" t="s">
        <v>44</v>
      </c>
      <c r="Q3" s="20" t="s">
        <v>1</v>
      </c>
      <c r="R3" s="9">
        <v>2.8</v>
      </c>
      <c r="S3" s="20" t="s">
        <v>1</v>
      </c>
      <c r="T3" s="6">
        <v>50</v>
      </c>
      <c r="U3" s="6">
        <v>63</v>
      </c>
      <c r="V3" s="27">
        <v>61.3</v>
      </c>
      <c r="W3" s="7" t="s">
        <v>0</v>
      </c>
      <c r="X3" s="43">
        <v>1</v>
      </c>
      <c r="Y3" s="51" t="s">
        <v>1</v>
      </c>
    </row>
    <row r="4" spans="1:25" ht="14.1" customHeight="1" x14ac:dyDescent="0.2">
      <c r="A4" s="10">
        <v>2</v>
      </c>
      <c r="B4" s="11">
        <v>34</v>
      </c>
      <c r="C4" s="11">
        <v>12</v>
      </c>
      <c r="D4" s="12" t="s">
        <v>25</v>
      </c>
      <c r="E4" s="11">
        <v>22</v>
      </c>
      <c r="F4" s="11">
        <v>15</v>
      </c>
      <c r="G4" s="33">
        <f t="shared" si="0"/>
        <v>3</v>
      </c>
      <c r="H4" s="13" t="s">
        <v>55</v>
      </c>
      <c r="I4" s="13" t="s">
        <v>27</v>
      </c>
      <c r="J4" s="13" t="s">
        <v>26</v>
      </c>
      <c r="K4" s="14">
        <v>30.04</v>
      </c>
      <c r="L4" s="14">
        <v>0.7</v>
      </c>
      <c r="M4" s="12" t="s">
        <v>1</v>
      </c>
      <c r="N4" s="12" t="s">
        <v>1</v>
      </c>
      <c r="O4" s="28">
        <v>-1.3</v>
      </c>
      <c r="P4" s="41" t="s">
        <v>44</v>
      </c>
      <c r="Q4" s="14">
        <v>1.5</v>
      </c>
      <c r="R4" s="14">
        <v>2.36</v>
      </c>
      <c r="S4" s="12" t="s">
        <v>1</v>
      </c>
      <c r="T4" s="11">
        <v>92</v>
      </c>
      <c r="U4" s="11">
        <v>60</v>
      </c>
      <c r="V4" s="28">
        <v>116.3</v>
      </c>
      <c r="W4" s="12" t="s">
        <v>1</v>
      </c>
      <c r="X4" s="44" t="s">
        <v>1</v>
      </c>
      <c r="Y4" s="52" t="s">
        <v>39</v>
      </c>
    </row>
    <row r="5" spans="1:25" ht="16.5" customHeight="1" x14ac:dyDescent="0.2">
      <c r="A5" s="15">
        <v>3</v>
      </c>
      <c r="B5" s="16">
        <v>56</v>
      </c>
      <c r="C5" s="16">
        <v>52</v>
      </c>
      <c r="D5" s="17" t="s">
        <v>25</v>
      </c>
      <c r="E5" s="16">
        <v>4</v>
      </c>
      <c r="F5" s="16">
        <v>53</v>
      </c>
      <c r="G5" s="6">
        <f t="shared" si="0"/>
        <v>1</v>
      </c>
      <c r="H5" s="18" t="s">
        <v>54</v>
      </c>
      <c r="I5" s="18" t="s">
        <v>14</v>
      </c>
      <c r="J5" s="18" t="s">
        <v>26</v>
      </c>
      <c r="K5" s="19">
        <v>27.74</v>
      </c>
      <c r="L5" s="19">
        <v>0.81</v>
      </c>
      <c r="M5" s="29">
        <v>9.6</v>
      </c>
      <c r="N5" s="29">
        <v>-1.8</v>
      </c>
      <c r="O5" s="29">
        <v>-0.7</v>
      </c>
      <c r="P5" s="7" t="s">
        <v>44</v>
      </c>
      <c r="Q5" s="19">
        <v>2.4</v>
      </c>
      <c r="R5" s="19">
        <v>2.96</v>
      </c>
      <c r="S5" s="16">
        <v>61</v>
      </c>
      <c r="T5" s="16">
        <v>71</v>
      </c>
      <c r="U5" s="16">
        <v>82</v>
      </c>
      <c r="V5" s="29">
        <v>85.1</v>
      </c>
      <c r="W5" s="17" t="s">
        <v>1</v>
      </c>
      <c r="X5" s="45" t="s">
        <v>1</v>
      </c>
      <c r="Y5" s="51" t="s">
        <v>1</v>
      </c>
    </row>
    <row r="6" spans="1:25" ht="15" customHeight="1" x14ac:dyDescent="0.2">
      <c r="A6" s="10">
        <v>4</v>
      </c>
      <c r="B6" s="11">
        <v>45</v>
      </c>
      <c r="C6" s="11">
        <v>37</v>
      </c>
      <c r="D6" s="12" t="s">
        <v>25</v>
      </c>
      <c r="E6" s="11">
        <v>8</v>
      </c>
      <c r="F6" s="11">
        <v>39</v>
      </c>
      <c r="G6" s="33">
        <f t="shared" si="0"/>
        <v>2</v>
      </c>
      <c r="H6" s="13" t="s">
        <v>54</v>
      </c>
      <c r="I6" s="13" t="s">
        <v>15</v>
      </c>
      <c r="J6" s="13" t="s">
        <v>26</v>
      </c>
      <c r="K6" s="14">
        <v>27.76</v>
      </c>
      <c r="L6" s="14">
        <v>0.73</v>
      </c>
      <c r="M6" s="28">
        <v>9</v>
      </c>
      <c r="N6" s="12" t="s">
        <v>1</v>
      </c>
      <c r="O6" s="28">
        <v>0.4</v>
      </c>
      <c r="P6" s="41" t="s">
        <v>44</v>
      </c>
      <c r="Q6" s="14">
        <v>1.4</v>
      </c>
      <c r="R6" s="14">
        <v>1.81</v>
      </c>
      <c r="S6" s="11">
        <v>32</v>
      </c>
      <c r="T6" s="11">
        <v>51</v>
      </c>
      <c r="U6" s="11">
        <v>100</v>
      </c>
      <c r="V6" s="28">
        <v>103.3</v>
      </c>
      <c r="W6" s="12" t="s">
        <v>0</v>
      </c>
      <c r="X6" s="46">
        <v>2</v>
      </c>
      <c r="Y6" s="52" t="s">
        <v>41</v>
      </c>
    </row>
    <row r="7" spans="1:25" ht="17.25" customHeight="1" x14ac:dyDescent="0.2">
      <c r="A7" s="15">
        <v>5</v>
      </c>
      <c r="B7" s="16">
        <v>46</v>
      </c>
      <c r="C7" s="16">
        <v>36</v>
      </c>
      <c r="D7" s="17" t="s">
        <v>25</v>
      </c>
      <c r="E7" s="16">
        <v>10</v>
      </c>
      <c r="F7" s="16">
        <v>42</v>
      </c>
      <c r="G7" s="6">
        <f t="shared" si="0"/>
        <v>6</v>
      </c>
      <c r="H7" s="18" t="s">
        <v>54</v>
      </c>
      <c r="I7" s="18" t="s">
        <v>16</v>
      </c>
      <c r="J7" s="18" t="s">
        <v>26</v>
      </c>
      <c r="K7" s="19">
        <v>21.63</v>
      </c>
      <c r="L7" s="19">
        <v>0.81</v>
      </c>
      <c r="M7" s="29">
        <v>9.5</v>
      </c>
      <c r="N7" s="20" t="s">
        <v>1</v>
      </c>
      <c r="O7" s="29">
        <v>0.6</v>
      </c>
      <c r="P7" s="17" t="s">
        <v>45</v>
      </c>
      <c r="Q7" s="19">
        <v>3.4</v>
      </c>
      <c r="R7" s="19">
        <v>2.52</v>
      </c>
      <c r="S7" s="20" t="s">
        <v>1</v>
      </c>
      <c r="T7" s="16">
        <v>48</v>
      </c>
      <c r="U7" s="16">
        <v>76</v>
      </c>
      <c r="V7" s="29">
        <v>90.6</v>
      </c>
      <c r="W7" s="17" t="s">
        <v>1</v>
      </c>
      <c r="X7" s="45" t="s">
        <v>1</v>
      </c>
      <c r="Y7" s="51" t="s">
        <v>40</v>
      </c>
    </row>
    <row r="8" spans="1:25" ht="10.5" customHeight="1" x14ac:dyDescent="0.2">
      <c r="A8" s="10">
        <v>6</v>
      </c>
      <c r="B8" s="11">
        <v>42</v>
      </c>
      <c r="C8" s="11">
        <v>35</v>
      </c>
      <c r="D8" s="12" t="s">
        <v>25</v>
      </c>
      <c r="E8" s="11">
        <v>7</v>
      </c>
      <c r="F8" s="11">
        <v>38</v>
      </c>
      <c r="G8" s="33">
        <f t="shared" si="0"/>
        <v>3</v>
      </c>
      <c r="H8" s="13" t="s">
        <v>54</v>
      </c>
      <c r="I8" s="13" t="s">
        <v>28</v>
      </c>
      <c r="J8" s="13" t="s">
        <v>26</v>
      </c>
      <c r="K8" s="14">
        <v>35.61</v>
      </c>
      <c r="L8" s="14">
        <v>0.75</v>
      </c>
      <c r="M8" s="28">
        <v>10</v>
      </c>
      <c r="N8" s="28">
        <v>-1</v>
      </c>
      <c r="O8" s="28">
        <v>-0.8</v>
      </c>
      <c r="P8" s="12" t="s">
        <v>45</v>
      </c>
      <c r="Q8" s="12" t="s">
        <v>1</v>
      </c>
      <c r="R8" s="12" t="s">
        <v>1</v>
      </c>
      <c r="S8" s="11">
        <v>41</v>
      </c>
      <c r="T8" s="11">
        <v>74</v>
      </c>
      <c r="U8" s="11">
        <v>102</v>
      </c>
      <c r="V8" s="28">
        <v>101.9</v>
      </c>
      <c r="W8" s="12" t="s">
        <v>0</v>
      </c>
      <c r="X8" s="46">
        <v>3</v>
      </c>
      <c r="Y8" s="52" t="s">
        <v>1</v>
      </c>
    </row>
    <row r="9" spans="1:25" ht="15" customHeight="1" x14ac:dyDescent="0.2">
      <c r="A9" s="15">
        <v>7</v>
      </c>
      <c r="B9" s="16">
        <v>66</v>
      </c>
      <c r="C9" s="16">
        <v>59</v>
      </c>
      <c r="D9" s="17" t="s">
        <v>25</v>
      </c>
      <c r="E9" s="16">
        <v>7</v>
      </c>
      <c r="F9" s="16">
        <v>62</v>
      </c>
      <c r="G9" s="6">
        <f t="shared" si="0"/>
        <v>3</v>
      </c>
      <c r="H9" s="18" t="s">
        <v>54</v>
      </c>
      <c r="I9" s="18" t="s">
        <v>28</v>
      </c>
      <c r="J9" s="18" t="s">
        <v>26</v>
      </c>
      <c r="K9" s="19">
        <v>25.22</v>
      </c>
      <c r="L9" s="19">
        <v>0.88</v>
      </c>
      <c r="M9" s="29">
        <v>9.8000000000000007</v>
      </c>
      <c r="N9" s="29">
        <v>-2.1</v>
      </c>
      <c r="O9" s="29">
        <v>-0.6</v>
      </c>
      <c r="P9" s="17" t="s">
        <v>44</v>
      </c>
      <c r="Q9" s="20" t="s">
        <v>13</v>
      </c>
      <c r="R9" s="19">
        <v>3.7</v>
      </c>
      <c r="S9" s="20" t="s">
        <v>1</v>
      </c>
      <c r="T9" s="16">
        <v>78</v>
      </c>
      <c r="U9" s="16">
        <v>80</v>
      </c>
      <c r="V9" s="29">
        <v>72.400000000000006</v>
      </c>
      <c r="W9" s="17" t="s">
        <v>1</v>
      </c>
      <c r="X9" s="45" t="s">
        <v>1</v>
      </c>
      <c r="Y9" s="51" t="s">
        <v>41</v>
      </c>
    </row>
    <row r="10" spans="1:25" ht="17.25" customHeight="1" x14ac:dyDescent="0.2">
      <c r="A10" s="10">
        <v>8</v>
      </c>
      <c r="B10" s="11">
        <v>58</v>
      </c>
      <c r="C10" s="11">
        <v>16</v>
      </c>
      <c r="D10" s="12" t="s">
        <v>25</v>
      </c>
      <c r="E10" s="11">
        <v>42</v>
      </c>
      <c r="F10" s="12" t="s">
        <v>1</v>
      </c>
      <c r="G10" s="33"/>
      <c r="H10" s="13" t="s">
        <v>56</v>
      </c>
      <c r="I10" s="13" t="s">
        <v>17</v>
      </c>
      <c r="J10" s="13" t="s">
        <v>26</v>
      </c>
      <c r="K10" s="14">
        <v>20.45</v>
      </c>
      <c r="L10" s="14">
        <v>0.8</v>
      </c>
      <c r="M10" s="28">
        <v>9.9</v>
      </c>
      <c r="N10" s="28">
        <v>-2.2000000000000002</v>
      </c>
      <c r="O10" s="28">
        <v>-1</v>
      </c>
      <c r="P10" s="12" t="s">
        <v>45</v>
      </c>
      <c r="Q10" s="14">
        <v>6.76</v>
      </c>
      <c r="R10" s="14">
        <v>2</v>
      </c>
      <c r="S10" s="12" t="s">
        <v>1</v>
      </c>
      <c r="T10" s="11">
        <v>78</v>
      </c>
      <c r="U10" s="11">
        <v>85</v>
      </c>
      <c r="V10" s="28">
        <v>85.4</v>
      </c>
      <c r="W10" s="12" t="s">
        <v>1</v>
      </c>
      <c r="X10" s="44" t="s">
        <v>1</v>
      </c>
      <c r="Y10" s="52" t="s">
        <v>41</v>
      </c>
    </row>
    <row r="11" spans="1:25" ht="15" customHeight="1" x14ac:dyDescent="0.2">
      <c r="A11" s="15">
        <v>9</v>
      </c>
      <c r="B11" s="16">
        <v>58</v>
      </c>
      <c r="C11" s="16">
        <v>35</v>
      </c>
      <c r="D11" s="17" t="s">
        <v>25</v>
      </c>
      <c r="E11" s="16">
        <v>23</v>
      </c>
      <c r="F11" s="16">
        <v>45</v>
      </c>
      <c r="G11" s="6">
        <f>F11-C11</f>
        <v>10</v>
      </c>
      <c r="H11" s="18" t="s">
        <v>55</v>
      </c>
      <c r="I11" s="18" t="s">
        <v>27</v>
      </c>
      <c r="J11" s="18" t="s">
        <v>26</v>
      </c>
      <c r="K11" s="19">
        <v>35.26</v>
      </c>
      <c r="L11" s="19">
        <v>0.91</v>
      </c>
      <c r="M11" s="29">
        <v>9.5</v>
      </c>
      <c r="N11" s="29">
        <v>0.3</v>
      </c>
      <c r="O11" s="29">
        <v>1.6</v>
      </c>
      <c r="P11" s="17" t="s">
        <v>45</v>
      </c>
      <c r="Q11" s="20" t="s">
        <v>13</v>
      </c>
      <c r="R11" s="20" t="s">
        <v>1</v>
      </c>
      <c r="S11" s="16">
        <v>44</v>
      </c>
      <c r="T11" s="16">
        <v>158</v>
      </c>
      <c r="U11" s="16">
        <v>70</v>
      </c>
      <c r="V11" s="29">
        <v>73.099999999999994</v>
      </c>
      <c r="W11" s="17" t="s">
        <v>0</v>
      </c>
      <c r="X11" s="47">
        <v>1</v>
      </c>
      <c r="Y11" s="51" t="s">
        <v>1</v>
      </c>
    </row>
    <row r="12" spans="1:25" ht="15.75" customHeight="1" x14ac:dyDescent="0.2">
      <c r="A12" s="10">
        <v>10</v>
      </c>
      <c r="B12" s="11">
        <v>63</v>
      </c>
      <c r="C12" s="11">
        <v>54</v>
      </c>
      <c r="D12" s="12" t="s">
        <v>25</v>
      </c>
      <c r="E12" s="11">
        <v>9</v>
      </c>
      <c r="F12" s="11">
        <v>59</v>
      </c>
      <c r="G12" s="33">
        <f>F12-C12</f>
        <v>5</v>
      </c>
      <c r="H12" s="13" t="s">
        <v>54</v>
      </c>
      <c r="I12" s="13" t="s">
        <v>29</v>
      </c>
      <c r="J12" s="13" t="s">
        <v>26</v>
      </c>
      <c r="K12" s="14">
        <v>26.72</v>
      </c>
      <c r="L12" s="14">
        <v>0.91</v>
      </c>
      <c r="M12" s="28">
        <v>9.6</v>
      </c>
      <c r="N12" s="28">
        <v>-1.8</v>
      </c>
      <c r="O12" s="28">
        <v>-0.7</v>
      </c>
      <c r="P12" s="12" t="s">
        <v>44</v>
      </c>
      <c r="Q12" s="14">
        <v>6.7</v>
      </c>
      <c r="R12" s="14">
        <v>4</v>
      </c>
      <c r="S12" s="12" t="s">
        <v>1</v>
      </c>
      <c r="T12" s="11">
        <v>81</v>
      </c>
      <c r="U12" s="11">
        <v>69</v>
      </c>
      <c r="V12" s="28">
        <v>70.900000000000006</v>
      </c>
      <c r="W12" s="12" t="s">
        <v>1</v>
      </c>
      <c r="X12" s="44" t="s">
        <v>1</v>
      </c>
      <c r="Y12" s="52" t="s">
        <v>41</v>
      </c>
    </row>
    <row r="13" spans="1:25" ht="13.5" customHeight="1" x14ac:dyDescent="0.2">
      <c r="A13" s="15">
        <v>11</v>
      </c>
      <c r="B13" s="16">
        <v>71</v>
      </c>
      <c r="C13" s="16">
        <v>58</v>
      </c>
      <c r="D13" s="17" t="s">
        <v>25</v>
      </c>
      <c r="E13" s="16">
        <v>13</v>
      </c>
      <c r="F13" s="16">
        <v>63</v>
      </c>
      <c r="G13" s="6">
        <f>F13-C13</f>
        <v>5</v>
      </c>
      <c r="H13" s="18" t="s">
        <v>55</v>
      </c>
      <c r="I13" s="18" t="s">
        <v>18</v>
      </c>
      <c r="J13" s="18" t="s">
        <v>26</v>
      </c>
      <c r="K13" s="19">
        <v>25.58</v>
      </c>
      <c r="L13" s="19">
        <v>0.9</v>
      </c>
      <c r="M13" s="29">
        <v>9.5</v>
      </c>
      <c r="N13" s="29">
        <v>-2.6</v>
      </c>
      <c r="O13" s="29">
        <v>-0.8</v>
      </c>
      <c r="P13" s="40" t="s">
        <v>44</v>
      </c>
      <c r="Q13" s="19">
        <v>1.8</v>
      </c>
      <c r="R13" s="20" t="s">
        <v>1</v>
      </c>
      <c r="S13" s="20" t="s">
        <v>1</v>
      </c>
      <c r="T13" s="16">
        <v>72</v>
      </c>
      <c r="U13" s="16">
        <v>66</v>
      </c>
      <c r="V13" s="29">
        <v>68.3</v>
      </c>
      <c r="W13" s="17" t="s">
        <v>1</v>
      </c>
      <c r="X13" s="45" t="s">
        <v>1</v>
      </c>
      <c r="Y13" s="51" t="s">
        <v>41</v>
      </c>
    </row>
    <row r="14" spans="1:25" ht="21.75" customHeight="1" x14ac:dyDescent="0.2">
      <c r="A14" s="10">
        <v>12</v>
      </c>
      <c r="B14" s="11">
        <v>59</v>
      </c>
      <c r="C14" s="11">
        <v>56</v>
      </c>
      <c r="D14" s="12" t="s">
        <v>25</v>
      </c>
      <c r="E14" s="11">
        <v>3</v>
      </c>
      <c r="F14" s="12" t="s">
        <v>1</v>
      </c>
      <c r="G14" s="33" t="s">
        <v>1</v>
      </c>
      <c r="H14" s="13" t="s">
        <v>56</v>
      </c>
      <c r="I14" s="13" t="s">
        <v>30</v>
      </c>
      <c r="J14" s="13" t="s">
        <v>23</v>
      </c>
      <c r="K14" s="14">
        <v>17.57</v>
      </c>
      <c r="L14" s="14">
        <v>0.65</v>
      </c>
      <c r="M14" s="28">
        <v>9.3000000000000007</v>
      </c>
      <c r="N14" s="28">
        <v>-1.9</v>
      </c>
      <c r="O14" s="28">
        <v>-0.6</v>
      </c>
      <c r="P14" s="12" t="s">
        <v>45</v>
      </c>
      <c r="Q14" s="14">
        <v>1.4</v>
      </c>
      <c r="R14" s="14">
        <v>3</v>
      </c>
      <c r="S14" s="12" t="s">
        <v>1</v>
      </c>
      <c r="T14" s="11">
        <v>70</v>
      </c>
      <c r="U14" s="11">
        <v>99</v>
      </c>
      <c r="V14" s="28">
        <v>101.4</v>
      </c>
      <c r="W14" s="12" t="s">
        <v>1</v>
      </c>
      <c r="X14" s="44" t="s">
        <v>1</v>
      </c>
      <c r="Y14" s="52" t="s">
        <v>41</v>
      </c>
    </row>
    <row r="15" spans="1:25" ht="14.1" customHeight="1" x14ac:dyDescent="0.2">
      <c r="A15" s="15">
        <v>13</v>
      </c>
      <c r="B15" s="16">
        <v>50</v>
      </c>
      <c r="C15" s="16">
        <v>47</v>
      </c>
      <c r="D15" s="17" t="s">
        <v>25</v>
      </c>
      <c r="E15" s="16">
        <v>3</v>
      </c>
      <c r="F15" s="20" t="s">
        <v>1</v>
      </c>
      <c r="G15" s="6"/>
      <c r="H15" s="18" t="s">
        <v>55</v>
      </c>
      <c r="I15" s="18" t="s">
        <v>31</v>
      </c>
      <c r="J15" s="18" t="s">
        <v>26</v>
      </c>
      <c r="K15" s="19">
        <v>19.399999999999999</v>
      </c>
      <c r="L15" s="20" t="s">
        <v>1</v>
      </c>
      <c r="M15" s="20" t="s">
        <v>1</v>
      </c>
      <c r="N15" s="29">
        <v>-1.6</v>
      </c>
      <c r="O15" s="29">
        <v>-1.1000000000000001</v>
      </c>
      <c r="P15" s="17" t="s">
        <v>44</v>
      </c>
      <c r="Q15" s="19">
        <v>7.7</v>
      </c>
      <c r="R15" s="19">
        <v>4.4800000000000004</v>
      </c>
      <c r="S15" s="20" t="s">
        <v>1</v>
      </c>
      <c r="T15" s="20" t="s">
        <v>1</v>
      </c>
      <c r="U15" s="20" t="s">
        <v>1</v>
      </c>
      <c r="V15" s="20" t="s">
        <v>1</v>
      </c>
      <c r="W15" s="17" t="s">
        <v>1</v>
      </c>
      <c r="X15" s="45" t="s">
        <v>1</v>
      </c>
      <c r="Y15" s="51" t="s">
        <v>1</v>
      </c>
    </row>
    <row r="16" spans="1:25" ht="24" customHeight="1" x14ac:dyDescent="0.2">
      <c r="A16" s="10">
        <v>14</v>
      </c>
      <c r="B16" s="11">
        <v>36</v>
      </c>
      <c r="C16" s="11">
        <v>28</v>
      </c>
      <c r="D16" s="12" t="s">
        <v>32</v>
      </c>
      <c r="E16" s="11">
        <v>8</v>
      </c>
      <c r="F16" s="11">
        <v>28</v>
      </c>
      <c r="G16" s="33">
        <f t="shared" ref="G16:G27" si="1">F16-C16</f>
        <v>0</v>
      </c>
      <c r="H16" s="13" t="s">
        <v>54</v>
      </c>
      <c r="I16" s="13" t="s">
        <v>22</v>
      </c>
      <c r="J16" s="13" t="s">
        <v>26</v>
      </c>
      <c r="K16" s="14">
        <v>20.97</v>
      </c>
      <c r="L16" s="14">
        <v>1.3</v>
      </c>
      <c r="M16" s="28">
        <v>9.3000000000000007</v>
      </c>
      <c r="N16" s="12" t="s">
        <v>1</v>
      </c>
      <c r="O16" s="28">
        <v>-2.2999999999999998</v>
      </c>
      <c r="P16" s="12" t="s">
        <v>44</v>
      </c>
      <c r="Q16" s="12" t="s">
        <v>1</v>
      </c>
      <c r="R16" s="14">
        <v>4.3</v>
      </c>
      <c r="S16" s="11">
        <v>57</v>
      </c>
      <c r="T16" s="11">
        <v>45</v>
      </c>
      <c r="U16" s="12" t="s">
        <v>1</v>
      </c>
      <c r="V16" s="28">
        <v>73</v>
      </c>
      <c r="W16" s="12" t="s">
        <v>1</v>
      </c>
      <c r="X16" s="44" t="s">
        <v>1</v>
      </c>
      <c r="Y16" s="52" t="s">
        <v>50</v>
      </c>
    </row>
    <row r="17" spans="1:25" ht="22.5" customHeight="1" x14ac:dyDescent="0.2">
      <c r="A17" s="15">
        <v>15</v>
      </c>
      <c r="B17" s="16">
        <v>65</v>
      </c>
      <c r="C17" s="16">
        <v>43</v>
      </c>
      <c r="D17" s="17" t="s">
        <v>32</v>
      </c>
      <c r="E17" s="16">
        <v>22</v>
      </c>
      <c r="F17" s="16">
        <v>49</v>
      </c>
      <c r="G17" s="6">
        <f t="shared" si="1"/>
        <v>6</v>
      </c>
      <c r="H17" s="18" t="s">
        <v>55</v>
      </c>
      <c r="I17" s="21" t="s">
        <v>33</v>
      </c>
      <c r="J17" s="34" t="s">
        <v>26</v>
      </c>
      <c r="K17" s="19">
        <v>20.329999999999998</v>
      </c>
      <c r="L17" s="19">
        <v>0.98</v>
      </c>
      <c r="M17" s="29">
        <v>9.6</v>
      </c>
      <c r="N17" s="29">
        <v>-2.8</v>
      </c>
      <c r="O17" s="29">
        <v>-2</v>
      </c>
      <c r="P17" s="17" t="s">
        <v>45</v>
      </c>
      <c r="Q17" s="20" t="s">
        <v>1</v>
      </c>
      <c r="R17" s="19">
        <v>2.4</v>
      </c>
      <c r="S17" s="16">
        <v>29</v>
      </c>
      <c r="T17" s="16">
        <v>62</v>
      </c>
      <c r="U17" s="16">
        <v>80</v>
      </c>
      <c r="V17" s="29">
        <v>85.6</v>
      </c>
      <c r="W17" s="17" t="s">
        <v>0</v>
      </c>
      <c r="X17" s="47">
        <v>3</v>
      </c>
      <c r="Y17" s="51" t="s">
        <v>1</v>
      </c>
    </row>
    <row r="18" spans="1:25" ht="15" customHeight="1" x14ac:dyDescent="0.2">
      <c r="A18" s="10">
        <v>16</v>
      </c>
      <c r="B18" s="11">
        <v>18</v>
      </c>
      <c r="C18" s="11">
        <v>12</v>
      </c>
      <c r="D18" s="12" t="s">
        <v>32</v>
      </c>
      <c r="E18" s="11">
        <v>6</v>
      </c>
      <c r="F18" s="11">
        <v>15</v>
      </c>
      <c r="G18" s="33">
        <f t="shared" si="1"/>
        <v>3</v>
      </c>
      <c r="H18" s="13" t="s">
        <v>54</v>
      </c>
      <c r="I18" s="13" t="s">
        <v>28</v>
      </c>
      <c r="J18" s="13" t="s">
        <v>26</v>
      </c>
      <c r="K18" s="14">
        <v>22.35</v>
      </c>
      <c r="L18" s="14">
        <v>0.61</v>
      </c>
      <c r="M18" s="28">
        <v>9.4</v>
      </c>
      <c r="N18" s="28">
        <v>-3.7</v>
      </c>
      <c r="O18" s="28">
        <v>-3.7</v>
      </c>
      <c r="P18" s="12" t="s">
        <v>45</v>
      </c>
      <c r="Q18" s="14">
        <v>11</v>
      </c>
      <c r="R18" s="14">
        <v>4.07</v>
      </c>
      <c r="S18" s="11">
        <v>71</v>
      </c>
      <c r="T18" s="11">
        <v>130</v>
      </c>
      <c r="U18" s="11">
        <v>139</v>
      </c>
      <c r="V18" s="28">
        <v>142.80000000000001</v>
      </c>
      <c r="W18" s="12" t="s">
        <v>1</v>
      </c>
      <c r="X18" s="44" t="s">
        <v>1</v>
      </c>
      <c r="Y18" s="52" t="s">
        <v>41</v>
      </c>
    </row>
    <row r="19" spans="1:25" ht="15.75" customHeight="1" x14ac:dyDescent="0.2">
      <c r="A19" s="15">
        <v>17</v>
      </c>
      <c r="B19" s="16">
        <v>52</v>
      </c>
      <c r="C19" s="16">
        <v>21</v>
      </c>
      <c r="D19" s="17" t="s">
        <v>32</v>
      </c>
      <c r="E19" s="16">
        <v>31</v>
      </c>
      <c r="F19" s="16">
        <v>30</v>
      </c>
      <c r="G19" s="6">
        <f t="shared" si="1"/>
        <v>9</v>
      </c>
      <c r="H19" s="18" t="s">
        <v>54</v>
      </c>
      <c r="I19" s="18" t="s">
        <v>19</v>
      </c>
      <c r="J19" s="18" t="s">
        <v>26</v>
      </c>
      <c r="K19" s="19">
        <v>29.8</v>
      </c>
      <c r="L19" s="19">
        <v>2.35</v>
      </c>
      <c r="M19" s="29">
        <v>9.1</v>
      </c>
      <c r="N19" s="29">
        <v>-2.6</v>
      </c>
      <c r="O19" s="29">
        <v>-1.8</v>
      </c>
      <c r="P19" s="17" t="s">
        <v>44</v>
      </c>
      <c r="Q19" s="19">
        <v>6</v>
      </c>
      <c r="R19" s="19">
        <v>4.37</v>
      </c>
      <c r="S19" s="20" t="s">
        <v>1</v>
      </c>
      <c r="T19" s="16">
        <v>80</v>
      </c>
      <c r="U19" s="16">
        <v>31</v>
      </c>
      <c r="V19" s="29">
        <v>32.5</v>
      </c>
      <c r="W19" s="17" t="s">
        <v>1</v>
      </c>
      <c r="X19" s="45" t="s">
        <v>1</v>
      </c>
      <c r="Y19" s="51" t="s">
        <v>41</v>
      </c>
    </row>
    <row r="20" spans="1:25" ht="23.25" customHeight="1" x14ac:dyDescent="0.2">
      <c r="A20" s="10">
        <v>18</v>
      </c>
      <c r="B20" s="11">
        <v>58</v>
      </c>
      <c r="C20" s="11">
        <v>55</v>
      </c>
      <c r="D20" s="12" t="s">
        <v>32</v>
      </c>
      <c r="E20" s="11">
        <v>3</v>
      </c>
      <c r="F20" s="11">
        <v>57</v>
      </c>
      <c r="G20" s="33">
        <f t="shared" si="1"/>
        <v>2</v>
      </c>
      <c r="H20" s="13" t="s">
        <v>56</v>
      </c>
      <c r="I20" s="13" t="s">
        <v>30</v>
      </c>
      <c r="J20" s="13" t="s">
        <v>23</v>
      </c>
      <c r="K20" s="14">
        <v>23.06</v>
      </c>
      <c r="L20" s="14">
        <v>1.05</v>
      </c>
      <c r="M20" s="28">
        <v>9.1</v>
      </c>
      <c r="N20" s="28">
        <v>-0.7</v>
      </c>
      <c r="O20" s="28">
        <v>0.2</v>
      </c>
      <c r="P20" s="12" t="s">
        <v>44</v>
      </c>
      <c r="Q20" s="12" t="s">
        <v>42</v>
      </c>
      <c r="R20" s="12"/>
      <c r="S20" s="11">
        <v>34</v>
      </c>
      <c r="T20" s="11">
        <v>72</v>
      </c>
      <c r="U20" s="11">
        <v>78</v>
      </c>
      <c r="V20" s="28">
        <v>82.3</v>
      </c>
      <c r="W20" s="12" t="s">
        <v>1</v>
      </c>
      <c r="X20" s="44" t="s">
        <v>1</v>
      </c>
      <c r="Y20" s="52" t="s">
        <v>41</v>
      </c>
    </row>
    <row r="21" spans="1:25" ht="15.75" customHeight="1" x14ac:dyDescent="0.2">
      <c r="A21" s="15">
        <v>19</v>
      </c>
      <c r="B21" s="16">
        <v>41</v>
      </c>
      <c r="C21" s="16">
        <v>28</v>
      </c>
      <c r="D21" s="17" t="s">
        <v>32</v>
      </c>
      <c r="E21" s="16">
        <v>13</v>
      </c>
      <c r="F21" s="16">
        <v>29</v>
      </c>
      <c r="G21" s="6">
        <f t="shared" si="1"/>
        <v>1</v>
      </c>
      <c r="H21" s="18" t="s">
        <v>55</v>
      </c>
      <c r="I21" s="18" t="s">
        <v>20</v>
      </c>
      <c r="J21" s="18" t="s">
        <v>26</v>
      </c>
      <c r="K21" s="19">
        <v>28.23</v>
      </c>
      <c r="L21" s="19">
        <v>1.3</v>
      </c>
      <c r="M21" s="29">
        <v>9.1999999999999993</v>
      </c>
      <c r="N21" s="29">
        <v>-0.9</v>
      </c>
      <c r="O21" s="29">
        <v>-0.8</v>
      </c>
      <c r="P21" s="17" t="s">
        <v>45</v>
      </c>
      <c r="Q21" s="19">
        <v>7.78</v>
      </c>
      <c r="R21" s="19">
        <v>2.7</v>
      </c>
      <c r="S21" s="20"/>
      <c r="T21" s="16">
        <v>76</v>
      </c>
      <c r="U21" s="16">
        <v>68</v>
      </c>
      <c r="V21" s="29">
        <v>70.8</v>
      </c>
      <c r="W21" s="17" t="s">
        <v>1</v>
      </c>
      <c r="X21" s="45" t="s">
        <v>1</v>
      </c>
      <c r="Y21" s="51" t="s">
        <v>1</v>
      </c>
    </row>
    <row r="22" spans="1:25" ht="17.25" customHeight="1" x14ac:dyDescent="0.2">
      <c r="A22" s="10">
        <v>20</v>
      </c>
      <c r="B22" s="11">
        <v>30</v>
      </c>
      <c r="C22" s="11">
        <v>18</v>
      </c>
      <c r="D22" s="12" t="s">
        <v>32</v>
      </c>
      <c r="E22" s="11">
        <v>12</v>
      </c>
      <c r="F22" s="11">
        <v>20</v>
      </c>
      <c r="G22" s="33">
        <f t="shared" si="1"/>
        <v>2</v>
      </c>
      <c r="H22" s="13" t="s">
        <v>55</v>
      </c>
      <c r="I22" s="13" t="s">
        <v>20</v>
      </c>
      <c r="J22" s="13" t="s">
        <v>26</v>
      </c>
      <c r="K22" s="14">
        <v>22.98</v>
      </c>
      <c r="L22" s="14">
        <v>0.94</v>
      </c>
      <c r="M22" s="28">
        <v>9.6999999999999993</v>
      </c>
      <c r="N22" s="12" t="s">
        <v>1</v>
      </c>
      <c r="O22" s="28">
        <v>-2.7</v>
      </c>
      <c r="P22" s="12" t="s">
        <v>44</v>
      </c>
      <c r="Q22" s="14">
        <v>8</v>
      </c>
      <c r="R22" s="14"/>
      <c r="S22" s="11">
        <v>14</v>
      </c>
      <c r="T22" s="11">
        <v>69</v>
      </c>
      <c r="U22" s="11">
        <v>107</v>
      </c>
      <c r="V22" s="28">
        <v>111.8</v>
      </c>
      <c r="W22" s="12" t="s">
        <v>1</v>
      </c>
      <c r="X22" s="44" t="s">
        <v>1</v>
      </c>
      <c r="Y22" s="52" t="s">
        <v>1</v>
      </c>
    </row>
    <row r="23" spans="1:25" ht="22.5" customHeight="1" x14ac:dyDescent="0.2">
      <c r="A23" s="15">
        <v>21</v>
      </c>
      <c r="B23" s="16">
        <v>37</v>
      </c>
      <c r="C23" s="16">
        <v>24</v>
      </c>
      <c r="D23" s="17" t="s">
        <v>32</v>
      </c>
      <c r="E23" s="16">
        <v>13</v>
      </c>
      <c r="F23" s="16">
        <v>24</v>
      </c>
      <c r="G23" s="6">
        <f t="shared" si="1"/>
        <v>0</v>
      </c>
      <c r="H23" s="18" t="s">
        <v>55</v>
      </c>
      <c r="I23" s="18" t="s">
        <v>20</v>
      </c>
      <c r="J23" s="18" t="s">
        <v>26</v>
      </c>
      <c r="K23" s="19">
        <v>20.38</v>
      </c>
      <c r="L23" s="20" t="s">
        <v>1</v>
      </c>
      <c r="M23" s="20" t="s">
        <v>1</v>
      </c>
      <c r="N23" s="20" t="s">
        <v>1</v>
      </c>
      <c r="O23" s="29">
        <v>-1.6</v>
      </c>
      <c r="P23" s="17" t="s">
        <v>44</v>
      </c>
      <c r="Q23" s="20" t="s">
        <v>1</v>
      </c>
      <c r="R23" s="20" t="s">
        <v>1</v>
      </c>
      <c r="S23" s="20" t="s">
        <v>1</v>
      </c>
      <c r="T23" s="20" t="s">
        <v>1</v>
      </c>
      <c r="U23" s="16">
        <v>111</v>
      </c>
      <c r="V23" s="20" t="s">
        <v>1</v>
      </c>
      <c r="W23" s="17" t="s">
        <v>1</v>
      </c>
      <c r="X23" s="45" t="s">
        <v>1</v>
      </c>
      <c r="Y23" s="53" t="s">
        <v>49</v>
      </c>
    </row>
    <row r="24" spans="1:25" ht="24" customHeight="1" x14ac:dyDescent="0.2">
      <c r="A24" s="10">
        <v>22</v>
      </c>
      <c r="B24" s="11">
        <v>69</v>
      </c>
      <c r="C24" s="11">
        <v>59</v>
      </c>
      <c r="D24" s="12" t="s">
        <v>32</v>
      </c>
      <c r="E24" s="11">
        <v>10</v>
      </c>
      <c r="F24" s="11">
        <v>65</v>
      </c>
      <c r="G24" s="33">
        <f t="shared" si="1"/>
        <v>6</v>
      </c>
      <c r="H24" s="13" t="s">
        <v>55</v>
      </c>
      <c r="I24" s="13" t="s">
        <v>31</v>
      </c>
      <c r="J24" s="13" t="s">
        <v>26</v>
      </c>
      <c r="K24" s="14">
        <v>16.3</v>
      </c>
      <c r="L24" s="14">
        <v>1.05</v>
      </c>
      <c r="M24" s="28">
        <v>8.1999999999999993</v>
      </c>
      <c r="N24" s="28">
        <v>-5.4</v>
      </c>
      <c r="O24" s="28">
        <v>-4.5999999999999996</v>
      </c>
      <c r="P24" s="12" t="s">
        <v>45</v>
      </c>
      <c r="Q24" s="14">
        <v>23</v>
      </c>
      <c r="R24" s="14">
        <v>3</v>
      </c>
      <c r="S24" s="11">
        <v>35</v>
      </c>
      <c r="T24" s="11">
        <v>78</v>
      </c>
      <c r="U24" s="11">
        <v>73</v>
      </c>
      <c r="V24" s="28">
        <v>76.8</v>
      </c>
      <c r="W24" s="12" t="s">
        <v>1</v>
      </c>
      <c r="X24" s="44" t="s">
        <v>1</v>
      </c>
      <c r="Y24" s="52" t="s">
        <v>1</v>
      </c>
    </row>
    <row r="25" spans="1:25" ht="15.75" customHeight="1" x14ac:dyDescent="0.2">
      <c r="A25" s="15">
        <v>23</v>
      </c>
      <c r="B25" s="16">
        <v>39</v>
      </c>
      <c r="C25" s="16">
        <v>24</v>
      </c>
      <c r="D25" s="17" t="s">
        <v>32</v>
      </c>
      <c r="E25" s="16">
        <v>15</v>
      </c>
      <c r="F25" s="16">
        <v>25</v>
      </c>
      <c r="G25" s="6">
        <f t="shared" si="1"/>
        <v>1</v>
      </c>
      <c r="H25" s="18" t="s">
        <v>55</v>
      </c>
      <c r="I25" s="18" t="s">
        <v>21</v>
      </c>
      <c r="J25" s="18" t="s">
        <v>26</v>
      </c>
      <c r="K25" s="19">
        <v>25.09</v>
      </c>
      <c r="L25" s="19">
        <v>0.9</v>
      </c>
      <c r="M25" s="29">
        <v>9</v>
      </c>
      <c r="N25" s="20" t="s">
        <v>1</v>
      </c>
      <c r="O25" s="29">
        <v>-0.6</v>
      </c>
      <c r="P25" s="17" t="s">
        <v>44</v>
      </c>
      <c r="Q25" s="19">
        <v>14.4</v>
      </c>
      <c r="R25" s="19">
        <v>3</v>
      </c>
      <c r="S25" s="20"/>
      <c r="T25" s="16">
        <v>56</v>
      </c>
      <c r="U25" s="16">
        <v>110</v>
      </c>
      <c r="V25" s="29">
        <v>111.4</v>
      </c>
      <c r="W25" s="17" t="s">
        <v>1</v>
      </c>
      <c r="X25" s="45" t="s">
        <v>1</v>
      </c>
      <c r="Y25" s="51" t="s">
        <v>41</v>
      </c>
    </row>
    <row r="26" spans="1:25" ht="26.25" customHeight="1" x14ac:dyDescent="0.2">
      <c r="A26" s="10">
        <v>24</v>
      </c>
      <c r="B26" s="11">
        <v>77</v>
      </c>
      <c r="C26" s="11">
        <v>77</v>
      </c>
      <c r="D26" s="12" t="s">
        <v>32</v>
      </c>
      <c r="E26" s="11">
        <v>0</v>
      </c>
      <c r="F26" s="11">
        <v>77</v>
      </c>
      <c r="G26" s="33">
        <f t="shared" si="1"/>
        <v>0</v>
      </c>
      <c r="H26" s="13" t="s">
        <v>56</v>
      </c>
      <c r="I26" s="13" t="s">
        <v>34</v>
      </c>
      <c r="J26" s="13" t="s">
        <v>24</v>
      </c>
      <c r="K26" s="14">
        <v>28.1</v>
      </c>
      <c r="L26" s="14">
        <v>7.58</v>
      </c>
      <c r="M26" s="28">
        <v>7.9</v>
      </c>
      <c r="N26" s="28">
        <v>-3.7</v>
      </c>
      <c r="O26" s="28">
        <v>-2.6</v>
      </c>
      <c r="P26" s="12" t="s">
        <v>45</v>
      </c>
      <c r="Q26" s="14">
        <v>9.5</v>
      </c>
      <c r="R26" s="14">
        <v>5</v>
      </c>
      <c r="S26" s="12" t="s">
        <v>1</v>
      </c>
      <c r="T26" s="11">
        <v>77</v>
      </c>
      <c r="U26" s="11">
        <v>6</v>
      </c>
      <c r="V26" s="28">
        <v>6.8</v>
      </c>
      <c r="W26" s="12" t="s">
        <v>1</v>
      </c>
      <c r="X26" s="44" t="s">
        <v>1</v>
      </c>
      <c r="Y26" s="52" t="s">
        <v>1</v>
      </c>
    </row>
    <row r="27" spans="1:25" ht="25.5" customHeight="1" x14ac:dyDescent="0.2">
      <c r="A27" s="15">
        <v>25</v>
      </c>
      <c r="B27" s="16">
        <v>56</v>
      </c>
      <c r="C27" s="16">
        <v>54</v>
      </c>
      <c r="D27" s="17" t="s">
        <v>32</v>
      </c>
      <c r="E27" s="16">
        <v>2</v>
      </c>
      <c r="F27" s="16">
        <v>54</v>
      </c>
      <c r="G27" s="6">
        <f t="shared" si="1"/>
        <v>0</v>
      </c>
      <c r="H27" s="18" t="s">
        <v>56</v>
      </c>
      <c r="I27" s="18" t="s">
        <v>30</v>
      </c>
      <c r="J27" s="18" t="s">
        <v>23</v>
      </c>
      <c r="K27" s="19">
        <v>25.3</v>
      </c>
      <c r="L27" s="19">
        <v>1.2</v>
      </c>
      <c r="M27" s="29">
        <v>8.9</v>
      </c>
      <c r="N27" s="29">
        <v>-1.9</v>
      </c>
      <c r="O27" s="29">
        <v>-1.3</v>
      </c>
      <c r="P27" s="17" t="s">
        <v>45</v>
      </c>
      <c r="Q27" s="19">
        <v>3.2</v>
      </c>
      <c r="R27" s="19">
        <v>2.78</v>
      </c>
      <c r="S27" s="29">
        <v>26.9</v>
      </c>
      <c r="T27" s="16">
        <v>93</v>
      </c>
      <c r="U27" s="16">
        <v>63</v>
      </c>
      <c r="V27" s="29">
        <v>71</v>
      </c>
      <c r="W27" s="17" t="s">
        <v>1</v>
      </c>
      <c r="X27" s="45" t="s">
        <v>1</v>
      </c>
      <c r="Y27" s="54" t="s">
        <v>1</v>
      </c>
    </row>
    <row r="28" spans="1:25" ht="32.25" customHeight="1" x14ac:dyDescent="0.2">
      <c r="A28" s="22" t="s">
        <v>35</v>
      </c>
      <c r="B28" s="23">
        <f>AVERAGE(B3:B27)</f>
        <v>51.32</v>
      </c>
      <c r="C28" s="23">
        <f>AVERAGE(C3:C27)</f>
        <v>39.840000000000003</v>
      </c>
      <c r="D28" s="22" t="s">
        <v>64</v>
      </c>
      <c r="E28" s="23">
        <f>AVERAGE(E3:E27)</f>
        <v>11.48</v>
      </c>
      <c r="F28" s="23">
        <f>AVERAGE(F3:F27)</f>
        <v>43</v>
      </c>
      <c r="G28" s="23">
        <f>AVERAGE(G3:G27)</f>
        <v>3.1363636363636362</v>
      </c>
      <c r="H28" s="22" t="s">
        <v>57</v>
      </c>
      <c r="I28" s="24"/>
      <c r="J28" s="24"/>
      <c r="K28" s="23">
        <f>AVERAGE(K3:K27)</f>
        <v>24.692800000000002</v>
      </c>
      <c r="L28" s="23">
        <f>AVERAGE(L3:L27)</f>
        <v>1.2682608695652173</v>
      </c>
      <c r="M28" s="23">
        <f>AVERAGE(M3:M27)</f>
        <v>9.2727272727272698</v>
      </c>
      <c r="N28" s="23">
        <f>AVERAGE(N3:N27)</f>
        <v>-2.1388888888888888</v>
      </c>
      <c r="O28" s="23">
        <f>AVERAGE(O3:O27)</f>
        <v>-1.1880000000000002</v>
      </c>
      <c r="P28" s="22" t="s">
        <v>52</v>
      </c>
      <c r="Q28" s="23">
        <f t="shared" ref="Q28:V28" si="2">AVERAGE(Q3:Q27)</f>
        <v>6.82</v>
      </c>
      <c r="R28" s="23">
        <f t="shared" si="2"/>
        <v>3.2236842105263159</v>
      </c>
      <c r="S28" s="23">
        <f t="shared" si="2"/>
        <v>40.445454545454545</v>
      </c>
      <c r="T28" s="23">
        <f t="shared" si="2"/>
        <v>76.565217391304344</v>
      </c>
      <c r="U28" s="23">
        <f t="shared" si="2"/>
        <v>79.043478260869563</v>
      </c>
      <c r="V28" s="23">
        <f t="shared" si="2"/>
        <v>82.382608695652166</v>
      </c>
      <c r="W28" s="32" t="s">
        <v>47</v>
      </c>
      <c r="X28" s="48">
        <f>AVERAGE(X3:X27)</f>
        <v>2</v>
      </c>
      <c r="Y28" s="55" t="s">
        <v>48</v>
      </c>
    </row>
    <row r="29" spans="1:25" ht="36" customHeight="1" x14ac:dyDescent="0.2">
      <c r="A29" s="25" t="s">
        <v>36</v>
      </c>
      <c r="B29" s="15">
        <f>MEDIAN(B3:B27)</f>
        <v>56</v>
      </c>
      <c r="C29" s="15">
        <f>MEDIAN(C3:C27)</f>
        <v>37</v>
      </c>
      <c r="D29" s="38" t="s">
        <v>65</v>
      </c>
      <c r="E29" s="15">
        <f>MEDIAN(E3:E27)</f>
        <v>9</v>
      </c>
      <c r="F29" s="15">
        <f>MEDIAN(F3:F27)</f>
        <v>43.5</v>
      </c>
      <c r="G29" s="15">
        <f>MEDIAN(G3:G27)</f>
        <v>2.5</v>
      </c>
      <c r="H29" s="38" t="s">
        <v>58</v>
      </c>
      <c r="I29" s="15"/>
      <c r="J29" s="15"/>
      <c r="K29" s="31">
        <f>MEDIAN(K3:K27)</f>
        <v>25.09</v>
      </c>
      <c r="L29" s="31">
        <f>MEDIAN(L3:L27)</f>
        <v>0.91</v>
      </c>
      <c r="M29" s="31">
        <f>MEDIAN(M3:M27)</f>
        <v>9.3500000000000014</v>
      </c>
      <c r="N29" s="31">
        <f>MEDIAN(N3:N27)</f>
        <v>-2</v>
      </c>
      <c r="O29" s="31">
        <f>MEDIAN(O3:O27)</f>
        <v>-0.9</v>
      </c>
      <c r="P29" s="31" t="s">
        <v>46</v>
      </c>
      <c r="Q29" s="31">
        <f t="shared" ref="Q29:V29" si="3">MEDIAN(Q3:Q27)</f>
        <v>6.7</v>
      </c>
      <c r="R29" s="31">
        <f t="shared" si="3"/>
        <v>3</v>
      </c>
      <c r="S29" s="31">
        <f t="shared" si="3"/>
        <v>35</v>
      </c>
      <c r="T29" s="31">
        <f t="shared" si="3"/>
        <v>74</v>
      </c>
      <c r="U29" s="31">
        <f t="shared" si="3"/>
        <v>78</v>
      </c>
      <c r="V29" s="31">
        <f t="shared" si="3"/>
        <v>82.3</v>
      </c>
      <c r="W29" s="15"/>
      <c r="X29" s="49">
        <f>MEDIAN(X3:X27)</f>
        <v>2</v>
      </c>
      <c r="Y29" s="56"/>
    </row>
    <row r="30" spans="1:25" ht="31.5" customHeight="1" x14ac:dyDescent="0.2">
      <c r="A30" s="22" t="s">
        <v>37</v>
      </c>
      <c r="B30" s="10">
        <f>MIN(B3:B27)</f>
        <v>18</v>
      </c>
      <c r="C30" s="10">
        <f>MIN(C3:C27)</f>
        <v>12</v>
      </c>
      <c r="D30" s="26"/>
      <c r="E30" s="10">
        <f>MIN(E3:E27)</f>
        <v>0</v>
      </c>
      <c r="F30" s="10">
        <f>MIN(F3:F27)</f>
        <v>15</v>
      </c>
      <c r="G30" s="10">
        <f>MIN(G3:G27)</f>
        <v>0</v>
      </c>
      <c r="H30" s="24" t="s">
        <v>59</v>
      </c>
      <c r="I30" s="24"/>
      <c r="J30" s="24"/>
      <c r="K30" s="23">
        <f>MIN(K3:K27)</f>
        <v>16.3</v>
      </c>
      <c r="L30" s="23">
        <f>MIN(L3:L27)</f>
        <v>0.61</v>
      </c>
      <c r="M30" s="23">
        <f>MIN(M3:M27)</f>
        <v>7.9</v>
      </c>
      <c r="N30" s="23">
        <f>MIN(N3:N27)</f>
        <v>-5.4</v>
      </c>
      <c r="O30" s="23">
        <f>MIN(O3:O27)</f>
        <v>-4.5999999999999996</v>
      </c>
      <c r="P30" s="23"/>
      <c r="Q30" s="23">
        <f t="shared" ref="Q30:V30" si="4">MIN(Q3:Q27)</f>
        <v>1.4</v>
      </c>
      <c r="R30" s="23">
        <f t="shared" si="4"/>
        <v>1.81</v>
      </c>
      <c r="S30" s="23">
        <f t="shared" si="4"/>
        <v>14</v>
      </c>
      <c r="T30" s="23">
        <f t="shared" si="4"/>
        <v>45</v>
      </c>
      <c r="U30" s="23">
        <f t="shared" si="4"/>
        <v>6</v>
      </c>
      <c r="V30" s="23">
        <f t="shared" si="4"/>
        <v>6.8</v>
      </c>
      <c r="W30" s="23"/>
      <c r="X30" s="48">
        <f>MIN(X3:X27)</f>
        <v>1</v>
      </c>
      <c r="Y30" s="57"/>
    </row>
    <row r="31" spans="1:25" ht="20.25" customHeight="1" x14ac:dyDescent="0.2">
      <c r="A31" s="25" t="s">
        <v>38</v>
      </c>
      <c r="B31" s="15">
        <f>MAX(B3:B27)</f>
        <v>77</v>
      </c>
      <c r="C31" s="15">
        <f>MAX(C3:C27)</f>
        <v>77</v>
      </c>
      <c r="D31" s="15"/>
      <c r="E31" s="15">
        <f>MAX(E3:E27)</f>
        <v>42</v>
      </c>
      <c r="F31" s="15">
        <f>MAX(F3:F27)</f>
        <v>77</v>
      </c>
      <c r="G31" s="15">
        <f>MAX(G3:G27)</f>
        <v>10</v>
      </c>
      <c r="H31" s="15"/>
      <c r="I31" s="15"/>
      <c r="J31" s="15"/>
      <c r="K31" s="31">
        <f>MAX(K3:K27)</f>
        <v>35.61</v>
      </c>
      <c r="L31" s="31">
        <f>MAX(L3:L27)</f>
        <v>7.58</v>
      </c>
      <c r="M31" s="31">
        <f>MAX(M3:M27)</f>
        <v>10</v>
      </c>
      <c r="N31" s="31">
        <f>MAX(N3:N27)</f>
        <v>0.3</v>
      </c>
      <c r="O31" s="31">
        <f>MAX(O3:O27)</f>
        <v>1.6</v>
      </c>
      <c r="P31" s="31"/>
      <c r="Q31" s="31">
        <f t="shared" ref="Q31:V31" si="5">MAX(Q3:Q27)</f>
        <v>23</v>
      </c>
      <c r="R31" s="31">
        <f t="shared" si="5"/>
        <v>5</v>
      </c>
      <c r="S31" s="31">
        <f t="shared" si="5"/>
        <v>71</v>
      </c>
      <c r="T31" s="42">
        <f t="shared" si="5"/>
        <v>158</v>
      </c>
      <c r="U31" s="31">
        <f t="shared" si="5"/>
        <v>139</v>
      </c>
      <c r="V31" s="31">
        <f t="shared" si="5"/>
        <v>142.80000000000001</v>
      </c>
      <c r="W31" s="31"/>
      <c r="X31" s="49">
        <f>MAX(X3:X27)</f>
        <v>3</v>
      </c>
      <c r="Y31" s="58"/>
    </row>
    <row r="32" spans="1:25" x14ac:dyDescent="0.2">
      <c r="A32" s="60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1"/>
    </row>
    <row r="33" spans="1:25" x14ac:dyDescent="0.2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</row>
    <row r="34" spans="1:25" x14ac:dyDescent="0.2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</row>
    <row r="35" spans="1:25" x14ac:dyDescent="0.2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</row>
    <row r="36" spans="1:25" x14ac:dyDescent="0.2">
      <c r="A36" t="s">
        <v>12</v>
      </c>
      <c r="C36" s="39" t="s">
        <v>51</v>
      </c>
    </row>
    <row r="37" spans="1:25" x14ac:dyDescent="0.2">
      <c r="A37" s="39" t="s">
        <v>74</v>
      </c>
    </row>
    <row r="38" spans="1:25" x14ac:dyDescent="0.2">
      <c r="A38" t="s">
        <v>75</v>
      </c>
    </row>
    <row r="39" spans="1:25" x14ac:dyDescent="0.2">
      <c r="A39" t="s">
        <v>76</v>
      </c>
    </row>
    <row r="40" spans="1:25" x14ac:dyDescent="0.2">
      <c r="A40" t="s">
        <v>77</v>
      </c>
    </row>
    <row r="41" spans="1:25" x14ac:dyDescent="0.2">
      <c r="A41" t="s">
        <v>68</v>
      </c>
    </row>
    <row r="42" spans="1:25" x14ac:dyDescent="0.2">
      <c r="A42" t="s">
        <v>62</v>
      </c>
    </row>
    <row r="43" spans="1:25" x14ac:dyDescent="0.2">
      <c r="A43" t="s">
        <v>70</v>
      </c>
    </row>
  </sheetData>
  <mergeCells count="3">
    <mergeCell ref="A1:Y1"/>
    <mergeCell ref="A32:Y34"/>
    <mergeCell ref="A35:Y35"/>
  </mergeCells>
  <pageMargins left="0.7" right="0.7" top="0.75" bottom="0.75" header="0.3" footer="0.3"/>
  <pageSetup scale="74" fitToWidth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c87172f-a010-494a-9e9c-ba46ccb7e1a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C7C598CAC347459A9E589C5FAABEA7" ma:contentTypeVersion="18" ma:contentTypeDescription="Create a new document." ma:contentTypeScope="" ma:versionID="d583ef44a503d88d724d21a45a49eb6f">
  <xsd:schema xmlns:xsd="http://www.w3.org/2001/XMLSchema" xmlns:xs="http://www.w3.org/2001/XMLSchema" xmlns:p="http://schemas.microsoft.com/office/2006/metadata/properties" xmlns:ns3="8c87172f-a010-494a-9e9c-ba46ccb7e1af" xmlns:ns4="10cc5554-45dd-4d48-9bea-7613d35b5636" targetNamespace="http://schemas.microsoft.com/office/2006/metadata/properties" ma:root="true" ma:fieldsID="17f2f80c1d013884c324e462ab26cd67" ns3:_="" ns4:_="">
    <xsd:import namespace="8c87172f-a010-494a-9e9c-ba46ccb7e1af"/>
    <xsd:import namespace="10cc5554-45dd-4d48-9bea-7613d35b563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ObjectDetectorVersions" minOccurs="0"/>
                <xsd:element ref="ns3:_activity" minOccurs="0"/>
                <xsd:element ref="ns3:MediaLengthInSecond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87172f-a010-494a-9e9c-ba46ccb7e1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cc5554-45dd-4d48-9bea-7613d35b563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A37559-C241-46B5-A953-3A6E900821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98640B-7D74-4D69-94B3-D289ED215708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10cc5554-45dd-4d48-9bea-7613d35b5636"/>
    <ds:schemaRef ds:uri="8c87172f-a010-494a-9e9c-ba46ccb7e1a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F4E95E9-743C-423F-94A7-12D3E65AE9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87172f-a010-494a-9e9c-ba46ccb7e1af"/>
    <ds:schemaRef ds:uri="10cc5554-45dd-4d48-9bea-7613d35b56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Rios, Angela</dc:creator>
  <cp:lastModifiedBy>Kimonis, Virginia</cp:lastModifiedBy>
  <cp:lastPrinted>2024-04-27T01:13:14Z</cp:lastPrinted>
  <dcterms:created xsi:type="dcterms:W3CDTF">2024-02-19T18:19:44Z</dcterms:created>
  <dcterms:modified xsi:type="dcterms:W3CDTF">2024-05-02T18:07:25Z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2024-01-18T00:00:00Z</vt:filetime>
  </property>
  <property fmtid="{D5CDD505-2E9C-101B-9397-08002B2CF9AE}" pid="3" name="LastSaved">
    <vt:filetime>2024-02-19T00:00:00Z</vt:filetime>
  </property>
  <property fmtid="{D5CDD505-2E9C-101B-9397-08002B2CF9AE}" pid="4" name="ContentTypeId">
    <vt:lpwstr>0x010100B7C7C598CAC347459A9E589C5FAABEA7</vt:lpwstr>
  </property>
</Properties>
</file>