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gan/Desktop/Data Tables/"/>
    </mc:Choice>
  </mc:AlternateContent>
  <xr:revisionPtr revIDLastSave="0" documentId="13_ncr:1_{F4F0D6FC-894D-4D47-9024-A6572943DF56}" xr6:coauthVersionLast="46" xr6:coauthVersionMax="46" xr10:uidLastSave="{00000000-0000-0000-0000-000000000000}"/>
  <bookViews>
    <workbookView xWindow="-1400" yWindow="2660" windowWidth="28800" windowHeight="15940" xr2:uid="{AAADE470-C201-FF46-9636-A51F429727E6}"/>
  </bookViews>
  <sheets>
    <sheet name="Summary" sheetId="1" r:id="rId1"/>
    <sheet name="DDNAAnnotationSums" sheetId="5" r:id="rId2"/>
    <sheet name="DDNAMajorClad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5" l="1"/>
  <c r="J8" i="5"/>
  <c r="J9" i="5"/>
  <c r="J10" i="5"/>
  <c r="I15" i="5"/>
  <c r="J15" i="5" s="1"/>
  <c r="I14" i="5"/>
  <c r="J14" i="5" s="1"/>
  <c r="I13" i="5"/>
  <c r="J13" i="5" s="1"/>
  <c r="I12" i="5"/>
  <c r="J12" i="5" s="1"/>
  <c r="I11" i="5"/>
  <c r="J11" i="5" s="1"/>
  <c r="I10" i="5"/>
  <c r="I9" i="5"/>
  <c r="I8" i="5"/>
  <c r="I7" i="5"/>
  <c r="J7" i="5" s="1"/>
  <c r="I6" i="5"/>
  <c r="J6" i="5" s="1"/>
  <c r="I5" i="5"/>
  <c r="J5" i="5" s="1"/>
  <c r="I3" i="5"/>
  <c r="J3" i="5" s="1"/>
  <c r="I2" i="5"/>
  <c r="F15" i="5"/>
  <c r="H15" i="5" s="1"/>
  <c r="F3" i="5"/>
  <c r="H3" i="5" s="1"/>
  <c r="F4" i="5"/>
  <c r="H4" i="5" s="1"/>
  <c r="F5" i="5"/>
  <c r="H5" i="5" s="1"/>
  <c r="F6" i="5"/>
  <c r="H6" i="5" s="1"/>
  <c r="F7" i="5"/>
  <c r="H7" i="5" s="1"/>
  <c r="F8" i="5"/>
  <c r="H8" i="5" s="1"/>
  <c r="F9" i="5"/>
  <c r="H9" i="5" s="1"/>
  <c r="F10" i="5"/>
  <c r="H10" i="5" s="1"/>
  <c r="F11" i="5"/>
  <c r="H11" i="5" s="1"/>
  <c r="F12" i="5"/>
  <c r="H12" i="5" s="1"/>
  <c r="F13" i="5"/>
  <c r="H13" i="5" s="1"/>
  <c r="F14" i="5"/>
  <c r="H14" i="5" s="1"/>
  <c r="F2" i="5"/>
  <c r="H2" i="5" s="1"/>
  <c r="J2" i="5"/>
</calcChain>
</file>

<file path=xl/sharedStrings.xml><?xml version="1.0" encoding="utf-8"?>
<sst xmlns="http://schemas.openxmlformats.org/spreadsheetml/2006/main" count="148" uniqueCount="65">
  <si>
    <t>Dataset S2</t>
  </si>
  <si>
    <t>Alteromonadaceae</t>
  </si>
  <si>
    <t>Bacillaceae</t>
  </si>
  <si>
    <t>Flavobacteriaceae</t>
  </si>
  <si>
    <t>Myoviridae</t>
  </si>
  <si>
    <t>Pelagibacteraceae</t>
  </si>
  <si>
    <t>Podoviridae</t>
  </si>
  <si>
    <t>Polyangiaceae</t>
  </si>
  <si>
    <t>Prochloraceae</t>
  </si>
  <si>
    <t>Rhizobiaceae</t>
  </si>
  <si>
    <t>Rhodobacteraceae</t>
  </si>
  <si>
    <t>Rhodospirillaceae</t>
  </si>
  <si>
    <t>Salinisphaeraceae</t>
  </si>
  <si>
    <t>Siphoviridae</t>
  </si>
  <si>
    <t>Vibrionaceae</t>
  </si>
  <si>
    <t>Column Descriptions</t>
  </si>
  <si>
    <t>Verrucomicrobia</t>
  </si>
  <si>
    <t>Sample Location</t>
  </si>
  <si>
    <t>Cruise Number</t>
  </si>
  <si>
    <t>Dissolved DNA Type (Vesicle, Viral, FDNA)</t>
  </si>
  <si>
    <t>Vesicle</t>
  </si>
  <si>
    <t>Virus</t>
  </si>
  <si>
    <t>FDNA</t>
  </si>
  <si>
    <t>(22° 45'N, 158° 00'W)</t>
  </si>
  <si>
    <t>(22° 17'N, 157° 01'W)</t>
  </si>
  <si>
    <t>HOT297</t>
  </si>
  <si>
    <t>HOT302</t>
  </si>
  <si>
    <t>FK180310</t>
  </si>
  <si>
    <t>Total Gene Counts</t>
  </si>
  <si>
    <t>Non-major Families (&lt;cutoff)</t>
  </si>
  <si>
    <t>Sample Name</t>
  </si>
  <si>
    <t>Total Family-level Counts (&gt; and &lt; cutoff)</t>
  </si>
  <si>
    <t>Total &gt;cutoff Family Counts ("MajorClades")</t>
  </si>
  <si>
    <t>Unannotated (Family-level)</t>
  </si>
  <si>
    <t>Ves75</t>
  </si>
  <si>
    <t>Ves500</t>
  </si>
  <si>
    <t>Ves125</t>
  </si>
  <si>
    <t>Vir75</t>
  </si>
  <si>
    <t>Vir100</t>
  </si>
  <si>
    <t>Vir125</t>
  </si>
  <si>
    <t>Vir250</t>
  </si>
  <si>
    <t>Vir500</t>
  </si>
  <si>
    <t>FDNA75</t>
  </si>
  <si>
    <t>FDNA100</t>
  </si>
  <si>
    <t>FDNA125</t>
  </si>
  <si>
    <t>FDNA250</t>
  </si>
  <si>
    <t>FDNA500</t>
  </si>
  <si>
    <t>FDNA1000</t>
  </si>
  <si>
    <t>Sheet1:DDNAAnnotationSums</t>
  </si>
  <si>
    <t>Sample Collection Depth</t>
  </si>
  <si>
    <t>Sample Collection Depth (m)</t>
  </si>
  <si>
    <t>Dissolved DNA Type</t>
  </si>
  <si>
    <t>(Vesicle, Viral, FDNA)</t>
  </si>
  <si>
    <t>Depth (m)</t>
  </si>
  <si>
    <t>Coordinates sample was collected from</t>
  </si>
  <si>
    <t>HOT297, HOT302, or FK180310</t>
  </si>
  <si>
    <t>Total gene counts</t>
  </si>
  <si>
    <t>Sum of family-level annotated gene counts above or equal to cutoff</t>
  </si>
  <si>
    <t>Sum of all family-level annotated gene counts above and below the designated cutoff</t>
  </si>
  <si>
    <t>Sum of family-level annotated gene counts below the cutoff</t>
  </si>
  <si>
    <t>Unassigned (family-level) gene counts</t>
  </si>
  <si>
    <t>Columns D-R</t>
  </si>
  <si>
    <t>Family name</t>
  </si>
  <si>
    <t>Sheet2: DDNAMajorClades</t>
  </si>
  <si>
    <t>Data used in main text (as proportions). Includes major bacterial and viral families (cutoff: major family contributes ≥65% of all DDNA samples) contributing to dissolved metagenomic DNA (vesicles, viruses, and free DNA/FDNA) gene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</si>
</sst>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A436-7501-524D-B897-FCA32D6660D0}">
  <dimension ref="A1:B22"/>
  <sheetViews>
    <sheetView tabSelected="1" topLeftCell="B1" workbookViewId="0">
      <selection activeCell="B1" sqref="B1"/>
    </sheetView>
  </sheetViews>
  <sheetFormatPr baseColWidth="10" defaultRowHeight="16" x14ac:dyDescent="0.2"/>
  <cols>
    <col min="1" max="1" width="44" style="9" bestFit="1" customWidth="1"/>
    <col min="2" max="2" width="222.6640625" style="2" bestFit="1" customWidth="1"/>
  </cols>
  <sheetData>
    <row r="1" spans="1:2" x14ac:dyDescent="0.2">
      <c r="A1" s="8" t="s">
        <v>0</v>
      </c>
      <c r="B1" s="2" t="s">
        <v>64</v>
      </c>
    </row>
    <row r="3" spans="1:2" x14ac:dyDescent="0.2">
      <c r="A3" s="8" t="s">
        <v>48</v>
      </c>
    </row>
    <row r="4" spans="1:2" x14ac:dyDescent="0.2">
      <c r="A4" s="8" t="s">
        <v>15</v>
      </c>
    </row>
    <row r="5" spans="1:2" x14ac:dyDescent="0.2">
      <c r="A5" s="8" t="s">
        <v>30</v>
      </c>
      <c r="B5" s="2" t="s">
        <v>30</v>
      </c>
    </row>
    <row r="6" spans="1:2" x14ac:dyDescent="0.2">
      <c r="A6" s="8" t="s">
        <v>49</v>
      </c>
      <c r="B6" s="2" t="s">
        <v>53</v>
      </c>
    </row>
    <row r="7" spans="1:2" x14ac:dyDescent="0.2">
      <c r="A7" s="8" t="s">
        <v>51</v>
      </c>
      <c r="B7" s="2" t="s">
        <v>52</v>
      </c>
    </row>
    <row r="8" spans="1:2" x14ac:dyDescent="0.2">
      <c r="A8" s="8" t="s">
        <v>17</v>
      </c>
      <c r="B8" s="2" t="s">
        <v>54</v>
      </c>
    </row>
    <row r="9" spans="1:2" x14ac:dyDescent="0.2">
      <c r="A9" s="8" t="s">
        <v>18</v>
      </c>
      <c r="B9" s="2" t="s">
        <v>55</v>
      </c>
    </row>
    <row r="10" spans="1:2" x14ac:dyDescent="0.2">
      <c r="A10" s="8" t="s">
        <v>32</v>
      </c>
      <c r="B10" s="2" t="s">
        <v>57</v>
      </c>
    </row>
    <row r="11" spans="1:2" x14ac:dyDescent="0.2">
      <c r="A11" s="8" t="s">
        <v>31</v>
      </c>
      <c r="B11" s="2" t="s">
        <v>58</v>
      </c>
    </row>
    <row r="12" spans="1:2" x14ac:dyDescent="0.2">
      <c r="A12" s="8" t="s">
        <v>29</v>
      </c>
      <c r="B12" s="2" t="s">
        <v>59</v>
      </c>
    </row>
    <row r="13" spans="1:2" x14ac:dyDescent="0.2">
      <c r="A13" s="8" t="s">
        <v>28</v>
      </c>
      <c r="B13" s="2" t="s">
        <v>56</v>
      </c>
    </row>
    <row r="14" spans="1:2" x14ac:dyDescent="0.2">
      <c r="A14" s="8" t="s">
        <v>33</v>
      </c>
      <c r="B14" s="2" t="s">
        <v>60</v>
      </c>
    </row>
    <row r="16" spans="1:2" x14ac:dyDescent="0.2">
      <c r="A16" s="8" t="s">
        <v>63</v>
      </c>
    </row>
    <row r="17" spans="1:2" x14ac:dyDescent="0.2">
      <c r="A17" s="8" t="s">
        <v>15</v>
      </c>
    </row>
    <row r="18" spans="1:2" x14ac:dyDescent="0.2">
      <c r="A18" s="8" t="s">
        <v>30</v>
      </c>
      <c r="B18" s="2" t="s">
        <v>30</v>
      </c>
    </row>
    <row r="19" spans="1:2" x14ac:dyDescent="0.2">
      <c r="A19" s="8" t="s">
        <v>49</v>
      </c>
      <c r="B19" s="2" t="s">
        <v>53</v>
      </c>
    </row>
    <row r="20" spans="1:2" x14ac:dyDescent="0.2">
      <c r="A20" s="8" t="s">
        <v>51</v>
      </c>
      <c r="B20" s="2" t="s">
        <v>52</v>
      </c>
    </row>
    <row r="21" spans="1:2" x14ac:dyDescent="0.2">
      <c r="A21" s="8" t="s">
        <v>17</v>
      </c>
      <c r="B21" s="2" t="s">
        <v>54</v>
      </c>
    </row>
    <row r="22" spans="1:2" x14ac:dyDescent="0.2">
      <c r="A22" s="8" t="s">
        <v>61</v>
      </c>
      <c r="B22" s="2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7627-CDCF-A649-88AB-4594D4035506}">
  <dimension ref="A1:J15"/>
  <sheetViews>
    <sheetView topLeftCell="E1" workbookViewId="0">
      <selection activeCell="J1" sqref="J1"/>
    </sheetView>
  </sheetViews>
  <sheetFormatPr baseColWidth="10" defaultRowHeight="16" x14ac:dyDescent="0.2"/>
  <cols>
    <col min="1" max="1" width="14.5" style="5" bestFit="1" customWidth="1"/>
    <col min="2" max="2" width="28.6640625" style="5" bestFit="1" customWidth="1"/>
    <col min="3" max="3" width="21" style="5" bestFit="1" customWidth="1"/>
    <col min="4" max="4" width="20.6640625" style="5" bestFit="1" customWidth="1"/>
    <col min="5" max="5" width="15.6640625" style="5" bestFit="1" customWidth="1"/>
    <col min="6" max="6" width="44" style="5" bestFit="1" customWidth="1"/>
    <col min="7" max="7" width="40" style="7" customWidth="1"/>
    <col min="8" max="8" width="30.5" style="5" customWidth="1"/>
    <col min="9" max="9" width="18.33203125" style="5" customWidth="1"/>
    <col min="10" max="10" width="26.33203125" style="5" customWidth="1"/>
  </cols>
  <sheetData>
    <row r="1" spans="1:10" x14ac:dyDescent="0.2">
      <c r="A1" s="4" t="s">
        <v>30</v>
      </c>
      <c r="B1" s="4" t="s">
        <v>50</v>
      </c>
      <c r="C1" s="4" t="s">
        <v>51</v>
      </c>
      <c r="D1" s="4" t="s">
        <v>17</v>
      </c>
      <c r="E1" s="4" t="s">
        <v>18</v>
      </c>
      <c r="F1" s="4" t="s">
        <v>32</v>
      </c>
      <c r="G1" s="4" t="s">
        <v>31</v>
      </c>
      <c r="H1" s="4" t="s">
        <v>29</v>
      </c>
      <c r="I1" s="4" t="s">
        <v>28</v>
      </c>
      <c r="J1" s="4" t="s">
        <v>33</v>
      </c>
    </row>
    <row r="2" spans="1:10" x14ac:dyDescent="0.2">
      <c r="A2" s="5" t="s">
        <v>34</v>
      </c>
      <c r="B2" s="5">
        <v>75</v>
      </c>
      <c r="C2" s="5" t="s">
        <v>20</v>
      </c>
      <c r="D2" s="5" t="s">
        <v>23</v>
      </c>
      <c r="E2" s="5" t="s">
        <v>25</v>
      </c>
      <c r="F2" s="5">
        <f>SUM(DDNAMajorClades!D2:R2)</f>
        <v>4934059</v>
      </c>
      <c r="G2" s="6">
        <v>6657660</v>
      </c>
      <c r="H2" s="6">
        <f>G2-F2</f>
        <v>1723601</v>
      </c>
      <c r="I2" s="5">
        <f>25494664/2</f>
        <v>12747332</v>
      </c>
      <c r="J2" s="6">
        <f>I2-G2</f>
        <v>6089672</v>
      </c>
    </row>
    <row r="3" spans="1:10" x14ac:dyDescent="0.2">
      <c r="A3" s="5" t="s">
        <v>36</v>
      </c>
      <c r="B3" s="5">
        <v>125</v>
      </c>
      <c r="C3" s="5" t="s">
        <v>20</v>
      </c>
      <c r="D3" s="5" t="s">
        <v>23</v>
      </c>
      <c r="E3" s="5" t="s">
        <v>25</v>
      </c>
      <c r="F3" s="5">
        <f>SUM(DDNAMajorClades!D3:R3)</f>
        <v>9514482</v>
      </c>
      <c r="G3" s="6">
        <v>11550100</v>
      </c>
      <c r="H3" s="6">
        <f t="shared" ref="H3:H15" si="0">G3-F3</f>
        <v>2035618</v>
      </c>
      <c r="I3" s="5">
        <f>30794458/2</f>
        <v>15397229</v>
      </c>
      <c r="J3" s="6">
        <f t="shared" ref="J3:J15" si="1">I3-G3</f>
        <v>3847129</v>
      </c>
    </row>
    <row r="4" spans="1:10" x14ac:dyDescent="0.2">
      <c r="A4" s="5" t="s">
        <v>35</v>
      </c>
      <c r="B4" s="5">
        <v>500</v>
      </c>
      <c r="C4" s="5" t="s">
        <v>20</v>
      </c>
      <c r="D4" s="5" t="s">
        <v>23</v>
      </c>
      <c r="E4" s="5" t="s">
        <v>25</v>
      </c>
      <c r="F4" s="5">
        <f>SUM(DDNAMajorClades!D4:R4)</f>
        <v>7186761</v>
      </c>
      <c r="G4" s="6">
        <v>11152500</v>
      </c>
      <c r="H4" s="6">
        <f t="shared" si="0"/>
        <v>3965739</v>
      </c>
      <c r="I4" s="5">
        <v>16694964</v>
      </c>
      <c r="J4" s="6">
        <f t="shared" si="1"/>
        <v>5542464</v>
      </c>
    </row>
    <row r="5" spans="1:10" x14ac:dyDescent="0.2">
      <c r="A5" s="5" t="s">
        <v>37</v>
      </c>
      <c r="B5" s="5">
        <v>75</v>
      </c>
      <c r="C5" s="5" t="s">
        <v>21</v>
      </c>
      <c r="D5" s="5" t="s">
        <v>23</v>
      </c>
      <c r="E5" s="5" t="s">
        <v>25</v>
      </c>
      <c r="F5" s="5">
        <f>SUM(DDNAMajorClades!D5:R5)</f>
        <v>3370988</v>
      </c>
      <c r="G5" s="6">
        <v>5420090</v>
      </c>
      <c r="H5" s="6">
        <f t="shared" si="0"/>
        <v>2049102</v>
      </c>
      <c r="I5" s="5">
        <f>28724184/2</f>
        <v>14362092</v>
      </c>
      <c r="J5" s="6">
        <f t="shared" si="1"/>
        <v>8942002</v>
      </c>
    </row>
    <row r="6" spans="1:10" x14ac:dyDescent="0.2">
      <c r="A6" s="5" t="s">
        <v>38</v>
      </c>
      <c r="B6" s="5">
        <v>100</v>
      </c>
      <c r="C6" s="5" t="s">
        <v>21</v>
      </c>
      <c r="D6" s="5" t="s">
        <v>24</v>
      </c>
      <c r="E6" s="5" t="s">
        <v>27</v>
      </c>
      <c r="F6" s="5">
        <f>SUM(DDNAMajorClades!D6:R6)</f>
        <v>3253102</v>
      </c>
      <c r="G6" s="6">
        <v>5031730</v>
      </c>
      <c r="H6" s="6">
        <f t="shared" si="0"/>
        <v>1778628</v>
      </c>
      <c r="I6" s="5">
        <f>26726956/2</f>
        <v>13363478</v>
      </c>
      <c r="J6" s="6">
        <f t="shared" si="1"/>
        <v>8331748</v>
      </c>
    </row>
    <row r="7" spans="1:10" x14ac:dyDescent="0.2">
      <c r="A7" s="5" t="s">
        <v>39</v>
      </c>
      <c r="B7" s="5">
        <v>125</v>
      </c>
      <c r="C7" s="5" t="s">
        <v>21</v>
      </c>
      <c r="D7" s="5" t="s">
        <v>23</v>
      </c>
      <c r="E7" s="5" t="s">
        <v>25</v>
      </c>
      <c r="F7" s="5">
        <f>SUM(DDNAMajorClades!D7:R7)</f>
        <v>3001697</v>
      </c>
      <c r="G7" s="6">
        <v>4942910</v>
      </c>
      <c r="H7" s="6">
        <f t="shared" si="0"/>
        <v>1941213</v>
      </c>
      <c r="I7" s="5">
        <f>28063306/2</f>
        <v>14031653</v>
      </c>
      <c r="J7" s="6">
        <f t="shared" si="1"/>
        <v>9088743</v>
      </c>
    </row>
    <row r="8" spans="1:10" x14ac:dyDescent="0.2">
      <c r="A8" s="5" t="s">
        <v>40</v>
      </c>
      <c r="B8" s="5">
        <v>250</v>
      </c>
      <c r="C8" s="5" t="s">
        <v>21</v>
      </c>
      <c r="D8" s="5" t="s">
        <v>24</v>
      </c>
      <c r="E8" s="5" t="s">
        <v>27</v>
      </c>
      <c r="F8" s="5">
        <f>SUM(DDNAMajorClades!D8:R8)</f>
        <v>1940939</v>
      </c>
      <c r="G8" s="6">
        <v>3645800</v>
      </c>
      <c r="H8" s="6">
        <f t="shared" si="0"/>
        <v>1704861</v>
      </c>
      <c r="I8" s="5">
        <f>26412144/2</f>
        <v>13206072</v>
      </c>
      <c r="J8" s="6">
        <f t="shared" si="1"/>
        <v>9560272</v>
      </c>
    </row>
    <row r="9" spans="1:10" x14ac:dyDescent="0.2">
      <c r="A9" s="5" t="s">
        <v>41</v>
      </c>
      <c r="B9" s="5">
        <v>500</v>
      </c>
      <c r="C9" s="5" t="s">
        <v>21</v>
      </c>
      <c r="D9" s="5" t="s">
        <v>23</v>
      </c>
      <c r="E9" s="5" t="s">
        <v>25</v>
      </c>
      <c r="F9" s="5">
        <f>SUM(DDNAMajorClades!D9:R9)</f>
        <v>2103773</v>
      </c>
      <c r="G9" s="6">
        <v>4223860</v>
      </c>
      <c r="H9" s="6">
        <f t="shared" si="0"/>
        <v>2120087</v>
      </c>
      <c r="I9" s="5">
        <f>32326196/2</f>
        <v>16163098</v>
      </c>
      <c r="J9" s="6">
        <f t="shared" si="1"/>
        <v>11939238</v>
      </c>
    </row>
    <row r="10" spans="1:10" x14ac:dyDescent="0.2">
      <c r="A10" s="5" t="s">
        <v>42</v>
      </c>
      <c r="B10" s="5">
        <v>75</v>
      </c>
      <c r="C10" s="5" t="s">
        <v>22</v>
      </c>
      <c r="D10" s="5" t="s">
        <v>23</v>
      </c>
      <c r="E10" s="5" t="s">
        <v>25</v>
      </c>
      <c r="F10" s="5">
        <f>SUM(DDNAMajorClades!D10:R10)</f>
        <v>5125946</v>
      </c>
      <c r="G10" s="6">
        <v>6651250</v>
      </c>
      <c r="H10" s="6">
        <f t="shared" si="0"/>
        <v>1525304</v>
      </c>
      <c r="I10" s="5">
        <f>24855490/2</f>
        <v>12427745</v>
      </c>
      <c r="J10" s="6">
        <f t="shared" si="1"/>
        <v>5776495</v>
      </c>
    </row>
    <row r="11" spans="1:10" x14ac:dyDescent="0.2">
      <c r="A11" s="5" t="s">
        <v>43</v>
      </c>
      <c r="B11" s="5">
        <v>100</v>
      </c>
      <c r="C11" s="5" t="s">
        <v>22</v>
      </c>
      <c r="D11" s="5" t="s">
        <v>24</v>
      </c>
      <c r="E11" s="5" t="s">
        <v>27</v>
      </c>
      <c r="F11" s="5">
        <f>SUM(DDNAMajorClades!D11:R11)</f>
        <v>3011342</v>
      </c>
      <c r="G11" s="6">
        <v>3862660</v>
      </c>
      <c r="H11" s="6">
        <f t="shared" si="0"/>
        <v>851318</v>
      </c>
      <c r="I11" s="5">
        <f>15474412/2</f>
        <v>7737206</v>
      </c>
      <c r="J11" s="6">
        <f t="shared" si="1"/>
        <v>3874546</v>
      </c>
    </row>
    <row r="12" spans="1:10" x14ac:dyDescent="0.2">
      <c r="A12" s="5" t="s">
        <v>44</v>
      </c>
      <c r="B12" s="5">
        <v>125</v>
      </c>
      <c r="C12" s="5" t="s">
        <v>22</v>
      </c>
      <c r="D12" s="5" t="s">
        <v>23</v>
      </c>
      <c r="E12" s="5" t="s">
        <v>25</v>
      </c>
      <c r="F12" s="5">
        <f>SUM(DDNAMajorClades!D12:R12)</f>
        <v>4848705</v>
      </c>
      <c r="G12" s="6">
        <v>6976200</v>
      </c>
      <c r="H12" s="6">
        <f t="shared" si="0"/>
        <v>2127495</v>
      </c>
      <c r="I12" s="5">
        <f>29773440/2</f>
        <v>14886720</v>
      </c>
      <c r="J12" s="6">
        <f t="shared" si="1"/>
        <v>7910520</v>
      </c>
    </row>
    <row r="13" spans="1:10" x14ac:dyDescent="0.2">
      <c r="A13" s="5" t="s">
        <v>45</v>
      </c>
      <c r="B13" s="5">
        <v>250</v>
      </c>
      <c r="C13" s="5" t="s">
        <v>22</v>
      </c>
      <c r="D13" s="5" t="s">
        <v>24</v>
      </c>
      <c r="E13" s="5" t="s">
        <v>27</v>
      </c>
      <c r="F13" s="5">
        <f>SUM(DDNAMajorClades!D13:R13)</f>
        <v>2945787</v>
      </c>
      <c r="G13" s="6">
        <v>5337180</v>
      </c>
      <c r="H13" s="6">
        <f t="shared" si="0"/>
        <v>2391393</v>
      </c>
      <c r="I13" s="5">
        <f>21300156/2</f>
        <v>10650078</v>
      </c>
      <c r="J13" s="6">
        <f t="shared" si="1"/>
        <v>5312898</v>
      </c>
    </row>
    <row r="14" spans="1:10" x14ac:dyDescent="0.2">
      <c r="A14" s="5" t="s">
        <v>46</v>
      </c>
      <c r="B14" s="5">
        <v>500</v>
      </c>
      <c r="C14" s="5" t="s">
        <v>22</v>
      </c>
      <c r="D14" s="5" t="s">
        <v>23</v>
      </c>
      <c r="E14" s="5" t="s">
        <v>25</v>
      </c>
      <c r="F14" s="5">
        <f>SUM(DDNAMajorClades!D14:R14)</f>
        <v>6691233</v>
      </c>
      <c r="G14" s="6">
        <v>9109520</v>
      </c>
      <c r="H14" s="6">
        <f t="shared" si="0"/>
        <v>2418287</v>
      </c>
      <c r="I14" s="5">
        <f>29277536/2</f>
        <v>14638768</v>
      </c>
      <c r="J14" s="6">
        <f t="shared" si="1"/>
        <v>5529248</v>
      </c>
    </row>
    <row r="15" spans="1:10" x14ac:dyDescent="0.2">
      <c r="A15" s="5" t="s">
        <v>47</v>
      </c>
      <c r="B15" s="5">
        <v>1000</v>
      </c>
      <c r="C15" s="5" t="s">
        <v>22</v>
      </c>
      <c r="D15" s="5" t="s">
        <v>23</v>
      </c>
      <c r="E15" s="5" t="s">
        <v>26</v>
      </c>
      <c r="F15" s="5">
        <f>SUM(DDNAMajorClades!D15:R15)</f>
        <v>3342474</v>
      </c>
      <c r="G15" s="6">
        <v>6138520</v>
      </c>
      <c r="H15" s="6">
        <f t="shared" si="0"/>
        <v>2796046</v>
      </c>
      <c r="I15" s="5">
        <f>29306964/2</f>
        <v>14653482</v>
      </c>
      <c r="J15" s="6">
        <f t="shared" si="1"/>
        <v>8514962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4779-D51C-B849-AFCA-529F33CF5A7D}">
  <dimension ref="A1:AA16"/>
  <sheetViews>
    <sheetView workbookViewId="0">
      <selection activeCell="C22" sqref="C22"/>
    </sheetView>
  </sheetViews>
  <sheetFormatPr baseColWidth="10" defaultRowHeight="16" x14ac:dyDescent="0.2"/>
  <cols>
    <col min="1" max="1" width="14.5" style="2" bestFit="1" customWidth="1"/>
    <col min="2" max="2" width="28.6640625" style="5" bestFit="1" customWidth="1"/>
    <col min="3" max="3" width="42.6640625" style="5" bestFit="1" customWidth="1"/>
    <col min="4" max="4" width="19.5" style="5" bestFit="1" customWidth="1"/>
    <col min="5" max="5" width="12.33203125" style="5" bestFit="1" customWidth="1"/>
    <col min="6" max="6" width="19" style="5" bestFit="1" customWidth="1"/>
    <col min="7" max="7" width="11.6640625" style="7" bestFit="1" customWidth="1"/>
    <col min="8" max="8" width="19.1640625" style="5" bestFit="1" customWidth="1"/>
    <col min="9" max="9" width="12.5" style="5" bestFit="1" customWidth="1"/>
    <col min="10" max="11" width="15.1640625" style="5" bestFit="1" customWidth="1"/>
    <col min="12" max="12" width="14" style="5" bestFit="1" customWidth="1"/>
    <col min="13" max="13" width="19.5" style="7" bestFit="1" customWidth="1"/>
    <col min="14" max="14" width="18.5" style="5" bestFit="1" customWidth="1"/>
    <col min="15" max="15" width="19" style="5" bestFit="1" customWidth="1"/>
    <col min="16" max="16" width="13" style="5" bestFit="1" customWidth="1"/>
    <col min="17" max="17" width="13.6640625" style="5" bestFit="1" customWidth="1"/>
    <col min="18" max="18" width="17.33203125" style="5" bestFit="1" customWidth="1"/>
    <col min="21" max="21" width="27.5" style="2" bestFit="1" customWidth="1"/>
    <col min="22" max="22" width="12.1640625" bestFit="1" customWidth="1"/>
    <col min="23" max="23" width="10.83203125" style="2"/>
    <col min="24" max="24" width="18.33203125" style="2" customWidth="1"/>
    <col min="25" max="25" width="10.83203125" style="2"/>
    <col min="28" max="16384" width="10.83203125" style="2"/>
  </cols>
  <sheetData>
    <row r="1" spans="1:25" s="1" customFormat="1" x14ac:dyDescent="0.2">
      <c r="A1" s="4" t="s">
        <v>30</v>
      </c>
      <c r="B1" s="4" t="s">
        <v>50</v>
      </c>
      <c r="C1" s="4" t="s">
        <v>19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16</v>
      </c>
    </row>
    <row r="2" spans="1:25" x14ac:dyDescent="0.2">
      <c r="A2" s="5" t="s">
        <v>34</v>
      </c>
      <c r="B2" s="5">
        <v>75</v>
      </c>
      <c r="C2" s="5" t="s">
        <v>20</v>
      </c>
      <c r="D2" s="5">
        <v>12887</v>
      </c>
      <c r="E2" s="5">
        <v>38508</v>
      </c>
      <c r="F2" s="5">
        <v>48904</v>
      </c>
      <c r="G2" s="5">
        <v>273765</v>
      </c>
      <c r="H2" s="5">
        <v>3655081</v>
      </c>
      <c r="I2" s="5">
        <v>343984</v>
      </c>
      <c r="J2" s="5">
        <v>40131</v>
      </c>
      <c r="K2" s="5">
        <v>43731</v>
      </c>
      <c r="L2" s="5">
        <v>55467</v>
      </c>
      <c r="M2" s="5">
        <v>106335</v>
      </c>
      <c r="N2" s="5">
        <v>125562</v>
      </c>
      <c r="O2" s="5">
        <v>48422</v>
      </c>
      <c r="P2" s="5">
        <v>54167</v>
      </c>
      <c r="Q2" s="5">
        <v>69511</v>
      </c>
      <c r="R2" s="5">
        <v>17604</v>
      </c>
      <c r="V2" s="3"/>
      <c r="W2" s="3"/>
      <c r="Y2" s="3"/>
    </row>
    <row r="3" spans="1:25" x14ac:dyDescent="0.2">
      <c r="A3" s="5" t="s">
        <v>36</v>
      </c>
      <c r="B3" s="5">
        <v>125</v>
      </c>
      <c r="C3" s="5" t="s">
        <v>20</v>
      </c>
      <c r="D3" s="5">
        <v>13670</v>
      </c>
      <c r="E3" s="5">
        <v>53679</v>
      </c>
      <c r="F3" s="5">
        <v>59662</v>
      </c>
      <c r="G3" s="5">
        <v>204888</v>
      </c>
      <c r="H3" s="5">
        <v>8480164</v>
      </c>
      <c r="I3" s="5">
        <v>181700</v>
      </c>
      <c r="J3" s="5">
        <v>28998</v>
      </c>
      <c r="K3" s="5">
        <v>25629</v>
      </c>
      <c r="L3" s="5">
        <v>45278</v>
      </c>
      <c r="M3" s="5">
        <v>122837</v>
      </c>
      <c r="N3" s="5">
        <v>166692</v>
      </c>
      <c r="O3" s="5">
        <v>31435</v>
      </c>
      <c r="P3" s="5">
        <v>39735</v>
      </c>
      <c r="Q3" s="5">
        <v>44811</v>
      </c>
      <c r="R3" s="5">
        <v>15304</v>
      </c>
      <c r="V3" s="3"/>
      <c r="W3" s="3"/>
      <c r="Y3" s="3"/>
    </row>
    <row r="4" spans="1:25" x14ac:dyDescent="0.2">
      <c r="A4" s="5" t="s">
        <v>35</v>
      </c>
      <c r="B4" s="5">
        <v>500</v>
      </c>
      <c r="C4" s="5" t="s">
        <v>20</v>
      </c>
      <c r="D4" s="5">
        <v>51744</v>
      </c>
      <c r="E4" s="5">
        <v>70580</v>
      </c>
      <c r="F4" s="5">
        <v>92061</v>
      </c>
      <c r="G4" s="5">
        <v>210132</v>
      </c>
      <c r="H4" s="5">
        <v>5628790</v>
      </c>
      <c r="I4" s="5">
        <v>114476</v>
      </c>
      <c r="J4" s="5">
        <v>31100</v>
      </c>
      <c r="K4" s="5">
        <v>29810</v>
      </c>
      <c r="L4" s="5">
        <v>63468</v>
      </c>
      <c r="M4" s="5">
        <v>344575</v>
      </c>
      <c r="N4" s="5">
        <v>318659</v>
      </c>
      <c r="O4" s="5">
        <v>40090</v>
      </c>
      <c r="P4" s="5">
        <v>46229</v>
      </c>
      <c r="Q4" s="5">
        <v>57712</v>
      </c>
      <c r="R4" s="5">
        <v>87335</v>
      </c>
      <c r="V4" s="3"/>
      <c r="W4" s="3"/>
      <c r="Y4" s="3"/>
    </row>
    <row r="5" spans="1:25" x14ac:dyDescent="0.2">
      <c r="A5" s="5" t="s">
        <v>37</v>
      </c>
      <c r="B5" s="5">
        <v>75</v>
      </c>
      <c r="C5" s="5" t="s">
        <v>21</v>
      </c>
      <c r="D5" s="5">
        <v>11788</v>
      </c>
      <c r="E5" s="5">
        <v>41122</v>
      </c>
      <c r="F5" s="5">
        <v>102654</v>
      </c>
      <c r="G5" s="5">
        <v>1298251</v>
      </c>
      <c r="H5" s="5">
        <v>172871</v>
      </c>
      <c r="I5" s="5">
        <v>1023194</v>
      </c>
      <c r="J5" s="5">
        <v>38137</v>
      </c>
      <c r="K5" s="5">
        <v>26690</v>
      </c>
      <c r="L5" s="5">
        <v>81474</v>
      </c>
      <c r="M5" s="5">
        <v>108129</v>
      </c>
      <c r="N5" s="5">
        <v>70790</v>
      </c>
      <c r="O5" s="5">
        <v>76180</v>
      </c>
      <c r="P5" s="5">
        <v>173677</v>
      </c>
      <c r="Q5" s="5">
        <v>103733</v>
      </c>
      <c r="R5" s="5">
        <v>42298</v>
      </c>
      <c r="V5" s="3"/>
      <c r="W5" s="3"/>
      <c r="Y5" s="3"/>
    </row>
    <row r="6" spans="1:25" x14ac:dyDescent="0.2">
      <c r="A6" s="5" t="s">
        <v>38</v>
      </c>
      <c r="B6" s="5">
        <v>100</v>
      </c>
      <c r="C6" s="5" t="s">
        <v>21</v>
      </c>
      <c r="D6" s="5">
        <v>185674</v>
      </c>
      <c r="E6" s="5">
        <v>35979</v>
      </c>
      <c r="F6" s="5">
        <v>86952</v>
      </c>
      <c r="G6" s="5">
        <v>1159988</v>
      </c>
      <c r="H6" s="5">
        <v>80190</v>
      </c>
      <c r="I6" s="5">
        <v>940400</v>
      </c>
      <c r="J6" s="5">
        <v>65209</v>
      </c>
      <c r="K6" s="5">
        <v>27159</v>
      </c>
      <c r="L6" s="5">
        <v>77834</v>
      </c>
      <c r="M6" s="5">
        <v>117626</v>
      </c>
      <c r="N6" s="5">
        <v>64499</v>
      </c>
      <c r="O6" s="5">
        <v>91198</v>
      </c>
      <c r="P6" s="5">
        <v>168443</v>
      </c>
      <c r="Q6" s="5">
        <v>106962</v>
      </c>
      <c r="R6" s="5">
        <v>44989</v>
      </c>
      <c r="V6" s="3"/>
      <c r="W6" s="3"/>
      <c r="Y6" s="3"/>
    </row>
    <row r="7" spans="1:25" x14ac:dyDescent="0.2">
      <c r="A7" s="5" t="s">
        <v>39</v>
      </c>
      <c r="B7" s="5">
        <v>125</v>
      </c>
      <c r="C7" s="5" t="s">
        <v>21</v>
      </c>
      <c r="D7" s="5">
        <v>10715</v>
      </c>
      <c r="E7" s="5">
        <v>50330</v>
      </c>
      <c r="F7" s="5">
        <v>95446</v>
      </c>
      <c r="G7" s="5">
        <v>1098045</v>
      </c>
      <c r="H7" s="5">
        <v>112395</v>
      </c>
      <c r="I7" s="5">
        <v>992342</v>
      </c>
      <c r="J7" s="5">
        <v>21434</v>
      </c>
      <c r="K7" s="5">
        <v>31689</v>
      </c>
      <c r="L7" s="5">
        <v>71407</v>
      </c>
      <c r="M7" s="5">
        <v>103635</v>
      </c>
      <c r="N7" s="5">
        <v>73632</v>
      </c>
      <c r="O7" s="5">
        <v>68805</v>
      </c>
      <c r="P7" s="5">
        <v>149500</v>
      </c>
      <c r="Q7" s="5">
        <v>75083</v>
      </c>
      <c r="R7" s="5">
        <v>47239</v>
      </c>
      <c r="V7" s="3"/>
      <c r="W7" s="3"/>
      <c r="Y7" s="3"/>
    </row>
    <row r="8" spans="1:25" x14ac:dyDescent="0.2">
      <c r="A8" s="5" t="s">
        <v>40</v>
      </c>
      <c r="B8" s="5">
        <v>250</v>
      </c>
      <c r="C8" s="5" t="s">
        <v>21</v>
      </c>
      <c r="D8" s="5">
        <v>50443</v>
      </c>
      <c r="E8" s="5">
        <v>46221</v>
      </c>
      <c r="F8" s="5">
        <v>86079</v>
      </c>
      <c r="G8" s="5">
        <v>349325</v>
      </c>
      <c r="H8" s="5">
        <v>92830</v>
      </c>
      <c r="I8" s="5">
        <v>525882</v>
      </c>
      <c r="J8" s="5">
        <v>58534</v>
      </c>
      <c r="K8" s="5">
        <v>9238</v>
      </c>
      <c r="L8" s="5">
        <v>76675</v>
      </c>
      <c r="M8" s="5">
        <v>147415</v>
      </c>
      <c r="N8" s="5">
        <v>68001</v>
      </c>
      <c r="O8" s="5">
        <v>117471</v>
      </c>
      <c r="P8" s="5">
        <v>135280</v>
      </c>
      <c r="Q8" s="5">
        <v>111374</v>
      </c>
      <c r="R8" s="5">
        <v>66171</v>
      </c>
      <c r="V8" s="3"/>
      <c r="W8" s="3"/>
      <c r="Y8" s="3"/>
    </row>
    <row r="9" spans="1:25" x14ac:dyDescent="0.2">
      <c r="A9" s="5" t="s">
        <v>41</v>
      </c>
      <c r="B9" s="5">
        <v>500</v>
      </c>
      <c r="C9" s="5" t="s">
        <v>21</v>
      </c>
      <c r="D9" s="5">
        <v>19328</v>
      </c>
      <c r="E9" s="5">
        <v>60066</v>
      </c>
      <c r="F9" s="5">
        <v>105232</v>
      </c>
      <c r="G9" s="5">
        <v>499082</v>
      </c>
      <c r="H9" s="5">
        <v>166710</v>
      </c>
      <c r="I9" s="5">
        <v>417585</v>
      </c>
      <c r="J9" s="5">
        <v>30643</v>
      </c>
      <c r="K9" s="5">
        <v>12159</v>
      </c>
      <c r="L9" s="5">
        <v>88779</v>
      </c>
      <c r="M9" s="5">
        <v>166376</v>
      </c>
      <c r="N9" s="5">
        <v>67072</v>
      </c>
      <c r="O9" s="5">
        <v>118959</v>
      </c>
      <c r="P9" s="5">
        <v>157533</v>
      </c>
      <c r="Q9" s="5">
        <v>113484</v>
      </c>
      <c r="R9" s="5">
        <v>80765</v>
      </c>
      <c r="V9" s="3"/>
      <c r="W9" s="3"/>
      <c r="Y9" s="3"/>
    </row>
    <row r="10" spans="1:25" x14ac:dyDescent="0.2">
      <c r="A10" s="5" t="s">
        <v>42</v>
      </c>
      <c r="B10" s="5">
        <v>75</v>
      </c>
      <c r="C10" s="5" t="s">
        <v>22</v>
      </c>
      <c r="D10" s="5">
        <v>13053</v>
      </c>
      <c r="E10" s="5">
        <v>31903</v>
      </c>
      <c r="F10" s="5">
        <v>71705</v>
      </c>
      <c r="G10" s="5">
        <v>2290017</v>
      </c>
      <c r="H10" s="5">
        <v>1825412</v>
      </c>
      <c r="I10" s="5">
        <v>415448</v>
      </c>
      <c r="J10" s="5">
        <v>55982</v>
      </c>
      <c r="K10" s="5">
        <v>99306</v>
      </c>
      <c r="L10" s="5">
        <v>30627</v>
      </c>
      <c r="M10" s="5">
        <v>57596</v>
      </c>
      <c r="N10" s="5">
        <v>50921</v>
      </c>
      <c r="O10" s="5">
        <v>12686</v>
      </c>
      <c r="P10" s="5">
        <v>117719</v>
      </c>
      <c r="Q10" s="5">
        <v>32260</v>
      </c>
      <c r="R10" s="5">
        <v>21311</v>
      </c>
      <c r="V10" s="3"/>
      <c r="W10" s="3"/>
      <c r="Y10" s="3"/>
    </row>
    <row r="11" spans="1:25" x14ac:dyDescent="0.2">
      <c r="A11" s="5" t="s">
        <v>43</v>
      </c>
      <c r="B11" s="5">
        <v>100</v>
      </c>
      <c r="C11" s="5" t="s">
        <v>22</v>
      </c>
      <c r="D11" s="5">
        <v>60170</v>
      </c>
      <c r="E11" s="5">
        <v>19154</v>
      </c>
      <c r="F11" s="5">
        <v>49677</v>
      </c>
      <c r="G11" s="5">
        <v>1931586</v>
      </c>
      <c r="H11" s="5">
        <v>48871</v>
      </c>
      <c r="I11" s="5">
        <v>438453</v>
      </c>
      <c r="J11" s="5">
        <v>217544</v>
      </c>
      <c r="K11" s="5">
        <v>35708</v>
      </c>
      <c r="L11" s="5">
        <v>20867</v>
      </c>
      <c r="M11" s="5">
        <v>32117</v>
      </c>
      <c r="N11" s="5">
        <v>24880</v>
      </c>
      <c r="O11" s="5">
        <v>11598</v>
      </c>
      <c r="P11" s="5">
        <v>81346</v>
      </c>
      <c r="Q11" s="5">
        <v>22446</v>
      </c>
      <c r="R11" s="5">
        <v>16925</v>
      </c>
      <c r="V11" s="3"/>
      <c r="W11" s="3"/>
      <c r="Y11" s="3"/>
    </row>
    <row r="12" spans="1:25" x14ac:dyDescent="0.2">
      <c r="A12" s="5" t="s">
        <v>44</v>
      </c>
      <c r="B12" s="5">
        <v>125</v>
      </c>
      <c r="C12" s="5" t="s">
        <v>22</v>
      </c>
      <c r="D12" s="5">
        <v>45957</v>
      </c>
      <c r="E12" s="5">
        <v>46367</v>
      </c>
      <c r="F12" s="5">
        <v>125164</v>
      </c>
      <c r="G12" s="5">
        <v>1122346</v>
      </c>
      <c r="H12" s="5">
        <v>928224</v>
      </c>
      <c r="I12" s="5">
        <v>202474</v>
      </c>
      <c r="J12" s="5">
        <v>45059</v>
      </c>
      <c r="K12" s="5">
        <v>2054319</v>
      </c>
      <c r="L12" s="5">
        <v>23705</v>
      </c>
      <c r="M12" s="5">
        <v>73569</v>
      </c>
      <c r="N12" s="5">
        <v>54588</v>
      </c>
      <c r="O12" s="5">
        <v>10809</v>
      </c>
      <c r="P12" s="5">
        <v>72448</v>
      </c>
      <c r="Q12" s="5">
        <v>25667</v>
      </c>
      <c r="R12" s="5">
        <v>18009</v>
      </c>
      <c r="V12" s="3"/>
      <c r="W12" s="3"/>
      <c r="Y12" s="3"/>
    </row>
    <row r="13" spans="1:25" x14ac:dyDescent="0.2">
      <c r="A13" s="5" t="s">
        <v>45</v>
      </c>
      <c r="B13" s="5">
        <v>250</v>
      </c>
      <c r="C13" s="5" t="s">
        <v>22</v>
      </c>
      <c r="D13" s="5">
        <v>169756</v>
      </c>
      <c r="E13" s="5">
        <v>37963</v>
      </c>
      <c r="F13" s="5">
        <v>157518</v>
      </c>
      <c r="G13" s="5">
        <v>318436</v>
      </c>
      <c r="H13" s="5">
        <v>1313766</v>
      </c>
      <c r="I13" s="5">
        <v>78346</v>
      </c>
      <c r="J13" s="5">
        <v>125521</v>
      </c>
      <c r="K13" s="5">
        <v>339095</v>
      </c>
      <c r="L13" s="5">
        <v>23072</v>
      </c>
      <c r="M13" s="5">
        <v>163132</v>
      </c>
      <c r="N13" s="5">
        <v>89895</v>
      </c>
      <c r="O13" s="5">
        <v>17547</v>
      </c>
      <c r="P13" s="5">
        <v>27338</v>
      </c>
      <c r="Q13" s="5">
        <v>65044</v>
      </c>
      <c r="R13" s="5">
        <v>19358</v>
      </c>
      <c r="V13" s="3"/>
      <c r="W13" s="3"/>
      <c r="Y13" s="3"/>
    </row>
    <row r="14" spans="1:25" x14ac:dyDescent="0.2">
      <c r="A14" s="5" t="s">
        <v>46</v>
      </c>
      <c r="B14" s="5">
        <v>500</v>
      </c>
      <c r="C14" s="5" t="s">
        <v>22</v>
      </c>
      <c r="D14" s="5">
        <v>126938</v>
      </c>
      <c r="E14" s="5">
        <v>32657</v>
      </c>
      <c r="F14" s="5">
        <v>301707</v>
      </c>
      <c r="G14" s="5">
        <v>1800018</v>
      </c>
      <c r="H14" s="5">
        <v>939483</v>
      </c>
      <c r="I14" s="5">
        <v>128536</v>
      </c>
      <c r="J14" s="5">
        <v>68355</v>
      </c>
      <c r="K14" s="5">
        <v>2771195</v>
      </c>
      <c r="L14" s="5">
        <v>27318</v>
      </c>
      <c r="M14" s="5">
        <v>162950</v>
      </c>
      <c r="N14" s="5">
        <v>81685</v>
      </c>
      <c r="O14" s="5">
        <v>8917</v>
      </c>
      <c r="P14" s="5">
        <v>121894</v>
      </c>
      <c r="Q14" s="5">
        <v>34552</v>
      </c>
      <c r="R14" s="5">
        <v>85028</v>
      </c>
      <c r="V14" s="3"/>
      <c r="W14" s="3"/>
      <c r="Y14" s="3"/>
    </row>
    <row r="15" spans="1:25" x14ac:dyDescent="0.2">
      <c r="A15" s="5" t="s">
        <v>47</v>
      </c>
      <c r="B15" s="5">
        <v>1000</v>
      </c>
      <c r="C15" s="5" t="s">
        <v>22</v>
      </c>
      <c r="D15" s="5">
        <v>46577</v>
      </c>
      <c r="E15" s="5">
        <v>40953</v>
      </c>
      <c r="F15" s="5">
        <v>212401</v>
      </c>
      <c r="G15" s="5">
        <v>177872</v>
      </c>
      <c r="H15" s="5">
        <v>749906</v>
      </c>
      <c r="I15" s="5">
        <v>23272</v>
      </c>
      <c r="J15" s="5">
        <v>49824</v>
      </c>
      <c r="K15" s="5">
        <v>1755530</v>
      </c>
      <c r="L15" s="5">
        <v>19110</v>
      </c>
      <c r="M15" s="5">
        <v>118423</v>
      </c>
      <c r="N15" s="5">
        <v>85873</v>
      </c>
      <c r="O15" s="5">
        <v>5075</v>
      </c>
      <c r="P15" s="5">
        <v>12703</v>
      </c>
      <c r="Q15" s="5">
        <v>25978</v>
      </c>
      <c r="R15" s="5">
        <v>18977</v>
      </c>
      <c r="V15" s="3"/>
      <c r="W15" s="3"/>
      <c r="Y15" s="3"/>
    </row>
    <row r="16" spans="1:25" x14ac:dyDescent="0.2">
      <c r="G16" s="5"/>
      <c r="M16" s="5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DDNAAnnotationSums</vt:lpstr>
      <vt:lpstr>DDNAMajorClades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2021-01-13T22:07:12Z</dcterms:created>
  <dcterms:modified xsi:type="dcterms:W3CDTF">2021-01-15T01:29:24Z</dcterms:modified>
</cp:coreProperties>
</file>