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ic/Dropbox/My Mac (Apple-Nic)/Documents/رساله/مقاله/۱/400 1 25/Naunyn-Schmiedeberg's Archives of Pharmacology/"/>
    </mc:Choice>
  </mc:AlternateContent>
  <xr:revisionPtr revIDLastSave="0" documentId="8_{920A8F66-244F-A146-85BE-F429B4A203E6}" xr6:coauthVersionLast="36" xr6:coauthVersionMax="36" xr10:uidLastSave="{00000000-0000-0000-0000-000000000000}"/>
  <bookViews>
    <workbookView xWindow="0" yWindow="460" windowWidth="28800" windowHeight="16480" xr2:uid="{00000000-000D-0000-FFFF-FFFF00000000}"/>
  </bookViews>
  <sheets>
    <sheet name="Sheet1" sheetId="5" r:id="rId1"/>
    <sheet name="first - zero" sheetId="1" r:id="rId2"/>
    <sheet name="Krosmeyer" sheetId="2" r:id="rId3"/>
    <sheet name="Higuchi" sheetId="3" r:id="rId4"/>
    <sheet name="Crowell" sheetId="4" r:id="rId5"/>
  </sheets>
  <calcPr calcId="181029"/>
</workbook>
</file>

<file path=xl/calcChain.xml><?xml version="1.0" encoding="utf-8"?>
<calcChain xmlns="http://schemas.openxmlformats.org/spreadsheetml/2006/main">
  <c r="F19" i="5" l="1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F3" i="5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F2" i="5"/>
  <c r="E2" i="5"/>
  <c r="B21" i="4" l="1"/>
  <c r="B22" i="4"/>
  <c r="B3" i="2"/>
  <c r="C80" i="1" l="1"/>
  <c r="K59" i="1"/>
  <c r="B23" i="4" l="1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C15" i="3"/>
  <c r="C16" i="3"/>
  <c r="C17" i="3"/>
  <c r="C18" i="3"/>
  <c r="C15" i="2"/>
  <c r="B15" i="2"/>
  <c r="K71" i="1"/>
  <c r="C3" i="3"/>
  <c r="C5" i="3"/>
  <c r="C6" i="3"/>
  <c r="C7" i="3"/>
  <c r="C8" i="3"/>
  <c r="C9" i="3"/>
  <c r="C10" i="3"/>
  <c r="C11" i="3"/>
  <c r="C12" i="3"/>
  <c r="C13" i="3"/>
  <c r="C14" i="3"/>
  <c r="C4" i="3"/>
  <c r="L19" i="2"/>
  <c r="C18" i="2"/>
  <c r="C4" i="2"/>
  <c r="C5" i="2"/>
  <c r="C6" i="2"/>
  <c r="C7" i="2"/>
  <c r="C8" i="2"/>
  <c r="C9" i="2"/>
  <c r="C10" i="2"/>
  <c r="C11" i="2"/>
  <c r="C12" i="2"/>
  <c r="C13" i="2"/>
  <c r="C14" i="2"/>
  <c r="C16" i="2"/>
  <c r="C17" i="2"/>
  <c r="C3" i="2"/>
  <c r="B4" i="2"/>
  <c r="B5" i="2"/>
  <c r="B6" i="2"/>
  <c r="B7" i="2"/>
  <c r="B8" i="2"/>
  <c r="B9" i="2"/>
  <c r="B10" i="2"/>
  <c r="B11" i="2"/>
  <c r="B12" i="2"/>
  <c r="B13" i="2"/>
  <c r="B14" i="2"/>
  <c r="B16" i="2"/>
  <c r="B17" i="2"/>
  <c r="B18" i="2"/>
  <c r="A73" i="1" l="1"/>
  <c r="A74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H62" i="1"/>
  <c r="H63" i="1"/>
  <c r="H64" i="1"/>
  <c r="H65" i="1"/>
  <c r="H66" i="1"/>
  <c r="H67" i="1"/>
  <c r="H68" i="1"/>
  <c r="H69" i="1"/>
  <c r="H70" i="1"/>
  <c r="H71" i="1"/>
  <c r="H72" i="1"/>
  <c r="H73" i="1"/>
  <c r="H61" i="1"/>
  <c r="I66" i="1"/>
  <c r="H60" i="1"/>
  <c r="H59" i="1"/>
  <c r="I60" i="1"/>
  <c r="I61" i="1"/>
  <c r="I62" i="1"/>
  <c r="I63" i="1"/>
  <c r="I64" i="1"/>
  <c r="I65" i="1"/>
  <c r="I67" i="1"/>
  <c r="I68" i="1"/>
  <c r="I69" i="1"/>
  <c r="I70" i="1"/>
  <c r="I71" i="1"/>
  <c r="I72" i="1"/>
  <c r="I73" i="1"/>
  <c r="I59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K60" i="1"/>
  <c r="K61" i="1"/>
  <c r="K62" i="1"/>
  <c r="K63" i="1"/>
  <c r="K64" i="1"/>
  <c r="K65" i="1"/>
  <c r="K66" i="1"/>
  <c r="K67" i="1"/>
  <c r="K68" i="1"/>
  <c r="K69" i="1"/>
  <c r="K70" i="1"/>
  <c r="K72" i="1"/>
  <c r="K73" i="1"/>
  <c r="K74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</calcChain>
</file>

<file path=xl/sharedStrings.xml><?xml version="1.0" encoding="utf-8"?>
<sst xmlns="http://schemas.openxmlformats.org/spreadsheetml/2006/main" count="23" uniqueCount="17">
  <si>
    <t xml:space="preserve">Cumulative release </t>
  </si>
  <si>
    <t>Time (h)</t>
  </si>
  <si>
    <t>cumulative release (%)</t>
  </si>
  <si>
    <t>٪ curcumin</t>
  </si>
  <si>
    <t>mg</t>
  </si>
  <si>
    <t>Lig C</t>
  </si>
  <si>
    <t>باقیمانهده</t>
  </si>
  <si>
    <t xml:space="preserve">Log Cumulative % drug  remaining </t>
  </si>
  <si>
    <t xml:space="preserve">Korsmeyer-peppas model </t>
  </si>
  <si>
    <t>log M/mt</t>
  </si>
  <si>
    <t>time</t>
  </si>
  <si>
    <t>log time</t>
  </si>
  <si>
    <t>sQRT</t>
  </si>
  <si>
    <t>جذر سوم میزان دارو باقیمانده</t>
  </si>
  <si>
    <t>CLN</t>
  </si>
  <si>
    <t>CH-CLN</t>
  </si>
  <si>
    <t xml:space="preserve"> CH-CLN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</si>
</sst>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7"/>
      <color theme="1"/>
      <name val="ArialMT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1" fillId="0" borderId="0" xfId="0" applyFont="1"/>
    <xf numFmtId="0" fontId="0" fillId="3" borderId="0" xfId="0" applyFill="1"/>
    <xf numFmtId="0" fontId="2" fillId="0" borderId="0" xfId="0" applyFon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200" b="0">
                <a:latin typeface="Times New Roman" panose="02020603050405020304" pitchFamily="18" charset="0"/>
                <a:cs typeface="Times New Roman" panose="02020603050405020304" pitchFamily="18" charset="0"/>
              </a:rPr>
              <a:t>In vitro releae of curcumin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9901640419947506"/>
          <c:y val="0.1677231786819865"/>
          <c:w val="0.77042804024496936"/>
          <c:h val="0.647895413627827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'first - zero'!$B$12</c:f>
              <c:strCache>
                <c:ptCount val="1"/>
                <c:pt idx="0">
                  <c:v>CLN</c:v>
                </c:pt>
              </c:strCache>
            </c:strRef>
          </c:tx>
          <c:spPr>
            <a:ln w="3175" cap="rnd">
              <a:solidFill>
                <a:schemeClr val="tx1"/>
              </a:solidFill>
              <a:headEnd w="sm" len="sm"/>
              <a:tailEnd type="none" w="sm" len="sm"/>
            </a:ln>
          </c:spPr>
          <c:marker>
            <c:spPr>
              <a:ln w="3175"/>
            </c:spPr>
          </c:marker>
          <c:xVal>
            <c:numRef>
              <c:f>'first - zero'!$A$1:$A$11</c:f>
              <c:numCache>
                <c:formatCode>General</c:formatCode>
                <c:ptCount val="11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24</c:v>
                </c:pt>
                <c:pt idx="5">
                  <c:v>48</c:v>
                </c:pt>
                <c:pt idx="6">
                  <c:v>72</c:v>
                </c:pt>
                <c:pt idx="7">
                  <c:v>96</c:v>
                </c:pt>
                <c:pt idx="8">
                  <c:v>120</c:v>
                </c:pt>
                <c:pt idx="9">
                  <c:v>144</c:v>
                </c:pt>
                <c:pt idx="10">
                  <c:v>192</c:v>
                </c:pt>
              </c:numCache>
            </c:numRef>
          </c:xVal>
          <c:yVal>
            <c:numRef>
              <c:f>'first - zero'!$B$1:$B$11</c:f>
              <c:numCache>
                <c:formatCode>General</c:formatCode>
                <c:ptCount val="11"/>
                <c:pt idx="0">
                  <c:v>0</c:v>
                </c:pt>
                <c:pt idx="1">
                  <c:v>0.14199999999999999</c:v>
                </c:pt>
                <c:pt idx="2">
                  <c:v>0.17</c:v>
                </c:pt>
                <c:pt idx="3">
                  <c:v>0.17499999999999999</c:v>
                </c:pt>
                <c:pt idx="4">
                  <c:v>0.27500000000000002</c:v>
                </c:pt>
                <c:pt idx="5">
                  <c:v>0.28510000000000002</c:v>
                </c:pt>
                <c:pt idx="6">
                  <c:v>0.3952</c:v>
                </c:pt>
                <c:pt idx="7">
                  <c:v>0.42899999999999999</c:v>
                </c:pt>
                <c:pt idx="8">
                  <c:v>0.52600000000000002</c:v>
                </c:pt>
                <c:pt idx="9">
                  <c:v>0.53600000000000003</c:v>
                </c:pt>
                <c:pt idx="10">
                  <c:v>0.55000000000000004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D57-E54B-AE39-2D628E89D0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740352"/>
        <c:axId val="100837632"/>
      </c:scatterChart>
      <c:valAx>
        <c:axId val="1047403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050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Time (h)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837632"/>
        <c:crosses val="autoZero"/>
        <c:crossBetween val="midCat"/>
      </c:valAx>
      <c:valAx>
        <c:axId val="1008376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sz="1100" b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Absorbanance</a:t>
                </a:r>
                <a:r>
                  <a:rPr lang="en-US" sz="1100" b="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(426 nm)</a:t>
                </a:r>
                <a:endParaRPr lang="en-US" sz="1100" b="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8.6389107611548555E-2"/>
              <c:y val="0.24808347977614101"/>
            </c:manualLayout>
          </c:layout>
          <c:overlay val="0"/>
        </c:title>
        <c:numFmt formatCode="General" sourceLinked="0"/>
        <c:majorTickMark val="none"/>
        <c:minorTickMark val="none"/>
        <c:tickLblPos val="nextTo"/>
        <c:crossAx val="10474035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03888869450735"/>
          <c:y val="4.0134210756142014E-2"/>
          <c:w val="0.75087085190920189"/>
          <c:h val="0.79032560824704856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'first - zero'!$D$33</c:f>
              <c:strCache>
                <c:ptCount val="1"/>
                <c:pt idx="0">
                  <c:v>CLN</c:v>
                </c:pt>
              </c:strCache>
            </c:strRef>
          </c:tx>
          <c:spPr>
            <a:ln w="95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chemeClr val="accent1"/>
              </a:solidFill>
              <a:ln w="3175">
                <a:solidFill>
                  <a:schemeClr val="accent1"/>
                </a:solidFill>
              </a:ln>
              <a:effectLst/>
            </c:spPr>
          </c:marker>
          <c:xVal>
            <c:numRef>
              <c:f>'first - zero'!$E$34:$E$50</c:f>
              <c:numCache>
                <c:formatCode>General</c:formatCode>
                <c:ptCount val="1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</c:numCache>
            </c:numRef>
          </c:xVal>
          <c:yVal>
            <c:numRef>
              <c:f>'first - zero'!$D$34:$D$50</c:f>
              <c:numCache>
                <c:formatCode>General</c:formatCode>
                <c:ptCount val="17"/>
                <c:pt idx="0">
                  <c:v>0</c:v>
                </c:pt>
                <c:pt idx="1">
                  <c:v>20</c:v>
                </c:pt>
                <c:pt idx="2">
                  <c:v>22</c:v>
                </c:pt>
                <c:pt idx="3">
                  <c:v>24</c:v>
                </c:pt>
                <c:pt idx="4">
                  <c:v>25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  <c:pt idx="9">
                  <c:v>35</c:v>
                </c:pt>
                <c:pt idx="10">
                  <c:v>40</c:v>
                </c:pt>
                <c:pt idx="11">
                  <c:v>42</c:v>
                </c:pt>
                <c:pt idx="12">
                  <c:v>45</c:v>
                </c:pt>
                <c:pt idx="13">
                  <c:v>45</c:v>
                </c:pt>
                <c:pt idx="14">
                  <c:v>45</c:v>
                </c:pt>
                <c:pt idx="15">
                  <c:v>45</c:v>
                </c:pt>
                <c:pt idx="16">
                  <c:v>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46D-CD42-A30B-0EB914E381A2}"/>
            </c:ext>
          </c:extLst>
        </c:ser>
        <c:ser>
          <c:idx val="1"/>
          <c:order val="1"/>
          <c:tx>
            <c:strRef>
              <c:f>'first - zero'!$C$12</c:f>
              <c:strCache>
                <c:ptCount val="1"/>
                <c:pt idx="0">
                  <c:v> CH-CLN</c:v>
                </c:pt>
              </c:strCache>
            </c:strRef>
          </c:tx>
          <c:spPr>
            <a:ln w="31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'first - zero'!$E$34:$E$50</c:f>
              <c:numCache>
                <c:formatCode>General</c:formatCode>
                <c:ptCount val="1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</c:numCache>
            </c:numRef>
          </c:xVal>
          <c:yVal>
            <c:numRef>
              <c:f>'first - zero'!$F$34:$F$50</c:f>
              <c:numCache>
                <c:formatCode>General</c:formatCode>
                <c:ptCount val="17"/>
                <c:pt idx="0">
                  <c:v>0</c:v>
                </c:pt>
                <c:pt idx="1">
                  <c:v>15</c:v>
                </c:pt>
                <c:pt idx="2">
                  <c:v>16</c:v>
                </c:pt>
                <c:pt idx="3">
                  <c:v>17</c:v>
                </c:pt>
                <c:pt idx="4">
                  <c:v>19</c:v>
                </c:pt>
                <c:pt idx="5">
                  <c:v>21</c:v>
                </c:pt>
                <c:pt idx="6">
                  <c:v>23</c:v>
                </c:pt>
                <c:pt idx="7">
                  <c:v>24</c:v>
                </c:pt>
                <c:pt idx="8">
                  <c:v>26</c:v>
                </c:pt>
                <c:pt idx="9">
                  <c:v>28</c:v>
                </c:pt>
                <c:pt idx="10">
                  <c:v>30</c:v>
                </c:pt>
                <c:pt idx="11">
                  <c:v>31</c:v>
                </c:pt>
                <c:pt idx="12">
                  <c:v>32</c:v>
                </c:pt>
                <c:pt idx="13">
                  <c:v>32</c:v>
                </c:pt>
                <c:pt idx="14">
                  <c:v>34</c:v>
                </c:pt>
                <c:pt idx="15">
                  <c:v>34</c:v>
                </c:pt>
                <c:pt idx="16">
                  <c:v>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0E1-4946-9DD9-93DAC69295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6450752"/>
        <c:axId val="1712580672"/>
      </c:scatterChart>
      <c:valAx>
        <c:axId val="17164507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12580672"/>
        <c:crosses val="autoZero"/>
        <c:crossBetween val="midCat"/>
      </c:valAx>
      <c:valAx>
        <c:axId val="1712580672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Cumulative release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164507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16279076201271145"/>
          <c:y val="1.8726330510291229E-2"/>
          <c:w val="0.53646235177616364"/>
          <c:h val="0.1308427274057388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1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63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tx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3374307378244387"/>
                  <c:y val="-7.7738407699037615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 sz="1000"/>
                      <a:t>y = 4.6127x + 13.784</a:t>
                    </a:r>
                    <a:br>
                      <a:rPr lang="en-US" sz="1000"/>
                    </a:br>
                    <a:r>
                      <a:rPr lang="en-US" sz="1000"/>
                      <a:t>R² = 0.8755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'first - zero'!$E$34:$E$50</c:f>
              <c:numCache>
                <c:formatCode>General</c:formatCode>
                <c:ptCount val="1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</c:numCache>
            </c:numRef>
          </c:xVal>
          <c:yVal>
            <c:numRef>
              <c:f>'first - zero'!$D$34:$D$50</c:f>
              <c:numCache>
                <c:formatCode>General</c:formatCode>
                <c:ptCount val="17"/>
                <c:pt idx="0">
                  <c:v>0</c:v>
                </c:pt>
                <c:pt idx="1">
                  <c:v>20</c:v>
                </c:pt>
                <c:pt idx="2">
                  <c:v>22</c:v>
                </c:pt>
                <c:pt idx="3">
                  <c:v>24</c:v>
                </c:pt>
                <c:pt idx="4">
                  <c:v>25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  <c:pt idx="9">
                  <c:v>35</c:v>
                </c:pt>
                <c:pt idx="10">
                  <c:v>40</c:v>
                </c:pt>
                <c:pt idx="11">
                  <c:v>42</c:v>
                </c:pt>
                <c:pt idx="12">
                  <c:v>45</c:v>
                </c:pt>
                <c:pt idx="13">
                  <c:v>45</c:v>
                </c:pt>
                <c:pt idx="14">
                  <c:v>45</c:v>
                </c:pt>
                <c:pt idx="15">
                  <c:v>45</c:v>
                </c:pt>
                <c:pt idx="16">
                  <c:v>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5A9-F14A-B5C8-9F94D1A0D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4125839"/>
        <c:axId val="637912095"/>
      </c:scatterChart>
      <c:valAx>
        <c:axId val="694125839"/>
        <c:scaling>
          <c:orientation val="minMax"/>
          <c:max val="1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Time (h)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37912095"/>
        <c:crosses val="autoZero"/>
        <c:crossBetween val="midCat"/>
      </c:valAx>
      <c:valAx>
        <c:axId val="637912095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/>
                  <a:t>Cumulative curcumin  release (%)</a:t>
                </a:r>
              </a:p>
              <a:p>
                <a:pPr algn="ctr" rtl="0">
                  <a:defRPr sz="1100"/>
                </a:pPr>
                <a:endParaRPr lang="en-US" sz="1100"/>
              </a:p>
            </c:rich>
          </c:tx>
          <c:layout>
            <c:manualLayout>
              <c:xMode val="edge"/>
              <c:yMode val="edge"/>
              <c:x val="3.3283553600280243E-2"/>
              <c:y val="0.1078551777733911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algn="ctr" rtl="0"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9412583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952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tx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3728000145815105"/>
                  <c:y val="-0.6223000249968754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0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 sz="1000"/>
                      <a:t>y = -0.0291x + 1.9407</a:t>
                    </a:r>
                    <a:br>
                      <a:rPr lang="en-US" sz="1000"/>
                    </a:br>
                    <a:r>
                      <a:rPr lang="en-US" sz="1000"/>
                      <a:t>R² = 0.9181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'first - zero'!$J$58:$J$74</c:f>
              <c:numCache>
                <c:formatCode>General</c:formatCode>
                <c:ptCount val="17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</c:numCache>
            </c:numRef>
          </c:xVal>
          <c:yVal>
            <c:numRef>
              <c:f>'first - zero'!$K$58:$K$74</c:f>
              <c:numCache>
                <c:formatCode>General</c:formatCode>
                <c:ptCount val="17"/>
                <c:pt idx="0">
                  <c:v>2</c:v>
                </c:pt>
                <c:pt idx="1">
                  <c:v>1.9030899869919435</c:v>
                </c:pt>
                <c:pt idx="2">
                  <c:v>1.8920946026904804</c:v>
                </c:pt>
                <c:pt idx="3">
                  <c:v>1.8808135922807914</c:v>
                </c:pt>
                <c:pt idx="4">
                  <c:v>1.8750612633917001</c:v>
                </c:pt>
                <c:pt idx="5">
                  <c:v>1.8633228601204559</c:v>
                </c:pt>
                <c:pt idx="6">
                  <c:v>1.8573324964312685</c:v>
                </c:pt>
                <c:pt idx="7">
                  <c:v>1.8512583487190752</c:v>
                </c:pt>
                <c:pt idx="8">
                  <c:v>1.8450980400142569</c:v>
                </c:pt>
                <c:pt idx="9">
                  <c:v>1.8129133566428555</c:v>
                </c:pt>
                <c:pt idx="10">
                  <c:v>1.7781512503836436</c:v>
                </c:pt>
                <c:pt idx="11">
                  <c:v>1.7634279935629373</c:v>
                </c:pt>
                <c:pt idx="12">
                  <c:v>1.7403626894942439</c:v>
                </c:pt>
                <c:pt idx="13">
                  <c:v>1.7403626894942439</c:v>
                </c:pt>
                <c:pt idx="14">
                  <c:v>1.7403626894942439</c:v>
                </c:pt>
                <c:pt idx="15">
                  <c:v>1.7403626894942439</c:v>
                </c:pt>
                <c:pt idx="16">
                  <c:v>1.7323937598229686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1BC-124C-8368-9EE70E699D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7342303"/>
        <c:axId val="643921471"/>
      </c:scatterChart>
      <c:valAx>
        <c:axId val="737342303"/>
        <c:scaling>
          <c:orientation val="minMax"/>
          <c:max val="1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050"/>
                  <a:t>Time (h)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43921471"/>
        <c:crosses val="autoZero"/>
        <c:crossBetween val="midCat"/>
      </c:valAx>
      <c:valAx>
        <c:axId val="64392147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050"/>
                  <a:t>Log Cumulative % curcumin  remaining 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37342303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Highuchi model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'first - zero'!$C$79:$C$94</c:f>
              <c:numCache>
                <c:formatCode>General</c:formatCode>
                <c:ptCount val="16"/>
                <c:pt idx="0">
                  <c:v>0</c:v>
                </c:pt>
                <c:pt idx="1">
                  <c:v>1.2533141373155001</c:v>
                </c:pt>
                <c:pt idx="2">
                  <c:v>1.7724538509055159</c:v>
                </c:pt>
                <c:pt idx="3">
                  <c:v>2.1708037636748028</c:v>
                </c:pt>
                <c:pt idx="4">
                  <c:v>2.5066282746310002</c:v>
                </c:pt>
                <c:pt idx="5">
                  <c:v>2.8024956081989645</c:v>
                </c:pt>
                <c:pt idx="6">
                  <c:v>3.0699801238394655</c:v>
                </c:pt>
                <c:pt idx="7">
                  <c:v>3.3159575219782709</c:v>
                </c:pt>
                <c:pt idx="8">
                  <c:v>3.5449077018110318</c:v>
                </c:pt>
                <c:pt idx="9">
                  <c:v>3.7599424119465006</c:v>
                </c:pt>
                <c:pt idx="10">
                  <c:v>3.963327297606011</c:v>
                </c:pt>
                <c:pt idx="11">
                  <c:v>4.1567727379234798</c:v>
                </c:pt>
                <c:pt idx="12">
                  <c:v>4.3416075273496055</c:v>
                </c:pt>
                <c:pt idx="13">
                  <c:v>4.6894720998347514</c:v>
                </c:pt>
                <c:pt idx="14">
                  <c:v>4.8540647813892477</c:v>
                </c:pt>
                <c:pt idx="15">
                  <c:v>5.0132565492620005</c:v>
                </c:pt>
              </c:numCache>
            </c:numRef>
          </c:xVal>
          <c:yVal>
            <c:numRef>
              <c:f>'first - zero'!$D$79:$D$94</c:f>
              <c:numCache>
                <c:formatCode>General</c:formatCode>
                <c:ptCount val="16"/>
                <c:pt idx="0">
                  <c:v>0</c:v>
                </c:pt>
                <c:pt idx="1">
                  <c:v>20</c:v>
                </c:pt>
                <c:pt idx="2">
                  <c:v>22</c:v>
                </c:pt>
                <c:pt idx="3">
                  <c:v>24</c:v>
                </c:pt>
                <c:pt idx="4">
                  <c:v>25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  <c:pt idx="9">
                  <c:v>35</c:v>
                </c:pt>
                <c:pt idx="10">
                  <c:v>40</c:v>
                </c:pt>
                <c:pt idx="11">
                  <c:v>42</c:v>
                </c:pt>
                <c:pt idx="12">
                  <c:v>45</c:v>
                </c:pt>
                <c:pt idx="13">
                  <c:v>45</c:v>
                </c:pt>
                <c:pt idx="14">
                  <c:v>45</c:v>
                </c:pt>
                <c:pt idx="15">
                  <c:v>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815-5247-928D-A58BDEF302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0191375"/>
        <c:axId val="693852607"/>
      </c:scatterChart>
      <c:valAx>
        <c:axId val="81019137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SQRT of 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3852607"/>
        <c:crosses val="autoZero"/>
        <c:crossBetween val="midCat"/>
      </c:valAx>
      <c:valAx>
        <c:axId val="69385260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Cumulative  % curcumin</a:t>
                </a:r>
                <a:r>
                  <a:rPr lang="en-US" baseline="0"/>
                  <a:t> release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101913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latin typeface="Times New Roman" panose="02020603050405020304" pitchFamily="18" charset="0"/>
                <a:cs typeface="Times New Roman" panose="02020603050405020304" pitchFamily="18" charset="0"/>
              </a:rPr>
              <a:t>Krosmeyer Peppas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6.7891513560804897E-4"/>
                  <c:y val="0.1523611111111111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Krosmeyer!$B$2:$B$18</c:f>
              <c:numCache>
                <c:formatCode>General</c:formatCode>
                <c:ptCount val="17"/>
                <c:pt idx="0">
                  <c:v>0</c:v>
                </c:pt>
                <c:pt idx="1">
                  <c:v>-0.3010299956639812</c:v>
                </c:pt>
                <c:pt idx="2">
                  <c:v>0</c:v>
                </c:pt>
                <c:pt idx="3">
                  <c:v>0.17609125905568124</c:v>
                </c:pt>
                <c:pt idx="4">
                  <c:v>0.3010299956639812</c:v>
                </c:pt>
                <c:pt idx="5">
                  <c:v>0.3979400086720376</c:v>
                </c:pt>
                <c:pt idx="6">
                  <c:v>0.47712125471966244</c:v>
                </c:pt>
                <c:pt idx="7">
                  <c:v>0.54406804435027567</c:v>
                </c:pt>
                <c:pt idx="8">
                  <c:v>0.6020599913279624</c:v>
                </c:pt>
                <c:pt idx="9">
                  <c:v>0.65321251377534373</c:v>
                </c:pt>
                <c:pt idx="10">
                  <c:v>0.69897000433601886</c:v>
                </c:pt>
                <c:pt idx="11">
                  <c:v>0.74036268949424389</c:v>
                </c:pt>
                <c:pt idx="12">
                  <c:v>0.77815125038364363</c:v>
                </c:pt>
                <c:pt idx="13">
                  <c:v>0.81291335664285558</c:v>
                </c:pt>
                <c:pt idx="14">
                  <c:v>0.84509804001425681</c:v>
                </c:pt>
                <c:pt idx="15">
                  <c:v>0.87506126339170009</c:v>
                </c:pt>
                <c:pt idx="16">
                  <c:v>0.90308998699194354</c:v>
                </c:pt>
              </c:numCache>
            </c:numRef>
          </c:xVal>
          <c:yVal>
            <c:numRef>
              <c:f>Krosmeyer!$C$2:$C$18</c:f>
              <c:numCache>
                <c:formatCode>General</c:formatCode>
                <c:ptCount val="17"/>
                <c:pt idx="0">
                  <c:v>0</c:v>
                </c:pt>
                <c:pt idx="1">
                  <c:v>1.3010299956639813</c:v>
                </c:pt>
                <c:pt idx="2">
                  <c:v>1.3424226808222062</c:v>
                </c:pt>
                <c:pt idx="3">
                  <c:v>1.3802112417116059</c:v>
                </c:pt>
                <c:pt idx="4">
                  <c:v>1.3979400086720377</c:v>
                </c:pt>
                <c:pt idx="5">
                  <c:v>1.4313637641589874</c:v>
                </c:pt>
                <c:pt idx="6">
                  <c:v>1.4471580313422192</c:v>
                </c:pt>
                <c:pt idx="7">
                  <c:v>1.4623979978989561</c:v>
                </c:pt>
                <c:pt idx="8">
                  <c:v>1.4771212547196624</c:v>
                </c:pt>
                <c:pt idx="9">
                  <c:v>1.5440680443502757</c:v>
                </c:pt>
                <c:pt idx="10">
                  <c:v>1.6020599913279623</c:v>
                </c:pt>
                <c:pt idx="11">
                  <c:v>1.6232492903979006</c:v>
                </c:pt>
                <c:pt idx="12">
                  <c:v>1.6532125137753437</c:v>
                </c:pt>
                <c:pt idx="13">
                  <c:v>1.6532125137753437</c:v>
                </c:pt>
                <c:pt idx="14">
                  <c:v>1.6532125137753437</c:v>
                </c:pt>
                <c:pt idx="15">
                  <c:v>1.6532125137753437</c:v>
                </c:pt>
                <c:pt idx="16">
                  <c:v>1.6627578316815741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E6D-C846-8137-2271F22B8E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5926415"/>
        <c:axId val="353147711"/>
      </c:scatterChart>
      <c:valAx>
        <c:axId val="35592641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5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Log</a:t>
                </a:r>
                <a:r>
                  <a:rPr lang="en-US" sz="105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time (h)</a:t>
                </a:r>
                <a:endParaRPr lang="en-US" sz="105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3147711"/>
        <c:crosses val="autoZero"/>
        <c:crossBetween val="midCat"/>
      </c:valAx>
      <c:valAx>
        <c:axId val="35314771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Cumulative curcumin</a:t>
                </a:r>
                <a:r>
                  <a:rPr lang="en-US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release %</a:t>
                </a:r>
                <a:endParaRPr 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8.611111111111111E-2"/>
              <c:y val="2.885425780110819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5592641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952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tx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56902923592884225"/>
                  <c:y val="-1.1904761904761904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0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 sz="1000"/>
                      <a:t>y = 15.64x + 3.4033</a:t>
                    </a:r>
                    <a:br>
                      <a:rPr lang="en-US" sz="1000"/>
                    </a:br>
                    <a:r>
                      <a:rPr lang="en-US" sz="1000"/>
                      <a:t>R² = 0.9472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Higuchi!$C$2:$C$17</c:f>
              <c:numCache>
                <c:formatCode>General</c:formatCode>
                <c:ptCount val="16"/>
                <c:pt idx="0">
                  <c:v>0</c:v>
                </c:pt>
                <c:pt idx="1">
                  <c:v>0.70710678118654757</c:v>
                </c:pt>
                <c:pt idx="2">
                  <c:v>1</c:v>
                </c:pt>
                <c:pt idx="3">
                  <c:v>1.2247448713915889</c:v>
                </c:pt>
                <c:pt idx="4">
                  <c:v>1.4142135623730951</c:v>
                </c:pt>
                <c:pt idx="5">
                  <c:v>1.5811388300841898</c:v>
                </c:pt>
                <c:pt idx="6">
                  <c:v>1.7320508075688772</c:v>
                </c:pt>
                <c:pt idx="7">
                  <c:v>1.8708286933869707</c:v>
                </c:pt>
                <c:pt idx="8">
                  <c:v>2</c:v>
                </c:pt>
                <c:pt idx="9">
                  <c:v>2.1213203435596424</c:v>
                </c:pt>
                <c:pt idx="10">
                  <c:v>2.2360679774997898</c:v>
                </c:pt>
                <c:pt idx="11">
                  <c:v>2.3452078799117149</c:v>
                </c:pt>
                <c:pt idx="12">
                  <c:v>2.4494897427831779</c:v>
                </c:pt>
                <c:pt idx="13">
                  <c:v>2.5495097567963922</c:v>
                </c:pt>
                <c:pt idx="14">
                  <c:v>2.6457513110645907</c:v>
                </c:pt>
                <c:pt idx="15">
                  <c:v>2.7386127875258306</c:v>
                </c:pt>
              </c:numCache>
            </c:numRef>
          </c:xVal>
          <c:yVal>
            <c:numRef>
              <c:f>Higuchi!$D$2:$D$17</c:f>
              <c:numCache>
                <c:formatCode>General</c:formatCode>
                <c:ptCount val="16"/>
                <c:pt idx="0">
                  <c:v>0</c:v>
                </c:pt>
                <c:pt idx="1">
                  <c:v>20</c:v>
                </c:pt>
                <c:pt idx="2">
                  <c:v>22</c:v>
                </c:pt>
                <c:pt idx="3">
                  <c:v>24</c:v>
                </c:pt>
                <c:pt idx="4">
                  <c:v>25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  <c:pt idx="9">
                  <c:v>35</c:v>
                </c:pt>
                <c:pt idx="10">
                  <c:v>40</c:v>
                </c:pt>
                <c:pt idx="11">
                  <c:v>42</c:v>
                </c:pt>
                <c:pt idx="12">
                  <c:v>45</c:v>
                </c:pt>
                <c:pt idx="13">
                  <c:v>45</c:v>
                </c:pt>
                <c:pt idx="14">
                  <c:v>45</c:v>
                </c:pt>
                <c:pt idx="15">
                  <c:v>45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788-784E-902C-573FCB534F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6261695"/>
        <c:axId val="353196095"/>
      </c:scatterChart>
      <c:valAx>
        <c:axId val="3562616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/>
                  <a:t>Square root  of time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53196095"/>
        <c:crosses val="autoZero"/>
        <c:crossBetween val="midCat"/>
      </c:valAx>
      <c:valAx>
        <c:axId val="353196095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/>
                  <a:t>Cumulative curcumin release 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562616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Higuchi!$C$2:$C$6</c:f>
              <c:numCache>
                <c:formatCode>General</c:formatCode>
                <c:ptCount val="5"/>
                <c:pt idx="0">
                  <c:v>0</c:v>
                </c:pt>
                <c:pt idx="1">
                  <c:v>0.70710678118654757</c:v>
                </c:pt>
                <c:pt idx="2">
                  <c:v>1</c:v>
                </c:pt>
                <c:pt idx="3">
                  <c:v>1.2247448713915889</c:v>
                </c:pt>
                <c:pt idx="4">
                  <c:v>1.4142135623730951</c:v>
                </c:pt>
              </c:numCache>
            </c:numRef>
          </c:xVal>
          <c:yVal>
            <c:numRef>
              <c:f>Higuchi!$D$2:$D$6</c:f>
              <c:numCache>
                <c:formatCode>General</c:formatCode>
                <c:ptCount val="5"/>
                <c:pt idx="0">
                  <c:v>0</c:v>
                </c:pt>
                <c:pt idx="1">
                  <c:v>20</c:v>
                </c:pt>
                <c:pt idx="2">
                  <c:v>22</c:v>
                </c:pt>
                <c:pt idx="3">
                  <c:v>24</c:v>
                </c:pt>
                <c:pt idx="4">
                  <c:v>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702-BA41-9C9B-BC107A0398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34103616"/>
        <c:axId val="2030974320"/>
      </c:scatterChart>
      <c:valAx>
        <c:axId val="2034103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0974320"/>
        <c:crosses val="autoZero"/>
        <c:crossBetween val="midCat"/>
      </c:valAx>
      <c:valAx>
        <c:axId val="2030974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4103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1782633420822393"/>
          <c:y val="0.4444444444444444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1.1745625546806649E-2"/>
                  <c:y val="0.3497440944881889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Higuchi!$C$7:$C$18</c:f>
              <c:numCache>
                <c:formatCode>General</c:formatCode>
                <c:ptCount val="12"/>
                <c:pt idx="0">
                  <c:v>1.5811388300841898</c:v>
                </c:pt>
                <c:pt idx="1">
                  <c:v>1.7320508075688772</c:v>
                </c:pt>
                <c:pt idx="2">
                  <c:v>1.8708286933869707</c:v>
                </c:pt>
                <c:pt idx="3">
                  <c:v>2</c:v>
                </c:pt>
                <c:pt idx="4">
                  <c:v>2.1213203435596424</c:v>
                </c:pt>
                <c:pt idx="5">
                  <c:v>2.2360679774997898</c:v>
                </c:pt>
                <c:pt idx="6">
                  <c:v>2.3452078799117149</c:v>
                </c:pt>
                <c:pt idx="7">
                  <c:v>2.4494897427831779</c:v>
                </c:pt>
                <c:pt idx="8">
                  <c:v>2.5495097567963922</c:v>
                </c:pt>
                <c:pt idx="9">
                  <c:v>2.6457513110645907</c:v>
                </c:pt>
                <c:pt idx="10">
                  <c:v>2.7386127875258306</c:v>
                </c:pt>
                <c:pt idx="11">
                  <c:v>2.8284271247461903</c:v>
                </c:pt>
              </c:numCache>
            </c:numRef>
          </c:xVal>
          <c:yVal>
            <c:numRef>
              <c:f>Higuchi!$D$7:$D$18</c:f>
              <c:numCache>
                <c:formatCode>General</c:formatCode>
                <c:ptCount val="12"/>
                <c:pt idx="0">
                  <c:v>27</c:v>
                </c:pt>
                <c:pt idx="1">
                  <c:v>28</c:v>
                </c:pt>
                <c:pt idx="2">
                  <c:v>29</c:v>
                </c:pt>
                <c:pt idx="3">
                  <c:v>30</c:v>
                </c:pt>
                <c:pt idx="4">
                  <c:v>35</c:v>
                </c:pt>
                <c:pt idx="5">
                  <c:v>40</c:v>
                </c:pt>
                <c:pt idx="6">
                  <c:v>42</c:v>
                </c:pt>
                <c:pt idx="7">
                  <c:v>45</c:v>
                </c:pt>
                <c:pt idx="8">
                  <c:v>45</c:v>
                </c:pt>
                <c:pt idx="9">
                  <c:v>45</c:v>
                </c:pt>
                <c:pt idx="10">
                  <c:v>45</c:v>
                </c:pt>
                <c:pt idx="11">
                  <c:v>46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EDD-DA41-8C57-429A6FAC5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35428096"/>
        <c:axId val="2036163168"/>
      </c:scatterChart>
      <c:valAx>
        <c:axId val="2035428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6163168"/>
        <c:crosses val="autoZero"/>
        <c:crossBetween val="midCat"/>
      </c:valAx>
      <c:valAx>
        <c:axId val="2036163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5428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952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tx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3754392680081655"/>
                  <c:y val="-0.64432789651293587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0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 sz="1000"/>
                      <a:t>y = -0.0806x + 4.3695</a:t>
                    </a:r>
                    <a:br>
                      <a:rPr lang="en-US" sz="1000"/>
                    </a:br>
                    <a:r>
                      <a:rPr lang="en-US" sz="1000"/>
                      <a:t>R² = 0.9492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Crowell!$A$22:$A$37</c:f>
              <c:numCache>
                <c:formatCode>General</c:formatCode>
                <c:ptCount val="16"/>
                <c:pt idx="0">
                  <c:v>0.5</c:v>
                </c:pt>
                <c:pt idx="1">
                  <c:v>1</c:v>
                </c:pt>
                <c:pt idx="2">
                  <c:v>1.5</c:v>
                </c:pt>
                <c:pt idx="3">
                  <c:v>2</c:v>
                </c:pt>
                <c:pt idx="4">
                  <c:v>2.5</c:v>
                </c:pt>
                <c:pt idx="5">
                  <c:v>3</c:v>
                </c:pt>
                <c:pt idx="6">
                  <c:v>3.5</c:v>
                </c:pt>
                <c:pt idx="7">
                  <c:v>4</c:v>
                </c:pt>
                <c:pt idx="8">
                  <c:v>4.5</c:v>
                </c:pt>
                <c:pt idx="9">
                  <c:v>5</c:v>
                </c:pt>
                <c:pt idx="10">
                  <c:v>5.5</c:v>
                </c:pt>
                <c:pt idx="11">
                  <c:v>6</c:v>
                </c:pt>
                <c:pt idx="12">
                  <c:v>6.5</c:v>
                </c:pt>
                <c:pt idx="13">
                  <c:v>7</c:v>
                </c:pt>
                <c:pt idx="14">
                  <c:v>7.5</c:v>
                </c:pt>
                <c:pt idx="15">
                  <c:v>8</c:v>
                </c:pt>
              </c:numCache>
            </c:numRef>
          </c:xVal>
          <c:yVal>
            <c:numRef>
              <c:f>Crowell!$B$22:$B$37</c:f>
              <c:numCache>
                <c:formatCode>General</c:formatCode>
                <c:ptCount val="16"/>
                <c:pt idx="0">
                  <c:v>4.3088693800637659</c:v>
                </c:pt>
                <c:pt idx="1">
                  <c:v>4.2726586816979166</c:v>
                </c:pt>
                <c:pt idx="2">
                  <c:v>4.2358235842548932</c:v>
                </c:pt>
                <c:pt idx="3">
                  <c:v>4.2171633265087456</c:v>
                </c:pt>
                <c:pt idx="4">
                  <c:v>4.179339196381231</c:v>
                </c:pt>
                <c:pt idx="5">
                  <c:v>4.1601676461038073</c:v>
                </c:pt>
                <c:pt idx="6">
                  <c:v>4.1408177494228529</c:v>
                </c:pt>
                <c:pt idx="7">
                  <c:v>4.121285299808557</c:v>
                </c:pt>
                <c:pt idx="8">
                  <c:v>4.020725758589057</c:v>
                </c:pt>
                <c:pt idx="9">
                  <c:v>3.9148676411688634</c:v>
                </c:pt>
                <c:pt idx="10">
                  <c:v>3.8708766406277961</c:v>
                </c:pt>
                <c:pt idx="11">
                  <c:v>3.8029524607613916</c:v>
                </c:pt>
                <c:pt idx="12">
                  <c:v>3.8029524607613916</c:v>
                </c:pt>
                <c:pt idx="13">
                  <c:v>3.8029524607613916</c:v>
                </c:pt>
                <c:pt idx="14">
                  <c:v>3.8029524607613916</c:v>
                </c:pt>
                <c:pt idx="15">
                  <c:v>3.7797631496846198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7CA-0B46-8BB2-582336A2FE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1873887"/>
        <c:axId val="394614031"/>
      </c:scatterChart>
      <c:valAx>
        <c:axId val="341873887"/>
        <c:scaling>
          <c:orientation val="minMax"/>
          <c:max val="1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/>
                  <a:t>Time</a:t>
                </a:r>
                <a:r>
                  <a:rPr lang="fa-IR" sz="1100"/>
                  <a:t> </a:t>
                </a:r>
                <a:r>
                  <a:rPr lang="en-US" sz="1100"/>
                  <a:t>(h)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94614031"/>
        <c:crosses val="autoZero"/>
        <c:crossBetween val="midCat"/>
      </c:valAx>
      <c:valAx>
        <c:axId val="394614031"/>
        <c:scaling>
          <c:orientation val="minMax"/>
          <c:max val="5"/>
          <c:min val="3.6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/>
                  <a:t>Cube root of curcumin %  remaning  matrix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4187388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400050</xdr:colOff>
      <xdr:row>9</xdr:row>
      <xdr:rowOff>128586</xdr:rowOff>
    </xdr:from>
    <xdr:to>
      <xdr:col>16</xdr:col>
      <xdr:colOff>95250</xdr:colOff>
      <xdr:row>26</xdr:row>
      <xdr:rowOff>76199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214924</xdr:colOff>
      <xdr:row>25</xdr:row>
      <xdr:rowOff>175848</xdr:rowOff>
    </xdr:from>
    <xdr:to>
      <xdr:col>16</xdr:col>
      <xdr:colOff>293076</xdr:colOff>
      <xdr:row>43</xdr:row>
      <xdr:rowOff>185617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4C24474-26E6-E045-A811-0CF10ADA160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355600</xdr:colOff>
      <xdr:row>28</xdr:row>
      <xdr:rowOff>69849</xdr:rowOff>
    </xdr:from>
    <xdr:to>
      <xdr:col>25</xdr:col>
      <xdr:colOff>449385</xdr:colOff>
      <xdr:row>44</xdr:row>
      <xdr:rowOff>144095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A8D2105-243B-8449-B060-CE17534CA4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215900</xdr:colOff>
      <xdr:row>46</xdr:row>
      <xdr:rowOff>44449</xdr:rowOff>
    </xdr:from>
    <xdr:to>
      <xdr:col>21</xdr:col>
      <xdr:colOff>309685</xdr:colOff>
      <xdr:row>62</xdr:row>
      <xdr:rowOff>118695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5A1B731-2324-6748-B69E-E9D34D0C36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25400</xdr:colOff>
      <xdr:row>78</xdr:row>
      <xdr:rowOff>44450</xdr:rowOff>
    </xdr:from>
    <xdr:to>
      <xdr:col>16</xdr:col>
      <xdr:colOff>558800</xdr:colOff>
      <xdr:row>92</xdr:row>
      <xdr:rowOff>120650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D8253BA-F487-624B-877A-CD72753A21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88900</xdr:colOff>
      <xdr:row>12</xdr:row>
      <xdr:rowOff>171450</xdr:rowOff>
    </xdr:from>
    <xdr:to>
      <xdr:col>13</xdr:col>
      <xdr:colOff>622300</xdr:colOff>
      <xdr:row>27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9A0CD4E-98B2-B146-89D2-425EA18321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342900</xdr:colOff>
      <xdr:row>18</xdr:row>
      <xdr:rowOff>120650</xdr:rowOff>
    </xdr:from>
    <xdr:to>
      <xdr:col>15</xdr:col>
      <xdr:colOff>444500</xdr:colOff>
      <xdr:row>35</xdr:row>
      <xdr:rowOff>82550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55F24D3-C113-E941-A9DC-E63EB730CF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577850</xdr:colOff>
      <xdr:row>1</xdr:row>
      <xdr:rowOff>57150</xdr:rowOff>
    </xdr:from>
    <xdr:to>
      <xdr:col>18</xdr:col>
      <xdr:colOff>438150</xdr:colOff>
      <xdr:row>15</xdr:row>
      <xdr:rowOff>133350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C76813D-8001-074C-AD68-50D95C13E1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25</xdr:row>
      <xdr:rowOff>31750</xdr:rowOff>
    </xdr:from>
    <xdr:to>
      <xdr:col>6</xdr:col>
      <xdr:colOff>533400</xdr:colOff>
      <xdr:row>39</xdr:row>
      <xdr:rowOff>107950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AD60321-227C-7146-BEA3-67C76BA0FE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673100</xdr:colOff>
      <xdr:row>12</xdr:row>
      <xdr:rowOff>171450</xdr:rowOff>
    </xdr:from>
    <xdr:to>
      <xdr:col>12</xdr:col>
      <xdr:colOff>381000</xdr:colOff>
      <xdr:row>29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F36A170-D138-3D44-8D2A-9B977E515A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D292A-729D-8146-994F-F59BE43D8060}">
  <dimension ref="A1:J40"/>
  <sheetViews>
    <sheetView tabSelected="1" topLeftCell="A6" workbookViewId="0">
      <selection activeCell="D44" sqref="D44"/>
    </sheetView>
  </sheetViews>
  <sheetFormatPr baseColWidth="10" defaultRowHeight="15"/>
  <sheetData>
    <row r="1" spans="1:8">
      <c r="A1" t="s">
        <v>10</v>
      </c>
      <c r="H1" t="s">
        <v>14</v>
      </c>
    </row>
    <row r="2" spans="1:8">
      <c r="A2">
        <v>0</v>
      </c>
      <c r="B2">
        <v>0</v>
      </c>
      <c r="C2">
        <v>0</v>
      </c>
      <c r="D2">
        <v>0</v>
      </c>
      <c r="E2">
        <f>AVERAGE(B2:D2)</f>
        <v>0</v>
      </c>
      <c r="F2">
        <f>STDEV(B2:D2)</f>
        <v>0</v>
      </c>
      <c r="H2">
        <v>0</v>
      </c>
    </row>
    <row r="3" spans="1:8">
      <c r="A3">
        <v>0.5</v>
      </c>
      <c r="B3">
        <v>18</v>
      </c>
      <c r="C3">
        <v>23</v>
      </c>
      <c r="D3">
        <v>19</v>
      </c>
      <c r="E3">
        <f t="shared" ref="E3:E40" si="0">AVERAGE(B3:D3)</f>
        <v>20</v>
      </c>
      <c r="F3">
        <f t="shared" ref="F3:F40" si="1">STDEV(B3:D3)</f>
        <v>2.6457513110645907</v>
      </c>
      <c r="H3">
        <v>20</v>
      </c>
    </row>
    <row r="4" spans="1:8">
      <c r="A4">
        <v>1</v>
      </c>
      <c r="B4">
        <v>24</v>
      </c>
      <c r="C4">
        <v>23</v>
      </c>
      <c r="D4">
        <v>20</v>
      </c>
      <c r="E4">
        <f t="shared" si="0"/>
        <v>22.333333333333332</v>
      </c>
      <c r="F4">
        <f t="shared" si="1"/>
        <v>2.0816659994661331</v>
      </c>
      <c r="H4">
        <v>22</v>
      </c>
    </row>
    <row r="5" spans="1:8">
      <c r="A5">
        <v>1.5</v>
      </c>
      <c r="B5">
        <v>24.2</v>
      </c>
      <c r="C5">
        <v>23.9</v>
      </c>
      <c r="D5">
        <v>25</v>
      </c>
      <c r="E5">
        <f t="shared" si="0"/>
        <v>24.366666666666664</v>
      </c>
      <c r="F5">
        <f t="shared" si="1"/>
        <v>0.56862407030773343</v>
      </c>
      <c r="H5">
        <v>24</v>
      </c>
    </row>
    <row r="6" spans="1:8">
      <c r="A6">
        <v>2</v>
      </c>
      <c r="B6">
        <v>25.7</v>
      </c>
      <c r="C6">
        <v>25</v>
      </c>
      <c r="D6">
        <v>24</v>
      </c>
      <c r="E6">
        <f t="shared" si="0"/>
        <v>24.900000000000002</v>
      </c>
      <c r="F6">
        <f t="shared" si="1"/>
        <v>0.85440037453175277</v>
      </c>
      <c r="H6">
        <v>25</v>
      </c>
    </row>
    <row r="7" spans="1:8">
      <c r="A7">
        <v>2.5</v>
      </c>
      <c r="B7">
        <v>28</v>
      </c>
      <c r="C7">
        <v>27</v>
      </c>
      <c r="D7">
        <v>26</v>
      </c>
      <c r="E7">
        <f t="shared" si="0"/>
        <v>27</v>
      </c>
      <c r="F7">
        <f t="shared" si="1"/>
        <v>1</v>
      </c>
      <c r="H7">
        <v>27</v>
      </c>
    </row>
    <row r="8" spans="1:8">
      <c r="A8">
        <v>3</v>
      </c>
      <c r="B8">
        <v>28.9</v>
      </c>
      <c r="C8">
        <v>27.6</v>
      </c>
      <c r="D8">
        <v>26.9</v>
      </c>
      <c r="E8">
        <f t="shared" si="0"/>
        <v>27.8</v>
      </c>
      <c r="F8">
        <f t="shared" si="1"/>
        <v>1.0148891565092217</v>
      </c>
      <c r="H8">
        <v>28</v>
      </c>
    </row>
    <row r="9" spans="1:8">
      <c r="A9">
        <v>3.5</v>
      </c>
      <c r="B9">
        <v>28.9</v>
      </c>
      <c r="C9">
        <v>29.2</v>
      </c>
      <c r="D9">
        <v>28.6</v>
      </c>
      <c r="E9">
        <f t="shared" si="0"/>
        <v>28.899999999999995</v>
      </c>
      <c r="F9">
        <f t="shared" si="1"/>
        <v>0.29999999999999893</v>
      </c>
      <c r="H9">
        <v>29</v>
      </c>
    </row>
    <row r="10" spans="1:8">
      <c r="A10">
        <v>4</v>
      </c>
      <c r="B10">
        <v>29.8</v>
      </c>
      <c r="C10">
        <v>29.9</v>
      </c>
      <c r="D10">
        <v>30.3</v>
      </c>
      <c r="E10">
        <f t="shared" si="0"/>
        <v>30</v>
      </c>
      <c r="F10">
        <f t="shared" si="1"/>
        <v>0.26457513110645947</v>
      </c>
      <c r="H10">
        <v>30</v>
      </c>
    </row>
    <row r="11" spans="1:8">
      <c r="A11">
        <v>4.5</v>
      </c>
      <c r="B11">
        <v>35</v>
      </c>
      <c r="C11">
        <v>34.5</v>
      </c>
      <c r="D11">
        <v>36</v>
      </c>
      <c r="E11">
        <f t="shared" si="0"/>
        <v>35.166666666666664</v>
      </c>
      <c r="F11">
        <f t="shared" si="1"/>
        <v>0.76376261582597338</v>
      </c>
      <c r="H11">
        <v>35</v>
      </c>
    </row>
    <row r="12" spans="1:8">
      <c r="A12">
        <v>5</v>
      </c>
      <c r="B12">
        <v>40.5</v>
      </c>
      <c r="C12">
        <v>39.6</v>
      </c>
      <c r="D12">
        <v>40.9</v>
      </c>
      <c r="E12">
        <f t="shared" si="0"/>
        <v>40.333333333333336</v>
      </c>
      <c r="F12">
        <f t="shared" si="1"/>
        <v>0.66583281184793786</v>
      </c>
      <c r="H12">
        <v>40</v>
      </c>
    </row>
    <row r="13" spans="1:8">
      <c r="A13">
        <v>5.5</v>
      </c>
      <c r="B13">
        <v>42</v>
      </c>
      <c r="C13">
        <v>42.5</v>
      </c>
      <c r="D13">
        <v>42</v>
      </c>
      <c r="E13">
        <f t="shared" si="0"/>
        <v>42.166666666666664</v>
      </c>
      <c r="F13">
        <f t="shared" si="1"/>
        <v>0.28867513459481287</v>
      </c>
      <c r="H13">
        <v>42</v>
      </c>
    </row>
    <row r="14" spans="1:8">
      <c r="A14">
        <v>6</v>
      </c>
      <c r="B14">
        <v>45</v>
      </c>
      <c r="C14">
        <v>45.8</v>
      </c>
      <c r="D14">
        <v>44.5</v>
      </c>
      <c r="E14">
        <f t="shared" si="0"/>
        <v>45.1</v>
      </c>
      <c r="F14">
        <f t="shared" si="1"/>
        <v>0.65574385243019861</v>
      </c>
      <c r="H14">
        <v>45</v>
      </c>
    </row>
    <row r="15" spans="1:8">
      <c r="A15">
        <v>6.5</v>
      </c>
      <c r="B15">
        <v>44.5</v>
      </c>
      <c r="C15">
        <v>45.8</v>
      </c>
      <c r="D15">
        <v>45.3</v>
      </c>
      <c r="E15">
        <f t="shared" si="0"/>
        <v>45.199999999999996</v>
      </c>
      <c r="F15">
        <f t="shared" si="1"/>
        <v>0.6557438524301985</v>
      </c>
      <c r="H15">
        <v>45</v>
      </c>
    </row>
    <row r="16" spans="1:8">
      <c r="A16">
        <v>7</v>
      </c>
      <c r="B16">
        <v>45.9</v>
      </c>
      <c r="C16">
        <v>45.7</v>
      </c>
      <c r="D16">
        <v>44</v>
      </c>
      <c r="E16">
        <f t="shared" si="0"/>
        <v>45.199999999999996</v>
      </c>
      <c r="F16">
        <f t="shared" si="1"/>
        <v>1.0440306508910551</v>
      </c>
      <c r="H16">
        <v>45</v>
      </c>
    </row>
    <row r="17" spans="1:10">
      <c r="A17">
        <v>7.5</v>
      </c>
      <c r="B17">
        <v>45.5</v>
      </c>
      <c r="C17">
        <v>44.5</v>
      </c>
      <c r="D17" s="5">
        <v>45</v>
      </c>
      <c r="E17">
        <f t="shared" si="0"/>
        <v>45</v>
      </c>
      <c r="F17">
        <f t="shared" si="1"/>
        <v>0.5</v>
      </c>
      <c r="G17" s="5"/>
      <c r="H17" s="5">
        <v>45</v>
      </c>
    </row>
    <row r="18" spans="1:10">
      <c r="A18">
        <v>8</v>
      </c>
      <c r="B18">
        <v>45.8</v>
      </c>
      <c r="C18">
        <v>46</v>
      </c>
      <c r="D18" s="5">
        <v>45.9</v>
      </c>
      <c r="E18">
        <f t="shared" si="0"/>
        <v>45.9</v>
      </c>
      <c r="F18">
        <f t="shared" si="1"/>
        <v>0.10000000000000142</v>
      </c>
      <c r="H18">
        <v>46</v>
      </c>
    </row>
    <row r="19" spans="1:10">
      <c r="E19" t="e">
        <f t="shared" si="0"/>
        <v>#DIV/0!</v>
      </c>
      <c r="F19" t="e">
        <f t="shared" si="1"/>
        <v>#DIV/0!</v>
      </c>
    </row>
    <row r="20" spans="1:10">
      <c r="E20" t="e">
        <f t="shared" si="0"/>
        <v>#DIV/0!</v>
      </c>
      <c r="F20" t="e">
        <f t="shared" si="1"/>
        <v>#DIV/0!</v>
      </c>
    </row>
    <row r="21" spans="1:10">
      <c r="E21" t="e">
        <f t="shared" si="0"/>
        <v>#DIV/0!</v>
      </c>
      <c r="F21" t="e">
        <f t="shared" si="1"/>
        <v>#DIV/0!</v>
      </c>
    </row>
    <row r="22" spans="1:10">
      <c r="E22" t="e">
        <f t="shared" si="0"/>
        <v>#DIV/0!</v>
      </c>
      <c r="F22" t="e">
        <f t="shared" si="1"/>
        <v>#DIV/0!</v>
      </c>
    </row>
    <row r="23" spans="1:10">
      <c r="A23" t="s">
        <v>10</v>
      </c>
      <c r="E23" t="e">
        <f t="shared" si="0"/>
        <v>#DIV/0!</v>
      </c>
      <c r="F23" t="e">
        <f t="shared" si="1"/>
        <v>#DIV/0!</v>
      </c>
      <c r="J23" t="s">
        <v>15</v>
      </c>
    </row>
    <row r="24" spans="1:10">
      <c r="A24">
        <v>0</v>
      </c>
      <c r="E24" t="e">
        <f t="shared" si="0"/>
        <v>#DIV/0!</v>
      </c>
      <c r="F24" t="e">
        <f t="shared" si="1"/>
        <v>#DIV/0!</v>
      </c>
      <c r="J24">
        <v>0</v>
      </c>
    </row>
    <row r="25" spans="1:10">
      <c r="A25">
        <v>0.5</v>
      </c>
      <c r="B25">
        <v>14.6</v>
      </c>
      <c r="C25">
        <v>15</v>
      </c>
      <c r="D25">
        <v>15.3</v>
      </c>
      <c r="E25">
        <f t="shared" si="0"/>
        <v>14.966666666666669</v>
      </c>
      <c r="F25">
        <f t="shared" si="1"/>
        <v>0.35118845842842517</v>
      </c>
      <c r="J25">
        <v>15</v>
      </c>
    </row>
    <row r="26" spans="1:10">
      <c r="A26">
        <v>1</v>
      </c>
      <c r="B26">
        <v>16.399999999999999</v>
      </c>
      <c r="C26">
        <v>15.7</v>
      </c>
      <c r="D26">
        <v>16.5</v>
      </c>
      <c r="E26">
        <f t="shared" si="0"/>
        <v>16.2</v>
      </c>
      <c r="F26">
        <f t="shared" si="1"/>
        <v>0.43588989435406744</v>
      </c>
      <c r="J26">
        <v>16</v>
      </c>
    </row>
    <row r="27" spans="1:10">
      <c r="A27">
        <v>1.5</v>
      </c>
      <c r="B27">
        <v>17</v>
      </c>
      <c r="C27">
        <v>16.5</v>
      </c>
      <c r="D27">
        <v>18</v>
      </c>
      <c r="E27">
        <f t="shared" si="0"/>
        <v>17.166666666666668</v>
      </c>
      <c r="F27">
        <f t="shared" si="1"/>
        <v>0.76376261582597327</v>
      </c>
      <c r="J27">
        <v>17</v>
      </c>
    </row>
    <row r="28" spans="1:10">
      <c r="A28">
        <v>2</v>
      </c>
      <c r="B28">
        <v>18.5</v>
      </c>
      <c r="C28">
        <v>19.399999999999999</v>
      </c>
      <c r="D28">
        <v>19.399999999999999</v>
      </c>
      <c r="E28">
        <f t="shared" si="0"/>
        <v>19.099999999999998</v>
      </c>
      <c r="F28">
        <f t="shared" si="1"/>
        <v>0.51961524227066236</v>
      </c>
      <c r="J28">
        <v>19</v>
      </c>
    </row>
    <row r="29" spans="1:10">
      <c r="A29">
        <v>2.5</v>
      </c>
      <c r="B29">
        <v>20.7</v>
      </c>
      <c r="C29">
        <v>21.5</v>
      </c>
      <c r="D29">
        <v>21.3</v>
      </c>
      <c r="E29">
        <f t="shared" si="0"/>
        <v>21.166666666666668</v>
      </c>
      <c r="F29">
        <f t="shared" si="1"/>
        <v>0.41633319989322709</v>
      </c>
      <c r="J29">
        <v>21</v>
      </c>
    </row>
    <row r="30" spans="1:10">
      <c r="A30">
        <v>3</v>
      </c>
      <c r="B30">
        <v>23.1</v>
      </c>
      <c r="C30">
        <v>23.3</v>
      </c>
      <c r="D30">
        <v>23</v>
      </c>
      <c r="E30">
        <f t="shared" si="0"/>
        <v>23.133333333333336</v>
      </c>
      <c r="F30">
        <f t="shared" si="1"/>
        <v>0.15275252316519491</v>
      </c>
      <c r="J30">
        <v>23</v>
      </c>
    </row>
    <row r="31" spans="1:10">
      <c r="A31">
        <v>3.5</v>
      </c>
      <c r="B31">
        <v>24</v>
      </c>
      <c r="C31">
        <v>24.1</v>
      </c>
      <c r="D31">
        <v>23.9</v>
      </c>
      <c r="E31">
        <f t="shared" si="0"/>
        <v>24</v>
      </c>
      <c r="F31">
        <f t="shared" si="1"/>
        <v>0.10000000000000142</v>
      </c>
      <c r="J31">
        <v>24</v>
      </c>
    </row>
    <row r="32" spans="1:10">
      <c r="A32">
        <v>4</v>
      </c>
      <c r="B32">
        <v>26</v>
      </c>
      <c r="C32">
        <v>25.9</v>
      </c>
      <c r="D32">
        <v>26.3</v>
      </c>
      <c r="E32">
        <f t="shared" si="0"/>
        <v>26.066666666666666</v>
      </c>
      <c r="F32">
        <f t="shared" si="1"/>
        <v>0.20816659994661424</v>
      </c>
      <c r="J32">
        <v>26</v>
      </c>
    </row>
    <row r="33" spans="1:10">
      <c r="A33">
        <v>4.5</v>
      </c>
      <c r="B33">
        <v>28.2</v>
      </c>
      <c r="C33">
        <v>28</v>
      </c>
      <c r="D33">
        <v>27.6</v>
      </c>
      <c r="E33">
        <f t="shared" si="0"/>
        <v>27.933333333333337</v>
      </c>
      <c r="F33">
        <f t="shared" si="1"/>
        <v>0.30550504633038827</v>
      </c>
      <c r="J33">
        <v>28</v>
      </c>
    </row>
    <row r="34" spans="1:10">
      <c r="A34">
        <v>5</v>
      </c>
      <c r="B34">
        <v>32</v>
      </c>
      <c r="C34">
        <v>28</v>
      </c>
      <c r="D34">
        <v>30.3</v>
      </c>
      <c r="E34">
        <f t="shared" si="0"/>
        <v>30.099999999999998</v>
      </c>
      <c r="F34">
        <f t="shared" si="1"/>
        <v>2.0074859899884734</v>
      </c>
      <c r="J34">
        <v>30</v>
      </c>
    </row>
    <row r="35" spans="1:10">
      <c r="A35">
        <v>5.5</v>
      </c>
      <c r="B35">
        <v>31.8</v>
      </c>
      <c r="C35">
        <v>31.4</v>
      </c>
      <c r="D35">
        <v>29.5</v>
      </c>
      <c r="E35">
        <f t="shared" si="0"/>
        <v>30.900000000000002</v>
      </c>
      <c r="F35">
        <f t="shared" si="1"/>
        <v>1.2288205727444508</v>
      </c>
      <c r="J35">
        <v>31</v>
      </c>
    </row>
    <row r="36" spans="1:10">
      <c r="A36">
        <v>6</v>
      </c>
      <c r="B36">
        <v>31.7</v>
      </c>
      <c r="C36">
        <v>32</v>
      </c>
      <c r="D36">
        <v>32.5</v>
      </c>
      <c r="E36">
        <f t="shared" si="0"/>
        <v>32.06666666666667</v>
      </c>
      <c r="F36">
        <f t="shared" si="1"/>
        <v>0.40414518843273839</v>
      </c>
      <c r="J36">
        <v>32</v>
      </c>
    </row>
    <row r="37" spans="1:10">
      <c r="A37">
        <v>6.5</v>
      </c>
      <c r="B37">
        <v>32.4</v>
      </c>
      <c r="C37">
        <v>31.8</v>
      </c>
      <c r="D37">
        <v>32</v>
      </c>
      <c r="E37">
        <f t="shared" si="0"/>
        <v>32.06666666666667</v>
      </c>
      <c r="F37">
        <f t="shared" si="1"/>
        <v>0.30550504633038827</v>
      </c>
      <c r="J37">
        <v>32</v>
      </c>
    </row>
    <row r="38" spans="1:10">
      <c r="A38">
        <v>7</v>
      </c>
      <c r="B38">
        <v>33.6</v>
      </c>
      <c r="C38">
        <v>34.700000000000003</v>
      </c>
      <c r="D38">
        <v>34.799999999999997</v>
      </c>
      <c r="E38">
        <f t="shared" si="0"/>
        <v>34.366666666666667</v>
      </c>
      <c r="F38">
        <f t="shared" si="1"/>
        <v>0.6658328118479383</v>
      </c>
      <c r="J38">
        <v>34</v>
      </c>
    </row>
    <row r="39" spans="1:10">
      <c r="A39">
        <v>7.5</v>
      </c>
      <c r="B39">
        <v>33.9</v>
      </c>
      <c r="C39">
        <v>34</v>
      </c>
      <c r="D39">
        <v>34.9</v>
      </c>
      <c r="E39">
        <f t="shared" si="0"/>
        <v>34.266666666666673</v>
      </c>
      <c r="F39">
        <f t="shared" si="1"/>
        <v>0.55075705472860981</v>
      </c>
      <c r="J39">
        <v>34</v>
      </c>
    </row>
    <row r="40" spans="1:10">
      <c r="A40">
        <v>8</v>
      </c>
      <c r="B40">
        <v>35.5</v>
      </c>
      <c r="C40">
        <v>36.5</v>
      </c>
      <c r="D40">
        <v>34</v>
      </c>
      <c r="E40">
        <f t="shared" si="0"/>
        <v>35.333333333333336</v>
      </c>
      <c r="F40">
        <f t="shared" si="1"/>
        <v>1.2583057392117918</v>
      </c>
      <c r="J40">
        <v>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8"/>
  <sheetViews>
    <sheetView topLeftCell="A23" zoomScale="113" zoomScaleNormal="130" workbookViewId="0">
      <selection activeCell="I45" sqref="I45"/>
    </sheetView>
  </sheetViews>
  <sheetFormatPr baseColWidth="10" defaultColWidth="8.83203125" defaultRowHeight="15"/>
  <cols>
    <col min="1" max="1" width="8.83203125" customWidth="1"/>
  </cols>
  <sheetData>
    <row r="1" spans="1:3">
      <c r="A1">
        <v>0</v>
      </c>
      <c r="B1">
        <v>0</v>
      </c>
    </row>
    <row r="2" spans="1:3">
      <c r="A2">
        <v>2</v>
      </c>
      <c r="B2">
        <v>0.14199999999999999</v>
      </c>
    </row>
    <row r="3" spans="1:3">
      <c r="A3">
        <v>4</v>
      </c>
      <c r="B3">
        <v>0.17</v>
      </c>
    </row>
    <row r="4" spans="1:3">
      <c r="A4">
        <v>6</v>
      </c>
      <c r="B4">
        <v>0.17499999999999999</v>
      </c>
    </row>
    <row r="5" spans="1:3">
      <c r="A5">
        <v>24</v>
      </c>
      <c r="B5">
        <v>0.27500000000000002</v>
      </c>
    </row>
    <row r="6" spans="1:3">
      <c r="A6">
        <v>48</v>
      </c>
      <c r="B6">
        <v>0.28510000000000002</v>
      </c>
    </row>
    <row r="7" spans="1:3">
      <c r="A7">
        <v>72</v>
      </c>
      <c r="B7">
        <v>0.3952</v>
      </c>
    </row>
    <row r="8" spans="1:3">
      <c r="A8">
        <v>96</v>
      </c>
      <c r="B8">
        <v>0.42899999999999999</v>
      </c>
    </row>
    <row r="9" spans="1:3">
      <c r="A9">
        <v>120</v>
      </c>
      <c r="B9">
        <v>0.52600000000000002</v>
      </c>
    </row>
    <row r="10" spans="1:3">
      <c r="A10">
        <v>144</v>
      </c>
      <c r="B10">
        <v>0.53600000000000003</v>
      </c>
    </row>
    <row r="11" spans="1:3">
      <c r="A11">
        <v>192</v>
      </c>
      <c r="B11">
        <v>0.55000000000000004</v>
      </c>
    </row>
    <row r="12" spans="1:3">
      <c r="B12" t="s">
        <v>14</v>
      </c>
      <c r="C12" t="s">
        <v>16</v>
      </c>
    </row>
    <row r="17" spans="1:17">
      <c r="Q17" s="4"/>
    </row>
    <row r="29" spans="1:17">
      <c r="A29" t="s">
        <v>2</v>
      </c>
      <c r="D29" t="s">
        <v>3</v>
      </c>
      <c r="F29" t="s">
        <v>1</v>
      </c>
    </row>
    <row r="31" spans="1:17">
      <c r="A31" t="s">
        <v>0</v>
      </c>
    </row>
    <row r="33" spans="4:6">
      <c r="D33" t="s">
        <v>14</v>
      </c>
      <c r="E33" t="s">
        <v>10</v>
      </c>
      <c r="F33" t="s">
        <v>15</v>
      </c>
    </row>
    <row r="34" spans="4:6">
      <c r="D34">
        <v>0</v>
      </c>
      <c r="E34">
        <v>0</v>
      </c>
      <c r="F34">
        <v>0</v>
      </c>
    </row>
    <row r="35" spans="4:6">
      <c r="D35">
        <v>20</v>
      </c>
      <c r="E35">
        <v>0.5</v>
      </c>
      <c r="F35">
        <v>15</v>
      </c>
    </row>
    <row r="36" spans="4:6">
      <c r="D36">
        <v>22</v>
      </c>
      <c r="E36">
        <v>1</v>
      </c>
      <c r="F36">
        <v>16</v>
      </c>
    </row>
    <row r="37" spans="4:6">
      <c r="D37">
        <v>24</v>
      </c>
      <c r="E37">
        <v>1.5</v>
      </c>
      <c r="F37">
        <v>17</v>
      </c>
    </row>
    <row r="38" spans="4:6">
      <c r="D38">
        <v>25</v>
      </c>
      <c r="E38">
        <v>2</v>
      </c>
      <c r="F38">
        <v>19</v>
      </c>
    </row>
    <row r="39" spans="4:6">
      <c r="D39">
        <v>27</v>
      </c>
      <c r="E39">
        <v>2.5</v>
      </c>
      <c r="F39">
        <v>21</v>
      </c>
    </row>
    <row r="40" spans="4:6">
      <c r="D40">
        <v>28</v>
      </c>
      <c r="E40">
        <v>3</v>
      </c>
      <c r="F40">
        <v>23</v>
      </c>
    </row>
    <row r="41" spans="4:6">
      <c r="D41">
        <v>29</v>
      </c>
      <c r="E41">
        <v>3.5</v>
      </c>
      <c r="F41">
        <v>24</v>
      </c>
    </row>
    <row r="42" spans="4:6">
      <c r="D42">
        <v>30</v>
      </c>
      <c r="E42">
        <v>4</v>
      </c>
      <c r="F42">
        <v>26</v>
      </c>
    </row>
    <row r="43" spans="4:6">
      <c r="D43">
        <v>35</v>
      </c>
      <c r="E43">
        <v>4.5</v>
      </c>
      <c r="F43">
        <v>28</v>
      </c>
    </row>
    <row r="44" spans="4:6">
      <c r="D44">
        <v>40</v>
      </c>
      <c r="E44">
        <v>5</v>
      </c>
      <c r="F44">
        <v>30</v>
      </c>
    </row>
    <row r="45" spans="4:6">
      <c r="D45">
        <v>42</v>
      </c>
      <c r="E45">
        <v>5.5</v>
      </c>
      <c r="F45">
        <v>31</v>
      </c>
    </row>
    <row r="46" spans="4:6">
      <c r="D46">
        <v>45</v>
      </c>
      <c r="E46">
        <v>6</v>
      </c>
      <c r="F46">
        <v>32</v>
      </c>
    </row>
    <row r="47" spans="4:6">
      <c r="D47">
        <v>45</v>
      </c>
      <c r="E47">
        <v>6.5</v>
      </c>
      <c r="F47">
        <v>32</v>
      </c>
    </row>
    <row r="48" spans="4:6">
      <c r="D48">
        <v>45</v>
      </c>
      <c r="E48">
        <v>7</v>
      </c>
      <c r="F48">
        <v>34</v>
      </c>
    </row>
    <row r="49" spans="1:11">
      <c r="D49" s="1">
        <v>45</v>
      </c>
      <c r="E49">
        <v>7.5</v>
      </c>
      <c r="F49">
        <v>34</v>
      </c>
    </row>
    <row r="50" spans="1:11">
      <c r="D50">
        <v>46</v>
      </c>
      <c r="E50">
        <v>8</v>
      </c>
      <c r="F50">
        <v>35</v>
      </c>
    </row>
    <row r="54" spans="1:11">
      <c r="E54" t="s">
        <v>5</v>
      </c>
    </row>
    <row r="55" spans="1:11">
      <c r="J55">
        <v>100</v>
      </c>
      <c r="K55">
        <v>26.9</v>
      </c>
    </row>
    <row r="56" spans="1:11">
      <c r="J56">
        <v>80</v>
      </c>
    </row>
    <row r="57" spans="1:11">
      <c r="G57">
        <v>26.9</v>
      </c>
      <c r="I57" t="s">
        <v>4</v>
      </c>
      <c r="K57" t="s">
        <v>7</v>
      </c>
    </row>
    <row r="58" spans="1:11">
      <c r="A58" t="s">
        <v>9</v>
      </c>
      <c r="D58">
        <v>0</v>
      </c>
      <c r="E58">
        <v>0</v>
      </c>
      <c r="J58">
        <v>0</v>
      </c>
      <c r="K58">
        <v>2</v>
      </c>
    </row>
    <row r="59" spans="1:11">
      <c r="A59">
        <v>0</v>
      </c>
      <c r="B59">
        <v>0</v>
      </c>
      <c r="D59">
        <v>0.5</v>
      </c>
      <c r="E59" s="1">
        <v>80</v>
      </c>
      <c r="F59" s="1">
        <f>(E59*K55)/100</f>
        <v>21.52</v>
      </c>
      <c r="G59" s="1">
        <f>(LOG(F59))</f>
        <v>1.3328422669943516</v>
      </c>
      <c r="H59" s="3">
        <f>(I59/D59)</f>
        <v>5.3313690679774064</v>
      </c>
      <c r="I59">
        <f>(G59/D59)</f>
        <v>2.6656845339887032</v>
      </c>
      <c r="J59">
        <v>0.5</v>
      </c>
      <c r="K59">
        <f>(LOG(E59))</f>
        <v>1.9030899869919435</v>
      </c>
    </row>
    <row r="60" spans="1:11">
      <c r="A60">
        <f>(LOG(H59))</f>
        <v>0.7268387479232028</v>
      </c>
      <c r="B60">
        <v>0.5</v>
      </c>
      <c r="D60">
        <v>1</v>
      </c>
      <c r="E60" s="1">
        <v>78</v>
      </c>
      <c r="F60" s="1">
        <f>(E60*K55)/100</f>
        <v>20.981999999999999</v>
      </c>
      <c r="G60" s="1">
        <f t="shared" ref="G60:G73" si="0">(LOG(F60))</f>
        <v>1.3218468826928884</v>
      </c>
      <c r="H60" s="3">
        <f>(I60/D60)</f>
        <v>1.3218468826928884</v>
      </c>
      <c r="I60">
        <f t="shared" ref="I60:I73" si="1">(G60/D60)</f>
        <v>1.3218468826928884</v>
      </c>
      <c r="J60">
        <v>1</v>
      </c>
      <c r="K60">
        <f t="shared" ref="K60:K71" si="2">(LOG(E60))</f>
        <v>1.8920946026904804</v>
      </c>
    </row>
    <row r="61" spans="1:11">
      <c r="A61">
        <f>(LOG(H60))</f>
        <v>0.12118115117621654</v>
      </c>
      <c r="B61">
        <v>1</v>
      </c>
      <c r="D61">
        <v>1.5</v>
      </c>
      <c r="E61" s="1">
        <v>76</v>
      </c>
      <c r="F61" s="1">
        <f>(E61*K55)/100</f>
        <v>20.443999999999999</v>
      </c>
      <c r="G61" s="1">
        <f t="shared" si="0"/>
        <v>1.3105658722831992</v>
      </c>
      <c r="H61" s="3">
        <f>(I61/D61)</f>
        <v>0.58247372101475514</v>
      </c>
      <c r="I61">
        <f t="shared" si="1"/>
        <v>0.87371058152213277</v>
      </c>
      <c r="J61">
        <v>1.5</v>
      </c>
      <c r="K61">
        <f t="shared" si="2"/>
        <v>1.8808135922807914</v>
      </c>
    </row>
    <row r="62" spans="1:11">
      <c r="A62">
        <f>(LOG(H61))</f>
        <v>-0.23472366356499808</v>
      </c>
      <c r="B62">
        <v>1.5</v>
      </c>
      <c r="D62">
        <v>2</v>
      </c>
      <c r="E62" s="1">
        <v>75</v>
      </c>
      <c r="F62" s="1">
        <f>(E62*K55)/100</f>
        <v>20.175000000000001</v>
      </c>
      <c r="G62" s="1">
        <f t="shared" si="0"/>
        <v>1.3048135433941079</v>
      </c>
      <c r="H62" s="3">
        <f t="shared" ref="H62:H73" si="3">(I62/D62)</f>
        <v>0.32620338584852698</v>
      </c>
      <c r="I62">
        <f t="shared" si="1"/>
        <v>0.65240677169705397</v>
      </c>
      <c r="J62">
        <v>2</v>
      </c>
      <c r="K62">
        <f t="shared" si="2"/>
        <v>1.8750612633917001</v>
      </c>
    </row>
    <row r="63" spans="1:11">
      <c r="A63">
        <f>(LOG(I62))</f>
        <v>-0.18548153982152127</v>
      </c>
      <c r="B63">
        <v>2</v>
      </c>
      <c r="D63">
        <v>2.5</v>
      </c>
      <c r="E63" s="1">
        <v>73</v>
      </c>
      <c r="F63" s="1">
        <f>(E63*K55)/100</f>
        <v>19.636999999999997</v>
      </c>
      <c r="G63" s="1">
        <f t="shared" si="0"/>
        <v>1.2930751401228637</v>
      </c>
      <c r="H63" s="3">
        <f t="shared" si="3"/>
        <v>0.20689202241965821</v>
      </c>
      <c r="I63">
        <f t="shared" si="1"/>
        <v>0.51723005604914551</v>
      </c>
      <c r="J63">
        <v>2.5</v>
      </c>
      <c r="K63">
        <f t="shared" si="2"/>
        <v>1.8633228601204559</v>
      </c>
    </row>
    <row r="64" spans="1:11">
      <c r="A64">
        <f>(LOG(H63))</f>
        <v>-0.68425625503710208</v>
      </c>
      <c r="B64">
        <v>2.5</v>
      </c>
      <c r="D64">
        <v>3</v>
      </c>
      <c r="E64" s="1">
        <v>72</v>
      </c>
      <c r="F64" s="1">
        <f>(E64*K55)/100</f>
        <v>19.367999999999999</v>
      </c>
      <c r="G64" s="1">
        <f t="shared" si="0"/>
        <v>1.2870847764336764</v>
      </c>
      <c r="H64" s="3">
        <f t="shared" si="3"/>
        <v>0.14300941960374183</v>
      </c>
      <c r="I64">
        <f t="shared" si="1"/>
        <v>0.42902825881122547</v>
      </c>
      <c r="J64">
        <v>3</v>
      </c>
      <c r="K64">
        <f t="shared" si="2"/>
        <v>1.8573324964312685</v>
      </c>
    </row>
    <row r="65" spans="1:11">
      <c r="A65">
        <f>LOG(H64)</f>
        <v>-0.84463535591118477</v>
      </c>
      <c r="B65">
        <v>3</v>
      </c>
      <c r="D65">
        <v>3.5</v>
      </c>
      <c r="E65" s="1">
        <v>71</v>
      </c>
      <c r="F65" s="1">
        <f>(E65*K55)/100</f>
        <v>19.099</v>
      </c>
      <c r="G65" s="1">
        <f t="shared" si="0"/>
        <v>1.2810106287214833</v>
      </c>
      <c r="H65" s="3">
        <f t="shared" si="3"/>
        <v>0.10457229622216191</v>
      </c>
      <c r="I65">
        <f t="shared" si="1"/>
        <v>0.36600303677756668</v>
      </c>
      <c r="J65">
        <v>3.5</v>
      </c>
      <c r="K65">
        <f t="shared" si="2"/>
        <v>1.8512583487190752</v>
      </c>
    </row>
    <row r="66" spans="1:11">
      <c r="A66">
        <f>(LOG(I65))</f>
        <v>-0.43651531118955489</v>
      </c>
      <c r="B66">
        <v>3.5</v>
      </c>
      <c r="D66">
        <v>4</v>
      </c>
      <c r="E66" s="1">
        <v>70</v>
      </c>
      <c r="F66" s="1">
        <f>(E66*K55)/100</f>
        <v>18.829999999999998</v>
      </c>
      <c r="G66" s="1">
        <f t="shared" si="0"/>
        <v>1.2748503200166648</v>
      </c>
      <c r="H66" s="3">
        <f t="shared" si="3"/>
        <v>7.9678145001041548E-2</v>
      </c>
      <c r="I66">
        <f>(G66/D66)</f>
        <v>0.31871258000416619</v>
      </c>
      <c r="J66">
        <v>4</v>
      </c>
      <c r="K66">
        <f t="shared" si="2"/>
        <v>1.8450980400142569</v>
      </c>
    </row>
    <row r="67" spans="1:11">
      <c r="A67">
        <f>(LOG(H66))</f>
        <v>-1.0986607853422561</v>
      </c>
      <c r="B67">
        <v>4</v>
      </c>
      <c r="D67">
        <v>4.5</v>
      </c>
      <c r="E67" s="1">
        <v>65</v>
      </c>
      <c r="F67" s="1">
        <f>(E67*K55)/100</f>
        <v>17.484999999999999</v>
      </c>
      <c r="G67" s="1">
        <f t="shared" si="0"/>
        <v>1.2426656366452635</v>
      </c>
      <c r="H67" s="3">
        <f t="shared" si="3"/>
        <v>6.1366204278778445E-2</v>
      </c>
      <c r="I67">
        <f t="shared" si="1"/>
        <v>0.27614791925450299</v>
      </c>
      <c r="J67">
        <v>4.5</v>
      </c>
      <c r="K67">
        <f t="shared" si="2"/>
        <v>1.8129133566428555</v>
      </c>
    </row>
    <row r="68" spans="1:11">
      <c r="A68">
        <f>(LOG(H67))</f>
        <v>-1.2120707385665153</v>
      </c>
      <c r="B68">
        <v>4.5</v>
      </c>
      <c r="D68">
        <v>5</v>
      </c>
      <c r="E68" s="1">
        <v>60</v>
      </c>
      <c r="F68" s="1">
        <f>(E68*K55)/100</f>
        <v>16.14</v>
      </c>
      <c r="G68" s="1">
        <f t="shared" si="0"/>
        <v>1.2079035303860517</v>
      </c>
      <c r="H68" s="3">
        <f t="shared" si="3"/>
        <v>4.8316141215442067E-2</v>
      </c>
      <c r="I68">
        <f t="shared" si="1"/>
        <v>0.24158070607721033</v>
      </c>
      <c r="J68">
        <v>5</v>
      </c>
      <c r="K68">
        <f t="shared" si="2"/>
        <v>1.7781512503836436</v>
      </c>
    </row>
    <row r="69" spans="1:11">
      <c r="A69">
        <f>(LOG(H69))</f>
        <v>-1.404019314278798</v>
      </c>
      <c r="B69">
        <v>5</v>
      </c>
      <c r="D69">
        <v>5.5</v>
      </c>
      <c r="E69" s="1">
        <v>58</v>
      </c>
      <c r="F69" s="1">
        <f>(E69*K55)/100</f>
        <v>15.601999999999999</v>
      </c>
      <c r="G69" s="1">
        <f t="shared" si="0"/>
        <v>1.1931802735653452</v>
      </c>
      <c r="H69" s="3">
        <f t="shared" si="3"/>
        <v>3.9443975985631242E-2</v>
      </c>
      <c r="I69">
        <f t="shared" si="1"/>
        <v>0.21694186792097184</v>
      </c>
      <c r="J69">
        <v>5.5</v>
      </c>
      <c r="K69">
        <f t="shared" si="2"/>
        <v>1.7634279935629373</v>
      </c>
    </row>
    <row r="70" spans="1:11">
      <c r="A70">
        <f>(LOG(H69))</f>
        <v>-1.404019314278798</v>
      </c>
      <c r="B70">
        <v>5.5</v>
      </c>
      <c r="D70">
        <v>6</v>
      </c>
      <c r="E70" s="1">
        <v>55</v>
      </c>
      <c r="F70" s="1">
        <f>(E70*K55)/100</f>
        <v>14.795</v>
      </c>
      <c r="G70" s="1">
        <f t="shared" si="0"/>
        <v>1.1701149694966517</v>
      </c>
      <c r="H70" s="3">
        <f t="shared" si="3"/>
        <v>3.2503193597129214E-2</v>
      </c>
      <c r="I70">
        <f t="shared" si="1"/>
        <v>0.1950191615827753</v>
      </c>
      <c r="J70">
        <v>6</v>
      </c>
      <c r="K70">
        <f t="shared" si="2"/>
        <v>1.7403626894942439</v>
      </c>
    </row>
    <row r="71" spans="1:11">
      <c r="A71">
        <f>(LOG(H70))</f>
        <v>-1.4880739653758783</v>
      </c>
      <c r="B71">
        <v>6</v>
      </c>
      <c r="D71">
        <v>7</v>
      </c>
      <c r="E71" s="1">
        <v>55</v>
      </c>
      <c r="F71" s="1">
        <f>(E71*K55)/100</f>
        <v>14.795</v>
      </c>
      <c r="G71" s="1">
        <f t="shared" si="0"/>
        <v>1.1701149694966517</v>
      </c>
      <c r="H71" s="3">
        <f t="shared" si="3"/>
        <v>2.3879897336666362E-2</v>
      </c>
      <c r="I71">
        <f t="shared" si="1"/>
        <v>0.16715928135666452</v>
      </c>
      <c r="J71">
        <v>6.5</v>
      </c>
      <c r="K71">
        <f t="shared" si="2"/>
        <v>1.7403626894942439</v>
      </c>
    </row>
    <row r="72" spans="1:11">
      <c r="A72">
        <f>(LOG(H71))</f>
        <v>-1.6219675446371047</v>
      </c>
      <c r="B72">
        <v>7</v>
      </c>
      <c r="D72">
        <v>7.5</v>
      </c>
      <c r="E72" s="1">
        <v>55</v>
      </c>
      <c r="F72" s="1">
        <f>(E72*K55)/100</f>
        <v>14.795</v>
      </c>
      <c r="G72" s="1">
        <f t="shared" si="0"/>
        <v>1.1701149694966517</v>
      </c>
      <c r="H72" s="3">
        <f t="shared" si="3"/>
        <v>2.0802043902162694E-2</v>
      </c>
      <c r="I72">
        <f t="shared" si="1"/>
        <v>0.15601532926622022</v>
      </c>
      <c r="J72">
        <v>7</v>
      </c>
      <c r="K72">
        <f>(LOG(E71))</f>
        <v>1.7403626894942439</v>
      </c>
    </row>
    <row r="73" spans="1:11">
      <c r="A73">
        <f>(LOG(H72))</f>
        <v>-1.681893991391991</v>
      </c>
      <c r="B73">
        <v>7.5</v>
      </c>
      <c r="D73">
        <v>8</v>
      </c>
      <c r="E73" s="1">
        <v>54</v>
      </c>
      <c r="F73" s="1">
        <f>(E73*K55)/100</f>
        <v>14.526</v>
      </c>
      <c r="G73" s="1">
        <f t="shared" si="0"/>
        <v>1.1621460398253765</v>
      </c>
      <c r="H73" s="3">
        <f t="shared" si="3"/>
        <v>1.8158531872271507E-2</v>
      </c>
      <c r="I73">
        <f t="shared" si="1"/>
        <v>0.14526825497817206</v>
      </c>
      <c r="J73">
        <v>7.5</v>
      </c>
      <c r="K73">
        <f>(LOG(E72))</f>
        <v>1.7403626894942439</v>
      </c>
    </row>
    <row r="74" spans="1:11">
      <c r="A74">
        <f>(LOG(H73))</f>
        <v>-1.7409192673537923</v>
      </c>
      <c r="B74">
        <v>8</v>
      </c>
      <c r="G74" t="s">
        <v>6</v>
      </c>
      <c r="J74">
        <v>8</v>
      </c>
      <c r="K74">
        <f>(LOG(E73))</f>
        <v>1.7323937598229686</v>
      </c>
    </row>
    <row r="79" spans="1:11">
      <c r="B79">
        <v>0</v>
      </c>
      <c r="C79">
        <v>0</v>
      </c>
      <c r="D79">
        <v>0</v>
      </c>
    </row>
    <row r="80" spans="1:11">
      <c r="B80">
        <v>0.5</v>
      </c>
      <c r="C80">
        <f>(SQRTPI(B80))</f>
        <v>1.2533141373155001</v>
      </c>
      <c r="D80">
        <v>20</v>
      </c>
    </row>
    <row r="81" spans="2:4">
      <c r="B81">
        <v>1</v>
      </c>
      <c r="C81">
        <f t="shared" ref="C81:C94" si="4">(SQRTPI(B81))</f>
        <v>1.7724538509055159</v>
      </c>
      <c r="D81">
        <v>22</v>
      </c>
    </row>
    <row r="82" spans="2:4">
      <c r="B82">
        <v>1.5</v>
      </c>
      <c r="C82">
        <f t="shared" si="4"/>
        <v>2.1708037636748028</v>
      </c>
      <c r="D82">
        <v>24</v>
      </c>
    </row>
    <row r="83" spans="2:4">
      <c r="B83">
        <v>2</v>
      </c>
      <c r="C83">
        <f t="shared" si="4"/>
        <v>2.5066282746310002</v>
      </c>
      <c r="D83">
        <v>25</v>
      </c>
    </row>
    <row r="84" spans="2:4">
      <c r="B84">
        <v>2.5</v>
      </c>
      <c r="C84">
        <f t="shared" si="4"/>
        <v>2.8024956081989645</v>
      </c>
      <c r="D84">
        <v>27</v>
      </c>
    </row>
    <row r="85" spans="2:4">
      <c r="B85">
        <v>3</v>
      </c>
      <c r="C85">
        <f t="shared" si="4"/>
        <v>3.0699801238394655</v>
      </c>
      <c r="D85">
        <v>28</v>
      </c>
    </row>
    <row r="86" spans="2:4">
      <c r="B86">
        <v>3.5</v>
      </c>
      <c r="C86">
        <f t="shared" si="4"/>
        <v>3.3159575219782709</v>
      </c>
      <c r="D86">
        <v>29</v>
      </c>
    </row>
    <row r="87" spans="2:4">
      <c r="B87">
        <v>4</v>
      </c>
      <c r="C87">
        <f t="shared" si="4"/>
        <v>3.5449077018110318</v>
      </c>
      <c r="D87">
        <v>30</v>
      </c>
    </row>
    <row r="88" spans="2:4">
      <c r="B88">
        <v>4.5</v>
      </c>
      <c r="C88">
        <f t="shared" si="4"/>
        <v>3.7599424119465006</v>
      </c>
      <c r="D88">
        <v>35</v>
      </c>
    </row>
    <row r="89" spans="2:4">
      <c r="B89">
        <v>5</v>
      </c>
      <c r="C89">
        <f t="shared" si="4"/>
        <v>3.963327297606011</v>
      </c>
      <c r="D89">
        <v>40</v>
      </c>
    </row>
    <row r="90" spans="2:4">
      <c r="B90">
        <v>5.5</v>
      </c>
      <c r="C90">
        <f t="shared" si="4"/>
        <v>4.1567727379234798</v>
      </c>
      <c r="D90">
        <v>42</v>
      </c>
    </row>
    <row r="91" spans="2:4">
      <c r="B91">
        <v>6</v>
      </c>
      <c r="C91">
        <f t="shared" si="4"/>
        <v>4.3416075273496055</v>
      </c>
      <c r="D91">
        <v>45</v>
      </c>
    </row>
    <row r="92" spans="2:4">
      <c r="B92">
        <v>7</v>
      </c>
      <c r="C92">
        <f t="shared" si="4"/>
        <v>4.6894720998347514</v>
      </c>
      <c r="D92">
        <v>45</v>
      </c>
    </row>
    <row r="93" spans="2:4">
      <c r="B93">
        <v>7.5</v>
      </c>
      <c r="C93">
        <f t="shared" si="4"/>
        <v>4.8540647813892477</v>
      </c>
      <c r="D93">
        <v>45</v>
      </c>
    </row>
    <row r="94" spans="2:4">
      <c r="B94">
        <v>8</v>
      </c>
      <c r="C94">
        <f t="shared" si="4"/>
        <v>5.0132565492620005</v>
      </c>
      <c r="D94" s="1">
        <v>46</v>
      </c>
    </row>
    <row r="98" spans="3:3">
      <c r="C98" s="2" t="s">
        <v>8</v>
      </c>
    </row>
  </sheetData>
  <pageMargins left="0.7" right="0.7" top="0.75" bottom="0.75" header="0.3" footer="0.3"/>
  <pageSetup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9"/>
  <sheetViews>
    <sheetView workbookViewId="0">
      <selection activeCell="D1" sqref="D1"/>
    </sheetView>
  </sheetViews>
  <sheetFormatPr baseColWidth="10" defaultColWidth="8.83203125" defaultRowHeight="15"/>
  <sheetData>
    <row r="1" spans="1:4">
      <c r="A1" t="s">
        <v>10</v>
      </c>
      <c r="B1" t="s">
        <v>11</v>
      </c>
    </row>
    <row r="2" spans="1:4">
      <c r="A2">
        <v>0</v>
      </c>
      <c r="B2">
        <v>0</v>
      </c>
      <c r="C2">
        <v>0</v>
      </c>
      <c r="D2">
        <v>0</v>
      </c>
    </row>
    <row r="3" spans="1:4">
      <c r="A3">
        <v>0.5</v>
      </c>
      <c r="B3">
        <f>(LOG(A3))</f>
        <v>-0.3010299956639812</v>
      </c>
      <c r="C3">
        <f>(LOG(D3))</f>
        <v>1.3010299956639813</v>
      </c>
      <c r="D3">
        <v>20</v>
      </c>
    </row>
    <row r="4" spans="1:4">
      <c r="A4">
        <v>1</v>
      </c>
      <c r="B4">
        <f t="shared" ref="B4:B15" si="0">(LOG(A4))</f>
        <v>0</v>
      </c>
      <c r="C4">
        <f t="shared" ref="C4:C15" si="1">(LOG(D4))</f>
        <v>1.3424226808222062</v>
      </c>
      <c r="D4">
        <v>22</v>
      </c>
    </row>
    <row r="5" spans="1:4">
      <c r="A5">
        <v>1.5</v>
      </c>
      <c r="B5">
        <f t="shared" si="0"/>
        <v>0.17609125905568124</v>
      </c>
      <c r="C5">
        <f t="shared" si="1"/>
        <v>1.3802112417116059</v>
      </c>
      <c r="D5">
        <v>24</v>
      </c>
    </row>
    <row r="6" spans="1:4">
      <c r="A6">
        <v>2</v>
      </c>
      <c r="B6">
        <f t="shared" si="0"/>
        <v>0.3010299956639812</v>
      </c>
      <c r="C6">
        <f t="shared" si="1"/>
        <v>1.3979400086720377</v>
      </c>
      <c r="D6">
        <v>25</v>
      </c>
    </row>
    <row r="7" spans="1:4">
      <c r="A7">
        <v>2.5</v>
      </c>
      <c r="B7">
        <f t="shared" si="0"/>
        <v>0.3979400086720376</v>
      </c>
      <c r="C7">
        <f t="shared" si="1"/>
        <v>1.4313637641589874</v>
      </c>
      <c r="D7">
        <v>27</v>
      </c>
    </row>
    <row r="8" spans="1:4">
      <c r="A8">
        <v>3</v>
      </c>
      <c r="B8">
        <f t="shared" si="0"/>
        <v>0.47712125471966244</v>
      </c>
      <c r="C8">
        <f t="shared" si="1"/>
        <v>1.4471580313422192</v>
      </c>
      <c r="D8">
        <v>28</v>
      </c>
    </row>
    <row r="9" spans="1:4">
      <c r="A9">
        <v>3.5</v>
      </c>
      <c r="B9">
        <f t="shared" si="0"/>
        <v>0.54406804435027567</v>
      </c>
      <c r="C9">
        <f t="shared" si="1"/>
        <v>1.4623979978989561</v>
      </c>
      <c r="D9">
        <v>29</v>
      </c>
    </row>
    <row r="10" spans="1:4">
      <c r="A10">
        <v>4</v>
      </c>
      <c r="B10">
        <f t="shared" si="0"/>
        <v>0.6020599913279624</v>
      </c>
      <c r="C10">
        <f t="shared" si="1"/>
        <v>1.4771212547196624</v>
      </c>
      <c r="D10">
        <v>30</v>
      </c>
    </row>
    <row r="11" spans="1:4">
      <c r="A11">
        <v>4.5</v>
      </c>
      <c r="B11">
        <f t="shared" si="0"/>
        <v>0.65321251377534373</v>
      </c>
      <c r="C11">
        <f t="shared" si="1"/>
        <v>1.5440680443502757</v>
      </c>
      <c r="D11">
        <v>35</v>
      </c>
    </row>
    <row r="12" spans="1:4">
      <c r="A12">
        <v>5</v>
      </c>
      <c r="B12">
        <f t="shared" si="0"/>
        <v>0.69897000433601886</v>
      </c>
      <c r="C12">
        <f t="shared" si="1"/>
        <v>1.6020599913279623</v>
      </c>
      <c r="D12">
        <v>40</v>
      </c>
    </row>
    <row r="13" spans="1:4">
      <c r="A13">
        <v>5.5</v>
      </c>
      <c r="B13">
        <f t="shared" si="0"/>
        <v>0.74036268949424389</v>
      </c>
      <c r="C13">
        <f t="shared" si="1"/>
        <v>1.6232492903979006</v>
      </c>
      <c r="D13">
        <v>42</v>
      </c>
    </row>
    <row r="14" spans="1:4">
      <c r="A14">
        <v>6</v>
      </c>
      <c r="B14">
        <f t="shared" si="0"/>
        <v>0.77815125038364363</v>
      </c>
      <c r="C14">
        <f t="shared" si="1"/>
        <v>1.6532125137753437</v>
      </c>
      <c r="D14">
        <v>45</v>
      </c>
    </row>
    <row r="15" spans="1:4">
      <c r="A15">
        <v>6.5</v>
      </c>
      <c r="B15">
        <f t="shared" si="0"/>
        <v>0.81291335664285558</v>
      </c>
      <c r="C15">
        <f t="shared" si="1"/>
        <v>1.6532125137753437</v>
      </c>
      <c r="D15">
        <v>45</v>
      </c>
    </row>
    <row r="16" spans="1:4">
      <c r="A16">
        <v>7</v>
      </c>
      <c r="B16">
        <f>(LOG(A16))</f>
        <v>0.84509804001425681</v>
      </c>
      <c r="C16">
        <f>(LOG(D16))</f>
        <v>1.6532125137753437</v>
      </c>
      <c r="D16">
        <v>45</v>
      </c>
    </row>
    <row r="17" spans="1:12">
      <c r="A17">
        <v>7.5</v>
      </c>
      <c r="B17">
        <f>(LOG(A17))</f>
        <v>0.87506126339170009</v>
      </c>
      <c r="C17">
        <f>(LOG(D17))</f>
        <v>1.6532125137753437</v>
      </c>
      <c r="D17">
        <v>45</v>
      </c>
    </row>
    <row r="18" spans="1:12">
      <c r="A18">
        <v>8</v>
      </c>
      <c r="B18">
        <f>(LOG(A18))</f>
        <v>0.90308998699194354</v>
      </c>
      <c r="C18">
        <f>(LOG(D18))</f>
        <v>1.6627578316815741</v>
      </c>
      <c r="D18" s="1">
        <v>46</v>
      </c>
    </row>
    <row r="19" spans="1:12">
      <c r="K19">
        <v>0</v>
      </c>
      <c r="L19" t="e">
        <f>(LOG(K19))</f>
        <v>#NUM!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D18"/>
  <sheetViews>
    <sheetView workbookViewId="0">
      <selection activeCell="G22" sqref="G22"/>
    </sheetView>
  </sheetViews>
  <sheetFormatPr baseColWidth="10" defaultColWidth="8.83203125" defaultRowHeight="15"/>
  <sheetData>
    <row r="1" spans="2:4">
      <c r="C1" t="s">
        <v>12</v>
      </c>
    </row>
    <row r="2" spans="2:4">
      <c r="B2">
        <v>0</v>
      </c>
      <c r="C2">
        <v>0</v>
      </c>
      <c r="D2">
        <v>0</v>
      </c>
    </row>
    <row r="3" spans="2:4">
      <c r="B3">
        <v>0.5</v>
      </c>
      <c r="C3">
        <f>(SQRT(B3))</f>
        <v>0.70710678118654757</v>
      </c>
      <c r="D3">
        <v>20</v>
      </c>
    </row>
    <row r="4" spans="2:4">
      <c r="B4">
        <v>1</v>
      </c>
      <c r="C4">
        <f>(SQRT(B4))</f>
        <v>1</v>
      </c>
      <c r="D4">
        <v>22</v>
      </c>
    </row>
    <row r="5" spans="2:4">
      <c r="B5">
        <v>1.5</v>
      </c>
      <c r="C5">
        <f t="shared" ref="C5:C18" si="0">(SQRT(B5))</f>
        <v>1.2247448713915889</v>
      </c>
      <c r="D5">
        <v>24</v>
      </c>
    </row>
    <row r="6" spans="2:4">
      <c r="B6">
        <v>2</v>
      </c>
      <c r="C6">
        <f t="shared" si="0"/>
        <v>1.4142135623730951</v>
      </c>
      <c r="D6">
        <v>25</v>
      </c>
    </row>
    <row r="7" spans="2:4">
      <c r="B7">
        <v>2.5</v>
      </c>
      <c r="C7">
        <f t="shared" si="0"/>
        <v>1.5811388300841898</v>
      </c>
      <c r="D7">
        <v>27</v>
      </c>
    </row>
    <row r="8" spans="2:4">
      <c r="B8">
        <v>3</v>
      </c>
      <c r="C8">
        <f t="shared" si="0"/>
        <v>1.7320508075688772</v>
      </c>
      <c r="D8">
        <v>28</v>
      </c>
    </row>
    <row r="9" spans="2:4">
      <c r="B9">
        <v>3.5</v>
      </c>
      <c r="C9">
        <f t="shared" si="0"/>
        <v>1.8708286933869707</v>
      </c>
      <c r="D9">
        <v>29</v>
      </c>
    </row>
    <row r="10" spans="2:4">
      <c r="B10">
        <v>4</v>
      </c>
      <c r="C10">
        <f t="shared" si="0"/>
        <v>2</v>
      </c>
      <c r="D10">
        <v>30</v>
      </c>
    </row>
    <row r="11" spans="2:4">
      <c r="B11">
        <v>4.5</v>
      </c>
      <c r="C11">
        <f t="shared" si="0"/>
        <v>2.1213203435596424</v>
      </c>
      <c r="D11">
        <v>35</v>
      </c>
    </row>
    <row r="12" spans="2:4">
      <c r="B12">
        <v>5</v>
      </c>
      <c r="C12">
        <f t="shared" si="0"/>
        <v>2.2360679774997898</v>
      </c>
      <c r="D12">
        <v>40</v>
      </c>
    </row>
    <row r="13" spans="2:4">
      <c r="B13">
        <v>5.5</v>
      </c>
      <c r="C13">
        <f t="shared" si="0"/>
        <v>2.3452078799117149</v>
      </c>
      <c r="D13">
        <v>42</v>
      </c>
    </row>
    <row r="14" spans="2:4">
      <c r="B14">
        <v>6</v>
      </c>
      <c r="C14">
        <f t="shared" si="0"/>
        <v>2.4494897427831779</v>
      </c>
      <c r="D14">
        <v>45</v>
      </c>
    </row>
    <row r="15" spans="2:4">
      <c r="B15">
        <v>6.5</v>
      </c>
      <c r="C15">
        <f t="shared" si="0"/>
        <v>2.5495097567963922</v>
      </c>
      <c r="D15">
        <v>45</v>
      </c>
    </row>
    <row r="16" spans="2:4">
      <c r="B16">
        <v>7</v>
      </c>
      <c r="C16">
        <f t="shared" si="0"/>
        <v>2.6457513110645907</v>
      </c>
      <c r="D16">
        <v>45</v>
      </c>
    </row>
    <row r="17" spans="2:4">
      <c r="B17">
        <v>7.5</v>
      </c>
      <c r="C17">
        <f t="shared" si="0"/>
        <v>2.7386127875258306</v>
      </c>
      <c r="D17">
        <v>45</v>
      </c>
    </row>
    <row r="18" spans="2:4">
      <c r="B18">
        <v>8</v>
      </c>
      <c r="C18">
        <f t="shared" si="0"/>
        <v>2.8284271247461903</v>
      </c>
      <c r="D18" s="1">
        <v>46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C5BF6-2F8C-3049-9E05-12DA8EAAFDE4}">
  <dimension ref="A2:C37"/>
  <sheetViews>
    <sheetView workbookViewId="0">
      <selection activeCell="E12" sqref="E12"/>
    </sheetView>
  </sheetViews>
  <sheetFormatPr baseColWidth="10" defaultRowHeight="15"/>
  <sheetData>
    <row r="2" spans="1:3">
      <c r="A2">
        <v>0</v>
      </c>
      <c r="B2">
        <v>0</v>
      </c>
      <c r="C2">
        <v>0</v>
      </c>
    </row>
    <row r="3" spans="1:3">
      <c r="A3">
        <v>0.5</v>
      </c>
      <c r="B3">
        <v>0.79</v>
      </c>
      <c r="C3" s="1">
        <v>80</v>
      </c>
    </row>
    <row r="4" spans="1:3">
      <c r="A4">
        <v>1</v>
      </c>
      <c r="B4">
        <v>1</v>
      </c>
      <c r="C4" s="1">
        <v>78</v>
      </c>
    </row>
    <row r="5" spans="1:3">
      <c r="A5">
        <v>1.5</v>
      </c>
      <c r="B5">
        <v>1.1399999999999999</v>
      </c>
      <c r="C5" s="1">
        <v>76</v>
      </c>
    </row>
    <row r="6" spans="1:3">
      <c r="A6">
        <v>2</v>
      </c>
      <c r="B6">
        <v>1.26</v>
      </c>
      <c r="C6" s="1">
        <v>75</v>
      </c>
    </row>
    <row r="7" spans="1:3">
      <c r="A7">
        <v>2.5</v>
      </c>
      <c r="B7">
        <v>1.36</v>
      </c>
      <c r="C7" s="1">
        <v>73</v>
      </c>
    </row>
    <row r="8" spans="1:3">
      <c r="A8">
        <v>3</v>
      </c>
      <c r="B8">
        <v>1.44</v>
      </c>
      <c r="C8" s="1">
        <v>72</v>
      </c>
    </row>
    <row r="9" spans="1:3">
      <c r="A9">
        <v>3.5</v>
      </c>
      <c r="B9">
        <v>1.51</v>
      </c>
      <c r="C9" s="1">
        <v>71</v>
      </c>
    </row>
    <row r="10" spans="1:3">
      <c r="A10">
        <v>4</v>
      </c>
      <c r="B10">
        <v>1.58</v>
      </c>
      <c r="C10" s="1">
        <v>70</v>
      </c>
    </row>
    <row r="11" spans="1:3">
      <c r="A11">
        <v>4.5</v>
      </c>
      <c r="B11">
        <v>1.65</v>
      </c>
      <c r="C11" s="1">
        <v>65</v>
      </c>
    </row>
    <row r="12" spans="1:3">
      <c r="A12">
        <v>5</v>
      </c>
      <c r="B12">
        <v>1.71</v>
      </c>
      <c r="C12" s="1">
        <v>60</v>
      </c>
    </row>
    <row r="13" spans="1:3">
      <c r="A13">
        <v>5.5</v>
      </c>
      <c r="B13">
        <v>1.77</v>
      </c>
      <c r="C13" s="1">
        <v>58</v>
      </c>
    </row>
    <row r="14" spans="1:3">
      <c r="A14">
        <v>6</v>
      </c>
      <c r="B14">
        <v>1.82</v>
      </c>
      <c r="C14" s="1">
        <v>55</v>
      </c>
    </row>
    <row r="15" spans="1:3">
      <c r="A15">
        <v>6.5</v>
      </c>
      <c r="B15">
        <v>1.87</v>
      </c>
      <c r="C15" s="1">
        <v>55</v>
      </c>
    </row>
    <row r="16" spans="1:3">
      <c r="A16">
        <v>7</v>
      </c>
      <c r="B16">
        <v>1.91</v>
      </c>
      <c r="C16" s="1">
        <v>55</v>
      </c>
    </row>
    <row r="17" spans="1:3">
      <c r="A17">
        <v>7.5</v>
      </c>
      <c r="B17">
        <v>1.96</v>
      </c>
      <c r="C17" s="1">
        <v>55</v>
      </c>
    </row>
    <row r="18" spans="1:3">
      <c r="A18">
        <v>8</v>
      </c>
      <c r="B18">
        <v>2</v>
      </c>
      <c r="C18" s="1">
        <v>54</v>
      </c>
    </row>
    <row r="20" spans="1:3">
      <c r="B20" t="s">
        <v>13</v>
      </c>
    </row>
    <row r="21" spans="1:3">
      <c r="A21">
        <v>0</v>
      </c>
      <c r="B21">
        <f>(C21^(1/3))</f>
        <v>4.6415888336127793</v>
      </c>
      <c r="C21">
        <v>100</v>
      </c>
    </row>
    <row r="22" spans="1:3">
      <c r="A22">
        <v>0.5</v>
      </c>
      <c r="B22">
        <f>(C22^(1/3))</f>
        <v>4.3088693800637659</v>
      </c>
      <c r="C22" s="1">
        <v>80</v>
      </c>
    </row>
    <row r="23" spans="1:3">
      <c r="A23">
        <v>1</v>
      </c>
      <c r="B23">
        <f t="shared" ref="B23:B37" si="0">(C23^(1/3))</f>
        <v>4.2726586816979166</v>
      </c>
      <c r="C23" s="1">
        <v>78</v>
      </c>
    </row>
    <row r="24" spans="1:3">
      <c r="A24">
        <v>1.5</v>
      </c>
      <c r="B24">
        <f t="shared" si="0"/>
        <v>4.2358235842548932</v>
      </c>
      <c r="C24" s="1">
        <v>76</v>
      </c>
    </row>
    <row r="25" spans="1:3">
      <c r="A25">
        <v>2</v>
      </c>
      <c r="B25">
        <f t="shared" si="0"/>
        <v>4.2171633265087456</v>
      </c>
      <c r="C25" s="1">
        <v>75</v>
      </c>
    </row>
    <row r="26" spans="1:3">
      <c r="A26">
        <v>2.5</v>
      </c>
      <c r="B26">
        <f t="shared" si="0"/>
        <v>4.179339196381231</v>
      </c>
      <c r="C26" s="1">
        <v>73</v>
      </c>
    </row>
    <row r="27" spans="1:3">
      <c r="A27">
        <v>3</v>
      </c>
      <c r="B27">
        <f t="shared" si="0"/>
        <v>4.1601676461038073</v>
      </c>
      <c r="C27" s="1">
        <v>72</v>
      </c>
    </row>
    <row r="28" spans="1:3">
      <c r="A28">
        <v>3.5</v>
      </c>
      <c r="B28">
        <f t="shared" si="0"/>
        <v>4.1408177494228529</v>
      </c>
      <c r="C28" s="1">
        <v>71</v>
      </c>
    </row>
    <row r="29" spans="1:3">
      <c r="A29">
        <v>4</v>
      </c>
      <c r="B29">
        <f t="shared" si="0"/>
        <v>4.121285299808557</v>
      </c>
      <c r="C29" s="1">
        <v>70</v>
      </c>
    </row>
    <row r="30" spans="1:3">
      <c r="A30">
        <v>4.5</v>
      </c>
      <c r="B30">
        <f t="shared" si="0"/>
        <v>4.020725758589057</v>
      </c>
      <c r="C30" s="1">
        <v>65</v>
      </c>
    </row>
    <row r="31" spans="1:3">
      <c r="A31">
        <v>5</v>
      </c>
      <c r="B31">
        <f t="shared" si="0"/>
        <v>3.9148676411688634</v>
      </c>
      <c r="C31" s="1">
        <v>60</v>
      </c>
    </row>
    <row r="32" spans="1:3">
      <c r="A32">
        <v>5.5</v>
      </c>
      <c r="B32">
        <f t="shared" si="0"/>
        <v>3.8708766406277961</v>
      </c>
      <c r="C32" s="1">
        <v>58</v>
      </c>
    </row>
    <row r="33" spans="1:3">
      <c r="A33">
        <v>6</v>
      </c>
      <c r="B33">
        <f t="shared" si="0"/>
        <v>3.8029524607613916</v>
      </c>
      <c r="C33" s="1">
        <v>55</v>
      </c>
    </row>
    <row r="34" spans="1:3">
      <c r="A34">
        <v>6.5</v>
      </c>
      <c r="B34">
        <f t="shared" si="0"/>
        <v>3.8029524607613916</v>
      </c>
      <c r="C34" s="1">
        <v>55</v>
      </c>
    </row>
    <row r="35" spans="1:3">
      <c r="A35">
        <v>7</v>
      </c>
      <c r="B35">
        <f t="shared" si="0"/>
        <v>3.8029524607613916</v>
      </c>
      <c r="C35" s="1">
        <v>55</v>
      </c>
    </row>
    <row r="36" spans="1:3">
      <c r="A36">
        <v>7.5</v>
      </c>
      <c r="B36">
        <f t="shared" si="0"/>
        <v>3.8029524607613916</v>
      </c>
      <c r="C36" s="1">
        <v>55</v>
      </c>
    </row>
    <row r="37" spans="1:3">
      <c r="A37">
        <v>8</v>
      </c>
      <c r="B37">
        <f t="shared" si="0"/>
        <v>3.7797631496846198</v>
      </c>
      <c r="C37" s="1">
        <v>54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first - zero</vt:lpstr>
      <vt:lpstr>Krosmeyer</vt:lpstr>
      <vt:lpstr>Higuchi</vt:lpstr>
      <vt:lpstr>Crowell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Sahar Salehi</dc:creator>
  <cp:lastModifiedBy>NIC</cp:lastModifiedBy>
  <dcterms:created xsi:type="dcterms:W3CDTF">2019-01-02T11:01:12Z</dcterms:created>
  <dcterms:modified xsi:type="dcterms:W3CDTF">2021-04-27T10:32:49Z</dcterms:modified>
</cp:coreProperties>
</file>