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labdata\martar_lab_data\donnaA\LCMS\PK paper Sep 2019\PK paper June 2020\Drug Metab PK Sep 2020\NSAP April 2021\suppl files\"/>
    </mc:Choice>
  </mc:AlternateContent>
  <bookViews>
    <workbookView xWindow="0" yWindow="0" windowWidth="23040" windowHeight="8670" activeTab="2"/>
  </bookViews>
  <sheets>
    <sheet name="Plasma 1284" sheetId="5" r:id="rId1"/>
    <sheet name="Brain 1284" sheetId="1" r:id="rId2"/>
    <sheet name="Liver 1284" sheetId="3" r:id="rId3"/>
    <sheet name="Plasma 1284 (anova)" sheetId="6" r:id="rId4"/>
    <sheet name="Brain 1284 (anova)" sheetId="2" r:id="rId5"/>
    <sheet name="Liver 1284 (anova)" sheetId="4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5" l="1"/>
  <c r="B15" i="5"/>
  <c r="B10" i="5"/>
  <c r="B28" i="5" l="1"/>
  <c r="J26" i="5" s="1"/>
  <c r="I21" i="5"/>
  <c r="H14" i="5"/>
  <c r="J14" i="5" l="1"/>
  <c r="I19" i="5"/>
  <c r="H22" i="5"/>
  <c r="H18" i="5"/>
  <c r="G24" i="5"/>
  <c r="I18" i="5"/>
  <c r="G27" i="5"/>
  <c r="J18" i="5"/>
  <c r="I12" i="5"/>
  <c r="J12" i="5"/>
  <c r="J19" i="5"/>
  <c r="I14" i="5"/>
  <c r="H20" i="5"/>
  <c r="H13" i="5"/>
  <c r="H15" i="5"/>
  <c r="J27" i="5"/>
  <c r="H16" i="5"/>
  <c r="I20" i="5"/>
  <c r="G13" i="5"/>
  <c r="J13" i="5"/>
  <c r="G12" i="5"/>
  <c r="G14" i="5"/>
  <c r="G18" i="5"/>
  <c r="J20" i="5"/>
  <c r="I13" i="5"/>
  <c r="I15" i="5"/>
  <c r="H12" i="5"/>
  <c r="H24" i="5"/>
  <c r="G25" i="5"/>
  <c r="G19" i="5"/>
  <c r="H21" i="5"/>
  <c r="G26" i="5"/>
  <c r="J24" i="5"/>
  <c r="J28" i="5"/>
  <c r="J25" i="5"/>
  <c r="H19" i="5"/>
  <c r="H30" i="5" l="1"/>
  <c r="H31" i="5"/>
  <c r="H32" i="5"/>
  <c r="J32" i="5"/>
  <c r="J30" i="5"/>
  <c r="J31" i="5"/>
  <c r="B31" i="3"/>
  <c r="J31" i="3" s="1"/>
  <c r="J30" i="3"/>
  <c r="J29" i="3"/>
  <c r="G29" i="3"/>
  <c r="B24" i="3"/>
  <c r="H23" i="3" s="1"/>
  <c r="I23" i="3"/>
  <c r="I21" i="3"/>
  <c r="H21" i="3"/>
  <c r="B17" i="3"/>
  <c r="G13" i="3" s="1"/>
  <c r="B9" i="3"/>
  <c r="H7" i="3" s="1"/>
  <c r="I8" i="3"/>
  <c r="H8" i="3"/>
  <c r="I7" i="3"/>
  <c r="I6" i="3"/>
  <c r="I35" i="3" l="1"/>
  <c r="G16" i="3"/>
  <c r="J21" i="3"/>
  <c r="G14" i="3"/>
  <c r="I14" i="3"/>
  <c r="G15" i="3"/>
  <c r="J28" i="3"/>
  <c r="J23" i="3"/>
  <c r="G12" i="3"/>
  <c r="H19" i="3"/>
  <c r="I12" i="3"/>
  <c r="I34" i="3" s="1"/>
  <c r="I19" i="3"/>
  <c r="G27" i="3"/>
  <c r="G6" i="3"/>
  <c r="I13" i="3"/>
  <c r="I33" i="3" s="1"/>
  <c r="J19" i="3"/>
  <c r="G28" i="3"/>
  <c r="G20" i="3"/>
  <c r="G22" i="3"/>
  <c r="H24" i="3"/>
  <c r="H6" i="3"/>
  <c r="H9" i="3"/>
  <c r="I15" i="3"/>
  <c r="H20" i="3"/>
  <c r="H22" i="3"/>
  <c r="J24" i="3"/>
  <c r="G30" i="3"/>
  <c r="I20" i="3"/>
  <c r="I22" i="3"/>
  <c r="H25" i="3"/>
  <c r="G7" i="3"/>
  <c r="J20" i="3"/>
  <c r="J22" i="3"/>
  <c r="G19" i="3"/>
  <c r="G21" i="3"/>
  <c r="J27" i="3"/>
  <c r="H33" i="3" l="1"/>
  <c r="H34" i="3"/>
  <c r="H35" i="3"/>
  <c r="G33" i="3"/>
  <c r="J35" i="3"/>
  <c r="J33" i="3"/>
  <c r="J34" i="3"/>
  <c r="G34" i="3"/>
  <c r="J43" i="3"/>
  <c r="I43" i="3"/>
  <c r="H43" i="3"/>
  <c r="G35" i="3"/>
  <c r="B28" i="1" l="1"/>
  <c r="B16" i="1"/>
  <c r="H12" i="1" s="1"/>
  <c r="B9" i="1"/>
  <c r="I8" i="1" s="1"/>
  <c r="H21" i="1" l="1"/>
  <c r="H22" i="1"/>
  <c r="J19" i="1"/>
  <c r="H19" i="1"/>
  <c r="J20" i="1"/>
  <c r="J21" i="1"/>
  <c r="I23" i="1"/>
  <c r="I24" i="1"/>
  <c r="I19" i="1"/>
  <c r="I20" i="1"/>
  <c r="I21" i="1"/>
  <c r="I22" i="1"/>
  <c r="H20" i="1"/>
  <c r="G21" i="1"/>
  <c r="G22" i="1"/>
  <c r="G23" i="1"/>
  <c r="G25" i="1"/>
  <c r="G26" i="1"/>
  <c r="G27" i="1"/>
  <c r="G24" i="1"/>
  <c r="G20" i="1"/>
  <c r="G19" i="1"/>
  <c r="J15" i="1"/>
  <c r="I15" i="1"/>
  <c r="I14" i="1"/>
  <c r="I13" i="1"/>
  <c r="I17" i="1"/>
  <c r="J14" i="1"/>
  <c r="J13" i="1"/>
  <c r="J12" i="1"/>
  <c r="I12" i="1"/>
  <c r="H15" i="1"/>
  <c r="I16" i="1"/>
  <c r="J16" i="1"/>
  <c r="I7" i="1"/>
  <c r="J8" i="1"/>
  <c r="J7" i="1"/>
  <c r="H14" i="1"/>
  <c r="H13" i="1"/>
  <c r="H29" i="1" s="1"/>
  <c r="I9" i="1"/>
  <c r="J10" i="1"/>
  <c r="J9" i="1"/>
  <c r="G15" i="1"/>
  <c r="J6" i="1"/>
  <c r="G6" i="1"/>
  <c r="G12" i="1"/>
  <c r="G8" i="1"/>
  <c r="G7" i="1"/>
  <c r="G13" i="1"/>
  <c r="G14" i="1"/>
  <c r="I6" i="1"/>
  <c r="I30" i="1" l="1"/>
  <c r="I31" i="1"/>
  <c r="I29" i="1"/>
  <c r="J30" i="1"/>
  <c r="J31" i="1"/>
  <c r="J29" i="1"/>
  <c r="H31" i="1"/>
  <c r="H30" i="1"/>
  <c r="G31" i="1"/>
  <c r="G30" i="1"/>
  <c r="G29" i="1"/>
  <c r="I7" i="5"/>
  <c r="I8" i="5"/>
  <c r="I10" i="5"/>
  <c r="G8" i="5"/>
  <c r="G7" i="5"/>
  <c r="I9" i="5"/>
  <c r="G6" i="5"/>
  <c r="I6" i="5"/>
  <c r="I30" i="5" l="1"/>
  <c r="I31" i="5"/>
  <c r="I32" i="5"/>
  <c r="G31" i="5"/>
  <c r="G32" i="5"/>
  <c r="G30" i="5"/>
</calcChain>
</file>

<file path=xl/sharedStrings.xml><?xml version="1.0" encoding="utf-8"?>
<sst xmlns="http://schemas.openxmlformats.org/spreadsheetml/2006/main" count="146" uniqueCount="39">
  <si>
    <t>Exp Date</t>
  </si>
  <si>
    <t>LPS</t>
  </si>
  <si>
    <t>n</t>
  </si>
  <si>
    <t>mean</t>
  </si>
  <si>
    <t>std</t>
  </si>
  <si>
    <t>% Reduction</t>
  </si>
  <si>
    <t>ORAL</t>
  </si>
  <si>
    <t>% reduction</t>
  </si>
  <si>
    <t/>
  </si>
  <si>
    <t>ANOVA</t>
  </si>
  <si>
    <t>Percent_Reduction</t>
  </si>
  <si>
    <t>Sum of Squares</t>
  </si>
  <si>
    <t>df</t>
  </si>
  <si>
    <t>Mean Square</t>
  </si>
  <si>
    <t>F</t>
  </si>
  <si>
    <t>Sig.</t>
  </si>
  <si>
    <t>Between Groups</t>
  </si>
  <si>
    <t>Within Groups</t>
  </si>
  <si>
    <t>Total</t>
  </si>
  <si>
    <t>Gp</t>
  </si>
  <si>
    <t>N</t>
  </si>
  <si>
    <t>Subset for alpha = 0.05</t>
  </si>
  <si>
    <t>1</t>
  </si>
  <si>
    <t>2</t>
  </si>
  <si>
    <t>3</t>
  </si>
  <si>
    <t>AN1284 10 mg</t>
  </si>
  <si>
    <t>AN1284 0.5 mg</t>
  </si>
  <si>
    <t>AN1284 2.5 mg</t>
  </si>
  <si>
    <t>Subset for alpha = 0.01</t>
  </si>
  <si>
    <r>
      <t>Duncan</t>
    </r>
    <r>
      <rPr>
        <vertAlign val="superscript"/>
        <sz val="11"/>
        <color indexed="60"/>
        <rFont val="Calibri"/>
        <family val="2"/>
        <scheme val="minor"/>
      </rPr>
      <t>a,b</t>
    </r>
  </si>
  <si>
    <t>alpha = 0.01</t>
  </si>
  <si>
    <r>
      <t>Duncan</t>
    </r>
    <r>
      <rPr>
        <vertAlign val="superscript"/>
        <sz val="9"/>
        <color indexed="60"/>
        <rFont val="Arial"/>
        <family val="2"/>
      </rPr>
      <t>a,b</t>
    </r>
  </si>
  <si>
    <t>1284 -15 min</t>
  </si>
  <si>
    <t>Plasma IL-6 (pg cytokine/mg protein)</t>
  </si>
  <si>
    <t>Oral</t>
  </si>
  <si>
    <t>mg/kg</t>
  </si>
  <si>
    <t>Liver (pg cytokine/mg protein)</t>
  </si>
  <si>
    <t>Brain IL-6 (pg cytokine/mg protein)</t>
  </si>
  <si>
    <t>Liver IL-6 (pg cytokine/mg protein)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</si>
</sst>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###0.000"/>
    <numFmt numFmtId="166" formatCode="###0"/>
    <numFmt numFmtId="167" formatCode="###0.00"/>
    <numFmt numFmtId="168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8E40"/>
      <name val="Calibri"/>
      <family val="2"/>
      <scheme val="minor"/>
    </font>
    <font>
      <b/>
      <u/>
      <sz val="11"/>
      <color rgb="FF008E40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u/>
      <sz val="11"/>
      <color rgb="FF006600"/>
      <name val="Calibri"/>
      <family val="2"/>
      <scheme val="minor"/>
    </font>
    <font>
      <sz val="11"/>
      <color rgb="FF008E4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E39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name val="Arial"/>
      <family val="2"/>
    </font>
    <font>
      <b/>
      <sz val="11"/>
      <color indexed="60"/>
      <name val="Calibri"/>
      <family val="2"/>
      <scheme val="minor"/>
    </font>
    <font>
      <sz val="11"/>
      <color indexed="60"/>
      <name val="Calibri"/>
      <family val="2"/>
      <scheme val="minor"/>
    </font>
    <font>
      <sz val="11"/>
      <color indexed="62"/>
      <name val="Calibri"/>
      <family val="2"/>
      <scheme val="minor"/>
    </font>
    <font>
      <vertAlign val="superscript"/>
      <sz val="11"/>
      <color indexed="60"/>
      <name val="Calibri"/>
      <family val="2"/>
      <scheme val="minor"/>
    </font>
    <font>
      <vertAlign val="superscript"/>
      <sz val="9"/>
      <color indexed="60"/>
      <name val="Arial"/>
      <family val="2"/>
    </font>
    <font>
      <b/>
      <sz val="11"/>
      <color rgb="FF007E3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1"/>
      </bottom>
      <diagonal/>
    </border>
    <border>
      <left style="thin">
        <color indexed="63"/>
      </left>
      <right style="thin">
        <color indexed="64"/>
      </right>
      <top/>
      <bottom style="thin">
        <color indexed="61"/>
      </bottom>
      <diagonal/>
    </border>
    <border>
      <left style="thin">
        <color indexed="64"/>
      </left>
      <right/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4"/>
      </right>
      <top style="thin">
        <color indexed="61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/>
      <right style="thin">
        <color indexed="63"/>
      </right>
      <top style="thin">
        <color indexed="22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4"/>
      </bottom>
      <diagonal/>
    </border>
    <border>
      <left style="thin">
        <color indexed="63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</cellStyleXfs>
  <cellXfs count="199">
    <xf numFmtId="0" fontId="0" fillId="0" borderId="0" xfId="0"/>
    <xf numFmtId="0" fontId="1" fillId="0" borderId="0" xfId="0" applyFont="1" applyFill="1" applyBorder="1" applyAlignment="1">
      <alignment horizontal="center"/>
    </xf>
    <xf numFmtId="0" fontId="8" fillId="0" borderId="0" xfId="4" applyFont="1" applyFill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3" fillId="0" borderId="0" xfId="4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1" fillId="0" borderId="0" xfId="1" applyFont="1" applyBorder="1" applyAlignment="1">
      <alignment horizontal="center"/>
    </xf>
    <xf numFmtId="14" fontId="6" fillId="0" borderId="0" xfId="1" applyNumberFormat="1" applyFont="1" applyBorder="1" applyAlignment="1">
      <alignment horizontal="center"/>
    </xf>
    <xf numFmtId="1" fontId="6" fillId="0" borderId="0" xfId="1" applyNumberFormat="1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14" fontId="6" fillId="0" borderId="0" xfId="1" applyNumberFormat="1" applyFont="1" applyFill="1" applyBorder="1" applyAlignment="1">
      <alignment horizontal="center"/>
    </xf>
    <xf numFmtId="0" fontId="7" fillId="0" borderId="0" xfId="2" applyFont="1"/>
    <xf numFmtId="164" fontId="14" fillId="0" borderId="0" xfId="1" applyNumberFormat="1" applyFont="1" applyFill="1" applyBorder="1" applyAlignment="1">
      <alignment horizontal="center"/>
    </xf>
    <xf numFmtId="1" fontId="6" fillId="0" borderId="0" xfId="1" applyNumberFormat="1" applyFont="1" applyFill="1" applyBorder="1" applyAlignment="1">
      <alignment horizontal="center"/>
    </xf>
    <xf numFmtId="0" fontId="6" fillId="0" borderId="0" xfId="1" applyFont="1" applyFill="1" applyBorder="1" applyAlignment="1">
      <alignment horizontal="center"/>
    </xf>
    <xf numFmtId="14" fontId="6" fillId="0" borderId="0" xfId="1" applyNumberFormat="1" applyFont="1" applyBorder="1" applyAlignment="1">
      <alignment horizontal="center" vertical="top"/>
    </xf>
    <xf numFmtId="0" fontId="6" fillId="0" borderId="0" xfId="1" applyFont="1" applyBorder="1" applyAlignment="1">
      <alignment horizontal="left" vertical="top"/>
    </xf>
    <xf numFmtId="0" fontId="0" fillId="0" borderId="0" xfId="0" quotePrefix="1" applyFont="1"/>
    <xf numFmtId="1" fontId="7" fillId="0" borderId="0" xfId="1" applyNumberFormat="1" applyFont="1" applyFill="1" applyBorder="1" applyAlignment="1">
      <alignment horizontal="center"/>
    </xf>
    <xf numFmtId="1" fontId="2" fillId="0" borderId="0" xfId="1" applyNumberFormat="1" applyFont="1" applyFill="1" applyBorder="1" applyAlignment="1">
      <alignment horizontal="center"/>
    </xf>
    <xf numFmtId="164" fontId="7" fillId="0" borderId="0" xfId="1" applyNumberFormat="1" applyFont="1" applyFill="1" applyBorder="1" applyAlignment="1">
      <alignment horizontal="center"/>
    </xf>
    <xf numFmtId="1" fontId="7" fillId="0" borderId="0" xfId="0" applyNumberFormat="1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164" fontId="13" fillId="0" borderId="0" xfId="1" applyNumberFormat="1" applyFont="1" applyFill="1" applyBorder="1" applyAlignment="1">
      <alignment horizontal="center"/>
    </xf>
    <xf numFmtId="164" fontId="17" fillId="0" borderId="0" xfId="1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6" fillId="0" borderId="0" xfId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wrapText="1"/>
    </xf>
    <xf numFmtId="0" fontId="1" fillId="0" borderId="0" xfId="0" applyFont="1" applyFill="1"/>
    <xf numFmtId="0" fontId="0" fillId="0" borderId="0" xfId="0" applyFont="1" applyFill="1"/>
    <xf numFmtId="2" fontId="7" fillId="0" borderId="0" xfId="1" applyNumberFormat="1" applyFont="1" applyFill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1" fontId="1" fillId="0" borderId="0" xfId="1" applyNumberFormat="1" applyFont="1" applyFill="1" applyBorder="1" applyAlignment="1">
      <alignment horizontal="center"/>
    </xf>
    <xf numFmtId="0" fontId="0" fillId="0" borderId="0" xfId="2" applyFont="1"/>
    <xf numFmtId="0" fontId="0" fillId="0" borderId="0" xfId="1" applyFont="1" applyBorder="1" applyAlignment="1">
      <alignment horizontal="center"/>
    </xf>
    <xf numFmtId="0" fontId="5" fillId="0" borderId="0" xfId="1" applyFont="1" applyBorder="1" applyAlignment="1">
      <alignment horizontal="left"/>
    </xf>
    <xf numFmtId="0" fontId="6" fillId="0" borderId="0" xfId="2" applyFont="1"/>
    <xf numFmtId="0" fontId="6" fillId="0" borderId="0" xfId="3" applyFont="1"/>
    <xf numFmtId="0" fontId="6" fillId="0" borderId="0" xfId="3" applyFont="1" applyFill="1"/>
    <xf numFmtId="0" fontId="13" fillId="0" borderId="0" xfId="3" applyFont="1" applyFill="1"/>
    <xf numFmtId="14" fontId="7" fillId="0" borderId="3" xfId="2" quotePrefix="1" applyNumberFormat="1" applyFont="1" applyBorder="1" applyAlignment="1">
      <alignment horizontal="center"/>
    </xf>
    <xf numFmtId="0" fontId="3" fillId="0" borderId="0" xfId="4" applyFont="1" applyFill="1" applyBorder="1" applyAlignment="1">
      <alignment horizontal="center" vertical="center"/>
    </xf>
    <xf numFmtId="0" fontId="19" fillId="0" borderId="0" xfId="4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0" fillId="0" borderId="0" xfId="0" applyFill="1"/>
    <xf numFmtId="1" fontId="1" fillId="0" borderId="0" xfId="0" applyNumberFormat="1" applyFont="1" applyFill="1" applyAlignment="1">
      <alignment horizontal="center"/>
    </xf>
    <xf numFmtId="0" fontId="13" fillId="0" borderId="0" xfId="1" applyFont="1" applyFill="1" applyBorder="1" applyAlignment="1">
      <alignment horizontal="center"/>
    </xf>
    <xf numFmtId="1" fontId="7" fillId="0" borderId="0" xfId="0" applyNumberFormat="1" applyFont="1" applyFill="1" applyBorder="1" applyAlignment="1">
      <alignment horizontal="center"/>
    </xf>
    <xf numFmtId="0" fontId="20" fillId="0" borderId="0" xfId="1" applyFont="1" applyFill="1" applyBorder="1" applyAlignment="1">
      <alignment horizontal="center"/>
    </xf>
    <xf numFmtId="9" fontId="1" fillId="0" borderId="0" xfId="0" applyNumberFormat="1" applyFont="1" applyFill="1" applyBorder="1" applyAlignment="1" applyProtection="1"/>
    <xf numFmtId="0" fontId="6" fillId="0" borderId="0" xfId="5" applyFont="1" applyFill="1"/>
    <xf numFmtId="0" fontId="24" fillId="0" borderId="8" xfId="5" applyFont="1" applyFill="1" applyBorder="1" applyAlignment="1">
      <alignment horizontal="center" wrapText="1"/>
    </xf>
    <xf numFmtId="0" fontId="24" fillId="0" borderId="9" xfId="5" applyFont="1" applyFill="1" applyBorder="1" applyAlignment="1">
      <alignment horizontal="center" wrapText="1"/>
    </xf>
    <xf numFmtId="0" fontId="24" fillId="0" borderId="9" xfId="5" applyFont="1" applyFill="1" applyBorder="1" applyAlignment="1">
      <alignment horizontal="center"/>
    </xf>
    <xf numFmtId="166" fontId="23" fillId="0" borderId="11" xfId="5" applyNumberFormat="1" applyFont="1" applyFill="1" applyBorder="1" applyAlignment="1">
      <alignment horizontal="center" vertical="top"/>
    </xf>
    <xf numFmtId="165" fontId="23" fillId="0" borderId="11" xfId="5" applyNumberFormat="1" applyFont="1" applyFill="1" applyBorder="1" applyAlignment="1">
      <alignment horizontal="center" vertical="top"/>
    </xf>
    <xf numFmtId="166" fontId="23" fillId="0" borderId="13" xfId="5" applyNumberFormat="1" applyFont="1" applyFill="1" applyBorder="1" applyAlignment="1">
      <alignment horizontal="center" vertical="top"/>
    </xf>
    <xf numFmtId="0" fontId="23" fillId="0" borderId="13" xfId="5" applyFont="1" applyFill="1" applyBorder="1" applyAlignment="1">
      <alignment horizontal="center" vertical="top" wrapText="1"/>
    </xf>
    <xf numFmtId="166" fontId="23" fillId="0" borderId="10" xfId="5" applyNumberFormat="1" applyFont="1" applyFill="1" applyBorder="1" applyAlignment="1">
      <alignment horizontal="center" vertical="top"/>
    </xf>
    <xf numFmtId="166" fontId="23" fillId="0" borderId="12" xfId="5" applyNumberFormat="1" applyFont="1" applyFill="1" applyBorder="1" applyAlignment="1">
      <alignment horizontal="center" vertical="top"/>
    </xf>
    <xf numFmtId="167" fontId="23" fillId="0" borderId="11" xfId="5" applyNumberFormat="1" applyFont="1" applyFill="1" applyBorder="1" applyAlignment="1">
      <alignment horizontal="center" vertical="top"/>
    </xf>
    <xf numFmtId="167" fontId="23" fillId="0" borderId="13" xfId="5" applyNumberFormat="1" applyFont="1" applyFill="1" applyBorder="1" applyAlignment="1">
      <alignment horizontal="center" vertical="top"/>
    </xf>
    <xf numFmtId="0" fontId="24" fillId="0" borderId="19" xfId="5" applyFont="1" applyFill="1" applyBorder="1" applyAlignment="1">
      <alignment horizontal="center" wrapText="1"/>
    </xf>
    <xf numFmtId="0" fontId="24" fillId="0" borderId="20" xfId="5" applyFont="1" applyFill="1" applyBorder="1" applyAlignment="1">
      <alignment horizontal="left" vertical="top" wrapText="1"/>
    </xf>
    <xf numFmtId="165" fontId="23" fillId="0" borderId="21" xfId="5" applyNumberFormat="1" applyFont="1" applyFill="1" applyBorder="1" applyAlignment="1">
      <alignment horizontal="center" vertical="top"/>
    </xf>
    <xf numFmtId="0" fontId="24" fillId="0" borderId="22" xfId="5" applyFont="1" applyFill="1" applyBorder="1" applyAlignment="1">
      <alignment horizontal="left" vertical="top" wrapText="1"/>
    </xf>
    <xf numFmtId="0" fontId="23" fillId="0" borderId="23" xfId="5" applyFont="1" applyFill="1" applyBorder="1" applyAlignment="1">
      <alignment horizontal="center" vertical="top" wrapText="1"/>
    </xf>
    <xf numFmtId="0" fontId="24" fillId="0" borderId="24" xfId="5" applyFont="1" applyFill="1" applyBorder="1" applyAlignment="1">
      <alignment horizontal="left" vertical="top" wrapText="1"/>
    </xf>
    <xf numFmtId="166" fontId="23" fillId="0" borderId="25" xfId="5" applyNumberFormat="1" applyFont="1" applyFill="1" applyBorder="1" applyAlignment="1">
      <alignment horizontal="center" vertical="top"/>
    </xf>
    <xf numFmtId="166" fontId="23" fillId="0" borderId="26" xfId="5" applyNumberFormat="1" applyFont="1" applyFill="1" applyBorder="1" applyAlignment="1">
      <alignment horizontal="center" vertical="top"/>
    </xf>
    <xf numFmtId="0" fontId="23" fillId="0" borderId="26" xfId="5" applyFont="1" applyFill="1" applyBorder="1" applyAlignment="1">
      <alignment horizontal="center" vertical="top" wrapText="1"/>
    </xf>
    <xf numFmtId="0" fontId="23" fillId="0" borderId="27" xfId="5" applyFont="1" applyFill="1" applyBorder="1" applyAlignment="1">
      <alignment horizontal="center" vertical="top" wrapText="1"/>
    </xf>
    <xf numFmtId="0" fontId="24" fillId="0" borderId="19" xfId="5" applyFont="1" applyFill="1" applyBorder="1" applyAlignment="1">
      <alignment horizontal="center"/>
    </xf>
    <xf numFmtId="0" fontId="23" fillId="0" borderId="25" xfId="5" applyFont="1" applyFill="1" applyBorder="1" applyAlignment="1">
      <alignment horizontal="center" vertical="top" wrapText="1"/>
    </xf>
    <xf numFmtId="165" fontId="23" fillId="0" borderId="26" xfId="5" applyNumberFormat="1" applyFont="1" applyFill="1" applyBorder="1" applyAlignment="1">
      <alignment horizontal="center" vertical="top"/>
    </xf>
    <xf numFmtId="165" fontId="23" fillId="0" borderId="27" xfId="5" applyNumberFormat="1" applyFont="1" applyFill="1" applyBorder="1" applyAlignment="1">
      <alignment horizontal="center" vertical="top"/>
    </xf>
    <xf numFmtId="167" fontId="23" fillId="0" borderId="11" xfId="5" applyNumberFormat="1" applyFont="1" applyFill="1" applyBorder="1" applyAlignment="1">
      <alignment horizontal="center" vertical="top" wrapText="1"/>
    </xf>
    <xf numFmtId="167" fontId="23" fillId="0" borderId="21" xfId="5" applyNumberFormat="1" applyFont="1" applyFill="1" applyBorder="1" applyAlignment="1">
      <alignment horizontal="center" vertical="top" wrapText="1"/>
    </xf>
    <xf numFmtId="167" fontId="23" fillId="0" borderId="13" xfId="5" applyNumberFormat="1" applyFont="1" applyFill="1" applyBorder="1" applyAlignment="1">
      <alignment horizontal="center" vertical="top" wrapText="1"/>
    </xf>
    <xf numFmtId="167" fontId="23" fillId="0" borderId="23" xfId="5" applyNumberFormat="1" applyFont="1" applyFill="1" applyBorder="1" applyAlignment="1">
      <alignment horizontal="center" vertical="top" wrapText="1"/>
    </xf>
    <xf numFmtId="167" fontId="23" fillId="0" borderId="23" xfId="5" applyNumberFormat="1" applyFont="1" applyFill="1" applyBorder="1" applyAlignment="1">
      <alignment horizontal="center" vertical="top"/>
    </xf>
    <xf numFmtId="0" fontId="4" fillId="0" borderId="0" xfId="6"/>
    <xf numFmtId="0" fontId="24" fillId="0" borderId="18" xfId="5" applyFont="1" applyFill="1" applyBorder="1" applyAlignment="1">
      <alignment horizontal="left" wrapText="1"/>
    </xf>
    <xf numFmtId="0" fontId="5" fillId="0" borderId="0" xfId="1" applyFont="1" applyFill="1" applyBorder="1" applyAlignment="1">
      <alignment horizontal="left"/>
    </xf>
    <xf numFmtId="14" fontId="7" fillId="0" borderId="3" xfId="3" quotePrefix="1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left"/>
    </xf>
    <xf numFmtId="0" fontId="10" fillId="0" borderId="0" xfId="0" applyFont="1" applyFill="1" applyAlignment="1">
      <alignment horizontal="center"/>
    </xf>
    <xf numFmtId="1" fontId="0" fillId="0" borderId="0" xfId="1" applyNumberFormat="1" applyFont="1" applyFill="1" applyBorder="1" applyAlignment="1">
      <alignment horizontal="center"/>
    </xf>
    <xf numFmtId="164" fontId="6" fillId="0" borderId="0" xfId="1" applyNumberFormat="1" applyFont="1" applyFill="1" applyBorder="1" applyAlignment="1">
      <alignment horizontal="center"/>
    </xf>
    <xf numFmtId="168" fontId="16" fillId="0" borderId="0" xfId="1" applyNumberFormat="1" applyFont="1" applyFill="1" applyBorder="1" applyAlignment="1">
      <alignment horizontal="center"/>
    </xf>
    <xf numFmtId="168" fontId="6" fillId="0" borderId="0" xfId="1" applyNumberFormat="1" applyFont="1" applyFill="1" applyBorder="1" applyAlignment="1">
      <alignment horizontal="center"/>
    </xf>
    <xf numFmtId="0" fontId="6" fillId="0" borderId="0" xfId="3" applyFont="1" applyFill="1" applyAlignment="1">
      <alignment horizontal="center"/>
    </xf>
    <xf numFmtId="0" fontId="6" fillId="0" borderId="0" xfId="7" applyFont="1" applyFill="1"/>
    <xf numFmtId="0" fontId="24" fillId="0" borderId="18" xfId="7" applyFont="1" applyFill="1" applyBorder="1" applyAlignment="1">
      <alignment horizontal="left" wrapText="1"/>
    </xf>
    <xf numFmtId="0" fontId="24" fillId="0" borderId="8" xfId="7" applyFont="1" applyFill="1" applyBorder="1" applyAlignment="1">
      <alignment horizontal="center" wrapText="1"/>
    </xf>
    <xf numFmtId="0" fontId="24" fillId="0" borderId="9" xfId="7" applyFont="1" applyFill="1" applyBorder="1" applyAlignment="1">
      <alignment horizontal="center" wrapText="1"/>
    </xf>
    <xf numFmtId="0" fontId="24" fillId="0" borderId="19" xfId="7" applyFont="1" applyFill="1" applyBorder="1" applyAlignment="1">
      <alignment horizontal="center" wrapText="1"/>
    </xf>
    <xf numFmtId="0" fontId="24" fillId="0" borderId="20" xfId="7" applyFont="1" applyFill="1" applyBorder="1" applyAlignment="1">
      <alignment horizontal="left" vertical="top" wrapText="1"/>
    </xf>
    <xf numFmtId="166" fontId="23" fillId="0" borderId="10" xfId="7" applyNumberFormat="1" applyFont="1" applyFill="1" applyBorder="1" applyAlignment="1">
      <alignment horizontal="center" vertical="top"/>
    </xf>
    <xf numFmtId="166" fontId="23" fillId="0" borderId="11" xfId="7" applyNumberFormat="1" applyFont="1" applyFill="1" applyBorder="1" applyAlignment="1">
      <alignment horizontal="center" vertical="top"/>
    </xf>
    <xf numFmtId="165" fontId="23" fillId="0" borderId="11" xfId="7" applyNumberFormat="1" applyFont="1" applyFill="1" applyBorder="1" applyAlignment="1">
      <alignment horizontal="center" vertical="top"/>
    </xf>
    <xf numFmtId="165" fontId="23" fillId="0" borderId="21" xfId="7" applyNumberFormat="1" applyFont="1" applyFill="1" applyBorder="1" applyAlignment="1">
      <alignment horizontal="center" vertical="top"/>
    </xf>
    <xf numFmtId="0" fontId="24" fillId="0" borderId="22" xfId="7" applyFont="1" applyFill="1" applyBorder="1" applyAlignment="1">
      <alignment horizontal="left" vertical="top" wrapText="1"/>
    </xf>
    <xf numFmtId="166" fontId="23" fillId="0" borderId="12" xfId="7" applyNumberFormat="1" applyFont="1" applyFill="1" applyBorder="1" applyAlignment="1">
      <alignment horizontal="center" vertical="top"/>
    </xf>
    <xf numFmtId="166" fontId="23" fillId="0" borderId="13" xfId="7" applyNumberFormat="1" applyFont="1" applyFill="1" applyBorder="1" applyAlignment="1">
      <alignment horizontal="center" vertical="top"/>
    </xf>
    <xf numFmtId="0" fontId="23" fillId="0" borderId="13" xfId="7" applyFont="1" applyFill="1" applyBorder="1" applyAlignment="1">
      <alignment horizontal="center" vertical="top" wrapText="1"/>
    </xf>
    <xf numFmtId="0" fontId="23" fillId="0" borderId="23" xfId="7" applyFont="1" applyFill="1" applyBorder="1" applyAlignment="1">
      <alignment horizontal="center" vertical="top" wrapText="1"/>
    </xf>
    <xf numFmtId="0" fontId="24" fillId="0" borderId="24" xfId="7" applyFont="1" applyFill="1" applyBorder="1" applyAlignment="1">
      <alignment horizontal="left" vertical="top" wrapText="1"/>
    </xf>
    <xf numFmtId="166" fontId="23" fillId="0" borderId="25" xfId="7" applyNumberFormat="1" applyFont="1" applyFill="1" applyBorder="1" applyAlignment="1">
      <alignment horizontal="center" vertical="top"/>
    </xf>
    <xf numFmtId="166" fontId="23" fillId="0" borderId="26" xfId="7" applyNumberFormat="1" applyFont="1" applyFill="1" applyBorder="1" applyAlignment="1">
      <alignment horizontal="center" vertical="top"/>
    </xf>
    <xf numFmtId="0" fontId="23" fillId="0" borderId="26" xfId="7" applyFont="1" applyFill="1" applyBorder="1" applyAlignment="1">
      <alignment horizontal="center" vertical="top" wrapText="1"/>
    </xf>
    <xf numFmtId="0" fontId="23" fillId="0" borderId="27" xfId="7" applyFont="1" applyFill="1" applyBorder="1" applyAlignment="1">
      <alignment horizontal="center" vertical="top" wrapText="1"/>
    </xf>
    <xf numFmtId="0" fontId="6" fillId="0" borderId="0" xfId="7" applyFont="1" applyFill="1" applyAlignment="1">
      <alignment horizontal="center"/>
    </xf>
    <xf numFmtId="0" fontId="24" fillId="0" borderId="9" xfId="7" applyFont="1" applyFill="1" applyBorder="1" applyAlignment="1">
      <alignment horizontal="center"/>
    </xf>
    <xf numFmtId="0" fontId="24" fillId="0" borderId="19" xfId="7" applyFont="1" applyFill="1" applyBorder="1" applyAlignment="1">
      <alignment horizontal="center"/>
    </xf>
    <xf numFmtId="167" fontId="23" fillId="0" borderId="11" xfId="7" applyNumberFormat="1" applyFont="1" applyFill="1" applyBorder="1" applyAlignment="1">
      <alignment horizontal="center" vertical="top"/>
    </xf>
    <xf numFmtId="167" fontId="23" fillId="0" borderId="11" xfId="7" applyNumberFormat="1" applyFont="1" applyFill="1" applyBorder="1" applyAlignment="1">
      <alignment horizontal="center" vertical="top" wrapText="1"/>
    </xf>
    <xf numFmtId="167" fontId="23" fillId="0" borderId="21" xfId="7" applyNumberFormat="1" applyFont="1" applyFill="1" applyBorder="1" applyAlignment="1">
      <alignment horizontal="center" vertical="top" wrapText="1"/>
    </xf>
    <xf numFmtId="167" fontId="23" fillId="0" borderId="13" xfId="7" applyNumberFormat="1" applyFont="1" applyFill="1" applyBorder="1" applyAlignment="1">
      <alignment horizontal="center" vertical="top" wrapText="1"/>
    </xf>
    <xf numFmtId="167" fontId="23" fillId="0" borderId="13" xfId="7" applyNumberFormat="1" applyFont="1" applyFill="1" applyBorder="1" applyAlignment="1">
      <alignment horizontal="center" vertical="top"/>
    </xf>
    <xf numFmtId="167" fontId="23" fillId="0" borderId="23" xfId="7" applyNumberFormat="1" applyFont="1" applyFill="1" applyBorder="1" applyAlignment="1">
      <alignment horizontal="center" vertical="top" wrapText="1"/>
    </xf>
    <xf numFmtId="167" fontId="23" fillId="0" borderId="23" xfId="7" applyNumberFormat="1" applyFont="1" applyFill="1" applyBorder="1" applyAlignment="1">
      <alignment horizontal="center" vertical="top"/>
    </xf>
    <xf numFmtId="0" fontId="23" fillId="0" borderId="25" xfId="7" applyFont="1" applyFill="1" applyBorder="1" applyAlignment="1">
      <alignment horizontal="center" vertical="top" wrapText="1"/>
    </xf>
    <xf numFmtId="165" fontId="23" fillId="0" borderId="26" xfId="7" applyNumberFormat="1" applyFont="1" applyFill="1" applyBorder="1" applyAlignment="1">
      <alignment horizontal="center" vertical="top"/>
    </xf>
    <xf numFmtId="165" fontId="23" fillId="0" borderId="27" xfId="7" applyNumberFormat="1" applyFont="1" applyFill="1" applyBorder="1" applyAlignment="1">
      <alignment horizontal="center" vertical="top"/>
    </xf>
    <xf numFmtId="14" fontId="6" fillId="0" borderId="0" xfId="3" quotePrefix="1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quotePrefix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5" fillId="0" borderId="0" xfId="1" applyFont="1" applyFill="1" applyBorder="1" applyAlignment="1">
      <alignment horizontal="center"/>
    </xf>
    <xf numFmtId="0" fontId="6" fillId="0" borderId="0" xfId="1" applyFont="1" applyBorder="1" applyAlignment="1">
      <alignment horizontal="center" vertical="top"/>
    </xf>
    <xf numFmtId="164" fontId="7" fillId="0" borderId="0" xfId="1" applyNumberFormat="1" applyFont="1" applyFill="1" applyBorder="1" applyAlignment="1">
      <alignment horizontal="left"/>
    </xf>
    <xf numFmtId="14" fontId="0" fillId="0" borderId="0" xfId="0" quotePrefix="1" applyNumberFormat="1" applyFont="1" applyAlignment="1">
      <alignment horizontal="center"/>
    </xf>
    <xf numFmtId="14" fontId="0" fillId="0" borderId="0" xfId="0" quotePrefix="1" applyNumberFormat="1" applyFont="1" applyFill="1" applyAlignment="1">
      <alignment horizontal="center"/>
    </xf>
    <xf numFmtId="0" fontId="3" fillId="0" borderId="1" xfId="4" applyFont="1" applyFill="1" applyBorder="1" applyAlignment="1">
      <alignment horizontal="center" vertical="center" wrapText="1"/>
    </xf>
    <xf numFmtId="0" fontId="3" fillId="0" borderId="2" xfId="4" applyFont="1" applyFill="1" applyBorder="1" applyAlignment="1">
      <alignment horizontal="center" vertical="center" wrapText="1"/>
    </xf>
    <xf numFmtId="0" fontId="3" fillId="0" borderId="4" xfId="4" applyFont="1" applyFill="1" applyBorder="1" applyAlignment="1">
      <alignment horizontal="center" vertical="center" wrapText="1"/>
    </xf>
    <xf numFmtId="0" fontId="9" fillId="0" borderId="1" xfId="4" applyFont="1" applyFill="1" applyBorder="1" applyAlignment="1">
      <alignment horizontal="center" vertical="center" wrapText="1"/>
    </xf>
    <xf numFmtId="0" fontId="9" fillId="0" borderId="2" xfId="4" applyFont="1" applyFill="1" applyBorder="1" applyAlignment="1">
      <alignment horizontal="center" vertical="center" wrapText="1"/>
    </xf>
    <xf numFmtId="0" fontId="9" fillId="0" borderId="4" xfId="4" applyFont="1" applyFill="1" applyBorder="1" applyAlignment="1">
      <alignment horizontal="center" vertical="center" wrapText="1"/>
    </xf>
    <xf numFmtId="0" fontId="9" fillId="0" borderId="1" xfId="3" applyFont="1" applyBorder="1" applyAlignment="1">
      <alignment horizontal="center"/>
    </xf>
    <xf numFmtId="0" fontId="9" fillId="0" borderId="2" xfId="3" applyFont="1" applyBorder="1" applyAlignment="1">
      <alignment horizontal="center"/>
    </xf>
    <xf numFmtId="0" fontId="9" fillId="0" borderId="4" xfId="3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3" fillId="0" borderId="1" xfId="4" applyFont="1" applyFill="1" applyBorder="1" applyAlignment="1">
      <alignment horizontal="center" vertical="center"/>
    </xf>
    <xf numFmtId="0" fontId="3" fillId="0" borderId="2" xfId="4" applyFont="1" applyFill="1" applyBorder="1" applyAlignment="1">
      <alignment horizontal="center" vertical="center"/>
    </xf>
    <xf numFmtId="0" fontId="3" fillId="0" borderId="4" xfId="4" applyFont="1" applyFill="1" applyBorder="1" applyAlignment="1">
      <alignment horizontal="center" vertical="center"/>
    </xf>
    <xf numFmtId="0" fontId="9" fillId="0" borderId="5" xfId="4" applyFont="1" applyFill="1" applyBorder="1" applyAlignment="1">
      <alignment horizontal="center" vertical="center"/>
    </xf>
    <xf numFmtId="0" fontId="9" fillId="0" borderId="6" xfId="4" applyFont="1" applyFill="1" applyBorder="1" applyAlignment="1">
      <alignment horizontal="center" vertical="center"/>
    </xf>
    <xf numFmtId="0" fontId="9" fillId="0" borderId="7" xfId="4" applyFont="1" applyFill="1" applyBorder="1" applyAlignment="1">
      <alignment horizontal="center" vertical="center"/>
    </xf>
    <xf numFmtId="0" fontId="27" fillId="0" borderId="1" xfId="4" applyFont="1" applyFill="1" applyBorder="1" applyAlignment="1">
      <alignment horizontal="center" vertical="center" wrapText="1"/>
    </xf>
    <xf numFmtId="0" fontId="27" fillId="0" borderId="2" xfId="4" applyFont="1" applyFill="1" applyBorder="1" applyAlignment="1">
      <alignment horizontal="center" vertical="center" wrapText="1"/>
    </xf>
    <xf numFmtId="0" fontId="27" fillId="0" borderId="4" xfId="4" applyFont="1" applyFill="1" applyBorder="1" applyAlignment="1">
      <alignment horizontal="center" vertical="center" wrapText="1"/>
    </xf>
    <xf numFmtId="0" fontId="18" fillId="0" borderId="1" xfId="4" applyFont="1" applyFill="1" applyBorder="1" applyAlignment="1">
      <alignment horizontal="center" vertical="center" wrapText="1"/>
    </xf>
    <xf numFmtId="0" fontId="18" fillId="0" borderId="2" xfId="4" applyFont="1" applyFill="1" applyBorder="1" applyAlignment="1">
      <alignment horizontal="center" vertical="center" wrapText="1"/>
    </xf>
    <xf numFmtId="0" fontId="18" fillId="0" borderId="4" xfId="4" applyFont="1" applyFill="1" applyBorder="1" applyAlignment="1">
      <alignment horizontal="center" vertical="center" wrapText="1"/>
    </xf>
    <xf numFmtId="0" fontId="22" fillId="0" borderId="14" xfId="5" applyFont="1" applyFill="1" applyBorder="1" applyAlignment="1">
      <alignment horizontal="center" vertical="center" wrapText="1"/>
    </xf>
    <xf numFmtId="0" fontId="22" fillId="0" borderId="15" xfId="5" applyFont="1" applyFill="1" applyBorder="1" applyAlignment="1">
      <alignment horizontal="center" vertical="center" wrapText="1"/>
    </xf>
    <xf numFmtId="0" fontId="22" fillId="0" borderId="16" xfId="5" applyFont="1" applyFill="1" applyBorder="1" applyAlignment="1">
      <alignment horizontal="center" vertical="center" wrapText="1"/>
    </xf>
    <xf numFmtId="0" fontId="22" fillId="0" borderId="1" xfId="5" applyFont="1" applyFill="1" applyBorder="1"/>
    <xf numFmtId="0" fontId="5" fillId="0" borderId="2" xfId="5" applyFont="1" applyFill="1" applyBorder="1"/>
    <xf numFmtId="0" fontId="5" fillId="0" borderId="4" xfId="5" applyFont="1" applyFill="1" applyBorder="1"/>
    <xf numFmtId="0" fontId="24" fillId="0" borderId="18" xfId="5" applyFont="1" applyFill="1" applyBorder="1" applyAlignment="1">
      <alignment horizontal="left" wrapText="1"/>
    </xf>
    <xf numFmtId="0" fontId="23" fillId="0" borderId="1" xfId="5" applyFont="1" applyFill="1" applyBorder="1"/>
    <xf numFmtId="0" fontId="6" fillId="0" borderId="2" xfId="5" applyFont="1" applyFill="1" applyBorder="1"/>
    <xf numFmtId="0" fontId="6" fillId="0" borderId="4" xfId="5" applyFont="1" applyFill="1" applyBorder="1"/>
    <xf numFmtId="0" fontId="24" fillId="0" borderId="17" xfId="5" applyFont="1" applyFill="1" applyBorder="1" applyAlignment="1">
      <alignment horizontal="left" wrapText="1"/>
    </xf>
    <xf numFmtId="0" fontId="24" fillId="0" borderId="0" xfId="5" applyFont="1" applyFill="1" applyBorder="1" applyAlignment="1">
      <alignment horizontal="center" wrapText="1"/>
    </xf>
    <xf numFmtId="0" fontId="24" fillId="0" borderId="8" xfId="5" applyFont="1" applyFill="1" applyBorder="1" applyAlignment="1">
      <alignment horizontal="center" wrapText="1"/>
    </xf>
    <xf numFmtId="0" fontId="24" fillId="0" borderId="28" xfId="5" applyFont="1" applyFill="1" applyBorder="1" applyAlignment="1">
      <alignment horizontal="center" wrapText="1"/>
    </xf>
    <xf numFmtId="0" fontId="24" fillId="0" borderId="29" xfId="5" applyFont="1" applyFill="1" applyBorder="1" applyAlignment="1">
      <alignment horizontal="center" wrapText="1"/>
    </xf>
    <xf numFmtId="0" fontId="24" fillId="0" borderId="30" xfId="5" applyFont="1" applyFill="1" applyBorder="1" applyAlignment="1">
      <alignment horizontal="center" wrapText="1"/>
    </xf>
    <xf numFmtId="0" fontId="24" fillId="0" borderId="28" xfId="7" applyFont="1" applyFill="1" applyBorder="1" applyAlignment="1">
      <alignment horizontal="center" wrapText="1"/>
    </xf>
    <xf numFmtId="0" fontId="24" fillId="0" borderId="30" xfId="7" applyFont="1" applyFill="1" applyBorder="1" applyAlignment="1">
      <alignment horizontal="center" wrapText="1"/>
    </xf>
    <xf numFmtId="0" fontId="22" fillId="0" borderId="14" xfId="7" applyFont="1" applyFill="1" applyBorder="1" applyAlignment="1">
      <alignment horizontal="center" vertical="center" wrapText="1"/>
    </xf>
    <xf numFmtId="0" fontId="22" fillId="0" borderId="15" xfId="7" applyFont="1" applyFill="1" applyBorder="1" applyAlignment="1">
      <alignment horizontal="center" vertical="center" wrapText="1"/>
    </xf>
    <xf numFmtId="0" fontId="22" fillId="0" borderId="16" xfId="7" applyFont="1" applyFill="1" applyBorder="1" applyAlignment="1">
      <alignment horizontal="center" vertical="center" wrapText="1"/>
    </xf>
    <xf numFmtId="0" fontId="22" fillId="0" borderId="1" xfId="7" applyFont="1" applyFill="1" applyBorder="1"/>
    <xf numFmtId="0" fontId="5" fillId="0" borderId="2" xfId="7" applyFont="1" applyFill="1" applyBorder="1"/>
    <xf numFmtId="0" fontId="5" fillId="0" borderId="4" xfId="7" applyFont="1" applyFill="1" applyBorder="1"/>
    <xf numFmtId="0" fontId="23" fillId="0" borderId="1" xfId="7" applyFont="1" applyFill="1" applyBorder="1"/>
    <xf numFmtId="0" fontId="6" fillId="0" borderId="2" xfId="7" applyFont="1" applyFill="1" applyBorder="1"/>
    <xf numFmtId="0" fontId="6" fillId="0" borderId="4" xfId="7" applyFont="1" applyFill="1" applyBorder="1"/>
    <xf numFmtId="0" fontId="24" fillId="0" borderId="17" xfId="7" applyFont="1" applyFill="1" applyBorder="1" applyAlignment="1">
      <alignment horizontal="left" wrapText="1"/>
    </xf>
    <xf numFmtId="0" fontId="24" fillId="0" borderId="18" xfId="7" applyFont="1" applyFill="1" applyBorder="1" applyAlignment="1">
      <alignment horizontal="left" wrapText="1"/>
    </xf>
    <xf numFmtId="0" fontId="24" fillId="0" borderId="0" xfId="7" applyFont="1" applyFill="1" applyBorder="1" applyAlignment="1">
      <alignment horizontal="center" wrapText="1"/>
    </xf>
    <xf numFmtId="0" fontId="24" fillId="0" borderId="8" xfId="7" applyFont="1" applyFill="1" applyBorder="1" applyAlignment="1">
      <alignment horizontal="center" wrapText="1"/>
    </xf>
    <xf numFmtId="0" fontId="24" fillId="0" borderId="29" xfId="7" applyFont="1" applyFill="1" applyBorder="1" applyAlignment="1">
      <alignment horizontal="center" wrapText="1"/>
    </xf>
  </cellXfs>
  <cellStyles count="8">
    <cellStyle name="Normal" xfId="0" builtinId="0"/>
    <cellStyle name="Normal 2" xfId="1"/>
    <cellStyle name="Normal 5" xfId="2"/>
    <cellStyle name="Normal 5 2" xfId="3"/>
    <cellStyle name="Normal 9" xfId="4"/>
    <cellStyle name="Normal_Brain oral (anova)" xfId="5"/>
    <cellStyle name="Normal_Liver oral (anova)" xfId="6"/>
    <cellStyle name="Normal_Plasma oral 1284 (2)" xfId="7"/>
  </cellStyles>
  <dxfs count="0"/>
  <tableStyles count="0" defaultTableStyle="TableStyleMedium2" defaultPivotStyle="PivotStyleLight16"/>
  <colors>
    <mruColors>
      <color rgb="FFAEAA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selection activeCell="G31" sqref="G31"/>
    </sheetView>
  </sheetViews>
  <sheetFormatPr defaultColWidth="9.140625" defaultRowHeight="15" x14ac:dyDescent="0.25"/>
  <cols>
    <col min="1" max="1" width="12.85546875" style="130" customWidth="1"/>
    <col min="2" max="2" width="10" style="130" customWidth="1"/>
    <col min="3" max="6" width="7.42578125" style="130" customWidth="1"/>
    <col min="7" max="7" width="6" style="130" customWidth="1"/>
    <col min="8" max="10" width="6" style="16" customWidth="1"/>
    <col min="11" max="12" width="9.140625" style="16"/>
    <col min="13" max="13" width="7.7109375" style="16" customWidth="1"/>
    <col min="14" max="16384" width="9.140625" style="16"/>
  </cols>
  <sheetData>
    <row r="1" spans="1:13" s="41" customFormat="1" ht="15.6" customHeight="1" x14ac:dyDescent="0.25">
      <c r="A1" s="86" t="s">
        <v>33</v>
      </c>
      <c r="B1" s="129"/>
      <c r="C1" s="25"/>
      <c r="D1" s="25"/>
      <c r="E1" s="25"/>
      <c r="F1" s="25"/>
      <c r="G1" s="25"/>
      <c r="H1" s="95"/>
      <c r="I1" s="95"/>
      <c r="J1" s="95"/>
    </row>
    <row r="2" spans="1:13" s="41" customFormat="1" ht="15.6" customHeight="1" x14ac:dyDescent="0.25">
      <c r="A2" s="25"/>
      <c r="B2" s="95"/>
      <c r="C2" s="25"/>
      <c r="D2" s="25"/>
      <c r="E2" s="25"/>
      <c r="F2" s="25"/>
      <c r="G2" s="25"/>
      <c r="H2" s="95"/>
      <c r="I2" s="95"/>
      <c r="J2" s="95"/>
    </row>
    <row r="3" spans="1:13" s="1" customFormat="1" x14ac:dyDescent="0.25">
      <c r="A3" s="87" t="s">
        <v>6</v>
      </c>
      <c r="B3" s="129"/>
      <c r="C3" s="129"/>
      <c r="D3" s="129"/>
      <c r="E3" s="129"/>
      <c r="F3" s="129"/>
      <c r="G3" s="129"/>
      <c r="H3" s="88"/>
    </row>
    <row r="4" spans="1:13" s="1" customFormat="1" ht="14.45" customHeight="1" x14ac:dyDescent="0.25">
      <c r="A4" s="2" t="s">
        <v>0</v>
      </c>
      <c r="B4" s="30" t="s">
        <v>1</v>
      </c>
      <c r="C4" s="143" t="s">
        <v>32</v>
      </c>
      <c r="D4" s="144"/>
      <c r="E4" s="145"/>
      <c r="F4" s="30"/>
      <c r="G4" s="161" t="s">
        <v>32</v>
      </c>
      <c r="H4" s="162"/>
      <c r="I4" s="162"/>
      <c r="J4" s="163"/>
      <c r="L4" s="4"/>
      <c r="M4" s="89"/>
    </row>
    <row r="5" spans="1:13" s="1" customFormat="1" ht="14.45" customHeight="1" x14ac:dyDescent="0.25">
      <c r="A5" s="45"/>
      <c r="B5" s="46"/>
      <c r="C5" s="2">
        <v>0.5</v>
      </c>
      <c r="D5" s="2">
        <v>2.5</v>
      </c>
      <c r="E5" s="46">
        <v>10</v>
      </c>
      <c r="F5" s="46"/>
      <c r="G5" s="28" t="s">
        <v>1</v>
      </c>
      <c r="H5" s="90">
        <v>0.5</v>
      </c>
      <c r="I5" s="90">
        <v>2.5</v>
      </c>
      <c r="J5" s="90">
        <v>10</v>
      </c>
      <c r="K5" s="133" t="s">
        <v>35</v>
      </c>
      <c r="L5" s="28"/>
      <c r="M5" s="89"/>
    </row>
    <row r="6" spans="1:13" ht="15.75" customHeight="1" x14ac:dyDescent="0.25">
      <c r="A6" s="142">
        <v>44032</v>
      </c>
      <c r="B6" s="91">
        <v>6248.6499913599446</v>
      </c>
      <c r="D6" s="91">
        <v>2455</v>
      </c>
      <c r="G6" s="26">
        <f>(($B$10-B6)/$B$10)*100</f>
        <v>-5.8456351586472275</v>
      </c>
      <c r="I6" s="26">
        <f>(($B$10-D6)/$B$10)*100</f>
        <v>58.414852060240705</v>
      </c>
      <c r="L6" s="92"/>
    </row>
    <row r="7" spans="1:13" ht="15.75" customHeight="1" x14ac:dyDescent="0.25">
      <c r="A7" s="16"/>
      <c r="B7" s="91">
        <v>4744</v>
      </c>
      <c r="D7" s="91">
        <v>2738</v>
      </c>
      <c r="G7" s="26">
        <f>(($B$10-B7)/$B$10)*100</f>
        <v>19.641571557548634</v>
      </c>
      <c r="I7" s="26">
        <f>(($B$10-D7)/$B$10)*100</f>
        <v>53.621126248855013</v>
      </c>
      <c r="L7" s="92"/>
    </row>
    <row r="8" spans="1:13" ht="15.75" customHeight="1" x14ac:dyDescent="0.25">
      <c r="A8" s="16"/>
      <c r="B8" s="91">
        <v>6718</v>
      </c>
      <c r="D8" s="91">
        <v>2459</v>
      </c>
      <c r="G8" s="26">
        <f>(($B$10-B8)/$B$10)*100</f>
        <v>-13.795936398901407</v>
      </c>
      <c r="I8" s="26">
        <f>(($B$10-D8)/$B$10)*100</f>
        <v>58.347096218383662</v>
      </c>
      <c r="L8" s="92"/>
    </row>
    <row r="9" spans="1:13" ht="15.75" customHeight="1" x14ac:dyDescent="0.25">
      <c r="A9" s="16"/>
      <c r="B9" s="91"/>
      <c r="D9" s="91">
        <v>2009</v>
      </c>
      <c r="G9" s="26"/>
      <c r="I9" s="26">
        <f>(($B$10-D9)/$B$10)*100</f>
        <v>65.969628427300847</v>
      </c>
    </row>
    <row r="10" spans="1:13" ht="15.75" customHeight="1" x14ac:dyDescent="0.25">
      <c r="A10" s="131"/>
      <c r="B10" s="20">
        <f>AVERAGE(B6:B9)</f>
        <v>5903.5499971199815</v>
      </c>
      <c r="D10" s="91">
        <v>5172</v>
      </c>
      <c r="G10" s="26"/>
      <c r="I10" s="26">
        <f>(($B$10-D10)/$B$10)*100</f>
        <v>12.39169647884518</v>
      </c>
    </row>
    <row r="11" spans="1:13" ht="15.75" customHeight="1" x14ac:dyDescent="0.25">
      <c r="A11" s="16"/>
      <c r="B11" s="131"/>
      <c r="D11" s="16"/>
    </row>
    <row r="12" spans="1:13" ht="15.75" customHeight="1" x14ac:dyDescent="0.25">
      <c r="A12" s="142">
        <v>44040</v>
      </c>
      <c r="B12" s="15">
        <v>5207.519721197531</v>
      </c>
      <c r="C12" s="15">
        <v>2560.0237295366101</v>
      </c>
      <c r="D12" s="15">
        <v>1963.453908806968</v>
      </c>
      <c r="E12" s="15">
        <v>4340.0941728135176</v>
      </c>
      <c r="G12" s="26">
        <f>(($B$15-B12)/$B$15)*100</f>
        <v>-7.5693752745867275</v>
      </c>
      <c r="H12" s="26">
        <f>(($B$15-C12)/$B$15)*100</f>
        <v>47.118749804553062</v>
      </c>
      <c r="I12" s="26">
        <f t="shared" ref="H12:J16" si="0">(($B$15-D12)/$B$15)*100</f>
        <v>59.441822276528754</v>
      </c>
      <c r="J12" s="26">
        <f t="shared" si="0"/>
        <v>10.348641234705866</v>
      </c>
    </row>
    <row r="13" spans="1:13" ht="15.75" customHeight="1" x14ac:dyDescent="0.25">
      <c r="A13" s="142"/>
      <c r="B13" s="15">
        <v>4091.7065238011833</v>
      </c>
      <c r="C13" s="15">
        <v>3014.3159046465539</v>
      </c>
      <c r="D13" s="15">
        <v>4242.2419612029116</v>
      </c>
      <c r="E13" s="15">
        <v>4021</v>
      </c>
      <c r="G13" s="26">
        <f t="shared" ref="G13" si="1">(($B$15-B13)/$B$15)*100</f>
        <v>15.479472352141519</v>
      </c>
      <c r="H13" s="26">
        <f t="shared" si="0"/>
        <v>37.73464218998371</v>
      </c>
      <c r="I13" s="26">
        <f t="shared" si="0"/>
        <v>12.369930031624525</v>
      </c>
      <c r="J13" s="26">
        <f t="shared" si="0"/>
        <v>16.940024976103913</v>
      </c>
    </row>
    <row r="14" spans="1:13" ht="15.75" customHeight="1" x14ac:dyDescent="0.25">
      <c r="A14" s="142"/>
      <c r="B14" s="15">
        <v>5224.0143369175639</v>
      </c>
      <c r="C14" s="15">
        <v>5761.7452192664496</v>
      </c>
      <c r="D14" s="15">
        <v>3534.5656567569458</v>
      </c>
      <c r="E14" s="15">
        <v>3592.4179922529293</v>
      </c>
      <c r="G14" s="26">
        <f>(($B$15-B14)/$B$15)*100</f>
        <v>-7.9100970775548189</v>
      </c>
      <c r="H14" s="26">
        <f t="shared" si="0"/>
        <v>-19.017760260214867</v>
      </c>
      <c r="I14" s="26">
        <f t="shared" si="0"/>
        <v>26.988078793694907</v>
      </c>
      <c r="J14" s="26">
        <f>(($B$15-E14)/$B$15)*100</f>
        <v>25.793049313125287</v>
      </c>
      <c r="K14" s="92"/>
    </row>
    <row r="15" spans="1:13" ht="15.75" customHeight="1" x14ac:dyDescent="0.25">
      <c r="A15" s="142"/>
      <c r="B15" s="20">
        <f>AVERAGE(B12:B14)</f>
        <v>4841.0801939720923</v>
      </c>
      <c r="C15" s="15">
        <v>5131.8263595862454</v>
      </c>
      <c r="D15" s="15">
        <v>2822</v>
      </c>
      <c r="E15" s="16"/>
      <c r="G15" s="26"/>
      <c r="H15" s="26">
        <f t="shared" si="0"/>
        <v>-6.0058118015929161</v>
      </c>
      <c r="I15" s="26">
        <f t="shared" si="0"/>
        <v>41.707224691013487</v>
      </c>
      <c r="J15" s="26"/>
    </row>
    <row r="16" spans="1:13" ht="15.75" customHeight="1" x14ac:dyDescent="0.25">
      <c r="A16" s="142"/>
      <c r="C16" s="15">
        <v>3892</v>
      </c>
      <c r="D16" s="15"/>
      <c r="E16" s="15"/>
      <c r="G16" s="26"/>
      <c r="H16" s="26">
        <f t="shared" si="0"/>
        <v>19.604719524246814</v>
      </c>
      <c r="I16" s="26"/>
      <c r="J16" s="26"/>
      <c r="L16" s="92"/>
    </row>
    <row r="17" spans="1:13" ht="15.75" customHeight="1" x14ac:dyDescent="0.25">
      <c r="A17" s="142"/>
      <c r="C17" s="15"/>
      <c r="D17" s="15"/>
      <c r="E17" s="15"/>
      <c r="G17" s="26"/>
      <c r="H17" s="26"/>
      <c r="I17" s="26"/>
      <c r="J17" s="26"/>
      <c r="L17" s="92"/>
    </row>
    <row r="18" spans="1:13" ht="15.75" customHeight="1" x14ac:dyDescent="0.25">
      <c r="A18" s="142">
        <v>44041</v>
      </c>
      <c r="B18" s="15">
        <v>1110</v>
      </c>
      <c r="C18" s="15">
        <v>1718</v>
      </c>
      <c r="D18" s="15">
        <v>1692.5844053503624</v>
      </c>
      <c r="E18" s="15">
        <v>873.86273727102719</v>
      </c>
      <c r="G18" s="26">
        <f>(($B$21-B18)/$B$28)*100</f>
        <v>17.165870125403533</v>
      </c>
      <c r="H18" s="26">
        <f>(($B$21-C18)/$B$21)*100</f>
        <v>10.474205315268369</v>
      </c>
      <c r="I18" s="26">
        <f>($B$21-D18)/$B$21*100</f>
        <v>11.798624004671057</v>
      </c>
      <c r="J18" s="26">
        <f>($B$21-E18)/$B$21*100</f>
        <v>54.462598370451957</v>
      </c>
    </row>
    <row r="19" spans="1:13" ht="15.75" customHeight="1" x14ac:dyDescent="0.25">
      <c r="A19" s="131"/>
      <c r="B19" s="15">
        <v>2728</v>
      </c>
      <c r="C19" s="15">
        <v>1921.8678149659936</v>
      </c>
      <c r="D19" s="15">
        <v>1365.7589819922368</v>
      </c>
      <c r="E19" s="15">
        <v>2041</v>
      </c>
      <c r="G19" s="26">
        <f>(($B$21-B19)/$B$28)*100</f>
        <v>-17.165870125403533</v>
      </c>
      <c r="H19" s="26">
        <f t="shared" ref="H19:H22" si="2">(($B$21-C19)/$B$21)*100</f>
        <v>-0.14944319781102672</v>
      </c>
      <c r="I19" s="26">
        <f t="shared" ref="I19:J21" si="3">($B$21-D19)/$B$21*100</f>
        <v>28.829651798215899</v>
      </c>
      <c r="J19" s="26">
        <f t="shared" si="3"/>
        <v>-6.3574778530484624</v>
      </c>
    </row>
    <row r="20" spans="1:13" ht="15.75" customHeight="1" x14ac:dyDescent="0.25">
      <c r="B20" s="15"/>
      <c r="C20" s="15">
        <v>1850.9910423509552</v>
      </c>
      <c r="D20" s="15">
        <v>1343</v>
      </c>
      <c r="E20" s="15">
        <v>1471.1929681661638</v>
      </c>
      <c r="G20" s="26"/>
      <c r="H20" s="26">
        <f t="shared" si="2"/>
        <v>3.5439790333009258</v>
      </c>
      <c r="I20" s="26">
        <f t="shared" si="3"/>
        <v>30.015633142261596</v>
      </c>
      <c r="J20" s="26">
        <f t="shared" si="3"/>
        <v>23.335436781335915</v>
      </c>
    </row>
    <row r="21" spans="1:13" x14ac:dyDescent="0.25">
      <c r="B21" s="23">
        <f>AVERAGE(B18:B20)</f>
        <v>1919</v>
      </c>
      <c r="C21" s="15">
        <v>1277</v>
      </c>
      <c r="D21" s="15">
        <v>1375</v>
      </c>
      <c r="H21" s="26">
        <f t="shared" si="2"/>
        <v>33.454924439812402</v>
      </c>
      <c r="I21" s="26">
        <f t="shared" si="3"/>
        <v>28.348097967691505</v>
      </c>
      <c r="M21" s="34"/>
    </row>
    <row r="22" spans="1:13" x14ac:dyDescent="0.25">
      <c r="C22" s="15">
        <v>1511</v>
      </c>
      <c r="H22" s="26">
        <f t="shared" si="2"/>
        <v>21.261073475768629</v>
      </c>
    </row>
    <row r="23" spans="1:13" x14ac:dyDescent="0.25">
      <c r="C23" s="15"/>
      <c r="H23" s="26"/>
    </row>
    <row r="24" spans="1:13" ht="15.75" customHeight="1" x14ac:dyDescent="0.25">
      <c r="A24" s="142">
        <v>44054</v>
      </c>
      <c r="B24" s="130">
        <v>4780</v>
      </c>
      <c r="C24" s="131">
        <v>2548</v>
      </c>
      <c r="E24" s="35">
        <v>4301</v>
      </c>
      <c r="G24" s="26">
        <f>(($B$28-B24)/$B$28)*100</f>
        <v>-1.4250422737069222</v>
      </c>
      <c r="H24" s="26">
        <f>(($B$28-C24)/$B$28)*100</f>
        <v>45.93493562481062</v>
      </c>
      <c r="J24" s="26">
        <f>(($B$28-E24)/$B$28)*100</f>
        <v>8.7386805817545028</v>
      </c>
      <c r="L24" s="92"/>
    </row>
    <row r="25" spans="1:13" ht="15.75" customHeight="1" x14ac:dyDescent="0.25">
      <c r="A25" s="131"/>
      <c r="B25" s="35">
        <v>5001.3771669825228</v>
      </c>
      <c r="E25" s="35">
        <v>4303</v>
      </c>
      <c r="G25" s="26">
        <f>(($B$28-B25)/$B$28)*100</f>
        <v>-6.1223620476893181</v>
      </c>
      <c r="J25" s="26">
        <f t="shared" ref="J25:J27" si="4">(($B$28-E25)/$B$28)*100</f>
        <v>8.696243325573036</v>
      </c>
      <c r="L25" s="92"/>
    </row>
    <row r="26" spans="1:13" ht="15.75" customHeight="1" x14ac:dyDescent="0.25">
      <c r="A26" s="16"/>
      <c r="B26" s="35">
        <v>4059.1429445515619</v>
      </c>
      <c r="E26" s="35">
        <v>3677.3124949968383</v>
      </c>
      <c r="G26" s="26">
        <f>(($B$28-B26)/$B$28)*100</f>
        <v>13.870555492434864</v>
      </c>
      <c r="J26" s="26">
        <f t="shared" si="4"/>
        <v>21.972473795254185</v>
      </c>
      <c r="L26" s="92"/>
    </row>
    <row r="27" spans="1:13" ht="15.75" customHeight="1" x14ac:dyDescent="0.25">
      <c r="A27" s="16"/>
      <c r="B27" s="130">
        <v>5078</v>
      </c>
      <c r="E27" s="35">
        <v>3721</v>
      </c>
      <c r="G27" s="26">
        <f>(($B$28-B27)/$B$28)*100</f>
        <v>-7.7481934447455547</v>
      </c>
      <c r="J27" s="26">
        <f t="shared" si="4"/>
        <v>21.04548487438003</v>
      </c>
    </row>
    <row r="28" spans="1:13" ht="15.75" customHeight="1" x14ac:dyDescent="0.25">
      <c r="A28" s="16"/>
      <c r="B28" s="20">
        <f>AVERAGE(B25:B27)</f>
        <v>4712.8400371780281</v>
      </c>
      <c r="E28" s="35">
        <v>5308.8276123015075</v>
      </c>
      <c r="J28" s="26">
        <f>(($B$28-E28)/$B$28)*100</f>
        <v>-12.646038703243304</v>
      </c>
    </row>
    <row r="30" spans="1:13" ht="15.75" customHeight="1" x14ac:dyDescent="0.25">
      <c r="A30" s="16"/>
      <c r="F30" s="140" t="s">
        <v>2</v>
      </c>
      <c r="G30" s="20">
        <f>COUNT(G6:G29)</f>
        <v>12</v>
      </c>
      <c r="H30" s="20">
        <f t="shared" ref="H30:J30" si="5">COUNT(H6:H29)</f>
        <v>11</v>
      </c>
      <c r="I30" s="20">
        <f t="shared" si="5"/>
        <v>13</v>
      </c>
      <c r="J30" s="20">
        <f t="shared" si="5"/>
        <v>11</v>
      </c>
      <c r="K30" s="33"/>
      <c r="L30" s="22"/>
      <c r="M30" s="22"/>
    </row>
    <row r="31" spans="1:13" ht="15.75" customHeight="1" x14ac:dyDescent="0.25">
      <c r="F31" s="140" t="s">
        <v>3</v>
      </c>
      <c r="G31" s="20">
        <f>AVERAGE(G6:G29)</f>
        <v>-0.11875352280891331</v>
      </c>
      <c r="H31" s="22">
        <f t="shared" ref="H31:J31" si="6">AVERAGE(H6:H29)</f>
        <v>17.632201286193251</v>
      </c>
      <c r="I31" s="22">
        <f t="shared" si="6"/>
        <v>37.557189395332855</v>
      </c>
      <c r="J31" s="22">
        <f t="shared" si="6"/>
        <v>15.66628333603572</v>
      </c>
      <c r="K31" s="34"/>
      <c r="L31" s="22"/>
      <c r="M31" s="22"/>
    </row>
    <row r="32" spans="1:13" ht="15.75" customHeight="1" x14ac:dyDescent="0.25">
      <c r="F32" s="140" t="s">
        <v>4</v>
      </c>
      <c r="G32" s="22">
        <f>_xlfn.STDEV.P(G6:G29)</f>
        <v>12.419325083280723</v>
      </c>
      <c r="H32" s="22">
        <f t="shared" ref="H32:J32" si="7">_xlfn.STDEV.P(H6:H29)</f>
        <v>20.910859926745893</v>
      </c>
      <c r="I32" s="22">
        <f t="shared" si="7"/>
        <v>18.992916152856601</v>
      </c>
      <c r="J32" s="22">
        <f t="shared" si="7"/>
        <v>16.917800524331394</v>
      </c>
      <c r="K32" s="33"/>
      <c r="L32" s="22"/>
      <c r="M32" s="22"/>
    </row>
    <row r="33" spans="7:10" x14ac:dyDescent="0.25">
      <c r="H33" s="130"/>
      <c r="I33" s="130"/>
      <c r="J33" s="130"/>
    </row>
    <row r="34" spans="7:10" ht="15.75" customHeight="1" x14ac:dyDescent="0.25">
      <c r="G34" s="131"/>
      <c r="H34" s="93"/>
      <c r="I34" s="29"/>
      <c r="J34" s="29"/>
    </row>
    <row r="35" spans="7:10" ht="15.75" customHeight="1" x14ac:dyDescent="0.25">
      <c r="G35" s="131"/>
      <c r="J35" s="94"/>
    </row>
    <row r="36" spans="7:10" ht="15.75" customHeight="1" x14ac:dyDescent="0.25"/>
    <row r="37" spans="7:10" ht="15.75" customHeight="1" x14ac:dyDescent="0.25"/>
  </sheetData>
  <mergeCells count="2">
    <mergeCell ref="C4:E4"/>
    <mergeCell ref="G4:J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workbookViewId="0">
      <selection activeCell="G30" sqref="G30"/>
    </sheetView>
  </sheetViews>
  <sheetFormatPr defaultColWidth="9.140625" defaultRowHeight="15" x14ac:dyDescent="0.25"/>
  <cols>
    <col min="1" max="1" width="13" style="11" customWidth="1"/>
    <col min="2" max="2" width="11" style="11" customWidth="1"/>
    <col min="3" max="5" width="6.28515625" style="11" customWidth="1"/>
    <col min="6" max="6" width="6" style="11" bestFit="1" customWidth="1"/>
    <col min="7" max="7" width="7.5703125" style="11" customWidth="1"/>
    <col min="8" max="8" width="7.140625" style="16" customWidth="1"/>
    <col min="9" max="9" width="7.85546875" style="16" customWidth="1"/>
    <col min="10" max="10" width="6.7109375" style="16" customWidth="1"/>
    <col min="11" max="11" width="11.42578125" style="11" customWidth="1"/>
    <col min="12" max="16384" width="9.140625" style="11"/>
  </cols>
  <sheetData>
    <row r="1" spans="1:11" x14ac:dyDescent="0.25">
      <c r="A1" s="38" t="s">
        <v>37</v>
      </c>
    </row>
    <row r="2" spans="1:11" x14ac:dyDescent="0.25">
      <c r="A2" s="5"/>
    </row>
    <row r="3" spans="1:11" x14ac:dyDescent="0.25">
      <c r="A3" s="132" t="s">
        <v>34</v>
      </c>
      <c r="H3" s="149" t="s">
        <v>7</v>
      </c>
      <c r="I3" s="150"/>
      <c r="J3" s="151"/>
    </row>
    <row r="4" spans="1:11" s="1" customFormat="1" x14ac:dyDescent="0.25">
      <c r="A4" s="2" t="s">
        <v>0</v>
      </c>
      <c r="B4" s="3" t="s">
        <v>1</v>
      </c>
      <c r="C4" s="143">
        <v>1284</v>
      </c>
      <c r="D4" s="144"/>
      <c r="E4" s="144"/>
      <c r="F4" s="145"/>
      <c r="G4" s="4"/>
      <c r="H4" s="146">
        <v>1284</v>
      </c>
      <c r="I4" s="147"/>
      <c r="J4" s="148"/>
      <c r="K4" s="2"/>
    </row>
    <row r="5" spans="1:11" s="1" customFormat="1" ht="14.45" customHeight="1" x14ac:dyDescent="0.25">
      <c r="B5" s="6"/>
      <c r="C5" s="6">
        <v>0.5</v>
      </c>
      <c r="D5" s="6">
        <v>2.5</v>
      </c>
      <c r="E5" s="6">
        <v>10</v>
      </c>
      <c r="F5" s="6"/>
      <c r="G5" s="24" t="s">
        <v>1</v>
      </c>
      <c r="H5" s="24">
        <v>0.5</v>
      </c>
      <c r="I5" s="24">
        <v>2.5</v>
      </c>
      <c r="J5" s="24">
        <v>10</v>
      </c>
      <c r="K5" s="133" t="s">
        <v>35</v>
      </c>
    </row>
    <row r="6" spans="1:11" x14ac:dyDescent="0.25">
      <c r="A6" s="8">
        <v>43482</v>
      </c>
      <c r="B6" s="15">
        <v>301</v>
      </c>
      <c r="C6" s="28"/>
      <c r="D6" s="15">
        <v>179</v>
      </c>
      <c r="E6" s="15">
        <v>230</v>
      </c>
      <c r="F6" s="10"/>
      <c r="G6" s="26">
        <f>($B$9-B6)/$B$9*100</f>
        <v>-4.0874196002489773</v>
      </c>
      <c r="I6" s="26">
        <f>($B$9-D6)/$B$9*100</f>
        <v>38.100836849021377</v>
      </c>
      <c r="J6" s="26">
        <f>($B$9-E6)/$B$9*100</f>
        <v>20.464762431703441</v>
      </c>
      <c r="K6" s="8"/>
    </row>
    <row r="7" spans="1:11" x14ac:dyDescent="0.25">
      <c r="A7" s="8"/>
      <c r="B7" s="15">
        <v>228</v>
      </c>
      <c r="C7" s="28"/>
      <c r="D7" s="15">
        <v>167.40294511378849</v>
      </c>
      <c r="E7" s="15">
        <v>325</v>
      </c>
      <c r="F7" s="10"/>
      <c r="G7" s="26">
        <f>($B$9-B7)/$B$9*100</f>
        <v>21.156373193166889</v>
      </c>
      <c r="I7" s="26">
        <f t="shared" ref="I7:J10" si="0">($B$9-D7)/$B$9*100</f>
        <v>42.11116082931445</v>
      </c>
      <c r="J7" s="26">
        <f t="shared" si="0"/>
        <v>-12.386748737810358</v>
      </c>
      <c r="K7" s="8"/>
    </row>
    <row r="8" spans="1:11" x14ac:dyDescent="0.25">
      <c r="A8" s="8"/>
      <c r="B8" s="35">
        <v>338.54</v>
      </c>
      <c r="C8" s="28"/>
      <c r="D8" s="15">
        <v>100.84930698908879</v>
      </c>
      <c r="E8" s="15">
        <v>250</v>
      </c>
      <c r="F8" s="10"/>
      <c r="G8" s="26">
        <f>($B$9-B8)/$B$9*100</f>
        <v>-17.068953592917911</v>
      </c>
      <c r="I8" s="26">
        <f t="shared" si="0"/>
        <v>65.125767000107615</v>
      </c>
      <c r="J8" s="26">
        <f t="shared" si="0"/>
        <v>13.548654817068956</v>
      </c>
      <c r="K8" s="8"/>
    </row>
    <row r="9" spans="1:11" x14ac:dyDescent="0.25">
      <c r="A9" s="7"/>
      <c r="B9" s="20">
        <f>AVERAGE(B6:B8)</f>
        <v>289.18</v>
      </c>
      <c r="C9" s="28"/>
      <c r="D9" s="15">
        <v>300.80564731179749</v>
      </c>
      <c r="E9" s="15">
        <v>197.0663580162261</v>
      </c>
      <c r="F9" s="10"/>
      <c r="G9" s="28"/>
      <c r="I9" s="26">
        <f t="shared" si="0"/>
        <v>-4.0202113949088725</v>
      </c>
      <c r="J9" s="26">
        <f t="shared" si="0"/>
        <v>31.853393036784666</v>
      </c>
      <c r="K9" s="37"/>
    </row>
    <row r="10" spans="1:11" x14ac:dyDescent="0.25">
      <c r="B10" s="16"/>
      <c r="C10" s="15"/>
      <c r="D10" s="16"/>
      <c r="E10" s="15">
        <v>190</v>
      </c>
      <c r="F10" s="9"/>
      <c r="G10" s="15"/>
      <c r="I10" s="27"/>
      <c r="J10" s="26">
        <f t="shared" si="0"/>
        <v>34.296977660972402</v>
      </c>
    </row>
    <row r="11" spans="1:11" x14ac:dyDescent="0.25">
      <c r="B11" s="15"/>
      <c r="C11" s="15"/>
      <c r="D11" s="15"/>
      <c r="E11" s="16"/>
      <c r="F11" s="9"/>
      <c r="G11" s="15"/>
      <c r="I11" s="27"/>
      <c r="J11" s="26"/>
    </row>
    <row r="12" spans="1:11" x14ac:dyDescent="0.25">
      <c r="A12" s="141">
        <v>43675</v>
      </c>
      <c r="B12" s="15">
        <v>270</v>
      </c>
      <c r="C12" s="15">
        <v>277.49884579870718</v>
      </c>
      <c r="D12" s="15">
        <v>168.05132189747576</v>
      </c>
      <c r="E12" s="15">
        <v>270</v>
      </c>
      <c r="F12" s="9"/>
      <c r="G12" s="26">
        <f>($B$16-B12)/$B$16*100</f>
        <v>13.738019169329075</v>
      </c>
      <c r="H12" s="26">
        <f>($B$16-C12)/$B$16*100</f>
        <v>11.342221789550422</v>
      </c>
      <c r="I12" s="26">
        <f t="shared" ref="I12:J17" si="1">($B$16-D12)/$B$16*100</f>
        <v>46.309481821892732</v>
      </c>
      <c r="J12" s="26">
        <f t="shared" si="1"/>
        <v>13.738019169329075</v>
      </c>
    </row>
    <row r="13" spans="1:11" x14ac:dyDescent="0.25">
      <c r="A13" s="12"/>
      <c r="B13" s="15">
        <v>214</v>
      </c>
      <c r="C13" s="15">
        <v>228.03407206392288</v>
      </c>
      <c r="D13" s="15">
        <v>165</v>
      </c>
      <c r="E13" s="15">
        <v>198.26499665209346</v>
      </c>
      <c r="F13" s="9"/>
      <c r="G13" s="26">
        <f>($B$16-B13)/$B$16*100</f>
        <v>31.629392971246006</v>
      </c>
      <c r="H13" s="26">
        <f t="shared" ref="H13:H15" si="2">($B$16-C13)/$B$16*100</f>
        <v>27.14566387734093</v>
      </c>
      <c r="I13" s="26">
        <f t="shared" si="1"/>
        <v>47.284345047923324</v>
      </c>
      <c r="J13" s="26">
        <f t="shared" si="1"/>
        <v>36.656550590385478</v>
      </c>
      <c r="K13" s="19"/>
    </row>
    <row r="14" spans="1:11" x14ac:dyDescent="0.25">
      <c r="A14" s="8"/>
      <c r="B14" s="15">
        <v>370</v>
      </c>
      <c r="C14" s="15">
        <v>309</v>
      </c>
      <c r="D14" s="15">
        <v>135.89785296031226</v>
      </c>
      <c r="E14" s="15">
        <v>256</v>
      </c>
      <c r="F14" s="9"/>
      <c r="G14" s="26">
        <f>($B$16-B14)/$B$16*100</f>
        <v>-18.210862619808307</v>
      </c>
      <c r="H14" s="26">
        <f t="shared" si="2"/>
        <v>1.2779552715654952</v>
      </c>
      <c r="I14" s="26">
        <f t="shared" si="1"/>
        <v>56.582155603734094</v>
      </c>
      <c r="J14" s="26">
        <f t="shared" si="1"/>
        <v>18.210862619808307</v>
      </c>
      <c r="K14" s="8"/>
    </row>
    <row r="15" spans="1:11" x14ac:dyDescent="0.25">
      <c r="B15" s="15">
        <v>398</v>
      </c>
      <c r="C15" s="15">
        <v>160</v>
      </c>
      <c r="D15" s="15">
        <v>180</v>
      </c>
      <c r="E15" s="15">
        <v>186</v>
      </c>
      <c r="F15" s="9"/>
      <c r="G15" s="26">
        <f>($B$16-B15)/$B$16*100</f>
        <v>-27.15654952076677</v>
      </c>
      <c r="H15" s="26">
        <f t="shared" si="2"/>
        <v>48.881789137380196</v>
      </c>
      <c r="I15" s="26">
        <f t="shared" si="1"/>
        <v>42.492012779552716</v>
      </c>
      <c r="J15" s="26">
        <f t="shared" si="1"/>
        <v>40.575079872204469</v>
      </c>
      <c r="K15" s="13"/>
    </row>
    <row r="16" spans="1:11" x14ac:dyDescent="0.25">
      <c r="A16" s="8"/>
      <c r="B16" s="20">
        <f>AVERAGE(B12:B15)</f>
        <v>313</v>
      </c>
      <c r="C16" s="15"/>
      <c r="D16" s="15">
        <v>200</v>
      </c>
      <c r="E16" s="15">
        <v>253.37621607782899</v>
      </c>
      <c r="F16" s="9"/>
      <c r="G16" s="15"/>
      <c r="I16" s="26">
        <f t="shared" si="1"/>
        <v>36.102236421725244</v>
      </c>
      <c r="J16" s="26">
        <f t="shared" si="1"/>
        <v>19.049132243505117</v>
      </c>
      <c r="K16" s="13"/>
    </row>
    <row r="17" spans="1:11" x14ac:dyDescent="0.25">
      <c r="A17" s="8"/>
      <c r="B17" s="15"/>
      <c r="C17" s="15"/>
      <c r="D17" s="15">
        <v>181</v>
      </c>
      <c r="E17" s="16"/>
      <c r="F17" s="9"/>
      <c r="G17" s="15"/>
      <c r="I17" s="26">
        <f t="shared" si="1"/>
        <v>42.172523961661341</v>
      </c>
      <c r="J17" s="26"/>
      <c r="K17" s="13"/>
    </row>
    <row r="18" spans="1:11" x14ac:dyDescent="0.25">
      <c r="A18" s="8"/>
      <c r="B18" s="15"/>
      <c r="C18" s="15"/>
      <c r="D18" s="15"/>
      <c r="E18" s="16"/>
      <c r="F18" s="9"/>
      <c r="G18" s="15"/>
      <c r="I18" s="27"/>
      <c r="J18" s="26"/>
      <c r="K18" s="13"/>
    </row>
    <row r="19" spans="1:11" x14ac:dyDescent="0.25">
      <c r="A19" s="141">
        <v>44030</v>
      </c>
      <c r="B19" s="15">
        <v>645</v>
      </c>
      <c r="C19" s="15">
        <v>492</v>
      </c>
      <c r="D19" s="15">
        <v>370</v>
      </c>
      <c r="E19" s="15">
        <v>690</v>
      </c>
      <c r="F19" s="9"/>
      <c r="G19" s="26">
        <f>($B$28-B19)/$B$28*100</f>
        <v>-12.006946167204163</v>
      </c>
      <c r="H19" s="26">
        <f>($B$28-C19)/$B$28*100</f>
        <v>14.562143388737292</v>
      </c>
      <c r="I19" s="26">
        <f>($B$28-D19)/$B$28*100</f>
        <v>35.747953361448772</v>
      </c>
      <c r="J19" s="26">
        <f>($B$28-E19)/$B$28*100</f>
        <v>-19.821384271892825</v>
      </c>
      <c r="K19" s="36"/>
    </row>
    <row r="20" spans="1:11" x14ac:dyDescent="0.25">
      <c r="A20" s="141"/>
      <c r="B20" s="15">
        <v>500</v>
      </c>
      <c r="C20" s="15">
        <v>420</v>
      </c>
      <c r="D20" s="15">
        <v>427</v>
      </c>
      <c r="E20" s="15">
        <v>425</v>
      </c>
      <c r="F20" s="9"/>
      <c r="G20" s="26">
        <f t="shared" ref="G20:G27" si="3">($B$28-B20)/$B$28*100</f>
        <v>13.172909947903753</v>
      </c>
      <c r="H20" s="26">
        <f t="shared" ref="H20:J24" si="4">($B$28-C20)/$B$28*100</f>
        <v>27.065244356239148</v>
      </c>
      <c r="I20" s="26">
        <f t="shared" si="4"/>
        <v>25.849665095509806</v>
      </c>
      <c r="J20" s="26">
        <f t="shared" si="4"/>
        <v>26.196973455718187</v>
      </c>
      <c r="K20" s="13"/>
    </row>
    <row r="21" spans="1:11" x14ac:dyDescent="0.25">
      <c r="A21" s="141">
        <v>44032</v>
      </c>
      <c r="B21" s="15">
        <v>502</v>
      </c>
      <c r="C21" s="15">
        <v>370</v>
      </c>
      <c r="D21" s="15">
        <v>678</v>
      </c>
      <c r="E21" s="15">
        <v>410</v>
      </c>
      <c r="G21" s="26">
        <f t="shared" si="3"/>
        <v>12.825601587695365</v>
      </c>
      <c r="H21" s="26">
        <f t="shared" si="4"/>
        <v>35.747953361448772</v>
      </c>
      <c r="I21" s="26">
        <f t="shared" si="4"/>
        <v>-17.737534110642514</v>
      </c>
      <c r="J21" s="26">
        <f t="shared" si="4"/>
        <v>28.801786157281072</v>
      </c>
      <c r="K21" s="18"/>
    </row>
    <row r="22" spans="1:11" x14ac:dyDescent="0.25">
      <c r="A22" s="141"/>
      <c r="B22" s="15">
        <v>551</v>
      </c>
      <c r="C22" s="15">
        <v>615</v>
      </c>
      <c r="D22" s="15">
        <v>338</v>
      </c>
      <c r="E22" s="16"/>
      <c r="G22" s="26">
        <f t="shared" si="3"/>
        <v>4.3165467625899332</v>
      </c>
      <c r="H22" s="26">
        <f t="shared" si="4"/>
        <v>-6.7973207640783864</v>
      </c>
      <c r="I22" s="26">
        <f t="shared" si="4"/>
        <v>41.304887124782937</v>
      </c>
      <c r="J22" s="15"/>
      <c r="K22" s="18"/>
    </row>
    <row r="23" spans="1:11" x14ac:dyDescent="0.25">
      <c r="A23" s="8"/>
      <c r="B23" s="15">
        <v>500</v>
      </c>
      <c r="C23" s="15"/>
      <c r="D23" s="15">
        <v>333</v>
      </c>
      <c r="E23" s="16"/>
      <c r="G23" s="26">
        <f t="shared" si="3"/>
        <v>13.172909947903753</v>
      </c>
      <c r="H23" s="26"/>
      <c r="I23" s="26">
        <f t="shared" si="4"/>
        <v>42.173158025303898</v>
      </c>
      <c r="J23" s="15"/>
      <c r="K23" s="19"/>
    </row>
    <row r="24" spans="1:11" x14ac:dyDescent="0.25">
      <c r="B24" s="15">
        <v>770</v>
      </c>
      <c r="C24" s="15"/>
      <c r="D24" s="15">
        <v>343.23716943660514</v>
      </c>
      <c r="E24" s="16"/>
      <c r="G24" s="26">
        <f t="shared" si="3"/>
        <v>-33.713718680228219</v>
      </c>
      <c r="H24" s="26"/>
      <c r="I24" s="26">
        <f t="shared" si="4"/>
        <v>40.39543076020253</v>
      </c>
      <c r="J24" s="15"/>
      <c r="K24" s="12"/>
    </row>
    <row r="25" spans="1:11" x14ac:dyDescent="0.25">
      <c r="A25" s="8"/>
      <c r="B25" s="15">
        <v>522</v>
      </c>
      <c r="C25" s="16"/>
      <c r="D25" s="16"/>
      <c r="E25" s="16"/>
      <c r="F25" s="14"/>
      <c r="G25" s="26">
        <f t="shared" si="3"/>
        <v>9.3525179856115166</v>
      </c>
      <c r="H25" s="26"/>
      <c r="I25" s="26"/>
      <c r="K25" s="8"/>
    </row>
    <row r="26" spans="1:11" x14ac:dyDescent="0.25">
      <c r="A26" s="8"/>
      <c r="B26" s="15">
        <v>502</v>
      </c>
      <c r="C26" s="15"/>
      <c r="D26" s="15"/>
      <c r="E26" s="14"/>
      <c r="F26" s="14"/>
      <c r="G26" s="26">
        <f t="shared" si="3"/>
        <v>12.825601587695365</v>
      </c>
      <c r="H26" s="26"/>
      <c r="I26" s="26"/>
    </row>
    <row r="27" spans="1:11" x14ac:dyDescent="0.25">
      <c r="A27" s="17"/>
      <c r="B27" s="15">
        <v>684</v>
      </c>
      <c r="C27" s="16"/>
      <c r="D27" s="15"/>
      <c r="E27" s="14"/>
      <c r="F27" s="14"/>
      <c r="G27" s="26">
        <f t="shared" si="3"/>
        <v>-18.779459191267669</v>
      </c>
      <c r="I27" s="26"/>
      <c r="K27" s="8"/>
    </row>
    <row r="28" spans="1:11" x14ac:dyDescent="0.25">
      <c r="A28" s="139"/>
      <c r="B28" s="20">
        <f>AVERAGE(B21:B27)</f>
        <v>575.85714285714289</v>
      </c>
      <c r="H28" s="11"/>
      <c r="I28" s="11"/>
      <c r="J28" s="11"/>
      <c r="K28" s="8"/>
    </row>
    <row r="29" spans="1:11" x14ac:dyDescent="0.25">
      <c r="B29" s="23"/>
      <c r="C29" s="16"/>
      <c r="D29" s="15"/>
      <c r="E29" s="14"/>
      <c r="F29" s="140" t="s">
        <v>2</v>
      </c>
      <c r="G29" s="20">
        <f>COUNT(G6:G27)</f>
        <v>16</v>
      </c>
      <c r="H29" s="20">
        <f t="shared" ref="H29:J29" si="5">COUNT(H6:H27)</f>
        <v>8</v>
      </c>
      <c r="I29" s="20">
        <f t="shared" si="5"/>
        <v>16</v>
      </c>
      <c r="J29" s="20">
        <f t="shared" si="5"/>
        <v>13</v>
      </c>
    </row>
    <row r="30" spans="1:11" x14ac:dyDescent="0.25">
      <c r="B30" s="23"/>
      <c r="C30" s="16"/>
      <c r="D30" s="15"/>
      <c r="E30" s="16"/>
      <c r="F30" s="140" t="s">
        <v>3</v>
      </c>
      <c r="G30" s="20">
        <f>AVERAGE(G6:G27)</f>
        <v>7.2872736293727591E-2</v>
      </c>
      <c r="H30" s="22">
        <f t="shared" ref="H30:J30" si="6">AVERAGE(H6:H27)</f>
        <v>19.903206302272984</v>
      </c>
      <c r="I30" s="22">
        <f t="shared" si="6"/>
        <v>36.249616823539341</v>
      </c>
      <c r="J30" s="22">
        <f t="shared" si="6"/>
        <v>19.321850695773694</v>
      </c>
    </row>
    <row r="31" spans="1:11" x14ac:dyDescent="0.25">
      <c r="B31" s="23"/>
      <c r="C31" s="16"/>
      <c r="D31" s="16"/>
      <c r="E31" s="16"/>
      <c r="F31" s="140" t="s">
        <v>4</v>
      </c>
      <c r="G31" s="22">
        <f>_xlfn.STDEV.P(G6:G27)</f>
        <v>18.421155925215484</v>
      </c>
      <c r="H31" s="22">
        <f t="shared" ref="H31:J31" si="7">_xlfn.STDEV.P(H6:H27)</f>
        <v>17.161722610816209</v>
      </c>
      <c r="I31" s="22">
        <f t="shared" si="7"/>
        <v>19.850344972234936</v>
      </c>
      <c r="J31" s="22">
        <f t="shared" si="7"/>
        <v>17.265737626621831</v>
      </c>
    </row>
    <row r="32" spans="1:11" s="16" customFormat="1" x14ac:dyDescent="0.25">
      <c r="B32" s="15"/>
      <c r="K32" s="11"/>
    </row>
    <row r="33" spans="1:11" s="16" customFormat="1" x14ac:dyDescent="0.25">
      <c r="A33" s="136"/>
      <c r="G33" s="26"/>
      <c r="I33" s="26"/>
      <c r="K33" s="11"/>
    </row>
    <row r="34" spans="1:11" s="16" customFormat="1" x14ac:dyDescent="0.25">
      <c r="A34" s="130"/>
      <c r="D34" s="15"/>
      <c r="G34" s="26"/>
      <c r="I34" s="26"/>
      <c r="K34" s="11"/>
    </row>
    <row r="35" spans="1:11" s="16" customFormat="1" x14ac:dyDescent="0.25">
      <c r="A35" s="130"/>
      <c r="B35" s="15"/>
      <c r="G35" s="26"/>
      <c r="I35" s="26"/>
      <c r="K35" s="11"/>
    </row>
    <row r="36" spans="1:11" s="16" customFormat="1" x14ac:dyDescent="0.25">
      <c r="G36" s="26"/>
      <c r="I36" s="26"/>
      <c r="K36" s="13"/>
    </row>
    <row r="37" spans="1:11" s="16" customFormat="1" x14ac:dyDescent="0.25">
      <c r="A37" s="20"/>
      <c r="D37" s="15"/>
      <c r="I37" s="26"/>
      <c r="K37" s="13"/>
    </row>
    <row r="38" spans="1:11" s="16" customFormat="1" x14ac:dyDescent="0.25">
      <c r="A38" s="130"/>
      <c r="D38" s="15"/>
      <c r="I38" s="26"/>
      <c r="K38" s="11"/>
    </row>
    <row r="39" spans="1:11" s="16" customFormat="1" x14ac:dyDescent="0.25">
      <c r="B39" s="15"/>
      <c r="E39" s="15"/>
      <c r="I39" s="26"/>
      <c r="K39" s="11"/>
    </row>
    <row r="40" spans="1:11" s="16" customFormat="1" x14ac:dyDescent="0.25">
      <c r="D40" s="15"/>
      <c r="E40" s="15"/>
      <c r="I40" s="26"/>
      <c r="K40" s="11"/>
    </row>
    <row r="41" spans="1:11" s="16" customFormat="1" x14ac:dyDescent="0.25">
      <c r="A41" s="136"/>
      <c r="C41" s="15"/>
      <c r="D41" s="15"/>
      <c r="E41" s="15"/>
      <c r="G41" s="26"/>
      <c r="H41" s="26"/>
      <c r="I41" s="26"/>
      <c r="J41" s="26"/>
      <c r="K41" s="11"/>
    </row>
    <row r="42" spans="1:11" s="16" customFormat="1" x14ac:dyDescent="0.25">
      <c r="A42" s="131"/>
      <c r="C42" s="15"/>
      <c r="D42" s="15"/>
      <c r="E42" s="15"/>
      <c r="G42" s="26"/>
      <c r="H42" s="26"/>
      <c r="I42" s="26"/>
      <c r="J42" s="26"/>
      <c r="K42" s="11"/>
    </row>
    <row r="43" spans="1:11" s="16" customFormat="1" x14ac:dyDescent="0.25">
      <c r="C43" s="15"/>
      <c r="E43" s="15"/>
      <c r="G43" s="26"/>
      <c r="H43" s="26"/>
      <c r="I43" s="26"/>
      <c r="J43" s="26"/>
      <c r="K43" s="11"/>
    </row>
    <row r="44" spans="1:11" s="16" customFormat="1" x14ac:dyDescent="0.25">
      <c r="D44" s="15"/>
      <c r="E44" s="15"/>
      <c r="G44" s="26"/>
      <c r="H44" s="26"/>
      <c r="I44" s="26"/>
      <c r="J44" s="26"/>
      <c r="K44" s="11"/>
    </row>
    <row r="45" spans="1:11" s="16" customFormat="1" x14ac:dyDescent="0.25">
      <c r="D45" s="15"/>
      <c r="G45" s="26"/>
      <c r="H45" s="26"/>
      <c r="I45" s="26"/>
      <c r="J45" s="26"/>
      <c r="K45" s="11"/>
    </row>
    <row r="46" spans="1:11" s="16" customFormat="1" x14ac:dyDescent="0.25">
      <c r="B46" s="20"/>
      <c r="H46" s="26"/>
      <c r="I46" s="26"/>
      <c r="J46" s="26"/>
      <c r="K46" s="11"/>
    </row>
    <row r="47" spans="1:11" s="16" customFormat="1" x14ac:dyDescent="0.25">
      <c r="B47" s="20"/>
      <c r="H47" s="26"/>
      <c r="I47" s="26"/>
      <c r="J47" s="26"/>
      <c r="K47" s="11"/>
    </row>
    <row r="48" spans="1:11" s="16" customFormat="1" x14ac:dyDescent="0.25">
      <c r="K48" s="11"/>
    </row>
    <row r="49" spans="1:11" s="16" customFormat="1" x14ac:dyDescent="0.25">
      <c r="A49" s="136"/>
      <c r="G49" s="26"/>
      <c r="J49" s="26"/>
      <c r="K49" s="11"/>
    </row>
    <row r="50" spans="1:11" s="16" customFormat="1" x14ac:dyDescent="0.25">
      <c r="A50" s="137"/>
      <c r="E50" s="15"/>
      <c r="G50" s="26"/>
      <c r="J50" s="26"/>
    </row>
    <row r="51" spans="1:11" s="16" customFormat="1" x14ac:dyDescent="0.25">
      <c r="E51" s="15"/>
      <c r="G51" s="26"/>
      <c r="J51" s="26"/>
      <c r="K51" s="11"/>
    </row>
    <row r="52" spans="1:11" s="16" customFormat="1" x14ac:dyDescent="0.25">
      <c r="G52" s="26"/>
      <c r="J52" s="26"/>
      <c r="K52" s="11"/>
    </row>
    <row r="53" spans="1:11" s="16" customFormat="1" x14ac:dyDescent="0.25">
      <c r="J53" s="26"/>
      <c r="K53" s="11"/>
    </row>
    <row r="54" spans="1:11" s="16" customFormat="1" x14ac:dyDescent="0.25">
      <c r="A54" s="138"/>
      <c r="K54" s="11"/>
    </row>
    <row r="55" spans="1:11" s="16" customFormat="1" x14ac:dyDescent="0.25">
      <c r="K55" s="11"/>
    </row>
    <row r="56" spans="1:11" s="16" customFormat="1" x14ac:dyDescent="0.25">
      <c r="C56" s="15"/>
      <c r="K56" s="11"/>
    </row>
    <row r="57" spans="1:11" s="16" customFormat="1" x14ac:dyDescent="0.25">
      <c r="K57" s="11"/>
    </row>
    <row r="58" spans="1:11" s="16" customFormat="1" x14ac:dyDescent="0.25">
      <c r="F58" s="33"/>
      <c r="G58" s="21"/>
      <c r="H58" s="21"/>
      <c r="I58" s="21"/>
      <c r="J58" s="21"/>
      <c r="K58" s="11"/>
    </row>
    <row r="59" spans="1:11" s="16" customFormat="1" x14ac:dyDescent="0.25">
      <c r="F59" s="34"/>
      <c r="G59" s="22"/>
      <c r="H59" s="22"/>
      <c r="I59" s="22"/>
      <c r="J59" s="22"/>
      <c r="K59" s="11"/>
    </row>
    <row r="60" spans="1:11" s="16" customFormat="1" x14ac:dyDescent="0.25">
      <c r="F60" s="33"/>
      <c r="G60" s="22"/>
      <c r="H60" s="22"/>
      <c r="I60" s="22"/>
      <c r="J60" s="22"/>
      <c r="K60" s="11"/>
    </row>
    <row r="61" spans="1:11" s="16" customFormat="1" x14ac:dyDescent="0.25">
      <c r="F61" s="33"/>
      <c r="G61" s="22"/>
      <c r="H61" s="22"/>
      <c r="I61" s="22"/>
      <c r="J61" s="22"/>
      <c r="K61" s="11"/>
    </row>
    <row r="62" spans="1:11" s="16" customFormat="1" x14ac:dyDescent="0.25">
      <c r="K62" s="11"/>
    </row>
    <row r="63" spans="1:11" s="16" customFormat="1" x14ac:dyDescent="0.25">
      <c r="G63" s="29"/>
      <c r="H63" s="29"/>
      <c r="I63" s="29"/>
      <c r="K63" s="11"/>
    </row>
    <row r="64" spans="1:11" s="16" customFormat="1" x14ac:dyDescent="0.25">
      <c r="K64" s="11"/>
    </row>
    <row r="65" spans="2:11" s="16" customFormat="1" x14ac:dyDescent="0.25">
      <c r="K65" s="11"/>
    </row>
    <row r="66" spans="2:11" s="16" customFormat="1" x14ac:dyDescent="0.25">
      <c r="K66" s="11"/>
    </row>
    <row r="67" spans="2:11" s="16" customFormat="1" x14ac:dyDescent="0.25">
      <c r="K67" s="11"/>
    </row>
    <row r="68" spans="2:11" s="16" customFormat="1" x14ac:dyDescent="0.25">
      <c r="K68" s="11"/>
    </row>
    <row r="69" spans="2:11" s="16" customFormat="1" x14ac:dyDescent="0.25">
      <c r="K69" s="11"/>
    </row>
    <row r="70" spans="2:11" s="16" customFormat="1" x14ac:dyDescent="0.25">
      <c r="K70" s="11"/>
    </row>
    <row r="71" spans="2:11" s="16" customFormat="1" x14ac:dyDescent="0.25">
      <c r="K71" s="11"/>
    </row>
    <row r="72" spans="2:11" s="16" customFormat="1" x14ac:dyDescent="0.25">
      <c r="K72" s="11"/>
    </row>
    <row r="73" spans="2:11" s="16" customFormat="1" x14ac:dyDescent="0.25">
      <c r="K73" s="11"/>
    </row>
    <row r="74" spans="2:11" x14ac:dyDescent="0.25">
      <c r="B74" s="16"/>
      <c r="C74" s="16"/>
      <c r="D74" s="16"/>
      <c r="E74" s="16"/>
      <c r="G74" s="16"/>
    </row>
    <row r="75" spans="2:11" x14ac:dyDescent="0.25">
      <c r="B75" s="16"/>
      <c r="C75" s="16"/>
      <c r="D75" s="16"/>
      <c r="E75" s="16"/>
      <c r="G75" s="16"/>
    </row>
    <row r="76" spans="2:11" x14ac:dyDescent="0.25">
      <c r="C76" s="16"/>
      <c r="D76" s="16"/>
      <c r="E76" s="16"/>
      <c r="G76" s="16"/>
    </row>
    <row r="77" spans="2:11" x14ac:dyDescent="0.25">
      <c r="C77" s="16"/>
      <c r="D77" s="16"/>
      <c r="E77" s="16"/>
      <c r="G77" s="16"/>
    </row>
    <row r="78" spans="2:11" x14ac:dyDescent="0.25">
      <c r="G78" s="16"/>
    </row>
    <row r="79" spans="2:11" x14ac:dyDescent="0.25">
      <c r="G79" s="16"/>
    </row>
    <row r="80" spans="2:11" x14ac:dyDescent="0.25">
      <c r="G80" s="16"/>
    </row>
    <row r="81" spans="7:7" x14ac:dyDescent="0.25">
      <c r="G81" s="16"/>
    </row>
  </sheetData>
  <mergeCells count="3">
    <mergeCell ref="C4:F4"/>
    <mergeCell ref="H4:J4"/>
    <mergeCell ref="H3:J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"/>
  <sheetViews>
    <sheetView tabSelected="1" workbookViewId="0">
      <selection activeCell="G36" sqref="G36"/>
    </sheetView>
  </sheetViews>
  <sheetFormatPr defaultColWidth="9.140625" defaultRowHeight="15" x14ac:dyDescent="0.25"/>
  <cols>
    <col min="1" max="1" width="14.42578125" style="11" customWidth="1"/>
    <col min="2" max="2" width="7.85546875" style="11" bestFit="1" customWidth="1"/>
    <col min="3" max="3" width="5.7109375" style="11" customWidth="1"/>
    <col min="4" max="4" width="6.140625" style="16" customWidth="1"/>
    <col min="5" max="5" width="5.28515625" style="11" customWidth="1"/>
    <col min="6" max="6" width="6" style="11" bestFit="1" customWidth="1"/>
    <col min="7" max="7" width="7.28515625" style="16" customWidth="1"/>
    <col min="8" max="10" width="6.140625" style="49" customWidth="1"/>
    <col min="11" max="11" width="6.85546875" style="16" customWidth="1"/>
    <col min="12" max="12" width="9.140625" style="47"/>
    <col min="24" max="16384" width="9.140625" style="11"/>
  </cols>
  <sheetData>
    <row r="1" spans="1:24" s="40" customFormat="1" ht="15.6" customHeight="1" x14ac:dyDescent="0.25">
      <c r="A1" s="38" t="s">
        <v>36</v>
      </c>
      <c r="B1" s="39"/>
      <c r="D1" s="41"/>
      <c r="G1" s="41"/>
      <c r="H1" s="42"/>
      <c r="I1" s="42"/>
      <c r="J1" s="42"/>
      <c r="K1" s="41"/>
      <c r="L1" s="41"/>
    </row>
    <row r="2" spans="1:24" s="40" customFormat="1" ht="15.6" customHeight="1" x14ac:dyDescent="0.25">
      <c r="A2" s="5"/>
      <c r="B2" s="39"/>
      <c r="D2" s="41"/>
      <c r="G2" s="41"/>
      <c r="H2" s="42"/>
      <c r="I2" s="42"/>
      <c r="J2" s="42"/>
      <c r="K2" s="41"/>
      <c r="L2" s="41"/>
      <c r="X2" s="41"/>
    </row>
    <row r="3" spans="1:24" s="1" customFormat="1" x14ac:dyDescent="0.25">
      <c r="A3" s="43" t="s">
        <v>6</v>
      </c>
      <c r="B3" s="39"/>
      <c r="H3" s="152" t="s">
        <v>7</v>
      </c>
      <c r="I3" s="153"/>
      <c r="J3" s="154"/>
      <c r="X3" s="41"/>
    </row>
    <row r="4" spans="1:24" s="1" customFormat="1" ht="14.45" customHeight="1" x14ac:dyDescent="0.25">
      <c r="A4" s="2" t="s">
        <v>0</v>
      </c>
      <c r="B4" s="3" t="s">
        <v>1</v>
      </c>
      <c r="C4" s="155">
        <v>1284</v>
      </c>
      <c r="D4" s="156"/>
      <c r="E4" s="157"/>
      <c r="G4" s="44"/>
      <c r="H4" s="158">
        <v>1284</v>
      </c>
      <c r="I4" s="159"/>
      <c r="J4" s="160"/>
    </row>
    <row r="5" spans="1:24" s="1" customFormat="1" ht="14.45" customHeight="1" x14ac:dyDescent="0.25">
      <c r="A5" s="45"/>
      <c r="B5" s="6"/>
      <c r="C5" s="46">
        <v>0.5</v>
      </c>
      <c r="D5" s="46">
        <v>2.5</v>
      </c>
      <c r="E5" s="46">
        <v>10</v>
      </c>
      <c r="G5" s="24" t="s">
        <v>1</v>
      </c>
      <c r="H5" s="24">
        <v>0.5</v>
      </c>
      <c r="I5" s="24">
        <v>2.5</v>
      </c>
      <c r="J5" s="24">
        <v>10</v>
      </c>
      <c r="K5" s="133" t="s">
        <v>35</v>
      </c>
    </row>
    <row r="6" spans="1:24" ht="15.75" customHeight="1" x14ac:dyDescent="0.25">
      <c r="A6" s="141">
        <v>44030</v>
      </c>
      <c r="B6" s="9">
        <v>656.49315225817566</v>
      </c>
      <c r="C6" s="9">
        <v>310</v>
      </c>
      <c r="D6" s="15">
        <v>518</v>
      </c>
      <c r="G6" s="26">
        <f t="shared" ref="G6:I7" si="0">(($B$9-B6)/$B$9)*100</f>
        <v>8.9921312565152967</v>
      </c>
      <c r="H6" s="26">
        <f t="shared" si="0"/>
        <v>57.025539088357014</v>
      </c>
      <c r="I6" s="26">
        <f t="shared" si="0"/>
        <v>28.191062089577201</v>
      </c>
      <c r="J6" s="24"/>
      <c r="X6" s="1"/>
    </row>
    <row r="7" spans="1:24" ht="15.75" customHeight="1" x14ac:dyDescent="0.25">
      <c r="B7" s="9">
        <v>786.22418926878845</v>
      </c>
      <c r="C7" s="9">
        <v>392</v>
      </c>
      <c r="D7" s="9">
        <v>601</v>
      </c>
      <c r="G7" s="26">
        <f t="shared" si="0"/>
        <v>-8.9921312565153144</v>
      </c>
      <c r="H7" s="26">
        <f t="shared" si="0"/>
        <v>45.658101040761125</v>
      </c>
      <c r="I7" s="26">
        <f t="shared" si="0"/>
        <v>16.68499674871795</v>
      </c>
      <c r="J7" s="24"/>
      <c r="X7" s="16"/>
    </row>
    <row r="8" spans="1:24" ht="15.75" customHeight="1" x14ac:dyDescent="0.25">
      <c r="C8" s="9">
        <v>382</v>
      </c>
      <c r="D8" s="9">
        <v>457</v>
      </c>
      <c r="H8" s="26">
        <f>(($B$9-C8)/$B$9)*100</f>
        <v>47.044373973394769</v>
      </c>
      <c r="I8" s="26">
        <f>(($B$9-D8)/$B$9)*100</f>
        <v>36.64732697864244</v>
      </c>
      <c r="J8" s="24"/>
      <c r="X8" s="16"/>
    </row>
    <row r="9" spans="1:24" ht="15.75" customHeight="1" x14ac:dyDescent="0.25">
      <c r="B9" s="23">
        <f>AVERAGE(B6:B8)</f>
        <v>721.358670763482</v>
      </c>
      <c r="C9" s="9">
        <v>303</v>
      </c>
      <c r="H9" s="26">
        <f>(($B$9-C9)/$B$9)*100</f>
        <v>57.995930141200567</v>
      </c>
      <c r="I9" s="26"/>
      <c r="J9" s="24"/>
      <c r="X9" s="16"/>
    </row>
    <row r="10" spans="1:24" ht="15.75" customHeight="1" x14ac:dyDescent="0.25">
      <c r="A10" s="45"/>
      <c r="B10" s="6"/>
      <c r="C10" s="46"/>
      <c r="D10" s="46"/>
      <c r="E10" s="46"/>
      <c r="F10" s="1"/>
      <c r="G10" s="24"/>
      <c r="H10" s="24"/>
      <c r="I10" s="24"/>
      <c r="J10" s="24"/>
      <c r="X10" s="16"/>
    </row>
    <row r="11" spans="1:24" ht="15.75" customHeight="1" x14ac:dyDescent="0.25">
      <c r="A11" s="16"/>
      <c r="B11" s="16"/>
      <c r="C11" s="48"/>
      <c r="D11" s="48"/>
      <c r="E11" s="48"/>
      <c r="G11" s="48"/>
      <c r="X11" s="16"/>
    </row>
    <row r="12" spans="1:24" ht="15.75" customHeight="1" x14ac:dyDescent="0.25">
      <c r="A12" s="141">
        <v>44032</v>
      </c>
      <c r="B12" s="15">
        <v>442</v>
      </c>
      <c r="D12" s="15">
        <v>352</v>
      </c>
      <c r="E12" s="16"/>
      <c r="F12" s="16"/>
      <c r="G12" s="26">
        <f>(($B$17-B12)/$B$17)*100</f>
        <v>4.5356371490280782</v>
      </c>
      <c r="H12" s="16"/>
      <c r="I12" s="26">
        <f>(($B$17-D12)/$B$17)*100</f>
        <v>23.974082073434126</v>
      </c>
      <c r="J12" s="16"/>
      <c r="X12" s="16"/>
    </row>
    <row r="13" spans="1:24" s="16" customFormat="1" ht="15.75" customHeight="1" x14ac:dyDescent="0.25">
      <c r="A13" s="134"/>
      <c r="B13" s="9">
        <v>583</v>
      </c>
      <c r="C13" s="11"/>
      <c r="D13" s="15">
        <v>341</v>
      </c>
      <c r="G13" s="26">
        <f>(($B$17-B13)/$B$17)*100</f>
        <v>-25.917926565874733</v>
      </c>
      <c r="I13" s="26">
        <f>(($B$17-D13)/$B$17)*100</f>
        <v>26.349892008639308</v>
      </c>
    </row>
    <row r="14" spans="1:24" ht="15.75" customHeight="1" x14ac:dyDescent="0.25">
      <c r="A14" s="134"/>
      <c r="B14" s="9">
        <v>582</v>
      </c>
      <c r="D14" s="11">
        <v>200</v>
      </c>
      <c r="E14" s="16"/>
      <c r="F14" s="16"/>
      <c r="G14" s="26">
        <f>(($B$17-B14)/$B$17)*100</f>
        <v>-25.70194384449244</v>
      </c>
      <c r="H14" s="16"/>
      <c r="I14" s="26">
        <f>(($B$17-D14)/$B$17)*100</f>
        <v>56.803455723542115</v>
      </c>
      <c r="J14" s="16"/>
      <c r="X14" s="16"/>
    </row>
    <row r="15" spans="1:24" ht="15.75" customHeight="1" x14ac:dyDescent="0.25">
      <c r="A15" s="16"/>
      <c r="B15" s="9">
        <v>380</v>
      </c>
      <c r="D15" s="15">
        <v>355</v>
      </c>
      <c r="E15" s="16"/>
      <c r="F15" s="16"/>
      <c r="G15" s="26">
        <f>(($B$17-B15)/$B$17)*100</f>
        <v>17.92656587473002</v>
      </c>
      <c r="H15" s="16"/>
      <c r="I15" s="26">
        <f>(($B$17-D15)/$B$17)*100</f>
        <v>23.326133909287257</v>
      </c>
      <c r="J15" s="16"/>
      <c r="X15" s="16"/>
    </row>
    <row r="16" spans="1:24" ht="15.75" customHeight="1" x14ac:dyDescent="0.25">
      <c r="A16" s="9"/>
      <c r="B16" s="9">
        <v>328</v>
      </c>
      <c r="D16" s="15"/>
      <c r="E16" s="16"/>
      <c r="F16" s="16"/>
      <c r="G16" s="26">
        <f>(($B$17-B16)/$B$17)*100</f>
        <v>29.15766738660907</v>
      </c>
      <c r="H16" s="16"/>
      <c r="I16" s="26"/>
      <c r="J16" s="16"/>
      <c r="X16" s="16"/>
    </row>
    <row r="17" spans="1:24" ht="15.75" customHeight="1" x14ac:dyDescent="0.25">
      <c r="A17" s="9"/>
      <c r="B17" s="50">
        <f>AVERAGE(B12:B16)</f>
        <v>463</v>
      </c>
      <c r="D17" s="11"/>
      <c r="E17" s="16"/>
      <c r="F17" s="16"/>
      <c r="H17" s="16"/>
      <c r="I17" s="16"/>
      <c r="J17" s="16"/>
      <c r="L17" s="16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6"/>
    </row>
    <row r="18" spans="1:24" ht="15.75" customHeight="1" x14ac:dyDescent="0.25">
      <c r="L18" s="16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6"/>
    </row>
    <row r="19" spans="1:24" ht="15.75" customHeight="1" x14ac:dyDescent="0.25">
      <c r="A19" s="141">
        <v>44041</v>
      </c>
      <c r="B19" s="9">
        <v>333.4167868795131</v>
      </c>
      <c r="C19" s="9">
        <v>236.22523622523622</v>
      </c>
      <c r="D19" s="9">
        <v>214.85325117561217</v>
      </c>
      <c r="E19" s="15">
        <v>199.39318691980694</v>
      </c>
      <c r="G19" s="26">
        <f t="shared" ref="G19:J23" si="1">(($B$24-B19)/$B$24)*100</f>
        <v>18.772889703241745</v>
      </c>
      <c r="H19" s="26">
        <f t="shared" si="1"/>
        <v>42.450728119220436</v>
      </c>
      <c r="I19" s="26">
        <f t="shared" si="1"/>
        <v>47.657378339606055</v>
      </c>
      <c r="J19" s="26">
        <f t="shared" si="1"/>
        <v>51.42376441828619</v>
      </c>
      <c r="L19" s="16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6"/>
    </row>
    <row r="20" spans="1:24" ht="15.75" customHeight="1" x14ac:dyDescent="0.25">
      <c r="A20" s="135"/>
      <c r="B20" s="9">
        <v>413.88811926657741</v>
      </c>
      <c r="C20" s="9">
        <v>237.85062980448285</v>
      </c>
      <c r="D20" s="9">
        <v>286.46032074834011</v>
      </c>
      <c r="E20" s="9">
        <v>347.58639236251179</v>
      </c>
      <c r="G20" s="26">
        <f t="shared" si="1"/>
        <v>-0.83156348793259804</v>
      </c>
      <c r="H20" s="26">
        <f t="shared" si="1"/>
        <v>42.054749186147646</v>
      </c>
      <c r="I20" s="26">
        <f t="shared" si="1"/>
        <v>30.212439850910521</v>
      </c>
      <c r="J20" s="26">
        <f t="shared" si="1"/>
        <v>15.320885626899287</v>
      </c>
      <c r="L20" s="16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6"/>
    </row>
    <row r="21" spans="1:24" ht="15.75" customHeight="1" x14ac:dyDescent="0.25">
      <c r="A21" s="16"/>
      <c r="B21" s="9">
        <v>423.56726591728903</v>
      </c>
      <c r="C21" s="9">
        <v>335.03844499504106</v>
      </c>
      <c r="D21" s="9">
        <v>379</v>
      </c>
      <c r="E21" s="9">
        <v>438.04074736892522</v>
      </c>
      <c r="G21" s="26">
        <f t="shared" si="1"/>
        <v>-3.1896004660166213</v>
      </c>
      <c r="H21" s="26">
        <f t="shared" si="1"/>
        <v>18.377820805102481</v>
      </c>
      <c r="I21" s="26">
        <f t="shared" si="1"/>
        <v>7.6678919181229235</v>
      </c>
      <c r="J21" s="26">
        <f t="shared" si="1"/>
        <v>-6.7156349085324933</v>
      </c>
      <c r="L21" s="16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6"/>
    </row>
    <row r="22" spans="1:24" ht="15.75" customHeight="1" x14ac:dyDescent="0.25">
      <c r="A22" s="16"/>
      <c r="B22" s="9">
        <v>471.02687204342345</v>
      </c>
      <c r="C22" s="9">
        <v>361</v>
      </c>
      <c r="D22" s="9">
        <v>270.23104950836768</v>
      </c>
      <c r="E22" s="9">
        <v>376</v>
      </c>
      <c r="G22" s="26">
        <f t="shared" si="1"/>
        <v>-14.751725749292502</v>
      </c>
      <c r="H22" s="26">
        <f t="shared" si="1"/>
        <v>12.053058001167217</v>
      </c>
      <c r="I22" s="26">
        <f t="shared" si="1"/>
        <v>34.166220395024595</v>
      </c>
      <c r="J22" s="26">
        <f t="shared" si="1"/>
        <v>8.3987529319636405</v>
      </c>
      <c r="L22" s="16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6"/>
    </row>
    <row r="23" spans="1:24" x14ac:dyDescent="0.25">
      <c r="A23" s="16"/>
      <c r="C23" s="9">
        <v>268.03072465977971</v>
      </c>
      <c r="D23" s="9">
        <v>390</v>
      </c>
      <c r="E23" s="9">
        <v>378</v>
      </c>
      <c r="H23" s="26">
        <f>(($B$24-C23)/$B$24)*100</f>
        <v>34.702264278230565</v>
      </c>
      <c r="I23" s="26">
        <f t="shared" si="1"/>
        <v>4.9880682007069668</v>
      </c>
      <c r="J23" s="26">
        <f t="shared" si="1"/>
        <v>7.9115122560698286</v>
      </c>
      <c r="L23" s="16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6"/>
    </row>
    <row r="24" spans="1:24" ht="15.75" customHeight="1" x14ac:dyDescent="0.25">
      <c r="B24" s="50">
        <f>AVERAGE(B19:B23)</f>
        <v>410.47476102670078</v>
      </c>
      <c r="C24" s="9">
        <v>360</v>
      </c>
      <c r="E24" s="9">
        <v>458</v>
      </c>
      <c r="H24" s="26">
        <f>(($B$24-C24)/$B$24)*100</f>
        <v>12.296678339114123</v>
      </c>
      <c r="I24" s="26"/>
      <c r="J24" s="26">
        <f>(($B$24-E24)/$B$24)*100</f>
        <v>-11.578114779682586</v>
      </c>
      <c r="L24" s="16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6"/>
    </row>
    <row r="25" spans="1:24" ht="15.75" customHeight="1" x14ac:dyDescent="0.25">
      <c r="C25" s="9">
        <v>365.79613016567583</v>
      </c>
      <c r="H25" s="26">
        <f>(($B$24-C25)/$B$24)*100</f>
        <v>10.884623149367926</v>
      </c>
      <c r="I25" s="26"/>
      <c r="J25" s="26"/>
      <c r="L25" s="16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6"/>
    </row>
    <row r="26" spans="1:24" ht="15.75" customHeight="1" x14ac:dyDescent="0.25">
      <c r="L26" s="16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6"/>
    </row>
    <row r="27" spans="1:24" ht="15.75" customHeight="1" x14ac:dyDescent="0.25">
      <c r="A27" s="142">
        <v>44054</v>
      </c>
      <c r="B27" s="15">
        <v>434.68176955132759</v>
      </c>
      <c r="E27" s="9">
        <v>516</v>
      </c>
      <c r="G27" s="26">
        <f>(($B$31-B27)/$B$31)*100</f>
        <v>-0.49521477440364803</v>
      </c>
      <c r="J27" s="26">
        <f>(($B$31-E27)/$B$31)*100</f>
        <v>-19.295389077662108</v>
      </c>
      <c r="L27" s="16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6"/>
    </row>
    <row r="28" spans="1:24" ht="15.75" customHeight="1" x14ac:dyDescent="0.25">
      <c r="A28" s="137"/>
      <c r="B28" s="15">
        <v>497.90727140618168</v>
      </c>
      <c r="E28" s="9">
        <v>411.66805155534445</v>
      </c>
      <c r="G28" s="26">
        <f>(($B$31-B28)/$B$31)*100</f>
        <v>-15.112483850770442</v>
      </c>
      <c r="J28" s="26">
        <f t="shared" ref="J28:J30" si="2">(($B$31-E28)/$B$31)*100</f>
        <v>4.8253868582599244</v>
      </c>
      <c r="L28" s="16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6"/>
    </row>
    <row r="29" spans="1:24" ht="15.75" customHeight="1" x14ac:dyDescent="0.25">
      <c r="A29" s="16"/>
      <c r="B29" s="9">
        <v>395.00067264143098</v>
      </c>
      <c r="E29" s="9">
        <v>424.98889674283618</v>
      </c>
      <c r="G29" s="26">
        <f>(($B$31-B29)/$B$31)*100</f>
        <v>8.6787617660896306</v>
      </c>
      <c r="J29" s="26">
        <f t="shared" si="2"/>
        <v>1.7457058321259544</v>
      </c>
      <c r="K29" s="21"/>
      <c r="L29" s="16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6"/>
    </row>
    <row r="30" spans="1:24" ht="15.75" customHeight="1" x14ac:dyDescent="0.25">
      <c r="A30" s="16"/>
      <c r="B30" s="9">
        <v>402.56936124704725</v>
      </c>
      <c r="E30" s="9">
        <v>416.31674373829895</v>
      </c>
      <c r="G30" s="26">
        <f>(($B$31-B30)/$B$31)*100</f>
        <v>6.9289368590844722</v>
      </c>
      <c r="J30" s="26">
        <f t="shared" si="2"/>
        <v>3.7506435585160403</v>
      </c>
      <c r="K30" s="22"/>
      <c r="L30" s="16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6"/>
    </row>
    <row r="31" spans="1:24" ht="15.75" customHeight="1" x14ac:dyDescent="0.25">
      <c r="A31" s="16"/>
      <c r="B31" s="23">
        <f>AVERAGE(B27:B30)</f>
        <v>432.53976871149689</v>
      </c>
      <c r="E31" s="9">
        <v>490.39554542569482</v>
      </c>
      <c r="J31" s="26">
        <f>(($B$31-E31)/$B$31)*100</f>
        <v>-13.37582828199726</v>
      </c>
      <c r="K31" s="22"/>
      <c r="L31" s="16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6"/>
    </row>
    <row r="32" spans="1:24" ht="15.75" customHeight="1" x14ac:dyDescent="0.25">
      <c r="A32" s="138"/>
      <c r="K32" s="22"/>
      <c r="L32" s="16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6"/>
    </row>
    <row r="33" spans="3:24" ht="15.75" customHeight="1" x14ac:dyDescent="0.25">
      <c r="F33" s="140" t="s">
        <v>2</v>
      </c>
      <c r="G33" s="21">
        <f>COUNT(G6:G31)</f>
        <v>15</v>
      </c>
      <c r="H33" s="21">
        <f t="shared" ref="H33:J33" si="3">COUNT(H6:H31)</f>
        <v>11</v>
      </c>
      <c r="I33" s="21">
        <f t="shared" si="3"/>
        <v>12</v>
      </c>
      <c r="J33" s="21">
        <f t="shared" si="3"/>
        <v>11</v>
      </c>
      <c r="L33" s="16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6"/>
    </row>
    <row r="34" spans="3:24" ht="15.75" customHeight="1" x14ac:dyDescent="0.25">
      <c r="F34" s="140" t="s">
        <v>3</v>
      </c>
      <c r="G34" s="20">
        <f t="shared" ref="G34" si="4">AVERAGE(G6:G31)</f>
        <v>7.6975463040677523E-16</v>
      </c>
      <c r="H34" s="22">
        <f t="shared" ref="H34:J34" si="5">AVERAGE(H6:H31)</f>
        <v>34.59489692018763</v>
      </c>
      <c r="I34" s="22">
        <f t="shared" si="5"/>
        <v>28.055745686350949</v>
      </c>
      <c r="J34" s="22">
        <f t="shared" si="5"/>
        <v>3.8556076758405848</v>
      </c>
      <c r="L34" s="16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6"/>
    </row>
    <row r="35" spans="3:24" x14ac:dyDescent="0.25">
      <c r="F35" s="140" t="s">
        <v>4</v>
      </c>
      <c r="G35" s="22">
        <f t="shared" ref="G35" si="6">_xlfn.STDEV.P(G6:G31)</f>
        <v>15.532787572802508</v>
      </c>
      <c r="H35" s="22">
        <f t="shared" ref="H35:J35" si="7">_xlfn.STDEV.P(H6:H31)</f>
        <v>17.25745353952238</v>
      </c>
      <c r="I35" s="22">
        <f t="shared" si="7"/>
        <v>14.275541568859802</v>
      </c>
      <c r="J35" s="22">
        <f t="shared" si="7"/>
        <v>18.139654789065901</v>
      </c>
      <c r="L35" s="16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3:24" x14ac:dyDescent="0.25">
      <c r="L36" s="16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3:24" x14ac:dyDescent="0.25">
      <c r="L37" s="16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3:24" x14ac:dyDescent="0.25">
      <c r="C38" s="14"/>
      <c r="D38" s="14"/>
      <c r="E38" s="14"/>
      <c r="G38" s="11"/>
      <c r="H38" s="16"/>
      <c r="I38" s="16"/>
      <c r="J38" s="16"/>
      <c r="L38" s="16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3:24" x14ac:dyDescent="0.25">
      <c r="C39" s="14"/>
      <c r="D39" s="14"/>
      <c r="E39" s="14"/>
      <c r="G39" s="11"/>
      <c r="H39" s="16"/>
      <c r="I39" s="16"/>
      <c r="J39" s="16"/>
      <c r="L39" s="16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3:24" x14ac:dyDescent="0.25">
      <c r="C40" s="14"/>
      <c r="D40" s="14"/>
      <c r="E40" s="14"/>
      <c r="G40" s="11"/>
      <c r="H40" s="16"/>
      <c r="I40" s="16"/>
      <c r="J40" s="16"/>
      <c r="L40" s="16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4" x14ac:dyDescent="0.25">
      <c r="C41" s="14"/>
      <c r="D41" s="14"/>
      <c r="E41" s="14"/>
      <c r="G41" s="11"/>
      <c r="H41" s="16"/>
      <c r="I41" s="16"/>
      <c r="J41" s="16"/>
      <c r="L41" s="16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4" x14ac:dyDescent="0.25">
      <c r="L42" s="16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4" x14ac:dyDescent="0.25">
      <c r="H43" s="29">
        <f>_xlfn.T.TEST($G$11:$G$31,H11:H30,2,2)</f>
        <v>4.4187679004868176E-3</v>
      </c>
      <c r="I43" s="29">
        <f>_xlfn.T.TEST($G$11:$G$31,I11:I30,2,2)</f>
        <v>9.4664033410335685E-4</v>
      </c>
      <c r="J43" s="51">
        <f>_xlfn.T.TEST($G$11:$G$31,J11:J30,2,2)</f>
        <v>0.46763025077404152</v>
      </c>
      <c r="L43" s="16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4" x14ac:dyDescent="0.25">
      <c r="L44" s="16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4" x14ac:dyDescent="0.25">
      <c r="L45" s="16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4" x14ac:dyDescent="0.25">
      <c r="L46" s="16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4" x14ac:dyDescent="0.25">
      <c r="L47" s="16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3:24" x14ac:dyDescent="0.25">
      <c r="L48" s="16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12:23" x14ac:dyDescent="0.25">
      <c r="L49" s="16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12:23" x14ac:dyDescent="0.25">
      <c r="L50" s="16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12:23" x14ac:dyDescent="0.25">
      <c r="L51" s="16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12:23" x14ac:dyDescent="0.25">
      <c r="L52" s="16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12:23" x14ac:dyDescent="0.25">
      <c r="L53" s="16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12:23" x14ac:dyDescent="0.25">
      <c r="L54" s="16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12:23" x14ac:dyDescent="0.25">
      <c r="L55" s="16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12:23" x14ac:dyDescent="0.25">
      <c r="L56" s="16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12:23" x14ac:dyDescent="0.25">
      <c r="L57" s="16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12:23" x14ac:dyDescent="0.25">
      <c r="L58" s="16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spans="12:23" x14ac:dyDescent="0.25">
      <c r="L59" s="16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12:23" x14ac:dyDescent="0.25">
      <c r="L60" s="16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spans="12:23" x14ac:dyDescent="0.25">
      <c r="L61" s="16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spans="12:23" x14ac:dyDescent="0.25">
      <c r="L62" s="16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spans="12:23" x14ac:dyDescent="0.25">
      <c r="L63" s="16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  <row r="64" spans="12:23" x14ac:dyDescent="0.25">
      <c r="L64" s="16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</row>
    <row r="65" spans="12:23" x14ac:dyDescent="0.25">
      <c r="L65" s="16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spans="12:23" x14ac:dyDescent="0.25">
      <c r="L66" s="16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spans="12:23" x14ac:dyDescent="0.25">
      <c r="L67" s="16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</row>
    <row r="68" spans="12:23" x14ac:dyDescent="0.25">
      <c r="L68" s="16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</row>
    <row r="69" spans="12:23" x14ac:dyDescent="0.25">
      <c r="L69" s="16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  <row r="70" spans="12:23" x14ac:dyDescent="0.25">
      <c r="L70" s="16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</row>
  </sheetData>
  <mergeCells count="3">
    <mergeCell ref="H3:J3"/>
    <mergeCell ref="C4:E4"/>
    <mergeCell ref="H4:J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workbookViewId="0">
      <selection activeCell="O33" sqref="O33"/>
    </sheetView>
  </sheetViews>
  <sheetFormatPr defaultColWidth="9.140625" defaultRowHeight="15" x14ac:dyDescent="0.25"/>
  <cols>
    <col min="1" max="1" width="5.85546875" style="16" customWidth="1"/>
    <col min="2" max="3" width="6" style="31" customWidth="1"/>
    <col min="4" max="8" width="6" style="16" customWidth="1"/>
    <col min="9" max="9" width="9.140625" style="16"/>
    <col min="10" max="10" width="18.5703125" style="16" customWidth="1"/>
    <col min="11" max="11" width="7.7109375" style="16" customWidth="1"/>
    <col min="12" max="16" width="9.140625" style="16"/>
    <col min="17" max="17" width="13.85546875" style="16" customWidth="1"/>
    <col min="18" max="16384" width="9.140625" style="16"/>
  </cols>
  <sheetData>
    <row r="1" spans="1:20" s="41" customFormat="1" ht="15.6" customHeight="1" x14ac:dyDescent="0.25">
      <c r="B1" s="86" t="s">
        <v>33</v>
      </c>
      <c r="C1" s="86"/>
      <c r="K1" s="95"/>
      <c r="L1" s="95"/>
      <c r="M1" s="95"/>
      <c r="N1" s="95"/>
      <c r="O1" s="95"/>
      <c r="R1" s="95"/>
      <c r="S1" s="95"/>
      <c r="T1" s="95"/>
    </row>
    <row r="2" spans="1:20" s="41" customFormat="1" ht="15.6" customHeight="1" x14ac:dyDescent="0.25">
      <c r="B2" s="86"/>
      <c r="C2" s="86"/>
      <c r="K2" s="95"/>
      <c r="L2" s="95"/>
      <c r="M2" s="95"/>
      <c r="N2" s="95"/>
      <c r="O2" s="95"/>
      <c r="R2" s="95"/>
      <c r="S2" s="95"/>
      <c r="T2" s="95"/>
    </row>
    <row r="3" spans="1:20" s="1" customFormat="1" ht="14.45" customHeight="1" x14ac:dyDescent="0.25">
      <c r="B3" s="161">
        <v>1284</v>
      </c>
      <c r="C3" s="162"/>
      <c r="D3" s="162"/>
      <c r="E3" s="162"/>
      <c r="F3" s="162"/>
      <c r="G3" s="162"/>
      <c r="H3" s="163"/>
      <c r="J3" s="185" t="s">
        <v>9</v>
      </c>
      <c r="K3" s="186"/>
      <c r="L3" s="186"/>
      <c r="M3" s="186"/>
      <c r="N3" s="186"/>
      <c r="O3" s="187"/>
      <c r="P3" s="96"/>
    </row>
    <row r="4" spans="1:20" s="1" customFormat="1" ht="14.45" customHeight="1" x14ac:dyDescent="0.25">
      <c r="B4" s="28" t="s">
        <v>1</v>
      </c>
      <c r="C4" s="28"/>
      <c r="D4" s="90">
        <v>0.5</v>
      </c>
      <c r="E4" s="90"/>
      <c r="F4" s="90">
        <v>2.5</v>
      </c>
      <c r="G4" s="90"/>
      <c r="H4" s="90">
        <v>10</v>
      </c>
      <c r="I4" s="46"/>
      <c r="J4" s="188" t="s">
        <v>10</v>
      </c>
      <c r="K4" s="189"/>
      <c r="L4" s="189"/>
      <c r="M4" s="189"/>
      <c r="N4" s="189"/>
      <c r="O4" s="190"/>
      <c r="P4" s="16"/>
    </row>
    <row r="5" spans="1:20" ht="15.75" customHeight="1" x14ac:dyDescent="0.25">
      <c r="A5" s="16">
        <v>1</v>
      </c>
      <c r="B5" s="26">
        <v>-5.8456351586472275</v>
      </c>
      <c r="C5" s="16">
        <v>3</v>
      </c>
      <c r="D5" s="26">
        <v>47.118749804553062</v>
      </c>
      <c r="E5" s="16">
        <v>4</v>
      </c>
      <c r="F5" s="26">
        <v>58.414852060240705</v>
      </c>
      <c r="G5" s="16">
        <v>7</v>
      </c>
      <c r="H5" s="26">
        <v>10.348641234705866</v>
      </c>
      <c r="J5" s="97" t="s">
        <v>8</v>
      </c>
      <c r="K5" s="98" t="s">
        <v>11</v>
      </c>
      <c r="L5" s="99" t="s">
        <v>12</v>
      </c>
      <c r="M5" s="99" t="s">
        <v>13</v>
      </c>
      <c r="N5" s="99" t="s">
        <v>14</v>
      </c>
      <c r="O5" s="100" t="s">
        <v>15</v>
      </c>
    </row>
    <row r="6" spans="1:20" ht="15.75" customHeight="1" x14ac:dyDescent="0.25">
      <c r="A6" s="16">
        <v>1</v>
      </c>
      <c r="B6" s="26">
        <v>19.641571557548634</v>
      </c>
      <c r="C6" s="16">
        <v>3</v>
      </c>
      <c r="D6" s="26">
        <v>37.73464218998371</v>
      </c>
      <c r="E6" s="16">
        <v>4</v>
      </c>
      <c r="F6" s="26">
        <v>53.621126248855013</v>
      </c>
      <c r="G6" s="16">
        <v>7</v>
      </c>
      <c r="H6" s="26">
        <v>16.940024976103913</v>
      </c>
      <c r="J6" s="101" t="s">
        <v>16</v>
      </c>
      <c r="K6" s="102">
        <v>8962.5432451768102</v>
      </c>
      <c r="L6" s="103">
        <v>3</v>
      </c>
      <c r="M6" s="103">
        <v>2987.5144150589367</v>
      </c>
      <c r="N6" s="104">
        <v>8.8638815227604102</v>
      </c>
      <c r="O6" s="105">
        <v>1.0881286180845201E-4</v>
      </c>
    </row>
    <row r="7" spans="1:20" ht="15.75" customHeight="1" x14ac:dyDescent="0.25">
      <c r="A7" s="16">
        <v>1</v>
      </c>
      <c r="B7" s="26">
        <v>-13.795936398901407</v>
      </c>
      <c r="C7" s="16">
        <v>3</v>
      </c>
      <c r="D7" s="26">
        <v>-19.017760260214867</v>
      </c>
      <c r="E7" s="16">
        <v>4</v>
      </c>
      <c r="F7" s="26">
        <v>58.347096218383662</v>
      </c>
      <c r="G7" s="16">
        <v>7</v>
      </c>
      <c r="H7" s="26">
        <v>25.793049313125287</v>
      </c>
      <c r="J7" s="106" t="s">
        <v>17</v>
      </c>
      <c r="K7" s="107">
        <v>14492.874201631701</v>
      </c>
      <c r="L7" s="108">
        <v>43</v>
      </c>
      <c r="M7" s="108">
        <v>337.04358608445818</v>
      </c>
      <c r="N7" s="109"/>
      <c r="O7" s="110"/>
    </row>
    <row r="8" spans="1:20" ht="15.75" customHeight="1" x14ac:dyDescent="0.25">
      <c r="A8" s="16">
        <v>1</v>
      </c>
      <c r="B8" s="26">
        <v>-7.5693752745867275</v>
      </c>
      <c r="C8" s="16">
        <v>3</v>
      </c>
      <c r="D8" s="26">
        <v>-6.0058118015929161</v>
      </c>
      <c r="E8" s="16">
        <v>4</v>
      </c>
      <c r="F8" s="26">
        <v>65.969628427300847</v>
      </c>
      <c r="G8" s="16">
        <v>7</v>
      </c>
      <c r="H8" s="26">
        <v>54.462598370451957</v>
      </c>
      <c r="J8" s="111" t="s">
        <v>18</v>
      </c>
      <c r="K8" s="112">
        <v>23455.417446808511</v>
      </c>
      <c r="L8" s="113">
        <v>46</v>
      </c>
      <c r="M8" s="114"/>
      <c r="N8" s="114"/>
      <c r="O8" s="115"/>
    </row>
    <row r="9" spans="1:20" ht="15.75" customHeight="1" x14ac:dyDescent="0.25">
      <c r="A9" s="16">
        <v>1</v>
      </c>
      <c r="B9" s="26">
        <v>15.479472352141519</v>
      </c>
      <c r="C9" s="16">
        <v>3</v>
      </c>
      <c r="D9" s="26">
        <v>19.604719524246814</v>
      </c>
      <c r="E9" s="16">
        <v>4</v>
      </c>
      <c r="F9" s="26">
        <v>12.39169647884518</v>
      </c>
      <c r="G9" s="16">
        <v>7</v>
      </c>
      <c r="H9" s="26">
        <v>-6.3574778530484624</v>
      </c>
    </row>
    <row r="10" spans="1:20" ht="15.75" customHeight="1" x14ac:dyDescent="0.25">
      <c r="A10" s="16">
        <v>1</v>
      </c>
      <c r="B10" s="26">
        <v>-7.9100970775548189</v>
      </c>
      <c r="C10" s="16">
        <v>3</v>
      </c>
      <c r="D10" s="26">
        <v>10.474205315268369</v>
      </c>
      <c r="E10" s="16">
        <v>4</v>
      </c>
      <c r="F10" s="26">
        <v>59.441822276528754</v>
      </c>
      <c r="G10" s="16">
        <v>7</v>
      </c>
      <c r="H10" s="26">
        <v>23.335436781335915</v>
      </c>
      <c r="J10" s="185" t="s">
        <v>10</v>
      </c>
      <c r="K10" s="186"/>
      <c r="L10" s="186"/>
      <c r="M10" s="186"/>
      <c r="N10" s="187"/>
      <c r="O10" s="116"/>
      <c r="Q10" s="185" t="s">
        <v>10</v>
      </c>
      <c r="R10" s="186"/>
      <c r="S10" s="186"/>
      <c r="T10" s="187"/>
    </row>
    <row r="11" spans="1:20" ht="15.75" customHeight="1" x14ac:dyDescent="0.25">
      <c r="A11" s="16">
        <v>1</v>
      </c>
      <c r="B11" s="26">
        <v>17.165870125403533</v>
      </c>
      <c r="C11" s="16">
        <v>3</v>
      </c>
      <c r="D11" s="26">
        <v>-0.14944319781102672</v>
      </c>
      <c r="E11" s="16">
        <v>4</v>
      </c>
      <c r="F11" s="26">
        <v>12.369930031624525</v>
      </c>
      <c r="G11" s="16">
        <v>7</v>
      </c>
      <c r="H11" s="26">
        <v>8.7386805817545028</v>
      </c>
      <c r="J11" s="191" t="s">
        <v>29</v>
      </c>
      <c r="K11" s="192"/>
      <c r="L11" s="192"/>
      <c r="M11" s="192"/>
      <c r="N11" s="193"/>
      <c r="Q11" s="191" t="s">
        <v>29</v>
      </c>
      <c r="R11" s="192"/>
      <c r="S11" s="192"/>
      <c r="T11" s="193"/>
    </row>
    <row r="12" spans="1:20" ht="15.75" customHeight="1" x14ac:dyDescent="0.25">
      <c r="A12" s="16">
        <v>1</v>
      </c>
      <c r="B12" s="26">
        <v>-17.165870125403533</v>
      </c>
      <c r="C12" s="16">
        <v>3</v>
      </c>
      <c r="D12" s="26">
        <v>3.5439790333009258</v>
      </c>
      <c r="E12" s="16">
        <v>4</v>
      </c>
      <c r="F12" s="26">
        <v>26.988078793694907</v>
      </c>
      <c r="G12" s="16">
        <v>7</v>
      </c>
      <c r="H12" s="26">
        <v>8.696243325573036</v>
      </c>
      <c r="I12" s="92"/>
      <c r="J12" s="194" t="s">
        <v>19</v>
      </c>
      <c r="K12" s="196" t="s">
        <v>20</v>
      </c>
      <c r="L12" s="183" t="s">
        <v>21</v>
      </c>
      <c r="M12" s="198"/>
      <c r="N12" s="184"/>
      <c r="Q12" s="194" t="s">
        <v>19</v>
      </c>
      <c r="R12" s="196" t="s">
        <v>20</v>
      </c>
      <c r="S12" s="183" t="s">
        <v>30</v>
      </c>
      <c r="T12" s="184"/>
    </row>
    <row r="13" spans="1:20" ht="15.75" customHeight="1" x14ac:dyDescent="0.25">
      <c r="A13" s="16">
        <v>1</v>
      </c>
      <c r="B13" s="26">
        <v>-1.4250422737069222</v>
      </c>
      <c r="C13" s="16">
        <v>3</v>
      </c>
      <c r="D13" s="26">
        <v>33.454924439812402</v>
      </c>
      <c r="E13" s="16">
        <v>4</v>
      </c>
      <c r="F13" s="26">
        <v>41.707224691013487</v>
      </c>
      <c r="G13" s="16">
        <v>7</v>
      </c>
      <c r="H13" s="26">
        <v>21.972473795254185</v>
      </c>
      <c r="J13" s="195"/>
      <c r="K13" s="197"/>
      <c r="L13" s="117" t="s">
        <v>22</v>
      </c>
      <c r="M13" s="117" t="s">
        <v>23</v>
      </c>
      <c r="N13" s="118" t="s">
        <v>24</v>
      </c>
      <c r="Q13" s="195"/>
      <c r="R13" s="197"/>
      <c r="S13" s="117" t="s">
        <v>22</v>
      </c>
      <c r="T13" s="118" t="s">
        <v>23</v>
      </c>
    </row>
    <row r="14" spans="1:20" ht="15.75" customHeight="1" x14ac:dyDescent="0.25">
      <c r="A14" s="16">
        <v>1</v>
      </c>
      <c r="B14" s="26">
        <v>-6.1223620476893181</v>
      </c>
      <c r="C14" s="16">
        <v>3</v>
      </c>
      <c r="D14" s="26">
        <v>21.261073475768629</v>
      </c>
      <c r="E14" s="16">
        <v>4</v>
      </c>
      <c r="F14" s="26">
        <v>11.798624004671057</v>
      </c>
      <c r="G14" s="16">
        <v>7</v>
      </c>
      <c r="H14" s="26">
        <v>21.04548487438003</v>
      </c>
      <c r="J14" s="101" t="s">
        <v>1</v>
      </c>
      <c r="K14" s="102">
        <v>12</v>
      </c>
      <c r="L14" s="119">
        <v>-0.10833333333333332</v>
      </c>
      <c r="M14" s="120"/>
      <c r="N14" s="121"/>
      <c r="Q14" s="101" t="s">
        <v>1</v>
      </c>
      <c r="R14" s="102">
        <v>12</v>
      </c>
      <c r="S14" s="119">
        <v>-0.10833333333333332</v>
      </c>
      <c r="T14" s="121"/>
    </row>
    <row r="15" spans="1:20" ht="15.75" customHeight="1" x14ac:dyDescent="0.25">
      <c r="A15" s="16">
        <v>1</v>
      </c>
      <c r="B15" s="26">
        <v>13.870555492434864</v>
      </c>
      <c r="C15" s="16">
        <v>3</v>
      </c>
      <c r="D15" s="26">
        <v>45.93493562481062</v>
      </c>
      <c r="E15" s="16">
        <v>4</v>
      </c>
      <c r="F15" s="26">
        <v>28.829651798215899</v>
      </c>
      <c r="G15" s="16">
        <v>7</v>
      </c>
      <c r="H15" s="26">
        <v>-12.646038703243304</v>
      </c>
      <c r="J15" s="106" t="s">
        <v>25</v>
      </c>
      <c r="K15" s="107">
        <v>11</v>
      </c>
      <c r="L15" s="122"/>
      <c r="M15" s="123">
        <v>15.654545454545454</v>
      </c>
      <c r="N15" s="124"/>
      <c r="Q15" s="106" t="s">
        <v>25</v>
      </c>
      <c r="R15" s="107">
        <v>11</v>
      </c>
      <c r="S15" s="123">
        <v>15.654545454545454</v>
      </c>
      <c r="T15" s="124"/>
    </row>
    <row r="16" spans="1:20" ht="15.75" customHeight="1" x14ac:dyDescent="0.25">
      <c r="A16" s="16">
        <v>1</v>
      </c>
      <c r="B16" s="26">
        <v>-7.7481934447455547</v>
      </c>
      <c r="C16" s="26"/>
      <c r="E16" s="16">
        <v>4</v>
      </c>
      <c r="F16" s="26">
        <v>30.015633142261596</v>
      </c>
      <c r="G16" s="26"/>
      <c r="J16" s="106" t="s">
        <v>26</v>
      </c>
      <c r="K16" s="107">
        <v>11</v>
      </c>
      <c r="L16" s="122"/>
      <c r="M16" s="123">
        <v>17.63636363636364</v>
      </c>
      <c r="N16" s="124"/>
      <c r="Q16" s="106" t="s">
        <v>26</v>
      </c>
      <c r="R16" s="107">
        <v>11</v>
      </c>
      <c r="S16" s="123">
        <v>17.63636363636364</v>
      </c>
      <c r="T16" s="125">
        <v>17.63636363636364</v>
      </c>
    </row>
    <row r="17" spans="2:20" ht="15.75" customHeight="1" x14ac:dyDescent="0.25">
      <c r="B17" s="26"/>
      <c r="C17" s="26"/>
      <c r="E17" s="16">
        <v>4</v>
      </c>
      <c r="F17" s="26">
        <v>28.348097967691505</v>
      </c>
      <c r="G17" s="26"/>
      <c r="J17" s="106" t="s">
        <v>27</v>
      </c>
      <c r="K17" s="107">
        <v>13</v>
      </c>
      <c r="L17" s="122"/>
      <c r="M17" s="122"/>
      <c r="N17" s="125">
        <v>37.54615384615385</v>
      </c>
      <c r="Q17" s="106" t="s">
        <v>27</v>
      </c>
      <c r="R17" s="107">
        <v>13</v>
      </c>
      <c r="S17" s="122"/>
      <c r="T17" s="125">
        <v>37.54615384615385</v>
      </c>
    </row>
    <row r="18" spans="2:20" x14ac:dyDescent="0.25">
      <c r="J18" s="111" t="s">
        <v>15</v>
      </c>
      <c r="K18" s="126"/>
      <c r="L18" s="127">
        <v>1</v>
      </c>
      <c r="M18" s="127">
        <v>0.7953224496599538</v>
      </c>
      <c r="N18" s="128">
        <v>1</v>
      </c>
      <c r="Q18" s="111" t="s">
        <v>15</v>
      </c>
      <c r="R18" s="126"/>
      <c r="S18" s="127">
        <v>3.1128220541755014E-2</v>
      </c>
      <c r="T18" s="128">
        <v>1.2032509899473132E-2</v>
      </c>
    </row>
    <row r="19" spans="2:20" ht="15" customHeight="1" x14ac:dyDescent="0.25"/>
    <row r="20" spans="2:20" ht="15.75" customHeight="1" x14ac:dyDescent="0.25">
      <c r="B20" s="16"/>
      <c r="C20" s="16"/>
    </row>
    <row r="21" spans="2:20" ht="15.75" customHeight="1" x14ac:dyDescent="0.25">
      <c r="B21" s="16"/>
      <c r="C21" s="16"/>
    </row>
    <row r="22" spans="2:20" ht="15.75" customHeight="1" x14ac:dyDescent="0.25">
      <c r="B22" s="16"/>
      <c r="C22" s="16"/>
      <c r="J22" s="92"/>
    </row>
    <row r="23" spans="2:20" ht="15.75" customHeight="1" x14ac:dyDescent="0.25">
      <c r="B23" s="16"/>
      <c r="C23" s="16"/>
    </row>
    <row r="24" spans="2:20" ht="15.75" customHeight="1" x14ac:dyDescent="0.25"/>
    <row r="27" spans="2:20" ht="15.75" customHeight="1" x14ac:dyDescent="0.25">
      <c r="B27" s="32"/>
      <c r="C27" s="32"/>
      <c r="D27" s="93"/>
      <c r="E27" s="93"/>
      <c r="F27" s="29"/>
      <c r="G27" s="29"/>
      <c r="H27" s="29"/>
    </row>
    <row r="28" spans="2:20" ht="15.75" customHeight="1" x14ac:dyDescent="0.25">
      <c r="B28" s="32"/>
      <c r="C28" s="32"/>
      <c r="H28" s="94"/>
    </row>
    <row r="29" spans="2:20" ht="15.75" customHeight="1" x14ac:dyDescent="0.25"/>
    <row r="30" spans="2:20" ht="15.75" customHeight="1" x14ac:dyDescent="0.25"/>
  </sheetData>
  <mergeCells count="13">
    <mergeCell ref="S12:T12"/>
    <mergeCell ref="B3:H3"/>
    <mergeCell ref="J3:O3"/>
    <mergeCell ref="J4:O4"/>
    <mergeCell ref="J10:N10"/>
    <mergeCell ref="Q10:T10"/>
    <mergeCell ref="J11:N11"/>
    <mergeCell ref="Q11:T11"/>
    <mergeCell ref="J12:J13"/>
    <mergeCell ref="K12:K13"/>
    <mergeCell ref="L12:N12"/>
    <mergeCell ref="Q12:Q13"/>
    <mergeCell ref="R12:R1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7"/>
  <sheetViews>
    <sheetView workbookViewId="0">
      <selection activeCell="J30" sqref="J30"/>
    </sheetView>
  </sheetViews>
  <sheetFormatPr defaultColWidth="9.140625" defaultRowHeight="15" x14ac:dyDescent="0.25"/>
  <cols>
    <col min="1" max="1" width="9.140625" style="11"/>
    <col min="2" max="3" width="7.5703125" style="11" customWidth="1"/>
    <col min="4" max="5" width="7.140625" style="16" customWidth="1"/>
    <col min="6" max="7" width="7.85546875" style="16" customWidth="1"/>
    <col min="8" max="8" width="6.7109375" style="16" customWidth="1"/>
    <col min="9" max="9" width="9.140625" style="11"/>
    <col min="10" max="10" width="19" style="16" customWidth="1"/>
    <col min="11" max="11" width="9.5703125" style="16" bestFit="1" customWidth="1"/>
    <col min="12" max="15" width="9.28515625" style="16" bestFit="1" customWidth="1"/>
    <col min="16" max="16" width="15.28515625" style="16" customWidth="1"/>
    <col min="17" max="19" width="9.28515625" style="16" bestFit="1" customWidth="1"/>
    <col min="20" max="16384" width="9.140625" style="11"/>
  </cols>
  <sheetData>
    <row r="1" spans="1:19" x14ac:dyDescent="0.25">
      <c r="B1" s="38" t="s">
        <v>37</v>
      </c>
    </row>
    <row r="3" spans="1:19" s="1" customFormat="1" x14ac:dyDescent="0.25">
      <c r="B3" s="4"/>
      <c r="C3" s="4"/>
      <c r="D3" s="164" t="s">
        <v>5</v>
      </c>
      <c r="E3" s="165"/>
      <c r="F3" s="165"/>
      <c r="G3" s="165"/>
      <c r="H3" s="166"/>
      <c r="J3" s="167" t="s">
        <v>9</v>
      </c>
      <c r="K3" s="168"/>
      <c r="L3" s="168"/>
      <c r="M3" s="168"/>
      <c r="N3" s="168"/>
      <c r="O3" s="169"/>
      <c r="P3" s="53"/>
    </row>
    <row r="4" spans="1:19" s="1" customFormat="1" ht="14.45" customHeight="1" x14ac:dyDescent="0.25">
      <c r="D4" s="24"/>
      <c r="E4" s="24"/>
      <c r="F4" s="24"/>
      <c r="G4" s="24"/>
      <c r="H4" s="24"/>
      <c r="J4" s="170" t="s">
        <v>10</v>
      </c>
      <c r="K4" s="171"/>
      <c r="L4" s="171"/>
      <c r="M4" s="171"/>
      <c r="N4" s="171"/>
      <c r="O4" s="172"/>
      <c r="P4" s="52"/>
    </row>
    <row r="5" spans="1:19" s="1" customFormat="1" ht="14.45" customHeight="1" x14ac:dyDescent="0.25">
      <c r="B5" s="24" t="s">
        <v>1</v>
      </c>
      <c r="C5" s="24"/>
      <c r="D5" s="24">
        <v>0.5</v>
      </c>
      <c r="E5" s="24"/>
      <c r="F5" s="24">
        <v>2.5</v>
      </c>
      <c r="G5" s="24"/>
      <c r="H5" s="24">
        <v>10</v>
      </c>
      <c r="J5" s="173" t="s">
        <v>8</v>
      </c>
      <c r="K5" s="54" t="s">
        <v>11</v>
      </c>
      <c r="L5" s="55" t="s">
        <v>12</v>
      </c>
      <c r="M5" s="55" t="s">
        <v>13</v>
      </c>
      <c r="N5" s="55" t="s">
        <v>14</v>
      </c>
      <c r="O5" s="65" t="s">
        <v>15</v>
      </c>
      <c r="P5" s="16"/>
    </row>
    <row r="6" spans="1:19" x14ac:dyDescent="0.25">
      <c r="A6" s="11">
        <v>1</v>
      </c>
      <c r="B6" s="26">
        <v>-4.0874196002489773</v>
      </c>
      <c r="C6" s="11">
        <v>3</v>
      </c>
      <c r="D6" s="26">
        <v>11.342221789550422</v>
      </c>
      <c r="E6" s="11">
        <v>4</v>
      </c>
      <c r="F6" s="26">
        <v>38.100836849021377</v>
      </c>
      <c r="G6" s="11">
        <v>7</v>
      </c>
      <c r="H6" s="26">
        <v>20.464762431703441</v>
      </c>
      <c r="J6" s="66" t="s">
        <v>16</v>
      </c>
      <c r="K6" s="61">
        <v>10498.579529209001</v>
      </c>
      <c r="L6" s="57">
        <v>3</v>
      </c>
      <c r="M6" s="57">
        <v>3499.5265097363335</v>
      </c>
      <c r="N6" s="58">
        <v>9.5441149821236255</v>
      </c>
      <c r="O6" s="67">
        <v>4.5151984753134378E-5</v>
      </c>
    </row>
    <row r="7" spans="1:19" x14ac:dyDescent="0.25">
      <c r="A7" s="11">
        <v>1</v>
      </c>
      <c r="B7" s="26">
        <v>21.156373193166889</v>
      </c>
      <c r="C7" s="11">
        <v>3</v>
      </c>
      <c r="D7" s="26">
        <v>27.14566387734093</v>
      </c>
      <c r="E7" s="11">
        <v>4</v>
      </c>
      <c r="F7" s="26">
        <v>42.11116082931445</v>
      </c>
      <c r="G7" s="11">
        <v>7</v>
      </c>
      <c r="H7" s="26">
        <v>-12.386748737810358</v>
      </c>
      <c r="J7" s="68" t="s">
        <v>17</v>
      </c>
      <c r="K7" s="62">
        <v>17966.757451923077</v>
      </c>
      <c r="L7" s="59">
        <v>49</v>
      </c>
      <c r="M7" s="59">
        <v>366.66851942700157</v>
      </c>
      <c r="N7" s="60"/>
      <c r="O7" s="69"/>
    </row>
    <row r="8" spans="1:19" x14ac:dyDescent="0.25">
      <c r="A8" s="11">
        <v>1</v>
      </c>
      <c r="B8" s="26">
        <v>-17.068953592917911</v>
      </c>
      <c r="C8" s="11">
        <v>3</v>
      </c>
      <c r="D8" s="26">
        <v>1.2779552715654952</v>
      </c>
      <c r="E8" s="11">
        <v>4</v>
      </c>
      <c r="F8" s="26">
        <v>65.125767000107615</v>
      </c>
      <c r="G8" s="11">
        <v>7</v>
      </c>
      <c r="H8" s="26">
        <v>13.548654817068956</v>
      </c>
      <c r="J8" s="70" t="s">
        <v>18</v>
      </c>
      <c r="K8" s="71">
        <v>28465.336981132077</v>
      </c>
      <c r="L8" s="72">
        <v>52</v>
      </c>
      <c r="M8" s="73"/>
      <c r="N8" s="73"/>
      <c r="O8" s="74"/>
    </row>
    <row r="9" spans="1:19" x14ac:dyDescent="0.25">
      <c r="A9" s="11">
        <v>1</v>
      </c>
      <c r="B9" s="26">
        <v>13.738019169329075</v>
      </c>
      <c r="C9" s="11">
        <v>3</v>
      </c>
      <c r="D9" s="26">
        <v>48.881789137380196</v>
      </c>
      <c r="E9" s="11">
        <v>4</v>
      </c>
      <c r="F9" s="26">
        <v>-4.0202113949088725</v>
      </c>
      <c r="G9" s="11">
        <v>7</v>
      </c>
      <c r="H9" s="26">
        <v>31.853393036784666</v>
      </c>
    </row>
    <row r="10" spans="1:19" x14ac:dyDescent="0.25">
      <c r="A10" s="11">
        <v>1</v>
      </c>
      <c r="B10" s="26">
        <v>31.629392971246006</v>
      </c>
      <c r="C10" s="11">
        <v>3</v>
      </c>
      <c r="D10" s="26">
        <v>14.562143388737292</v>
      </c>
      <c r="E10" s="11">
        <v>4</v>
      </c>
      <c r="F10" s="26">
        <v>46.309481821892732</v>
      </c>
      <c r="G10" s="11">
        <v>7</v>
      </c>
      <c r="H10" s="26">
        <v>34.296977660972402</v>
      </c>
      <c r="J10" s="167" t="s">
        <v>10</v>
      </c>
      <c r="K10" s="168"/>
      <c r="L10" s="168"/>
      <c r="M10" s="168"/>
      <c r="N10" s="169"/>
      <c r="O10" s="1"/>
      <c r="P10" s="167" t="s">
        <v>10</v>
      </c>
      <c r="Q10" s="168"/>
      <c r="R10" s="168"/>
      <c r="S10" s="169"/>
    </row>
    <row r="11" spans="1:19" ht="17.25" x14ac:dyDescent="0.25">
      <c r="A11" s="11">
        <v>1</v>
      </c>
      <c r="B11" s="26">
        <v>-18.210862619808307</v>
      </c>
      <c r="C11" s="11">
        <v>3</v>
      </c>
      <c r="D11" s="26">
        <v>27.065244356239148</v>
      </c>
      <c r="E11" s="11">
        <v>4</v>
      </c>
      <c r="F11" s="26">
        <v>47.284345047923324</v>
      </c>
      <c r="G11" s="11">
        <v>7</v>
      </c>
      <c r="H11" s="26">
        <v>13.738019169329075</v>
      </c>
      <c r="J11" s="174" t="s">
        <v>29</v>
      </c>
      <c r="K11" s="175"/>
      <c r="L11" s="175"/>
      <c r="M11" s="175"/>
      <c r="N11" s="176"/>
      <c r="O11" s="1"/>
      <c r="P11" s="174" t="s">
        <v>29</v>
      </c>
      <c r="Q11" s="175"/>
      <c r="R11" s="175"/>
      <c r="S11" s="176"/>
    </row>
    <row r="12" spans="1:19" x14ac:dyDescent="0.25">
      <c r="A12" s="11">
        <v>1</v>
      </c>
      <c r="B12" s="26">
        <v>-27.15654952076677</v>
      </c>
      <c r="C12" s="11">
        <v>3</v>
      </c>
      <c r="D12" s="26">
        <v>35.747953361448772</v>
      </c>
      <c r="E12" s="11">
        <v>4</v>
      </c>
      <c r="F12" s="26">
        <v>56.582155603734094</v>
      </c>
      <c r="G12" s="11">
        <v>7</v>
      </c>
      <c r="H12" s="26">
        <v>36.656550590385478</v>
      </c>
      <c r="J12" s="177" t="s">
        <v>19</v>
      </c>
      <c r="K12" s="178" t="s">
        <v>20</v>
      </c>
      <c r="L12" s="180" t="s">
        <v>21</v>
      </c>
      <c r="M12" s="181"/>
      <c r="N12" s="182"/>
      <c r="O12" s="1"/>
      <c r="P12" s="177" t="s">
        <v>19</v>
      </c>
      <c r="Q12" s="178" t="s">
        <v>20</v>
      </c>
      <c r="R12" s="180" t="s">
        <v>30</v>
      </c>
      <c r="S12" s="182"/>
    </row>
    <row r="13" spans="1:19" x14ac:dyDescent="0.25">
      <c r="A13" s="11">
        <v>1</v>
      </c>
      <c r="B13" s="26">
        <v>-12.006946167204163</v>
      </c>
      <c r="C13" s="11">
        <v>3</v>
      </c>
      <c r="D13" s="26">
        <v>-6.7973207640783864</v>
      </c>
      <c r="E13" s="11">
        <v>4</v>
      </c>
      <c r="F13" s="26">
        <v>42.492012779552716</v>
      </c>
      <c r="G13" s="11">
        <v>7</v>
      </c>
      <c r="H13" s="26">
        <v>18.210862619808307</v>
      </c>
      <c r="J13" s="173"/>
      <c r="K13" s="179"/>
      <c r="L13" s="56" t="s">
        <v>22</v>
      </c>
      <c r="M13" s="56" t="s">
        <v>23</v>
      </c>
      <c r="N13" s="75" t="s">
        <v>24</v>
      </c>
      <c r="O13" s="1"/>
      <c r="P13" s="173"/>
      <c r="Q13" s="179"/>
      <c r="R13" s="56" t="s">
        <v>22</v>
      </c>
      <c r="S13" s="75" t="s">
        <v>23</v>
      </c>
    </row>
    <row r="14" spans="1:19" x14ac:dyDescent="0.25">
      <c r="A14" s="11">
        <v>1</v>
      </c>
      <c r="B14" s="26">
        <v>13.172909947903753</v>
      </c>
      <c r="D14" s="11"/>
      <c r="E14" s="11">
        <v>4</v>
      </c>
      <c r="F14" s="26">
        <v>36.102236421725244</v>
      </c>
      <c r="G14" s="11">
        <v>7</v>
      </c>
      <c r="H14" s="26">
        <v>40.575079872204469</v>
      </c>
      <c r="J14" s="66" t="s">
        <v>1</v>
      </c>
      <c r="K14" s="61">
        <v>16</v>
      </c>
      <c r="L14" s="63">
        <v>6.8749999999999867E-2</v>
      </c>
      <c r="M14" s="79"/>
      <c r="N14" s="80"/>
      <c r="O14" s="1"/>
      <c r="P14" s="66" t="s">
        <v>1</v>
      </c>
      <c r="Q14" s="61">
        <v>16</v>
      </c>
      <c r="R14" s="63">
        <v>6.8749999999999867E-2</v>
      </c>
      <c r="S14" s="80"/>
    </row>
    <row r="15" spans="1:19" x14ac:dyDescent="0.25">
      <c r="A15" s="11">
        <v>1</v>
      </c>
      <c r="B15" s="26">
        <v>12.825601587695365</v>
      </c>
      <c r="D15" s="11"/>
      <c r="E15" s="11">
        <v>4</v>
      </c>
      <c r="F15" s="26">
        <v>42.172523961661341</v>
      </c>
      <c r="G15" s="11">
        <v>7</v>
      </c>
      <c r="H15" s="26">
        <v>19.049132243505117</v>
      </c>
      <c r="J15" s="68" t="s">
        <v>25</v>
      </c>
      <c r="K15" s="62">
        <v>13</v>
      </c>
      <c r="L15" s="81"/>
      <c r="M15" s="64">
        <v>19.323076923076918</v>
      </c>
      <c r="N15" s="82"/>
      <c r="P15" s="68" t="s">
        <v>25</v>
      </c>
      <c r="Q15" s="62">
        <v>13</v>
      </c>
      <c r="R15" s="64">
        <v>19.323076923076918</v>
      </c>
      <c r="S15" s="83">
        <v>19.323076923076918</v>
      </c>
    </row>
    <row r="16" spans="1:19" x14ac:dyDescent="0.25">
      <c r="A16" s="11">
        <v>1</v>
      </c>
      <c r="B16" s="26">
        <v>4.3165467625899332</v>
      </c>
      <c r="D16" s="11"/>
      <c r="E16" s="11">
        <v>4</v>
      </c>
      <c r="F16" s="26">
        <v>35.747953361448772</v>
      </c>
      <c r="G16" s="11">
        <v>7</v>
      </c>
      <c r="H16" s="26">
        <v>-19.821384271892825</v>
      </c>
      <c r="J16" s="68" t="s">
        <v>26</v>
      </c>
      <c r="K16" s="62">
        <v>8</v>
      </c>
      <c r="L16" s="81"/>
      <c r="M16" s="64">
        <v>19.899999999999999</v>
      </c>
      <c r="N16" s="82"/>
      <c r="P16" s="68" t="s">
        <v>26</v>
      </c>
      <c r="Q16" s="62">
        <v>8</v>
      </c>
      <c r="R16" s="64">
        <v>19.899999999999999</v>
      </c>
      <c r="S16" s="83">
        <v>19.899999999999999</v>
      </c>
    </row>
    <row r="17" spans="1:19" x14ac:dyDescent="0.25">
      <c r="A17" s="11">
        <v>1</v>
      </c>
      <c r="B17" s="26">
        <v>13.172909947903753</v>
      </c>
      <c r="D17" s="11"/>
      <c r="E17" s="11">
        <v>4</v>
      </c>
      <c r="F17" s="26">
        <v>25.849665095509806</v>
      </c>
      <c r="G17" s="11">
        <v>7</v>
      </c>
      <c r="H17" s="26">
        <v>26.196973455718187</v>
      </c>
      <c r="J17" s="68" t="s">
        <v>27</v>
      </c>
      <c r="K17" s="62">
        <v>16</v>
      </c>
      <c r="L17" s="81"/>
      <c r="M17" s="81"/>
      <c r="N17" s="83">
        <v>36.250000000000007</v>
      </c>
      <c r="P17" s="68" t="s">
        <v>27</v>
      </c>
      <c r="Q17" s="62">
        <v>16</v>
      </c>
      <c r="R17" s="81"/>
      <c r="S17" s="83">
        <v>36.250000000000007</v>
      </c>
    </row>
    <row r="18" spans="1:19" x14ac:dyDescent="0.25">
      <c r="A18" s="11">
        <v>1</v>
      </c>
      <c r="B18" s="26">
        <v>-33.713718680228219</v>
      </c>
      <c r="D18" s="11"/>
      <c r="E18" s="11">
        <v>4</v>
      </c>
      <c r="F18" s="26">
        <v>-17.737534110642514</v>
      </c>
      <c r="G18" s="11">
        <v>7</v>
      </c>
      <c r="H18" s="26">
        <v>28.801786157281072</v>
      </c>
      <c r="J18" s="70" t="s">
        <v>15</v>
      </c>
      <c r="K18" s="76"/>
      <c r="L18" s="77">
        <v>1</v>
      </c>
      <c r="M18" s="77">
        <v>0.94089996430271738</v>
      </c>
      <c r="N18" s="78">
        <v>1</v>
      </c>
      <c r="P18" s="70" t="s">
        <v>15</v>
      </c>
      <c r="Q18" s="76"/>
      <c r="R18" s="77">
        <v>1.7921311992184719E-2</v>
      </c>
      <c r="S18" s="78">
        <v>4.2701362979366442E-2</v>
      </c>
    </row>
    <row r="19" spans="1:19" ht="15" customHeight="1" x14ac:dyDescent="0.25">
      <c r="A19" s="11">
        <v>1</v>
      </c>
      <c r="B19" s="26">
        <v>9.3525179856115166</v>
      </c>
      <c r="D19" s="26"/>
      <c r="E19" s="11">
        <v>4</v>
      </c>
      <c r="F19" s="26">
        <v>41.304887124782937</v>
      </c>
      <c r="G19" s="11"/>
      <c r="H19" s="11"/>
    </row>
    <row r="20" spans="1:19" ht="15" customHeight="1" x14ac:dyDescent="0.25">
      <c r="A20" s="11">
        <v>1</v>
      </c>
      <c r="B20" s="26">
        <v>12.825601587695365</v>
      </c>
      <c r="D20" s="26"/>
      <c r="E20" s="11">
        <v>4</v>
      </c>
      <c r="F20" s="26">
        <v>42.173158025303898</v>
      </c>
      <c r="G20" s="11"/>
      <c r="H20" s="11"/>
    </row>
    <row r="21" spans="1:19" ht="15" customHeight="1" x14ac:dyDescent="0.25">
      <c r="A21" s="11">
        <v>1</v>
      </c>
      <c r="B21" s="26">
        <v>-18.779459191267669</v>
      </c>
      <c r="D21" s="26"/>
      <c r="E21" s="11">
        <v>4</v>
      </c>
      <c r="F21" s="26">
        <v>40.39543076020253</v>
      </c>
      <c r="G21" s="11"/>
      <c r="H21" s="15"/>
    </row>
    <row r="22" spans="1:19" x14ac:dyDescent="0.25">
      <c r="D22" s="26"/>
      <c r="E22" s="26"/>
      <c r="F22" s="11"/>
      <c r="G22" s="11"/>
      <c r="H22" s="15"/>
    </row>
    <row r="23" spans="1:19" x14ac:dyDescent="0.25">
      <c r="F23" s="11"/>
      <c r="G23" s="11"/>
      <c r="H23" s="15"/>
    </row>
    <row r="24" spans="1:19" x14ac:dyDescent="0.25">
      <c r="D24" s="11"/>
      <c r="E24" s="11"/>
      <c r="F24" s="26"/>
      <c r="G24" s="26"/>
    </row>
    <row r="25" spans="1:19" x14ac:dyDescent="0.25">
      <c r="D25" s="11"/>
      <c r="E25" s="11"/>
      <c r="F25" s="26"/>
      <c r="G25" s="26"/>
    </row>
    <row r="26" spans="1:19" x14ac:dyDescent="0.25">
      <c r="D26" s="11"/>
      <c r="E26" s="11"/>
      <c r="F26" s="26"/>
      <c r="G26" s="26"/>
    </row>
    <row r="27" spans="1:19" s="16" customFormat="1" x14ac:dyDescent="0.25">
      <c r="F27" s="26"/>
      <c r="G27" s="26"/>
    </row>
    <row r="28" spans="1:19" s="16" customFormat="1" x14ac:dyDescent="0.25"/>
    <row r="29" spans="1:19" s="16" customFormat="1" x14ac:dyDescent="0.25">
      <c r="B29" s="26"/>
      <c r="C29" s="26"/>
      <c r="F29" s="26"/>
      <c r="G29" s="26"/>
    </row>
    <row r="30" spans="1:19" s="16" customFormat="1" x14ac:dyDescent="0.25">
      <c r="B30" s="26"/>
      <c r="C30" s="26"/>
      <c r="F30" s="26"/>
      <c r="G30" s="26"/>
    </row>
    <row r="31" spans="1:19" s="16" customFormat="1" x14ac:dyDescent="0.25">
      <c r="B31" s="26"/>
      <c r="C31" s="26"/>
      <c r="F31" s="26"/>
      <c r="G31" s="26"/>
    </row>
    <row r="32" spans="1:19" s="16" customFormat="1" x14ac:dyDescent="0.25">
      <c r="B32" s="26"/>
      <c r="C32" s="26"/>
      <c r="F32" s="26"/>
      <c r="G32" s="26"/>
    </row>
    <row r="33" spans="2:8" s="16" customFormat="1" x14ac:dyDescent="0.25">
      <c r="F33" s="26"/>
      <c r="G33" s="26"/>
    </row>
    <row r="34" spans="2:8" s="16" customFormat="1" x14ac:dyDescent="0.25">
      <c r="F34" s="26"/>
      <c r="G34" s="26"/>
    </row>
    <row r="35" spans="2:8" s="16" customFormat="1" x14ac:dyDescent="0.25">
      <c r="F35" s="26"/>
      <c r="G35" s="26"/>
    </row>
    <row r="36" spans="2:8" s="16" customFormat="1" x14ac:dyDescent="0.25">
      <c r="F36" s="26"/>
      <c r="G36" s="26"/>
    </row>
    <row r="37" spans="2:8" s="16" customFormat="1" x14ac:dyDescent="0.25">
      <c r="B37" s="26"/>
      <c r="C37" s="26"/>
      <c r="D37" s="26"/>
      <c r="E37" s="26"/>
      <c r="F37" s="26"/>
      <c r="G37" s="26"/>
      <c r="H37" s="26"/>
    </row>
    <row r="38" spans="2:8" s="16" customFormat="1" x14ac:dyDescent="0.25">
      <c r="B38" s="26"/>
      <c r="C38" s="26"/>
      <c r="D38" s="26"/>
      <c r="E38" s="26"/>
      <c r="F38" s="26"/>
      <c r="G38" s="26"/>
      <c r="H38" s="26"/>
    </row>
    <row r="39" spans="2:8" s="16" customFormat="1" x14ac:dyDescent="0.25">
      <c r="B39" s="26"/>
      <c r="C39" s="26"/>
      <c r="D39" s="26"/>
      <c r="E39" s="26"/>
      <c r="F39" s="26"/>
      <c r="G39" s="26"/>
      <c r="H39" s="26"/>
    </row>
    <row r="40" spans="2:8" s="16" customFormat="1" x14ac:dyDescent="0.25">
      <c r="B40" s="26"/>
      <c r="C40" s="26"/>
      <c r="D40" s="26"/>
      <c r="E40" s="26"/>
      <c r="F40" s="26"/>
      <c r="G40" s="26"/>
      <c r="H40" s="26"/>
    </row>
    <row r="41" spans="2:8" s="16" customFormat="1" x14ac:dyDescent="0.25">
      <c r="B41" s="26"/>
      <c r="C41" s="26"/>
      <c r="D41" s="26"/>
      <c r="E41" s="26"/>
      <c r="F41" s="26"/>
      <c r="G41" s="26"/>
      <c r="H41" s="26"/>
    </row>
    <row r="42" spans="2:8" s="16" customFormat="1" x14ac:dyDescent="0.25">
      <c r="D42" s="26"/>
      <c r="E42" s="26"/>
      <c r="F42" s="26"/>
      <c r="G42" s="26"/>
      <c r="H42" s="26"/>
    </row>
    <row r="43" spans="2:8" s="16" customFormat="1" x14ac:dyDescent="0.25">
      <c r="D43" s="26"/>
      <c r="E43" s="26"/>
      <c r="F43" s="26"/>
      <c r="G43" s="26"/>
      <c r="H43" s="26"/>
    </row>
    <row r="44" spans="2:8" s="16" customFormat="1" x14ac:dyDescent="0.25"/>
    <row r="45" spans="2:8" s="16" customFormat="1" x14ac:dyDescent="0.25">
      <c r="B45" s="26"/>
      <c r="C45" s="26"/>
      <c r="H45" s="26"/>
    </row>
    <row r="46" spans="2:8" s="16" customFormat="1" x14ac:dyDescent="0.25">
      <c r="B46" s="26"/>
      <c r="C46" s="26"/>
      <c r="H46" s="26"/>
    </row>
    <row r="47" spans="2:8" s="16" customFormat="1" x14ac:dyDescent="0.25">
      <c r="B47" s="26"/>
      <c r="C47" s="26"/>
      <c r="H47" s="26"/>
    </row>
    <row r="48" spans="2:8" s="16" customFormat="1" x14ac:dyDescent="0.25">
      <c r="B48" s="26"/>
      <c r="C48" s="26"/>
      <c r="H48" s="26"/>
    </row>
    <row r="49" spans="2:8" s="16" customFormat="1" x14ac:dyDescent="0.25">
      <c r="H49" s="26"/>
    </row>
    <row r="50" spans="2:8" s="16" customFormat="1" x14ac:dyDescent="0.25"/>
    <row r="51" spans="2:8" s="16" customFormat="1" x14ac:dyDescent="0.25"/>
    <row r="52" spans="2:8" s="16" customFormat="1" x14ac:dyDescent="0.25"/>
    <row r="53" spans="2:8" s="16" customFormat="1" x14ac:dyDescent="0.25"/>
    <row r="54" spans="2:8" s="16" customFormat="1" x14ac:dyDescent="0.25">
      <c r="B54" s="21"/>
      <c r="C54" s="21"/>
      <c r="D54" s="21"/>
      <c r="E54" s="21"/>
      <c r="F54" s="21"/>
      <c r="G54" s="21"/>
      <c r="H54" s="21"/>
    </row>
    <row r="55" spans="2:8" s="16" customFormat="1" x14ac:dyDescent="0.25">
      <c r="B55" s="22"/>
      <c r="C55" s="22"/>
      <c r="D55" s="22"/>
      <c r="E55" s="22"/>
      <c r="F55" s="22"/>
      <c r="G55" s="22"/>
      <c r="H55" s="22"/>
    </row>
    <row r="56" spans="2:8" s="16" customFormat="1" x14ac:dyDescent="0.25">
      <c r="B56" s="22"/>
      <c r="C56" s="22"/>
      <c r="D56" s="22"/>
      <c r="E56" s="22"/>
      <c r="F56" s="22"/>
      <c r="G56" s="22"/>
      <c r="H56" s="22"/>
    </row>
    <row r="57" spans="2:8" s="16" customFormat="1" x14ac:dyDescent="0.25">
      <c r="B57" s="22"/>
      <c r="C57" s="22"/>
      <c r="D57" s="22"/>
      <c r="E57" s="22"/>
      <c r="F57" s="22"/>
      <c r="G57" s="22"/>
      <c r="H57" s="22"/>
    </row>
    <row r="58" spans="2:8" s="16" customFormat="1" x14ac:dyDescent="0.25"/>
    <row r="59" spans="2:8" s="16" customFormat="1" x14ac:dyDescent="0.25">
      <c r="B59" s="29"/>
      <c r="C59" s="29"/>
      <c r="D59" s="29"/>
      <c r="E59" s="29"/>
      <c r="F59" s="29"/>
      <c r="G59" s="29"/>
    </row>
    <row r="60" spans="2:8" s="16" customFormat="1" x14ac:dyDescent="0.25"/>
    <row r="61" spans="2:8" s="16" customFormat="1" x14ac:dyDescent="0.25"/>
    <row r="62" spans="2:8" s="16" customFormat="1" x14ac:dyDescent="0.25"/>
    <row r="63" spans="2:8" s="16" customFormat="1" x14ac:dyDescent="0.25"/>
    <row r="64" spans="2:8" s="16" customFormat="1" x14ac:dyDescent="0.25"/>
    <row r="65" spans="2:3" s="16" customFormat="1" x14ac:dyDescent="0.25"/>
    <row r="66" spans="2:3" s="16" customFormat="1" x14ac:dyDescent="0.25"/>
    <row r="67" spans="2:3" s="16" customFormat="1" x14ac:dyDescent="0.25"/>
    <row r="68" spans="2:3" s="16" customFormat="1" x14ac:dyDescent="0.25"/>
    <row r="69" spans="2:3" s="16" customFormat="1" x14ac:dyDescent="0.25"/>
    <row r="70" spans="2:3" x14ac:dyDescent="0.25">
      <c r="B70" s="16"/>
      <c r="C70" s="16"/>
    </row>
    <row r="71" spans="2:3" x14ac:dyDescent="0.25">
      <c r="B71" s="16"/>
      <c r="C71" s="16"/>
    </row>
    <row r="72" spans="2:3" x14ac:dyDescent="0.25">
      <c r="B72" s="16"/>
      <c r="C72" s="16"/>
    </row>
    <row r="73" spans="2:3" x14ac:dyDescent="0.25">
      <c r="B73" s="16"/>
      <c r="C73" s="16"/>
    </row>
    <row r="74" spans="2:3" x14ac:dyDescent="0.25">
      <c r="B74" s="16"/>
      <c r="C74" s="16"/>
    </row>
    <row r="75" spans="2:3" x14ac:dyDescent="0.25">
      <c r="B75" s="16"/>
      <c r="C75" s="16"/>
    </row>
    <row r="76" spans="2:3" x14ac:dyDescent="0.25">
      <c r="B76" s="16"/>
      <c r="C76" s="16"/>
    </row>
    <row r="77" spans="2:3" x14ac:dyDescent="0.25">
      <c r="B77" s="16"/>
      <c r="C77" s="16"/>
    </row>
  </sheetData>
  <mergeCells count="14">
    <mergeCell ref="J11:N11"/>
    <mergeCell ref="J12:J13"/>
    <mergeCell ref="K12:K13"/>
    <mergeCell ref="L12:N12"/>
    <mergeCell ref="P10:S10"/>
    <mergeCell ref="P11:S11"/>
    <mergeCell ref="P12:P13"/>
    <mergeCell ref="Q12:Q13"/>
    <mergeCell ref="R12:S12"/>
    <mergeCell ref="D3:H3"/>
    <mergeCell ref="J3:O3"/>
    <mergeCell ref="J4:O4"/>
    <mergeCell ref="J5"/>
    <mergeCell ref="J10:N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"/>
  <sheetViews>
    <sheetView workbookViewId="0">
      <selection activeCell="J35" sqref="J35"/>
    </sheetView>
  </sheetViews>
  <sheetFormatPr defaultColWidth="9.140625" defaultRowHeight="15" x14ac:dyDescent="0.25"/>
  <cols>
    <col min="1" max="1" width="9.140625" style="11"/>
    <col min="2" max="3" width="7.28515625" style="16" customWidth="1"/>
    <col min="4" max="8" width="6.140625" style="49" customWidth="1"/>
    <col min="9" max="9" width="6.85546875" style="16" customWidth="1"/>
    <col min="10" max="10" width="15.85546875" style="47" bestFit="1" customWidth="1"/>
    <col min="15" max="15" width="14" bestFit="1" customWidth="1"/>
    <col min="22" max="16384" width="9.140625" style="11"/>
  </cols>
  <sheetData>
    <row r="1" spans="1:22" s="40" customFormat="1" ht="15.6" customHeight="1" x14ac:dyDescent="0.25">
      <c r="B1" s="38" t="s">
        <v>38</v>
      </c>
      <c r="C1" s="38"/>
      <c r="D1" s="42"/>
      <c r="E1" s="42"/>
      <c r="F1" s="42"/>
      <c r="G1" s="42"/>
      <c r="H1" s="42"/>
      <c r="I1" s="41"/>
      <c r="J1" s="41"/>
    </row>
    <row r="2" spans="1:22" s="40" customFormat="1" ht="15.6" customHeight="1" x14ac:dyDescent="0.25">
      <c r="B2" s="41"/>
      <c r="C2" s="41"/>
      <c r="D2" s="42"/>
      <c r="E2" s="42"/>
      <c r="F2" s="42"/>
      <c r="G2" s="42"/>
      <c r="H2" s="42"/>
      <c r="I2" s="41"/>
      <c r="J2" s="41"/>
      <c r="V2" s="41"/>
    </row>
    <row r="3" spans="1:22" s="1" customFormat="1" x14ac:dyDescent="0.25">
      <c r="D3" s="152" t="s">
        <v>7</v>
      </c>
      <c r="E3" s="153"/>
      <c r="F3" s="153"/>
      <c r="G3" s="153"/>
      <c r="H3" s="154"/>
      <c r="J3" s="167" t="s">
        <v>9</v>
      </c>
      <c r="K3" s="168"/>
      <c r="L3" s="168"/>
      <c r="M3" s="168"/>
      <c r="N3" s="168"/>
      <c r="O3" s="169"/>
      <c r="P3" s="84"/>
      <c r="V3" s="41"/>
    </row>
    <row r="4" spans="1:22" s="1" customFormat="1" ht="14.45" customHeight="1" x14ac:dyDescent="0.25">
      <c r="B4" s="44"/>
      <c r="C4" s="44"/>
      <c r="D4" s="158">
        <v>1284</v>
      </c>
      <c r="E4" s="159"/>
      <c r="F4" s="159"/>
      <c r="G4" s="159"/>
      <c r="H4" s="160"/>
      <c r="J4" s="170" t="s">
        <v>10</v>
      </c>
      <c r="K4" s="171"/>
      <c r="L4" s="171"/>
      <c r="M4" s="171"/>
      <c r="N4" s="171"/>
      <c r="O4" s="172"/>
      <c r="P4"/>
    </row>
    <row r="5" spans="1:22" s="1" customFormat="1" ht="14.45" customHeight="1" x14ac:dyDescent="0.25">
      <c r="B5" s="24" t="s">
        <v>1</v>
      </c>
      <c r="C5" s="24"/>
      <c r="D5" s="24">
        <v>0.5</v>
      </c>
      <c r="E5" s="24"/>
      <c r="F5" s="24">
        <v>2.5</v>
      </c>
      <c r="G5" s="24"/>
      <c r="H5" s="24">
        <v>10</v>
      </c>
      <c r="J5" s="85" t="s">
        <v>8</v>
      </c>
      <c r="K5" s="54" t="s">
        <v>11</v>
      </c>
      <c r="L5" s="55" t="s">
        <v>12</v>
      </c>
      <c r="M5" s="55" t="s">
        <v>13</v>
      </c>
      <c r="N5" s="55" t="s">
        <v>14</v>
      </c>
      <c r="O5" s="65" t="s">
        <v>15</v>
      </c>
      <c r="P5"/>
    </row>
    <row r="6" spans="1:22" ht="15.75" customHeight="1" x14ac:dyDescent="0.25">
      <c r="A6" s="11">
        <v>1</v>
      </c>
      <c r="B6" s="26">
        <v>8.9921312565152967</v>
      </c>
      <c r="C6" s="11">
        <v>3</v>
      </c>
      <c r="D6" s="26">
        <v>57.025539088357014</v>
      </c>
      <c r="E6" s="11">
        <v>4</v>
      </c>
      <c r="F6" s="26">
        <v>28.191062089577201</v>
      </c>
      <c r="G6" s="11">
        <v>7</v>
      </c>
      <c r="H6" s="26">
        <v>51.42376441828619</v>
      </c>
      <c r="J6" s="66" t="s">
        <v>16</v>
      </c>
      <c r="K6" s="61">
        <v>8452.5590530303034</v>
      </c>
      <c r="L6" s="57">
        <v>3</v>
      </c>
      <c r="M6" s="57">
        <v>2817.5196843434346</v>
      </c>
      <c r="N6" s="58">
        <v>9.0698252839618458</v>
      </c>
      <c r="O6" s="67">
        <v>1.7144452718960762E-4</v>
      </c>
      <c r="P6" s="84"/>
      <c r="V6" s="1"/>
    </row>
    <row r="7" spans="1:22" ht="15.75" customHeight="1" x14ac:dyDescent="0.25">
      <c r="A7" s="11">
        <v>1</v>
      </c>
      <c r="B7" s="26">
        <v>-8.9921312565153144</v>
      </c>
      <c r="C7" s="11">
        <v>3</v>
      </c>
      <c r="D7" s="26">
        <v>45.658101040761125</v>
      </c>
      <c r="E7" s="11">
        <v>4</v>
      </c>
      <c r="F7" s="26">
        <v>16.68499674871795</v>
      </c>
      <c r="G7" s="11">
        <v>7</v>
      </c>
      <c r="H7" s="26">
        <v>15.320885626899287</v>
      </c>
      <c r="J7" s="68" t="s">
        <v>17</v>
      </c>
      <c r="K7" s="62">
        <v>9940.7240025252504</v>
      </c>
      <c r="L7" s="59">
        <v>32</v>
      </c>
      <c r="M7" s="59">
        <v>310.64762507891407</v>
      </c>
      <c r="N7" s="60"/>
      <c r="O7" s="69"/>
      <c r="P7" s="84"/>
      <c r="V7" s="16"/>
    </row>
    <row r="8" spans="1:22" ht="15.75" customHeight="1" x14ac:dyDescent="0.25">
      <c r="A8" s="11">
        <v>1</v>
      </c>
      <c r="B8" s="26">
        <v>-25.70194384449244</v>
      </c>
      <c r="C8" s="11">
        <v>3</v>
      </c>
      <c r="D8" s="26">
        <v>47.044373973394769</v>
      </c>
      <c r="E8" s="11">
        <v>4</v>
      </c>
      <c r="F8" s="26">
        <v>36.64732697864244</v>
      </c>
      <c r="G8" s="11">
        <v>7</v>
      </c>
      <c r="H8" s="26">
        <v>7.9115122560698286</v>
      </c>
      <c r="J8" s="70" t="s">
        <v>18</v>
      </c>
      <c r="K8" s="71">
        <v>18393.283055555556</v>
      </c>
      <c r="L8" s="72">
        <v>35</v>
      </c>
      <c r="M8" s="73"/>
      <c r="N8" s="73"/>
      <c r="O8" s="74"/>
      <c r="P8" s="84"/>
      <c r="V8" s="16"/>
    </row>
    <row r="9" spans="1:22" ht="15.75" customHeight="1" x14ac:dyDescent="0.25">
      <c r="A9" s="11">
        <v>1</v>
      </c>
      <c r="B9" s="26">
        <v>17.92656587473002</v>
      </c>
      <c r="C9" s="11">
        <v>3</v>
      </c>
      <c r="D9" s="26">
        <v>57.995930141200567</v>
      </c>
      <c r="E9" s="11">
        <v>4</v>
      </c>
      <c r="F9" s="26">
        <v>56.803455723542115</v>
      </c>
      <c r="G9" s="11">
        <v>7</v>
      </c>
      <c r="H9" s="26">
        <v>-11.578114779682586</v>
      </c>
      <c r="V9" s="16"/>
    </row>
    <row r="10" spans="1:22" ht="15.75" customHeight="1" x14ac:dyDescent="0.25">
      <c r="A10" s="11">
        <v>1</v>
      </c>
      <c r="B10" s="26">
        <v>29.15766738660907</v>
      </c>
      <c r="C10" s="11">
        <v>3</v>
      </c>
      <c r="D10" s="26">
        <v>42.450728119220436</v>
      </c>
      <c r="E10" s="11">
        <v>4</v>
      </c>
      <c r="F10" s="26">
        <v>23.326133909287257</v>
      </c>
      <c r="G10" s="11">
        <v>7</v>
      </c>
      <c r="H10" s="26">
        <v>-19.295389077662108</v>
      </c>
      <c r="J10" s="167" t="s">
        <v>10</v>
      </c>
      <c r="K10" s="168"/>
      <c r="L10" s="168"/>
      <c r="M10" s="169"/>
      <c r="N10" s="84"/>
      <c r="O10" s="167" t="s">
        <v>10</v>
      </c>
      <c r="P10" s="168"/>
      <c r="Q10" s="168"/>
      <c r="R10" s="169"/>
      <c r="S10" s="84"/>
      <c r="V10" s="16"/>
    </row>
    <row r="11" spans="1:22" ht="15.75" customHeight="1" x14ac:dyDescent="0.25">
      <c r="A11" s="11">
        <v>1</v>
      </c>
      <c r="B11" s="26">
        <v>18.772889703241745</v>
      </c>
      <c r="C11" s="11">
        <v>3</v>
      </c>
      <c r="D11" s="26">
        <v>42.054749186147646</v>
      </c>
      <c r="E11" s="11">
        <v>4</v>
      </c>
      <c r="F11" s="26">
        <v>47.657378339606055</v>
      </c>
      <c r="G11" s="11">
        <v>7</v>
      </c>
      <c r="H11" s="26">
        <v>4.8253868582599244</v>
      </c>
      <c r="J11" s="174" t="s">
        <v>31</v>
      </c>
      <c r="K11" s="175"/>
      <c r="L11" s="175"/>
      <c r="M11" s="176"/>
      <c r="N11" s="11"/>
      <c r="O11" s="174" t="s">
        <v>31</v>
      </c>
      <c r="P11" s="175"/>
      <c r="Q11" s="175"/>
      <c r="R11" s="176"/>
      <c r="S11" s="84"/>
      <c r="V11" s="16"/>
    </row>
    <row r="12" spans="1:22" ht="15.75" customHeight="1" x14ac:dyDescent="0.25">
      <c r="A12" s="11">
        <v>1</v>
      </c>
      <c r="B12" s="26">
        <v>-0.83156348793259804</v>
      </c>
      <c r="C12" s="11">
        <v>3</v>
      </c>
      <c r="D12" s="26">
        <v>34.702264278230565</v>
      </c>
      <c r="E12" s="11">
        <v>4</v>
      </c>
      <c r="F12" s="26">
        <v>30.212439850910521</v>
      </c>
      <c r="G12" s="11">
        <v>7</v>
      </c>
      <c r="H12" s="26">
        <v>1.7457058321259544</v>
      </c>
      <c r="J12" s="177" t="s">
        <v>19</v>
      </c>
      <c r="K12" s="178" t="s">
        <v>20</v>
      </c>
      <c r="L12" s="180" t="s">
        <v>21</v>
      </c>
      <c r="M12" s="182"/>
      <c r="N12" s="11"/>
      <c r="O12" s="177" t="s">
        <v>19</v>
      </c>
      <c r="P12" s="178" t="s">
        <v>20</v>
      </c>
      <c r="Q12" s="180" t="s">
        <v>28</v>
      </c>
      <c r="R12" s="182"/>
      <c r="S12" s="11"/>
      <c r="V12" s="16"/>
    </row>
    <row r="13" spans="1:22" ht="15.75" customHeight="1" x14ac:dyDescent="0.25">
      <c r="A13" s="11">
        <v>1</v>
      </c>
      <c r="B13" s="26">
        <v>-0.49521477440364803</v>
      </c>
      <c r="C13" s="11">
        <v>3</v>
      </c>
      <c r="D13" s="26">
        <v>12.296678339114123</v>
      </c>
      <c r="E13" s="11">
        <v>4</v>
      </c>
      <c r="F13" s="26">
        <v>4.9880682007069668</v>
      </c>
      <c r="G13" s="11">
        <v>7</v>
      </c>
      <c r="H13" s="26">
        <v>3.7506435585160403</v>
      </c>
      <c r="J13" s="173"/>
      <c r="K13" s="179"/>
      <c r="L13" s="56" t="s">
        <v>22</v>
      </c>
      <c r="M13" s="75" t="s">
        <v>23</v>
      </c>
      <c r="N13" s="11"/>
      <c r="O13" s="173"/>
      <c r="P13" s="179"/>
      <c r="Q13" s="56" t="s">
        <v>22</v>
      </c>
      <c r="R13" s="75" t="s">
        <v>23</v>
      </c>
      <c r="S13" s="11"/>
      <c r="T13" s="11"/>
      <c r="U13" s="11"/>
      <c r="V13" s="16"/>
    </row>
    <row r="14" spans="1:22" ht="15.75" customHeight="1" x14ac:dyDescent="0.25">
      <c r="A14" s="11">
        <v>1</v>
      </c>
      <c r="B14" s="26">
        <v>-15.112483850770442</v>
      </c>
      <c r="C14" s="11">
        <v>3</v>
      </c>
      <c r="D14" s="26">
        <v>10.884623149367926</v>
      </c>
      <c r="E14" s="11"/>
      <c r="F14" s="11"/>
      <c r="G14" s="11"/>
      <c r="H14" s="11"/>
      <c r="J14" s="66" t="s">
        <v>1</v>
      </c>
      <c r="K14" s="61">
        <v>11</v>
      </c>
      <c r="L14" s="63">
        <v>3.5818181818181816</v>
      </c>
      <c r="M14" s="80"/>
      <c r="N14" s="11"/>
      <c r="O14" s="66" t="s">
        <v>1</v>
      </c>
      <c r="P14" s="61">
        <v>11</v>
      </c>
      <c r="Q14" s="63">
        <v>3.5818181818181816</v>
      </c>
      <c r="R14" s="80"/>
      <c r="S14" s="11"/>
      <c r="T14" s="11"/>
      <c r="U14" s="11"/>
      <c r="V14" s="16"/>
    </row>
    <row r="15" spans="1:22" x14ac:dyDescent="0.25">
      <c r="A15" s="11">
        <v>1</v>
      </c>
      <c r="B15" s="26">
        <v>8.6787617660896306</v>
      </c>
      <c r="C15" s="11"/>
      <c r="D15" s="11"/>
      <c r="E15" s="11"/>
      <c r="F15" s="11"/>
      <c r="G15" s="11"/>
      <c r="H15" s="11"/>
      <c r="J15" s="68" t="s">
        <v>25</v>
      </c>
      <c r="K15" s="62">
        <v>8</v>
      </c>
      <c r="L15" s="64">
        <v>6.75</v>
      </c>
      <c r="M15" s="83"/>
      <c r="N15" s="11"/>
      <c r="O15" s="68" t="s">
        <v>25</v>
      </c>
      <c r="P15" s="62">
        <v>8</v>
      </c>
      <c r="Q15" s="64">
        <v>6.75</v>
      </c>
      <c r="R15" s="83"/>
      <c r="S15" s="11"/>
      <c r="T15" s="11"/>
      <c r="U15" s="11"/>
      <c r="V15" s="16"/>
    </row>
    <row r="16" spans="1:22" ht="15.75" customHeight="1" x14ac:dyDescent="0.25">
      <c r="A16" s="11">
        <v>1</v>
      </c>
      <c r="B16" s="26">
        <v>6.9289368590844722</v>
      </c>
      <c r="C16" s="11"/>
      <c r="D16" s="11"/>
      <c r="E16" s="11"/>
      <c r="F16" s="26"/>
      <c r="G16" s="11"/>
      <c r="H16" s="11"/>
      <c r="J16" s="68" t="s">
        <v>27</v>
      </c>
      <c r="K16" s="62">
        <v>8</v>
      </c>
      <c r="L16" s="64"/>
      <c r="M16" s="83">
        <v>30.5625</v>
      </c>
      <c r="N16" s="11"/>
      <c r="O16" s="68" t="s">
        <v>27</v>
      </c>
      <c r="P16" s="62">
        <v>8</v>
      </c>
      <c r="Q16" s="64"/>
      <c r="R16" s="83">
        <v>30.5625</v>
      </c>
      <c r="S16" s="11"/>
      <c r="T16" s="11"/>
      <c r="U16" s="11"/>
      <c r="V16" s="16"/>
    </row>
    <row r="17" spans="2:22" ht="15.75" customHeight="1" x14ac:dyDescent="0.25">
      <c r="C17" s="11"/>
      <c r="D17" s="11"/>
      <c r="E17" s="11"/>
      <c r="F17" s="26"/>
      <c r="G17" s="11"/>
      <c r="H17" s="26"/>
      <c r="J17" s="68" t="s">
        <v>26</v>
      </c>
      <c r="K17" s="62">
        <v>9</v>
      </c>
      <c r="L17" s="81"/>
      <c r="M17" s="83">
        <v>38.911111111111111</v>
      </c>
      <c r="N17" s="11"/>
      <c r="O17" s="68" t="s">
        <v>26</v>
      </c>
      <c r="P17" s="62">
        <v>9</v>
      </c>
      <c r="Q17" s="81"/>
      <c r="R17" s="83">
        <v>38.911111111111111</v>
      </c>
      <c r="S17" s="11"/>
      <c r="T17" s="11"/>
      <c r="U17" s="11"/>
      <c r="V17" s="16"/>
    </row>
    <row r="18" spans="2:22" ht="15.75" customHeight="1" x14ac:dyDescent="0.25">
      <c r="B18" s="11"/>
      <c r="C18" s="11"/>
      <c r="E18" s="11"/>
      <c r="G18" s="11"/>
      <c r="H18" s="11"/>
      <c r="J18" s="70" t="s">
        <v>15</v>
      </c>
      <c r="K18" s="76"/>
      <c r="L18" s="77">
        <v>0.70784944841853581</v>
      </c>
      <c r="M18" s="78">
        <v>0.32655024385865405</v>
      </c>
      <c r="N18" s="11"/>
      <c r="O18" s="70" t="s">
        <v>15</v>
      </c>
      <c r="P18" s="76"/>
      <c r="Q18" s="77">
        <v>0.70784944841853581</v>
      </c>
      <c r="R18" s="78">
        <v>0.32655024385865405</v>
      </c>
      <c r="S18" s="11"/>
      <c r="T18" s="11"/>
      <c r="U18" s="11"/>
      <c r="V18" s="16"/>
    </row>
    <row r="19" spans="2:22" ht="15.75" customHeight="1" x14ac:dyDescent="0.25">
      <c r="B19" s="11"/>
      <c r="C19" s="11"/>
      <c r="E19" s="11"/>
      <c r="G19" s="11"/>
      <c r="H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6"/>
    </row>
    <row r="20" spans="2:22" ht="15.75" customHeight="1" x14ac:dyDescent="0.25">
      <c r="B20" s="11"/>
      <c r="C20" s="11"/>
      <c r="E20" s="11"/>
      <c r="G20" s="11"/>
      <c r="H20" s="11"/>
      <c r="I20" s="2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6"/>
    </row>
    <row r="21" spans="2:22" ht="15.75" customHeight="1" x14ac:dyDescent="0.25">
      <c r="B21" s="11"/>
      <c r="C21" s="11"/>
      <c r="E21" s="11"/>
      <c r="G21" s="11"/>
      <c r="H21" s="11"/>
      <c r="I21" s="22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6"/>
    </row>
    <row r="22" spans="2:22" ht="15.75" customHeight="1" x14ac:dyDescent="0.25">
      <c r="C22" s="11"/>
      <c r="I22" s="22"/>
      <c r="J22" s="16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6"/>
    </row>
    <row r="23" spans="2:22" x14ac:dyDescent="0.25">
      <c r="J23" s="16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</row>
    <row r="24" spans="2:22" x14ac:dyDescent="0.25">
      <c r="J24" s="16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</row>
    <row r="25" spans="2:22" x14ac:dyDescent="0.25">
      <c r="B25" s="11"/>
      <c r="C25" s="11"/>
      <c r="D25" s="16"/>
      <c r="E25" s="16"/>
      <c r="F25" s="16"/>
      <c r="G25" s="16"/>
      <c r="H25" s="16"/>
      <c r="J25" s="16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</row>
    <row r="26" spans="2:22" x14ac:dyDescent="0.25">
      <c r="B26" s="11"/>
      <c r="C26" s="11"/>
      <c r="D26" s="16"/>
      <c r="E26" s="16"/>
      <c r="F26" s="16"/>
      <c r="G26" s="16"/>
      <c r="H26" s="16"/>
      <c r="J26" s="16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</row>
    <row r="27" spans="2:22" x14ac:dyDescent="0.25">
      <c r="B27" s="11"/>
      <c r="C27" s="11"/>
      <c r="D27" s="16"/>
      <c r="E27" s="16"/>
      <c r="F27" s="16"/>
      <c r="G27" s="16"/>
      <c r="H27" s="16"/>
      <c r="J27" s="16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</row>
    <row r="28" spans="2:22" x14ac:dyDescent="0.25">
      <c r="J28" s="16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</row>
    <row r="29" spans="2:22" x14ac:dyDescent="0.25">
      <c r="J29" s="16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</row>
    <row r="30" spans="2:22" x14ac:dyDescent="0.25">
      <c r="J30" s="16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</row>
    <row r="31" spans="2:22" x14ac:dyDescent="0.25">
      <c r="J31" s="16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</row>
    <row r="32" spans="2:22" x14ac:dyDescent="0.25">
      <c r="J32" s="16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</row>
    <row r="33" spans="10:21" x14ac:dyDescent="0.25">
      <c r="J33" s="16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</row>
    <row r="34" spans="10:21" x14ac:dyDescent="0.25">
      <c r="J34" s="16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</row>
    <row r="35" spans="10:21" x14ac:dyDescent="0.25">
      <c r="J35" s="16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</row>
    <row r="36" spans="10:21" x14ac:dyDescent="0.25">
      <c r="J36" s="16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</row>
    <row r="37" spans="10:21" x14ac:dyDescent="0.25">
      <c r="J37" s="16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</row>
    <row r="38" spans="10:21" x14ac:dyDescent="0.25">
      <c r="J38" s="16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</row>
    <row r="39" spans="10:21" x14ac:dyDescent="0.25">
      <c r="J39" s="16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</row>
    <row r="40" spans="10:21" x14ac:dyDescent="0.25">
      <c r="J40" s="16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</row>
    <row r="41" spans="10:21" x14ac:dyDescent="0.25">
      <c r="J41" s="16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</row>
    <row r="42" spans="10:21" x14ac:dyDescent="0.25">
      <c r="J42" s="16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</row>
    <row r="43" spans="10:21" x14ac:dyDescent="0.25">
      <c r="J43" s="16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</row>
    <row r="44" spans="10:21" x14ac:dyDescent="0.25">
      <c r="J44" s="16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</row>
    <row r="45" spans="10:21" x14ac:dyDescent="0.25">
      <c r="J45" s="16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</row>
    <row r="46" spans="10:21" x14ac:dyDescent="0.25">
      <c r="J46" s="16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</row>
    <row r="47" spans="10:21" x14ac:dyDescent="0.25">
      <c r="J47" s="16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</row>
    <row r="48" spans="10:21" x14ac:dyDescent="0.25">
      <c r="J48" s="16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</row>
    <row r="49" spans="10:21" x14ac:dyDescent="0.25">
      <c r="J49" s="16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</row>
    <row r="50" spans="10:21" x14ac:dyDescent="0.25">
      <c r="J50" s="16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</row>
    <row r="51" spans="10:21" x14ac:dyDescent="0.25">
      <c r="J51" s="16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</row>
    <row r="52" spans="10:21" x14ac:dyDescent="0.25">
      <c r="J52" s="16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</row>
    <row r="53" spans="10:21" x14ac:dyDescent="0.25">
      <c r="J53" s="16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</row>
  </sheetData>
  <mergeCells count="14">
    <mergeCell ref="J11:M11"/>
    <mergeCell ref="J12:J13"/>
    <mergeCell ref="K12:K13"/>
    <mergeCell ref="L12:M12"/>
    <mergeCell ref="O10:R10"/>
    <mergeCell ref="O11:R11"/>
    <mergeCell ref="O12:O13"/>
    <mergeCell ref="P12:P13"/>
    <mergeCell ref="Q12:R12"/>
    <mergeCell ref="D3:H3"/>
    <mergeCell ref="D4:H4"/>
    <mergeCell ref="J3:O3"/>
    <mergeCell ref="J4:O4"/>
    <mergeCell ref="J10:M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Plasma 1284</vt:lpstr>
      <vt:lpstr>Brain 1284</vt:lpstr>
      <vt:lpstr>Liver 1284</vt:lpstr>
      <vt:lpstr>Plasma 1284 (anova)</vt:lpstr>
      <vt:lpstr>Brain 1284 (anova)</vt:lpstr>
      <vt:lpstr>Liver 1284 (anova)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Inc.</dc:creator>
  <cp:lastModifiedBy>Donna Apelbaum</cp:lastModifiedBy>
  <cp:lastPrinted>2021-04-18T08:14:10Z</cp:lastPrinted>
  <dcterms:created xsi:type="dcterms:W3CDTF">2021-03-31T08:40:28Z</dcterms:created>
  <dcterms:modified xsi:type="dcterms:W3CDTF">2021-04-20T08:40:51Z</dcterms:modified>
</cp:coreProperties>
</file>