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drpao/Research/05 Manuscripts/2024 BMCMSD UBE translaminar discectomy/Submission BMCMSD/"/>
    </mc:Choice>
  </mc:AlternateContent>
  <xr:revisionPtr revIDLastSave="0" documentId="13_ncr:1_{4946840C-629F-7346-BBD3-5573F28388FF}" xr6:coauthVersionLast="47" xr6:coauthVersionMax="47" xr10:uidLastSave="{00000000-0000-0000-0000-000000000000}"/>
  <bookViews>
    <workbookView xWindow="0" yWindow="760" windowWidth="50200" windowHeight="28040" tabRatio="623" activeTab="1" xr2:uid="{00000000-000D-0000-FFFF-FFFF00000000}"/>
  </bookViews>
  <sheets>
    <sheet name="Demographic" sheetId="20" r:id="rId1"/>
    <sheet name="evaluation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20" l="1"/>
  <c r="D8" i="20"/>
  <c r="H9" i="20"/>
  <c r="H8" i="20"/>
  <c r="X39" i="19" l="1"/>
  <c r="U39" i="19"/>
  <c r="Q40" i="19"/>
  <c r="R40" i="19"/>
  <c r="S40" i="19"/>
  <c r="P40" i="19"/>
  <c r="Q39" i="19"/>
  <c r="R39" i="19"/>
  <c r="S39" i="19"/>
  <c r="P39" i="19"/>
  <c r="H28" i="19" l="1"/>
  <c r="E28" i="19"/>
  <c r="F28" i="19" s="1"/>
  <c r="G28" i="19" s="1"/>
  <c r="H26" i="19"/>
  <c r="E26" i="19"/>
  <c r="F26" i="19" s="1"/>
  <c r="G26" i="19" s="1"/>
  <c r="H24" i="19"/>
  <c r="E24" i="19"/>
  <c r="F24" i="19" s="1"/>
  <c r="G24" i="19" s="1"/>
  <c r="H22" i="19"/>
  <c r="E22" i="19"/>
  <c r="F22" i="19" s="1"/>
  <c r="G22" i="19" s="1"/>
  <c r="H18" i="19"/>
  <c r="E18" i="19"/>
  <c r="F18" i="19" s="1"/>
  <c r="G18" i="19" s="1"/>
  <c r="H13" i="19"/>
  <c r="E13" i="19"/>
  <c r="F13" i="19" s="1"/>
  <c r="G13" i="19" s="1"/>
  <c r="H11" i="19"/>
  <c r="E11" i="19"/>
  <c r="F11" i="19" s="1"/>
  <c r="G11" i="19" s="1"/>
  <c r="H9" i="19"/>
  <c r="E9" i="19"/>
  <c r="F9" i="19" s="1"/>
  <c r="G9" i="19" s="1"/>
  <c r="H7" i="19"/>
  <c r="E7" i="19"/>
  <c r="F7" i="19" s="1"/>
  <c r="G7" i="19" s="1"/>
  <c r="H3" i="19"/>
  <c r="E3" i="19"/>
  <c r="F3" i="19" s="1"/>
  <c r="G3" i="19" s="1"/>
  <c r="H23" i="19" l="1"/>
  <c r="H6" i="19"/>
  <c r="H25" i="19"/>
  <c r="E25" i="19"/>
  <c r="F25" i="19" s="1"/>
  <c r="G25" i="19" s="1"/>
  <c r="H10" i="19"/>
  <c r="E10" i="19"/>
  <c r="F10" i="19" s="1"/>
  <c r="G10" i="19" s="1"/>
  <c r="E23" i="19"/>
  <c r="F23" i="19" s="1"/>
  <c r="G23" i="19" s="1"/>
  <c r="H8" i="19"/>
  <c r="E8" i="19"/>
  <c r="F8" i="19" s="1"/>
  <c r="G8" i="19" s="1"/>
  <c r="H21" i="19"/>
  <c r="E21" i="19"/>
  <c r="F21" i="19" s="1"/>
  <c r="G21" i="19" s="1"/>
  <c r="E6" i="19"/>
  <c r="F6" i="19" s="1"/>
  <c r="G6" i="19" s="1"/>
  <c r="H20" i="19"/>
  <c r="E20" i="19"/>
  <c r="F20" i="19" s="1"/>
  <c r="G20" i="19" s="1"/>
  <c r="H19" i="19"/>
  <c r="E19" i="19"/>
  <c r="F19" i="19" s="1"/>
  <c r="G19" i="19" s="1"/>
  <c r="H5" i="19"/>
  <c r="E5" i="19"/>
  <c r="F5" i="19" s="1"/>
  <c r="G5" i="19" s="1"/>
  <c r="H4" i="19"/>
  <c r="E4" i="19"/>
  <c r="F4" i="19" s="1"/>
  <c r="G4" i="19" s="1"/>
  <c r="H17" i="19"/>
  <c r="E17" i="19"/>
  <c r="F17" i="19" s="1"/>
  <c r="G17" i="19" s="1"/>
  <c r="H2" i="19"/>
  <c r="E2" i="19"/>
  <c r="F2" i="19" s="1"/>
  <c r="G2" i="19" s="1"/>
  <c r="H27" i="19"/>
  <c r="E27" i="19"/>
  <c r="F27" i="19" s="1"/>
  <c r="G27" i="19" s="1"/>
  <c r="H12" i="19"/>
  <c r="E12" i="19"/>
  <c r="F12" i="19" s="1"/>
  <c r="G12" i="19" s="1"/>
</calcChain>
</file>

<file path=xl/sharedStrings.xml><?xml version="1.0" encoding="utf-8"?>
<sst xmlns="http://schemas.openxmlformats.org/spreadsheetml/2006/main" count="94" uniqueCount="71">
  <si>
    <t>S/N</t>
  </si>
  <si>
    <t>FU</t>
    <phoneticPr fontId="1"/>
  </si>
  <si>
    <t>OP Date</t>
  </si>
  <si>
    <t>PO(Y)</t>
    <phoneticPr fontId="1"/>
  </si>
  <si>
    <t>Q Date</t>
  </si>
  <si>
    <t>PO(D)</t>
    <phoneticPr fontId="1"/>
  </si>
  <si>
    <t>PO(M)</t>
    <phoneticPr fontId="1"/>
  </si>
  <si>
    <t>OP Date</t>
    <phoneticPr fontId="1"/>
  </si>
  <si>
    <t>SLRT</t>
  </si>
  <si>
    <t>Comments</t>
  </si>
  <si>
    <t>Score final</t>
    <phoneticPr fontId="1"/>
  </si>
  <si>
    <t>Score 6M</t>
    <phoneticPr fontId="1"/>
  </si>
  <si>
    <t>Score 1Y</t>
    <phoneticPr fontId="1"/>
  </si>
  <si>
    <t>Score 2Y</t>
    <phoneticPr fontId="1"/>
  </si>
  <si>
    <t>Score 3Y</t>
    <phoneticPr fontId="1"/>
  </si>
  <si>
    <t>Score 5Y</t>
    <phoneticPr fontId="1"/>
  </si>
  <si>
    <t>Score 6M</t>
  </si>
  <si>
    <t>Score 1Y</t>
  </si>
  <si>
    <t>Score 2Y</t>
  </si>
  <si>
    <t>Score 3Y</t>
  </si>
  <si>
    <t>Score 5Y</t>
  </si>
  <si>
    <t>Score final</t>
  </si>
  <si>
    <r>
      <rPr>
        <sz val="9"/>
        <rFont val="Palatino Linotype (佈景主題本文)"/>
        <family val="3"/>
        <charset val="136"/>
      </rPr>
      <t>次數</t>
    </r>
  </si>
  <si>
    <r>
      <rPr>
        <sz val="9"/>
        <rFont val="Palatino Linotype (佈景主題本文)"/>
        <family val="3"/>
        <charset val="136"/>
      </rPr>
      <t>下背痛</t>
    </r>
  </si>
  <si>
    <r>
      <rPr>
        <sz val="9"/>
        <rFont val="Palatino Linotype (佈景主題本文)"/>
        <family val="3"/>
        <charset val="136"/>
      </rPr>
      <t>下肢痛</t>
    </r>
  </si>
  <si>
    <r>
      <rPr>
        <sz val="9"/>
        <rFont val="Palatino Linotype (佈景主題本文)"/>
        <family val="3"/>
        <charset val="136"/>
      </rPr>
      <t>步態</t>
    </r>
  </si>
  <si>
    <r>
      <rPr>
        <sz val="9"/>
        <rFont val="Palatino Linotype (佈景主題本文)"/>
        <family val="3"/>
        <charset val="136"/>
      </rPr>
      <t>感覺異常</t>
    </r>
  </si>
  <si>
    <r>
      <rPr>
        <sz val="9"/>
        <rFont val="Palatino Linotype (佈景主題本文)"/>
        <family val="3"/>
        <charset val="136"/>
      </rPr>
      <t>運動異常</t>
    </r>
  </si>
  <si>
    <r>
      <rPr>
        <sz val="9"/>
        <rFont val="Palatino Linotype (佈景主題本文)"/>
        <family val="3"/>
        <charset val="136"/>
      </rPr>
      <t>翻身</t>
    </r>
  </si>
  <si>
    <r>
      <rPr>
        <sz val="9"/>
        <rFont val="Palatino Linotype (佈景主題本文)"/>
        <family val="3"/>
        <charset val="136"/>
      </rPr>
      <t>站立</t>
    </r>
  </si>
  <si>
    <r>
      <rPr>
        <sz val="9"/>
        <rFont val="Palatino Linotype (佈景主題本文)"/>
        <family val="3"/>
        <charset val="136"/>
      </rPr>
      <t>洗澡</t>
    </r>
  </si>
  <si>
    <r>
      <rPr>
        <sz val="9"/>
        <rFont val="Palatino Linotype (佈景主題本文)"/>
        <family val="3"/>
        <charset val="136"/>
      </rPr>
      <t>身體前傾</t>
    </r>
  </si>
  <si>
    <r>
      <rPr>
        <sz val="9"/>
        <rFont val="Palatino Linotype (佈景主題本文)"/>
        <family val="3"/>
        <charset val="136"/>
      </rPr>
      <t>靜坐</t>
    </r>
  </si>
  <si>
    <r>
      <rPr>
        <sz val="9"/>
        <rFont val="Palatino Linotype (佈景主題本文)"/>
        <family val="3"/>
        <charset val="136"/>
      </rPr>
      <t>抬重物</t>
    </r>
  </si>
  <si>
    <r>
      <rPr>
        <sz val="9"/>
        <rFont val="Palatino Linotype (佈景主題本文)"/>
        <family val="3"/>
        <charset val="136"/>
      </rPr>
      <t>行走</t>
    </r>
  </si>
  <si>
    <r>
      <rPr>
        <sz val="9"/>
        <rFont val="Palatino Linotype (佈景主題本文)"/>
        <family val="3"/>
        <charset val="136"/>
      </rPr>
      <t>排尿</t>
    </r>
  </si>
  <si>
    <r>
      <t xml:space="preserve">VAS
</t>
    </r>
    <r>
      <rPr>
        <sz val="9"/>
        <rFont val="Palatino Linotype (佈景主題本文)"/>
        <family val="3"/>
        <charset val="136"/>
      </rPr>
      <t>術前</t>
    </r>
    <r>
      <rPr>
        <sz val="9"/>
        <rFont val="Palatino"/>
        <family val="1"/>
      </rPr>
      <t>(</t>
    </r>
    <r>
      <rPr>
        <sz val="9"/>
        <rFont val="Palatino Linotype (佈景主題本文)"/>
        <family val="3"/>
        <charset val="136"/>
      </rPr>
      <t>腰</t>
    </r>
    <r>
      <rPr>
        <sz val="9"/>
        <rFont val="Palatino"/>
        <family val="1"/>
      </rPr>
      <t>)</t>
    </r>
  </si>
  <si>
    <r>
      <t xml:space="preserve">VAS
</t>
    </r>
    <r>
      <rPr>
        <sz val="9"/>
        <rFont val="Palatino Linotype (佈景主題本文)"/>
        <family val="3"/>
        <charset val="136"/>
      </rPr>
      <t>術前</t>
    </r>
    <r>
      <rPr>
        <sz val="9"/>
        <rFont val="Palatino"/>
        <family val="1"/>
      </rPr>
      <t>(</t>
    </r>
    <r>
      <rPr>
        <sz val="9"/>
        <rFont val="Palatino Linotype (佈景主題本文)"/>
        <family val="3"/>
        <charset val="136"/>
      </rPr>
      <t>腿</t>
    </r>
    <r>
      <rPr>
        <sz val="9"/>
        <rFont val="Palatino"/>
        <family val="1"/>
      </rPr>
      <t>)</t>
    </r>
  </si>
  <si>
    <r>
      <t xml:space="preserve">VAS
</t>
    </r>
    <r>
      <rPr>
        <sz val="9"/>
        <rFont val="Palatino Linotype (佈景主題本文)"/>
        <family val="3"/>
        <charset val="136"/>
      </rPr>
      <t>術後</t>
    </r>
    <r>
      <rPr>
        <sz val="9"/>
        <rFont val="Palatino"/>
        <family val="1"/>
      </rPr>
      <t>(</t>
    </r>
    <r>
      <rPr>
        <sz val="9"/>
        <rFont val="Palatino Linotype (佈景主題本文)"/>
        <family val="3"/>
        <charset val="136"/>
      </rPr>
      <t>腰</t>
    </r>
    <r>
      <rPr>
        <sz val="9"/>
        <rFont val="Palatino"/>
        <family val="1"/>
      </rPr>
      <t>)</t>
    </r>
  </si>
  <si>
    <r>
      <t xml:space="preserve">VAS
</t>
    </r>
    <r>
      <rPr>
        <sz val="9"/>
        <rFont val="Palatino Linotype (佈景主題本文)"/>
        <family val="3"/>
        <charset val="136"/>
      </rPr>
      <t>術後</t>
    </r>
    <r>
      <rPr>
        <sz val="9"/>
        <rFont val="Palatino"/>
        <family val="1"/>
      </rPr>
      <t>(</t>
    </r>
    <r>
      <rPr>
        <sz val="9"/>
        <rFont val="Palatino Linotype (佈景主題本文)"/>
        <family val="3"/>
        <charset val="136"/>
      </rPr>
      <t>腿</t>
    </r>
    <r>
      <rPr>
        <sz val="9"/>
        <rFont val="Palatino"/>
        <family val="1"/>
      </rPr>
      <t>)</t>
    </r>
  </si>
  <si>
    <r>
      <rPr>
        <sz val="9"/>
        <color indexed="8"/>
        <rFont val="Palatino Linotype (佈景主題本文)"/>
        <family val="3"/>
        <charset val="136"/>
      </rPr>
      <t>問卷</t>
    </r>
    <r>
      <rPr>
        <sz val="9"/>
        <color indexed="8"/>
        <rFont val="Palatino"/>
        <family val="1"/>
      </rPr>
      <t xml:space="preserve"> Date</t>
    </r>
  </si>
  <si>
    <r>
      <rPr>
        <sz val="9"/>
        <rFont val="Palatino Linotype (佈景主題本文)"/>
        <family val="3"/>
        <charset val="136"/>
      </rPr>
      <t>疼痛強度</t>
    </r>
  </si>
  <si>
    <r>
      <rPr>
        <sz val="9"/>
        <rFont val="Palatino Linotype (佈景主題本文)"/>
        <family val="3"/>
        <charset val="136"/>
      </rPr>
      <t>個人照護</t>
    </r>
  </si>
  <si>
    <r>
      <rPr>
        <sz val="9"/>
        <rFont val="Palatino Linotype (佈景主題本文)"/>
        <family val="3"/>
        <charset val="136"/>
      </rPr>
      <t>舉重物</t>
    </r>
  </si>
  <si>
    <r>
      <rPr>
        <sz val="9"/>
        <rFont val="Palatino Linotype (佈景主題本文)"/>
        <family val="3"/>
        <charset val="136"/>
      </rPr>
      <t>坐下</t>
    </r>
  </si>
  <si>
    <r>
      <rPr>
        <sz val="9"/>
        <rFont val="Palatino Linotype (佈景主題本文)"/>
        <family val="3"/>
        <charset val="136"/>
      </rPr>
      <t>睡眠</t>
    </r>
  </si>
  <si>
    <r>
      <rPr>
        <sz val="9"/>
        <rFont val="Palatino Linotype (佈景主題本文)"/>
        <family val="3"/>
        <charset val="136"/>
      </rPr>
      <t>社交</t>
    </r>
  </si>
  <si>
    <r>
      <rPr>
        <sz val="9"/>
        <rFont val="Palatino Linotype (佈景主題本文)"/>
        <family val="3"/>
        <charset val="136"/>
      </rPr>
      <t>疼痛改善</t>
    </r>
  </si>
  <si>
    <r>
      <rPr>
        <sz val="9"/>
        <rFont val="Palatino Linotype (佈景主題本文)"/>
        <family val="3"/>
        <charset val="136"/>
      </rPr>
      <t>旅行</t>
    </r>
  </si>
  <si>
    <t>ODI</t>
    <phoneticPr fontId="7" type="noConversion"/>
  </si>
  <si>
    <t>JOA score</t>
    <phoneticPr fontId="7" type="noConversion"/>
  </si>
  <si>
    <t>average</t>
    <phoneticPr fontId="7" type="noConversion"/>
  </si>
  <si>
    <t>SD</t>
    <phoneticPr fontId="7" type="noConversion"/>
  </si>
  <si>
    <t>UBE discectomy L5/S L translaminar</t>
    <phoneticPr fontId="1"/>
  </si>
  <si>
    <t>HIVD L5/S</t>
    <phoneticPr fontId="1"/>
  </si>
  <si>
    <t>UBE discectomy L3/4 L translaminar</t>
    <phoneticPr fontId="1"/>
  </si>
  <si>
    <t>HIVD L3/4</t>
    <phoneticPr fontId="1"/>
  </si>
  <si>
    <t>UBE discectomy L4/5 L translaminar</t>
    <phoneticPr fontId="1"/>
  </si>
  <si>
    <t>HIVD L4/5</t>
    <phoneticPr fontId="1"/>
  </si>
  <si>
    <t>UBE discectomy, L4/5, R translaminar</t>
    <phoneticPr fontId="1"/>
  </si>
  <si>
    <t>UBE discectomy, L4/5, L translaminar</t>
    <phoneticPr fontId="1"/>
  </si>
  <si>
    <t>住院天數</t>
    <phoneticPr fontId="1"/>
  </si>
  <si>
    <t>出院日</t>
    <phoneticPr fontId="1"/>
  </si>
  <si>
    <t>Procedure</t>
  </si>
  <si>
    <t>Diagnosis</t>
    <phoneticPr fontId="1"/>
  </si>
  <si>
    <t>Age</t>
  </si>
  <si>
    <t>Sex</t>
  </si>
  <si>
    <t>S/N</t>
    <phoneticPr fontId="7" type="noConversion"/>
  </si>
  <si>
    <t>M</t>
    <phoneticPr fontId="7" type="noConversion"/>
  </si>
  <si>
    <t>F</t>
    <phoneticPr fontId="7" type="noConversion"/>
  </si>
  <si>
    <t>Hospital day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</si>
</sst>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"/>
    <numFmt numFmtId="178" formatCode="m/d;@"/>
    <numFmt numFmtId="179" formatCode="0.0_);[Red]\(0.0\)"/>
    <numFmt numFmtId="180" formatCode="yyyy/m/d;@"/>
  </numFmts>
  <fonts count="15">
    <font>
      <sz val="10"/>
      <name val="新細明體"/>
      <family val="1"/>
      <charset val="136"/>
    </font>
    <font>
      <sz val="8"/>
      <name val="Verdana"/>
      <family val="2"/>
    </font>
    <font>
      <sz val="9"/>
      <name val="Palatino"/>
      <family val="1"/>
    </font>
    <font>
      <sz val="9"/>
      <color indexed="8"/>
      <name val="Palatino"/>
      <family val="1"/>
    </font>
    <font>
      <sz val="9"/>
      <color indexed="9"/>
      <name val="Palatino"/>
      <family val="1"/>
    </font>
    <font>
      <sz val="9"/>
      <color theme="0"/>
      <name val="Palatino"/>
      <family val="1"/>
    </font>
    <font>
      <sz val="9"/>
      <color indexed="8"/>
      <name val="Palatino Linotype"/>
      <family val="1"/>
    </font>
    <font>
      <sz val="9"/>
      <name val="新細明體"/>
      <family val="1"/>
      <charset val="136"/>
    </font>
    <font>
      <sz val="9"/>
      <color theme="1"/>
      <name val="Palatino"/>
      <family val="1"/>
    </font>
    <font>
      <sz val="9"/>
      <name val="Palatino Linotype (佈景主題本文)"/>
      <family val="3"/>
      <charset val="136"/>
    </font>
    <font>
      <sz val="9"/>
      <color indexed="8"/>
      <name val="Palatino Linotype (佈景主題本文)"/>
      <family val="3"/>
      <charset val="136"/>
    </font>
    <font>
      <sz val="10"/>
      <color indexed="8"/>
      <name val="Cambria"/>
      <family val="1"/>
    </font>
    <font>
      <sz val="9"/>
      <color indexed="8"/>
      <name val="Cambria"/>
      <family val="1"/>
    </font>
    <font>
      <sz val="10"/>
      <name val="Cambria"/>
      <family val="1"/>
    </font>
    <font>
      <sz val="9"/>
      <color indexed="8"/>
      <name val="黑体"/>
      <charset val="134"/>
    </font>
  </fonts>
  <fills count="1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/>
      <right/>
      <top/>
      <bottom style="hair">
        <color theme="8" tint="-0.249977111117893"/>
      </bottom>
      <diagonal/>
    </border>
    <border>
      <left/>
      <right/>
      <top style="hair">
        <color theme="8" tint="-0.249977111117893"/>
      </top>
      <bottom style="hair">
        <color theme="8" tint="-0.249977111117893"/>
      </bottom>
      <diagonal/>
    </border>
    <border>
      <left style="thin">
        <color indexed="21"/>
      </left>
      <right style="thin">
        <color indexed="21"/>
      </right>
      <top/>
      <bottom/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1" fontId="3" fillId="0" borderId="0" xfId="0" applyNumberFormat="1" applyFont="1" applyAlignment="1">
      <alignment horizontal="right" vertical="top" wrapText="1"/>
    </xf>
    <xf numFmtId="1" fontId="4" fillId="2" borderId="1" xfId="0" applyNumberFormat="1" applyFont="1" applyFill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wrapText="1"/>
    </xf>
    <xf numFmtId="1" fontId="2" fillId="5" borderId="1" xfId="0" applyNumberFormat="1" applyFont="1" applyFill="1" applyBorder="1" applyAlignment="1">
      <alignment horizontal="left" vertical="top" wrapText="1"/>
    </xf>
    <xf numFmtId="1" fontId="2" fillId="4" borderId="1" xfId="0" applyNumberFormat="1" applyFont="1" applyFill="1" applyBorder="1" applyAlignment="1">
      <alignment horizontal="left" vertical="top" wrapText="1"/>
    </xf>
    <xf numFmtId="1" fontId="5" fillId="3" borderId="1" xfId="0" applyNumberFormat="1" applyFont="1" applyFill="1" applyBorder="1" applyAlignment="1">
      <alignment horizontal="left" vertical="top" wrapText="1"/>
    </xf>
    <xf numFmtId="1" fontId="5" fillId="8" borderId="1" xfId="0" applyNumberFormat="1" applyFont="1" applyFill="1" applyBorder="1" applyAlignment="1">
      <alignment horizontal="left" vertical="top" wrapText="1"/>
    </xf>
    <xf numFmtId="1" fontId="4" fillId="9" borderId="1" xfId="0" applyNumberFormat="1" applyFont="1" applyFill="1" applyBorder="1" applyAlignment="1">
      <alignment horizontal="left" vertical="top" wrapText="1"/>
    </xf>
    <xf numFmtId="1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 applyProtection="1">
      <alignment horizontal="right" vertical="top" wrapText="1"/>
      <protection locked="0"/>
    </xf>
    <xf numFmtId="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1" fontId="3" fillId="0" borderId="0" xfId="0" applyNumberFormat="1" applyFont="1" applyAlignment="1" applyProtection="1">
      <alignment horizontal="right" vertical="top" wrapText="1"/>
      <protection locked="0"/>
    </xf>
    <xf numFmtId="1" fontId="4" fillId="2" borderId="2" xfId="0" applyNumberFormat="1" applyFont="1" applyFill="1" applyBorder="1" applyAlignment="1" applyProtection="1">
      <alignment horizontal="right" vertical="top" wrapText="1"/>
      <protection locked="0"/>
    </xf>
    <xf numFmtId="1" fontId="4" fillId="0" borderId="2" xfId="0" applyNumberFormat="1" applyFont="1" applyBorder="1" applyAlignment="1" applyProtection="1">
      <alignment horizontal="right" vertical="top" wrapText="1"/>
      <protection locked="0"/>
    </xf>
    <xf numFmtId="1" fontId="4" fillId="5" borderId="2" xfId="0" applyNumberFormat="1" applyFont="1" applyFill="1" applyBorder="1" applyAlignment="1" applyProtection="1">
      <alignment horizontal="right" vertical="top" wrapText="1"/>
      <protection locked="0"/>
    </xf>
    <xf numFmtId="1" fontId="4" fillId="4" borderId="2" xfId="0" applyNumberFormat="1" applyFont="1" applyFill="1" applyBorder="1" applyAlignment="1" applyProtection="1">
      <alignment horizontal="right" vertical="top" wrapText="1"/>
      <protection locked="0"/>
    </xf>
    <xf numFmtId="1" fontId="5" fillId="3" borderId="2" xfId="0" applyNumberFormat="1" applyFont="1" applyFill="1" applyBorder="1" applyAlignment="1" applyProtection="1">
      <alignment horizontal="right" vertical="top" wrapText="1"/>
      <protection locked="0"/>
    </xf>
    <xf numFmtId="1" fontId="5" fillId="8" borderId="2" xfId="0" applyNumberFormat="1" applyFont="1" applyFill="1" applyBorder="1" applyAlignment="1" applyProtection="1">
      <alignment horizontal="right" vertical="top" wrapText="1"/>
      <protection locked="0"/>
    </xf>
    <xf numFmtId="1" fontId="4" fillId="9" borderId="2" xfId="0" applyNumberFormat="1" applyFont="1" applyFill="1" applyBorder="1" applyAlignment="1" applyProtection="1">
      <alignment horizontal="right" vertical="top" wrapText="1"/>
      <protection locked="0"/>
    </xf>
    <xf numFmtId="1" fontId="2" fillId="0" borderId="2" xfId="0" applyNumberFormat="1" applyFont="1" applyBorder="1" applyAlignment="1" applyProtection="1">
      <alignment horizontal="right" vertical="top" wrapText="1"/>
      <protection locked="0"/>
    </xf>
    <xf numFmtId="1" fontId="2" fillId="5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3" fillId="0" borderId="0" xfId="0" applyNumberFormat="1" applyFont="1" applyAlignment="1">
      <alignment horizontal="center" vertical="top" wrapText="1"/>
    </xf>
    <xf numFmtId="1" fontId="4" fillId="10" borderId="3" xfId="0" applyNumberFormat="1" applyFont="1" applyFill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1" fontId="2" fillId="7" borderId="3" xfId="0" applyNumberFormat="1" applyFont="1" applyFill="1" applyBorder="1" applyAlignment="1">
      <alignment horizontal="center" vertical="top" wrapText="1"/>
    </xf>
    <xf numFmtId="1" fontId="2" fillId="6" borderId="3" xfId="0" applyNumberFormat="1" applyFont="1" applyFill="1" applyBorder="1" applyAlignment="1">
      <alignment horizontal="center" vertical="top" wrapText="1"/>
    </xf>
    <xf numFmtId="1" fontId="2" fillId="11" borderId="3" xfId="0" applyNumberFormat="1" applyFont="1" applyFill="1" applyBorder="1" applyAlignment="1">
      <alignment horizontal="center" vertical="top" wrapText="1"/>
    </xf>
    <xf numFmtId="1" fontId="5" fillId="12" borderId="3" xfId="0" applyNumberFormat="1" applyFont="1" applyFill="1" applyBorder="1" applyAlignment="1">
      <alignment horizontal="center" vertical="top" wrapText="1"/>
    </xf>
    <xf numFmtId="1" fontId="5" fillId="1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Alignment="1">
      <alignment horizontal="center" vertical="top" wrapText="1"/>
    </xf>
    <xf numFmtId="1" fontId="4" fillId="10" borderId="4" xfId="0" applyNumberFormat="1" applyFont="1" applyFill="1" applyBorder="1" applyAlignment="1" applyProtection="1">
      <alignment horizontal="right" vertical="top" wrapText="1"/>
      <protection locked="0"/>
    </xf>
    <xf numFmtId="1" fontId="2" fillId="0" borderId="4" xfId="0" applyNumberFormat="1" applyFont="1" applyBorder="1" applyAlignment="1" applyProtection="1">
      <alignment horizontal="right" vertical="top" wrapText="1"/>
      <protection locked="0"/>
    </xf>
    <xf numFmtId="1" fontId="2" fillId="7" borderId="4" xfId="0" applyNumberFormat="1" applyFont="1" applyFill="1" applyBorder="1" applyAlignment="1" applyProtection="1">
      <alignment horizontal="right" vertical="top" wrapText="1"/>
      <protection locked="0"/>
    </xf>
    <xf numFmtId="1" fontId="2" fillId="6" borderId="4" xfId="0" applyNumberFormat="1" applyFont="1" applyFill="1" applyBorder="1" applyAlignment="1" applyProtection="1">
      <alignment horizontal="right" vertical="top" wrapText="1"/>
      <protection locked="0"/>
    </xf>
    <xf numFmtId="1" fontId="2" fillId="11" borderId="4" xfId="0" applyNumberFormat="1" applyFont="1" applyFill="1" applyBorder="1" applyAlignment="1" applyProtection="1">
      <alignment horizontal="right" vertical="top" wrapText="1"/>
      <protection locked="0"/>
    </xf>
    <xf numFmtId="1" fontId="5" fillId="12" borderId="4" xfId="0" applyNumberFormat="1" applyFont="1" applyFill="1" applyBorder="1" applyAlignment="1" applyProtection="1">
      <alignment horizontal="right" vertical="top" wrapText="1"/>
      <protection locked="0"/>
    </xf>
    <xf numFmtId="1" fontId="5" fillId="10" borderId="4" xfId="0" applyNumberFormat="1" applyFont="1" applyFill="1" applyBorder="1" applyAlignment="1" applyProtection="1">
      <alignment horizontal="right" vertical="top" wrapText="1"/>
      <protection locked="0"/>
    </xf>
    <xf numFmtId="49" fontId="2" fillId="0" borderId="0" xfId="0" applyNumberFormat="1" applyFont="1" applyAlignment="1" applyProtection="1">
      <alignment horizontal="left" vertical="top" wrapText="1"/>
      <protection locked="0"/>
    </xf>
    <xf numFmtId="1" fontId="4" fillId="13" borderId="1" xfId="0" applyNumberFormat="1" applyFont="1" applyFill="1" applyBorder="1" applyAlignment="1">
      <alignment horizontal="left" vertical="top" wrapText="1"/>
    </xf>
    <xf numFmtId="1" fontId="4" fillId="13" borderId="2" xfId="0" applyNumberFormat="1" applyFont="1" applyFill="1" applyBorder="1" applyAlignment="1" applyProtection="1">
      <alignment horizontal="right" vertical="top" wrapText="1"/>
      <protection locked="0"/>
    </xf>
    <xf numFmtId="14" fontId="3" fillId="0" borderId="0" xfId="0" applyNumberFormat="1" applyFont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right" vertical="top" wrapText="1"/>
      <protection locked="0"/>
    </xf>
    <xf numFmtId="1" fontId="8" fillId="0" borderId="0" xfId="0" applyNumberFormat="1" applyFont="1" applyAlignment="1" applyProtection="1">
      <alignment horizontal="right" vertical="top" wrapText="1"/>
      <protection locked="0"/>
    </xf>
    <xf numFmtId="1" fontId="8" fillId="0" borderId="2" xfId="0" applyNumberFormat="1" applyFont="1" applyBorder="1" applyAlignment="1" applyProtection="1">
      <alignment horizontal="right" vertical="top" wrapText="1"/>
      <protection locked="0"/>
    </xf>
    <xf numFmtId="1" fontId="8" fillId="5" borderId="2" xfId="0" applyNumberFormat="1" applyFont="1" applyFill="1" applyBorder="1" applyAlignment="1" applyProtection="1">
      <alignment horizontal="right" vertical="top" wrapText="1"/>
      <protection locked="0"/>
    </xf>
    <xf numFmtId="1" fontId="8" fillId="4" borderId="2" xfId="0" applyNumberFormat="1" applyFont="1" applyFill="1" applyBorder="1" applyAlignment="1" applyProtection="1">
      <alignment horizontal="right" vertical="top" wrapText="1"/>
      <protection locked="0"/>
    </xf>
    <xf numFmtId="1" fontId="8" fillId="3" borderId="2" xfId="0" applyNumberFormat="1" applyFont="1" applyFill="1" applyBorder="1" applyAlignment="1" applyProtection="1">
      <alignment horizontal="right" vertical="top" wrapText="1"/>
      <protection locked="0"/>
    </xf>
    <xf numFmtId="1" fontId="8" fillId="8" borderId="2" xfId="0" applyNumberFormat="1" applyFont="1" applyFill="1" applyBorder="1" applyAlignment="1" applyProtection="1">
      <alignment horizontal="right" vertical="top" wrapText="1"/>
      <protection locked="0"/>
    </xf>
    <xf numFmtId="1" fontId="8" fillId="9" borderId="2" xfId="0" applyNumberFormat="1" applyFont="1" applyFill="1" applyBorder="1" applyAlignment="1" applyProtection="1">
      <alignment horizontal="right" vertical="top" wrapText="1"/>
      <protection locked="0"/>
    </xf>
    <xf numFmtId="1" fontId="8" fillId="13" borderId="2" xfId="0" applyNumberFormat="1" applyFont="1" applyFill="1" applyBorder="1" applyAlignment="1" applyProtection="1">
      <alignment horizontal="righ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1" fontId="5" fillId="3" borderId="2" xfId="0" applyNumberFormat="1" applyFont="1" applyFill="1" applyBorder="1" applyAlignment="1" applyProtection="1">
      <alignment horizontal="right" wrapText="1"/>
      <protection locked="0"/>
    </xf>
    <xf numFmtId="14" fontId="3" fillId="0" borderId="0" xfId="0" applyNumberFormat="1" applyFont="1" applyAlignment="1">
      <alignment horizontal="center" vertical="top" wrapText="1"/>
    </xf>
    <xf numFmtId="14" fontId="6" fillId="0" borderId="0" xfId="0" applyNumberFormat="1" applyFont="1" applyAlignment="1" applyProtection="1">
      <alignment horizontal="center" vertical="top" wrapText="1"/>
      <protection locked="0"/>
    </xf>
    <xf numFmtId="14" fontId="0" fillId="0" borderId="0" xfId="0" applyNumberFormat="1"/>
    <xf numFmtId="14" fontId="3" fillId="0" borderId="0" xfId="0" applyNumberFormat="1" applyFont="1" applyAlignment="1">
      <alignment horizontal="right" vertical="top" wrapText="1"/>
    </xf>
    <xf numFmtId="14" fontId="8" fillId="0" borderId="0" xfId="0" applyNumberFormat="1" applyFont="1" applyAlignment="1" applyProtection="1">
      <alignment horizontal="center" vertical="top" wrapText="1"/>
      <protection locked="0"/>
    </xf>
    <xf numFmtId="176" fontId="0" fillId="0" borderId="0" xfId="0" applyNumberFormat="1"/>
    <xf numFmtId="177" fontId="0" fillId="0" borderId="0" xfId="0" applyNumberFormat="1"/>
    <xf numFmtId="0" fontId="11" fillId="0" borderId="0" xfId="0" applyFont="1" applyAlignment="1" applyProtection="1">
      <alignment vertical="top"/>
      <protection locked="0"/>
    </xf>
    <xf numFmtId="0" fontId="11" fillId="0" borderId="0" xfId="0" applyFont="1" applyAlignment="1">
      <alignment vertical="top"/>
    </xf>
    <xf numFmtId="178" fontId="11" fillId="0" borderId="0" xfId="0" applyNumberFormat="1" applyFont="1" applyAlignment="1" applyProtection="1">
      <alignment horizontal="right" vertical="top"/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11" fillId="0" borderId="5" xfId="0" applyFont="1" applyBorder="1" applyAlignment="1" applyProtection="1">
      <alignment horizontal="center" vertical="top"/>
      <protection locked="0"/>
    </xf>
    <xf numFmtId="0" fontId="13" fillId="0" borderId="5" xfId="0" applyFont="1" applyBorder="1" applyAlignment="1" applyProtection="1">
      <alignment horizontal="left" vertical="top" wrapText="1"/>
      <protection locked="0"/>
    </xf>
    <xf numFmtId="0" fontId="11" fillId="0" borderId="5" xfId="0" applyFont="1" applyBorder="1" applyAlignment="1" applyProtection="1">
      <alignment horizontal="left" vertical="top" wrapText="1"/>
      <protection locked="0"/>
    </xf>
    <xf numFmtId="179" fontId="11" fillId="0" borderId="5" xfId="0" applyNumberFormat="1" applyFont="1" applyBorder="1" applyAlignment="1" applyProtection="1">
      <alignment horizontal="right" vertical="top"/>
      <protection locked="0"/>
    </xf>
    <xf numFmtId="178" fontId="11" fillId="0" borderId="0" xfId="0" applyNumberFormat="1" applyFont="1" applyAlignment="1" applyProtection="1">
      <alignment horizontal="center" vertical="top"/>
      <protection locked="0"/>
    </xf>
    <xf numFmtId="0" fontId="11" fillId="0" borderId="6" xfId="0" applyFont="1" applyBorder="1" applyAlignment="1" applyProtection="1">
      <alignment horizontal="center" vertical="top"/>
      <protection locked="0"/>
    </xf>
    <xf numFmtId="0" fontId="11" fillId="0" borderId="6" xfId="0" applyFont="1" applyBorder="1" applyAlignment="1" applyProtection="1">
      <alignment horizontal="center" vertical="top" wrapText="1"/>
      <protection locked="0"/>
    </xf>
    <xf numFmtId="0" fontId="13" fillId="0" borderId="6" xfId="0" applyFont="1" applyBorder="1" applyAlignment="1" applyProtection="1">
      <alignment horizontal="center" vertical="top" wrapText="1"/>
      <protection locked="0"/>
    </xf>
    <xf numFmtId="179" fontId="11" fillId="0" borderId="6" xfId="0" applyNumberFormat="1" applyFont="1" applyBorder="1" applyAlignment="1" applyProtection="1">
      <alignment horizontal="right" vertical="top"/>
      <protection locked="0"/>
    </xf>
    <xf numFmtId="0" fontId="12" fillId="0" borderId="6" xfId="0" applyFont="1" applyBorder="1" applyAlignment="1" applyProtection="1">
      <alignment horizontal="center" vertical="top"/>
      <protection locked="0"/>
    </xf>
    <xf numFmtId="180" fontId="11" fillId="0" borderId="6" xfId="0" applyNumberFormat="1" applyFont="1" applyBorder="1" applyAlignment="1" applyProtection="1">
      <alignment horizontal="center" vertical="top"/>
      <protection locked="0"/>
    </xf>
    <xf numFmtId="0" fontId="14" fillId="0" borderId="5" xfId="0" applyFont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180" fontId="11" fillId="0" borderId="5" xfId="0" applyNumberFormat="1" applyFont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  <xf numFmtId="0" fontId="11" fillId="0" borderId="5" xfId="0" applyFont="1" applyFill="1" applyBorder="1" applyAlignment="1" applyProtection="1">
      <alignment horizontal="center" vertical="top"/>
      <protection locked="0"/>
    </xf>
    <xf numFmtId="179" fontId="0" fillId="0" borderId="0" xfId="0" applyNumberFormat="1"/>
  </cellXfs>
  <cellStyles count="1">
    <cellStyle name="一般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xecutive">
  <a:themeElements>
    <a:clrScheme name="Executive">
      <a:dk1>
        <a:sysClr val="windowText" lastClr="000000"/>
      </a:dk1>
      <a:lt1>
        <a:sysClr val="window" lastClr="FFFFFF"/>
      </a:lt1>
      <a:dk2>
        <a:srgbClr val="2F5897"/>
      </a:dk2>
      <a:lt2>
        <a:srgbClr val="E4E9EF"/>
      </a:lt2>
      <a:accent1>
        <a:srgbClr val="6076B4"/>
      </a:accent1>
      <a:accent2>
        <a:srgbClr val="9C5252"/>
      </a:accent2>
      <a:accent3>
        <a:srgbClr val="E68422"/>
      </a:accent3>
      <a:accent4>
        <a:srgbClr val="846648"/>
      </a:accent4>
      <a:accent5>
        <a:srgbClr val="63891F"/>
      </a:accent5>
      <a:accent6>
        <a:srgbClr val="758085"/>
      </a:accent6>
      <a:hlink>
        <a:srgbClr val="3399FF"/>
      </a:hlink>
      <a:folHlink>
        <a:srgbClr val="B2B2B2"/>
      </a:folHlink>
    </a:clrScheme>
    <a:fontScheme name="Executive">
      <a:maj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Executiv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50000">
              <a:schemeClr val="phClr">
                <a:tint val="80000"/>
                <a:satMod val="250000"/>
              </a:schemeClr>
            </a:gs>
            <a:gs pos="76000">
              <a:schemeClr val="phClr">
                <a:tint val="90000"/>
                <a:shade val="90000"/>
                <a:satMod val="200000"/>
              </a:schemeClr>
            </a:gs>
            <a:gs pos="92000">
              <a:schemeClr val="phClr">
                <a:tint val="90000"/>
                <a:shade val="70000"/>
                <a:satMod val="250000"/>
              </a:schemeClr>
            </a:gs>
          </a:gsLst>
          <a:path path="circle">
            <a:fillToRect l="50000" t="50000" r="50000" b="50000"/>
          </a:path>
        </a:gradFill>
        <a:blipFill>
          <a:blip xmlns:r="http://schemas.openxmlformats.org/officeDocument/2006/relationships" r:embed="rId1">
            <a:duotone>
              <a:schemeClr val="phClr">
                <a:tint val="95000"/>
              </a:schemeClr>
              <a:schemeClr val="phClr">
                <a:shade val="9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27D38-2419-5240-8C76-EC3542238219}">
  <dimension ref="A1:H9"/>
  <sheetViews>
    <sheetView zoomScale="167" workbookViewId="0">
      <selection activeCell="G1" sqref="G1:G1048576"/>
    </sheetView>
  </sheetViews>
  <sheetFormatPr baseColWidth="10" defaultRowHeight="13"/>
  <cols>
    <col min="1" max="1" width="14.59765625" style="89" customWidth="1"/>
    <col min="2" max="2" width="11" style="87"/>
    <col min="5" max="5" width="15.59765625" customWidth="1"/>
    <col min="6" max="6" width="25.3984375" customWidth="1"/>
    <col min="8" max="8" width="7.796875" customWidth="1"/>
  </cols>
  <sheetData>
    <row r="1" spans="1:8" s="74" customFormat="1" ht="17" customHeight="1">
      <c r="A1" s="85" t="s">
        <v>2</v>
      </c>
      <c r="B1" s="84" t="s">
        <v>67</v>
      </c>
      <c r="C1" s="80" t="s">
        <v>66</v>
      </c>
      <c r="D1" s="83" t="s">
        <v>65</v>
      </c>
      <c r="E1" s="81" t="s">
        <v>64</v>
      </c>
      <c r="F1" s="82" t="s">
        <v>63</v>
      </c>
      <c r="G1" s="79" t="s">
        <v>62</v>
      </c>
      <c r="H1" s="74" t="s">
        <v>61</v>
      </c>
    </row>
    <row r="2" spans="1:8" s="71" customFormat="1" ht="70">
      <c r="A2" s="88">
        <v>43600</v>
      </c>
      <c r="B2" s="86">
        <v>124</v>
      </c>
      <c r="C2" s="75" t="s">
        <v>68</v>
      </c>
      <c r="D2" s="78">
        <v>49</v>
      </c>
      <c r="E2" s="77" t="s">
        <v>58</v>
      </c>
      <c r="F2" s="76" t="s">
        <v>59</v>
      </c>
      <c r="G2" s="73">
        <v>43602</v>
      </c>
      <c r="H2" s="72">
        <v>3</v>
      </c>
    </row>
    <row r="3" spans="1:8" s="71" customFormat="1" ht="70">
      <c r="A3" s="88">
        <v>43641</v>
      </c>
      <c r="B3" s="86">
        <v>142</v>
      </c>
      <c r="C3" s="75" t="s">
        <v>68</v>
      </c>
      <c r="D3" s="78">
        <v>52</v>
      </c>
      <c r="E3" s="77" t="s">
        <v>58</v>
      </c>
      <c r="F3" s="76" t="s">
        <v>60</v>
      </c>
      <c r="G3" s="73">
        <v>43642</v>
      </c>
      <c r="H3" s="72">
        <v>2</v>
      </c>
    </row>
    <row r="4" spans="1:8" s="71" customFormat="1" ht="70">
      <c r="A4" s="88">
        <v>43767</v>
      </c>
      <c r="B4" s="86">
        <v>187</v>
      </c>
      <c r="C4" s="75" t="s">
        <v>69</v>
      </c>
      <c r="D4" s="78">
        <v>68</v>
      </c>
      <c r="E4" s="77" t="s">
        <v>58</v>
      </c>
      <c r="F4" s="76" t="s">
        <v>59</v>
      </c>
      <c r="G4" s="73">
        <v>43769</v>
      </c>
      <c r="H4" s="72">
        <v>3</v>
      </c>
    </row>
    <row r="5" spans="1:8" s="71" customFormat="1" ht="70">
      <c r="A5" s="88">
        <v>44005</v>
      </c>
      <c r="B5" s="86">
        <v>282</v>
      </c>
      <c r="C5" s="75" t="s">
        <v>69</v>
      </c>
      <c r="D5" s="78">
        <v>60</v>
      </c>
      <c r="E5" s="77" t="s">
        <v>56</v>
      </c>
      <c r="F5" s="76" t="s">
        <v>55</v>
      </c>
      <c r="G5" s="73">
        <v>44006</v>
      </c>
      <c r="H5" s="72">
        <v>2</v>
      </c>
    </row>
    <row r="6" spans="1:8" s="71" customFormat="1" ht="70">
      <c r="A6" s="88">
        <v>44263</v>
      </c>
      <c r="B6" s="86">
        <v>395</v>
      </c>
      <c r="C6" s="75" t="s">
        <v>68</v>
      </c>
      <c r="D6" s="78">
        <v>54</v>
      </c>
      <c r="E6" s="77" t="s">
        <v>58</v>
      </c>
      <c r="F6" s="76" t="s">
        <v>57</v>
      </c>
      <c r="G6" s="73">
        <v>44265</v>
      </c>
      <c r="H6" s="72">
        <v>3</v>
      </c>
    </row>
    <row r="7" spans="1:8" s="71" customFormat="1" ht="70">
      <c r="A7" s="88">
        <v>44264</v>
      </c>
      <c r="B7" s="86">
        <v>396</v>
      </c>
      <c r="C7" s="75" t="s">
        <v>68</v>
      </c>
      <c r="D7" s="78">
        <v>68</v>
      </c>
      <c r="E7" s="77" t="s">
        <v>54</v>
      </c>
      <c r="F7" s="76" t="s">
        <v>53</v>
      </c>
      <c r="G7" s="73">
        <v>44266</v>
      </c>
      <c r="H7" s="72">
        <v>3</v>
      </c>
    </row>
    <row r="8" spans="1:8">
      <c r="C8" s="90" t="s">
        <v>51</v>
      </c>
      <c r="D8" s="91">
        <f>AVERAGE(D2:D7)</f>
        <v>58.5</v>
      </c>
      <c r="G8" t="s">
        <v>70</v>
      </c>
      <c r="H8" s="69">
        <f>AVERAGE(H2:H7)</f>
        <v>2.6666666666666665</v>
      </c>
    </row>
    <row r="9" spans="1:8">
      <c r="C9" s="90" t="s">
        <v>52</v>
      </c>
      <c r="D9" s="69">
        <f>STDEV(D2:D7)</f>
        <v>8.1914589665089572</v>
      </c>
      <c r="G9" t="s">
        <v>52</v>
      </c>
      <c r="H9" s="69">
        <f>STDEV(H2:H7)</f>
        <v>0.51639777949432275</v>
      </c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E0397-64BF-D44E-86CB-244D93B3E429}">
  <dimension ref="A1:AH40"/>
  <sheetViews>
    <sheetView tabSelected="1" zoomScale="150" zoomScaleNormal="150" workbookViewId="0">
      <pane xSplit="3" topLeftCell="D1" activePane="topRight" state="frozen"/>
      <selection pane="topRight" activeCell="Y1" sqref="Y1:Y13"/>
    </sheetView>
  </sheetViews>
  <sheetFormatPr baseColWidth="10" defaultRowHeight="13"/>
  <cols>
    <col min="1" max="1" width="5.796875" bestFit="1" customWidth="1"/>
    <col min="2" max="2" width="6" bestFit="1" customWidth="1"/>
    <col min="3" max="3" width="12.3984375" style="66" bestFit="1" customWidth="1"/>
    <col min="4" max="4" width="11.796875" style="66" customWidth="1"/>
    <col min="5" max="5" width="10" customWidth="1"/>
    <col min="6" max="6" width="11.19921875" customWidth="1"/>
    <col min="7" max="7" width="11" customWidth="1"/>
    <col min="8" max="8" width="12.59765625" customWidth="1"/>
    <col min="9" max="9" width="10.796875" customWidth="1"/>
    <col min="10" max="13" width="9.3984375" bestFit="1" customWidth="1"/>
    <col min="15" max="15" width="9.59765625" bestFit="1" customWidth="1"/>
    <col min="16" max="16" width="10" bestFit="1" customWidth="1"/>
    <col min="17" max="19" width="9.796875" bestFit="1" customWidth="1"/>
    <col min="20" max="21" width="9.59765625" bestFit="1" customWidth="1"/>
    <col min="22" max="22" width="6" bestFit="1" customWidth="1"/>
    <col min="23" max="23" width="9.59765625" bestFit="1" customWidth="1"/>
    <col min="24" max="24" width="6" bestFit="1" customWidth="1"/>
    <col min="25" max="25" width="20" bestFit="1" customWidth="1"/>
    <col min="26" max="26" width="6" bestFit="1" customWidth="1"/>
    <col min="27" max="27" width="7.796875" bestFit="1" customWidth="1"/>
    <col min="28" max="29" width="6" bestFit="1" customWidth="1"/>
    <col min="31" max="34" width="9" bestFit="1" customWidth="1"/>
  </cols>
  <sheetData>
    <row r="1" spans="1:34" s="13" customFormat="1" ht="14">
      <c r="A1" s="13" t="s">
        <v>0</v>
      </c>
      <c r="B1" s="13" t="s">
        <v>22</v>
      </c>
      <c r="C1" s="64" t="s">
        <v>2</v>
      </c>
      <c r="D1" s="64" t="s">
        <v>40</v>
      </c>
      <c r="E1" s="31" t="s">
        <v>5</v>
      </c>
      <c r="F1" s="31" t="s">
        <v>6</v>
      </c>
      <c r="G1" s="31" t="s">
        <v>3</v>
      </c>
      <c r="H1" s="32" t="s">
        <v>49</v>
      </c>
      <c r="I1" s="33" t="s">
        <v>16</v>
      </c>
      <c r="J1" s="34" t="s">
        <v>17</v>
      </c>
      <c r="K1" s="35" t="s">
        <v>18</v>
      </c>
      <c r="L1" s="36" t="s">
        <v>19</v>
      </c>
      <c r="M1" s="37" t="s">
        <v>20</v>
      </c>
      <c r="N1" s="38" t="s">
        <v>21</v>
      </c>
      <c r="O1" s="39" t="s">
        <v>41</v>
      </c>
      <c r="P1" s="39" t="s">
        <v>42</v>
      </c>
      <c r="Q1" s="39" t="s">
        <v>43</v>
      </c>
      <c r="R1" s="39" t="s">
        <v>34</v>
      </c>
      <c r="S1" s="39" t="s">
        <v>44</v>
      </c>
      <c r="T1" s="39" t="s">
        <v>29</v>
      </c>
      <c r="U1" s="39" t="s">
        <v>45</v>
      </c>
      <c r="V1" s="39" t="s">
        <v>46</v>
      </c>
      <c r="W1" s="39" t="s">
        <v>47</v>
      </c>
      <c r="X1" s="39" t="s">
        <v>48</v>
      </c>
    </row>
    <row r="2" spans="1:34" s="19" customFormat="1">
      <c r="A2" s="18">
        <v>124</v>
      </c>
      <c r="B2" s="18">
        <v>0</v>
      </c>
      <c r="C2" s="65">
        <v>43600</v>
      </c>
      <c r="D2" s="50">
        <v>43595</v>
      </c>
      <c r="E2" s="20" t="str">
        <f t="shared" ref="E2:E13" si="0">IF(D2-C2&lt;0,"0",DAYS360(C2,D2))</f>
        <v>0</v>
      </c>
      <c r="F2" s="20">
        <f t="shared" ref="F2:F13" si="1">E2/28</f>
        <v>0</v>
      </c>
      <c r="G2" s="20">
        <f t="shared" ref="G2:G13" si="2">F2/12</f>
        <v>0</v>
      </c>
      <c r="H2" s="40">
        <f t="shared" ref="H2:H13" si="3">100*SUM(O2:X2)/50</f>
        <v>34</v>
      </c>
      <c r="I2" s="41"/>
      <c r="J2" s="42"/>
      <c r="K2" s="43"/>
      <c r="L2" s="44"/>
      <c r="M2" s="45"/>
      <c r="N2" s="46">
        <v>0</v>
      </c>
      <c r="O2" s="16">
        <v>4</v>
      </c>
      <c r="P2" s="16">
        <v>0</v>
      </c>
      <c r="Q2" s="16">
        <v>1</v>
      </c>
      <c r="R2" s="16">
        <v>0</v>
      </c>
      <c r="S2" s="16">
        <v>0</v>
      </c>
      <c r="T2" s="16">
        <v>2</v>
      </c>
      <c r="U2" s="16">
        <v>0</v>
      </c>
      <c r="V2" s="16">
        <v>3</v>
      </c>
      <c r="W2" s="16">
        <v>4</v>
      </c>
      <c r="X2" s="16">
        <v>3</v>
      </c>
      <c r="Y2" s="17"/>
    </row>
    <row r="3" spans="1:34" s="19" customFormat="1">
      <c r="A3" s="18">
        <v>124</v>
      </c>
      <c r="B3" s="18">
        <v>1</v>
      </c>
      <c r="C3" s="65">
        <v>43600</v>
      </c>
      <c r="D3" s="50">
        <v>44393</v>
      </c>
      <c r="E3" s="20">
        <f t="shared" si="0"/>
        <v>781</v>
      </c>
      <c r="F3" s="20">
        <f t="shared" si="1"/>
        <v>27.892857142857142</v>
      </c>
      <c r="G3" s="20">
        <f t="shared" si="2"/>
        <v>2.3244047619047619</v>
      </c>
      <c r="H3" s="40">
        <f t="shared" si="3"/>
        <v>0</v>
      </c>
      <c r="I3" s="41"/>
      <c r="J3" s="42"/>
      <c r="K3" s="43"/>
      <c r="L3" s="44"/>
      <c r="M3" s="45"/>
      <c r="N3" s="46">
        <v>0</v>
      </c>
      <c r="O3" s="16">
        <v>0</v>
      </c>
      <c r="P3" s="16">
        <v>0</v>
      </c>
      <c r="Q3" s="16">
        <v>0</v>
      </c>
      <c r="R3" s="16">
        <v>0</v>
      </c>
      <c r="S3" s="16">
        <v>0</v>
      </c>
      <c r="T3" s="16">
        <v>0</v>
      </c>
      <c r="U3" s="16">
        <v>0</v>
      </c>
      <c r="V3" s="16">
        <v>0</v>
      </c>
      <c r="W3" s="16">
        <v>0</v>
      </c>
      <c r="X3" s="16">
        <v>0</v>
      </c>
      <c r="Y3" s="17"/>
    </row>
    <row r="4" spans="1:34" s="19" customFormat="1" ht="12">
      <c r="A4" s="18">
        <v>142</v>
      </c>
      <c r="B4" s="18">
        <v>0</v>
      </c>
      <c r="C4" s="50">
        <v>43641</v>
      </c>
      <c r="D4" s="50">
        <v>43784</v>
      </c>
      <c r="E4" s="20">
        <f t="shared" si="0"/>
        <v>140</v>
      </c>
      <c r="F4" s="20">
        <f t="shared" si="1"/>
        <v>5</v>
      </c>
      <c r="G4" s="20">
        <f t="shared" si="2"/>
        <v>0.41666666666666669</v>
      </c>
      <c r="H4" s="40">
        <f t="shared" si="3"/>
        <v>98</v>
      </c>
      <c r="I4" s="41"/>
      <c r="J4" s="42"/>
      <c r="K4" s="43"/>
      <c r="L4" s="44"/>
      <c r="M4" s="45"/>
      <c r="N4" s="46"/>
      <c r="O4" s="16">
        <v>5</v>
      </c>
      <c r="P4" s="16">
        <v>4</v>
      </c>
      <c r="Q4" s="16">
        <v>5</v>
      </c>
      <c r="R4" s="16">
        <v>5</v>
      </c>
      <c r="S4" s="16">
        <v>5</v>
      </c>
      <c r="T4" s="16">
        <v>5</v>
      </c>
      <c r="U4" s="16">
        <v>5</v>
      </c>
      <c r="V4" s="16">
        <v>5</v>
      </c>
      <c r="W4" s="16">
        <v>5</v>
      </c>
      <c r="X4" s="16">
        <v>5</v>
      </c>
      <c r="Y4" s="17"/>
    </row>
    <row r="5" spans="1:34" s="19" customFormat="1" ht="12">
      <c r="A5" s="18">
        <v>142</v>
      </c>
      <c r="B5" s="18">
        <v>1</v>
      </c>
      <c r="C5" s="50">
        <v>43641</v>
      </c>
      <c r="D5" s="50">
        <v>43784</v>
      </c>
      <c r="E5" s="20">
        <f t="shared" si="0"/>
        <v>140</v>
      </c>
      <c r="F5" s="20">
        <f t="shared" si="1"/>
        <v>5</v>
      </c>
      <c r="G5" s="20">
        <f t="shared" si="2"/>
        <v>0.41666666666666669</v>
      </c>
      <c r="H5" s="40">
        <f t="shared" si="3"/>
        <v>0</v>
      </c>
      <c r="I5" s="41"/>
      <c r="J5" s="42"/>
      <c r="K5" s="43"/>
      <c r="L5" s="44"/>
      <c r="M5" s="45"/>
      <c r="N5" s="46"/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7"/>
    </row>
    <row r="6" spans="1:34" s="19" customFormat="1">
      <c r="A6" s="18">
        <v>187</v>
      </c>
      <c r="B6" s="18">
        <v>0</v>
      </c>
      <c r="C6" s="50">
        <v>43767</v>
      </c>
      <c r="D6" s="50">
        <v>43755</v>
      </c>
      <c r="E6" s="16" t="str">
        <f t="shared" si="0"/>
        <v>0</v>
      </c>
      <c r="F6" s="16">
        <f t="shared" si="1"/>
        <v>0</v>
      </c>
      <c r="G6" s="16">
        <f t="shared" si="2"/>
        <v>0</v>
      </c>
      <c r="H6" s="40">
        <f t="shared" si="3"/>
        <v>84</v>
      </c>
      <c r="I6" s="41"/>
      <c r="J6" s="42"/>
      <c r="K6" s="43"/>
      <c r="L6" s="44"/>
      <c r="M6" s="45"/>
      <c r="N6" s="46"/>
      <c r="O6" s="16">
        <v>3</v>
      </c>
      <c r="P6" s="16">
        <v>4</v>
      </c>
      <c r="Q6" s="16">
        <v>5</v>
      </c>
      <c r="R6" s="16">
        <v>5</v>
      </c>
      <c r="S6" s="16">
        <v>2</v>
      </c>
      <c r="T6" s="16">
        <v>5</v>
      </c>
      <c r="U6" s="16">
        <v>5</v>
      </c>
      <c r="V6" s="16">
        <v>5</v>
      </c>
      <c r="W6" s="16">
        <v>3</v>
      </c>
      <c r="X6" s="16">
        <v>5</v>
      </c>
      <c r="Y6" s="47"/>
    </row>
    <row r="7" spans="1:34" s="19" customFormat="1" ht="12">
      <c r="A7" s="18">
        <v>187</v>
      </c>
      <c r="B7" s="18">
        <v>1</v>
      </c>
      <c r="C7" s="50">
        <v>43767</v>
      </c>
      <c r="D7" s="50">
        <v>44393</v>
      </c>
      <c r="E7" s="16">
        <f t="shared" si="0"/>
        <v>617</v>
      </c>
      <c r="F7" s="16">
        <f t="shared" si="1"/>
        <v>22.035714285714285</v>
      </c>
      <c r="G7" s="16">
        <f t="shared" si="2"/>
        <v>1.8363095238095237</v>
      </c>
      <c r="H7" s="40">
        <f t="shared" si="3"/>
        <v>0</v>
      </c>
      <c r="I7" s="41"/>
      <c r="J7" s="42"/>
      <c r="K7" s="43"/>
      <c r="L7" s="44"/>
      <c r="M7" s="45"/>
      <c r="N7" s="46"/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47"/>
    </row>
    <row r="8" spans="1:34" s="19" customFormat="1" ht="12">
      <c r="A8" s="18">
        <v>282</v>
      </c>
      <c r="B8" s="18">
        <v>0</v>
      </c>
      <c r="C8" s="50">
        <v>44005</v>
      </c>
      <c r="D8" s="50">
        <v>44029</v>
      </c>
      <c r="E8" s="16">
        <f t="shared" si="0"/>
        <v>24</v>
      </c>
      <c r="F8" s="16">
        <f t="shared" si="1"/>
        <v>0.8571428571428571</v>
      </c>
      <c r="G8" s="16">
        <f t="shared" si="2"/>
        <v>7.1428571428571425E-2</v>
      </c>
      <c r="H8" s="40">
        <f t="shared" si="3"/>
        <v>56</v>
      </c>
      <c r="I8" s="41"/>
      <c r="J8" s="42"/>
      <c r="K8" s="43"/>
      <c r="L8" s="44"/>
      <c r="M8" s="45"/>
      <c r="N8" s="46"/>
      <c r="O8" s="16">
        <v>2</v>
      </c>
      <c r="P8" s="16">
        <v>1</v>
      </c>
      <c r="Q8" s="16">
        <v>4</v>
      </c>
      <c r="R8" s="16">
        <v>2</v>
      </c>
      <c r="S8" s="16">
        <v>2</v>
      </c>
      <c r="T8" s="16">
        <v>4</v>
      </c>
      <c r="U8" s="16">
        <v>1</v>
      </c>
      <c r="V8" s="16">
        <v>4</v>
      </c>
      <c r="W8" s="16">
        <v>4</v>
      </c>
      <c r="X8" s="16">
        <v>4</v>
      </c>
      <c r="Y8" s="47"/>
    </row>
    <row r="9" spans="1:34" s="19" customFormat="1" ht="12">
      <c r="A9" s="18">
        <v>282</v>
      </c>
      <c r="B9" s="18">
        <v>1</v>
      </c>
      <c r="C9" s="50">
        <v>44005</v>
      </c>
      <c r="D9" s="50">
        <v>44393</v>
      </c>
      <c r="E9" s="16">
        <f t="shared" si="0"/>
        <v>383</v>
      </c>
      <c r="F9" s="16">
        <f t="shared" si="1"/>
        <v>13.678571428571429</v>
      </c>
      <c r="G9" s="16">
        <f t="shared" si="2"/>
        <v>1.1398809523809523</v>
      </c>
      <c r="H9" s="40">
        <f t="shared" si="3"/>
        <v>28</v>
      </c>
      <c r="I9" s="41"/>
      <c r="J9" s="42"/>
      <c r="K9" s="43"/>
      <c r="L9" s="44"/>
      <c r="M9" s="45"/>
      <c r="N9" s="46"/>
      <c r="O9" s="16">
        <v>0</v>
      </c>
      <c r="P9" s="16">
        <v>0</v>
      </c>
      <c r="Q9" s="16">
        <v>4</v>
      </c>
      <c r="R9" s="16">
        <v>2</v>
      </c>
      <c r="S9" s="16">
        <v>0</v>
      </c>
      <c r="T9" s="16">
        <v>2</v>
      </c>
      <c r="U9" s="16">
        <v>1</v>
      </c>
      <c r="V9" s="16">
        <v>2</v>
      </c>
      <c r="W9" s="16">
        <v>0</v>
      </c>
      <c r="X9" s="16">
        <v>3</v>
      </c>
      <c r="Y9" s="47"/>
    </row>
    <row r="10" spans="1:34" s="19" customFormat="1" ht="17" customHeight="1">
      <c r="A10" s="18">
        <v>395</v>
      </c>
      <c r="B10" s="18">
        <v>0</v>
      </c>
      <c r="C10" s="50">
        <v>44263</v>
      </c>
      <c r="D10" s="50">
        <v>44259</v>
      </c>
      <c r="E10" s="16" t="str">
        <f t="shared" si="0"/>
        <v>0</v>
      </c>
      <c r="F10" s="16">
        <f t="shared" si="1"/>
        <v>0</v>
      </c>
      <c r="G10" s="16">
        <f t="shared" si="2"/>
        <v>0</v>
      </c>
      <c r="H10" s="40">
        <f t="shared" si="3"/>
        <v>96</v>
      </c>
      <c r="I10" s="41"/>
      <c r="J10" s="42"/>
      <c r="K10" s="43"/>
      <c r="L10" s="44"/>
      <c r="M10" s="45"/>
      <c r="N10" s="46"/>
      <c r="O10" s="16">
        <v>5</v>
      </c>
      <c r="P10" s="16">
        <v>5</v>
      </c>
      <c r="Q10" s="16">
        <v>5</v>
      </c>
      <c r="R10" s="16">
        <v>4</v>
      </c>
      <c r="S10" s="16">
        <v>4</v>
      </c>
      <c r="T10" s="16">
        <v>5</v>
      </c>
      <c r="U10" s="16">
        <v>5</v>
      </c>
      <c r="V10" s="16">
        <v>5</v>
      </c>
      <c r="W10" s="16">
        <v>5</v>
      </c>
      <c r="X10" s="16">
        <v>5</v>
      </c>
      <c r="Y10" s="47"/>
    </row>
    <row r="11" spans="1:34" s="19" customFormat="1" ht="17" customHeight="1">
      <c r="A11" s="18">
        <v>395</v>
      </c>
      <c r="B11" s="18">
        <v>1</v>
      </c>
      <c r="C11" s="50">
        <v>44263</v>
      </c>
      <c r="D11" s="50">
        <v>44393</v>
      </c>
      <c r="E11" s="16">
        <f t="shared" si="0"/>
        <v>128</v>
      </c>
      <c r="F11" s="16">
        <f t="shared" si="1"/>
        <v>4.5714285714285712</v>
      </c>
      <c r="G11" s="16">
        <f t="shared" si="2"/>
        <v>0.38095238095238093</v>
      </c>
      <c r="H11" s="40">
        <f t="shared" si="3"/>
        <v>2</v>
      </c>
      <c r="I11" s="41"/>
      <c r="J11" s="42"/>
      <c r="K11" s="43"/>
      <c r="L11" s="44"/>
      <c r="M11" s="45"/>
      <c r="N11" s="46"/>
      <c r="O11" s="16">
        <v>0</v>
      </c>
      <c r="P11" s="16">
        <v>0</v>
      </c>
      <c r="Q11" s="16">
        <v>1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47"/>
    </row>
    <row r="12" spans="1:34" s="19" customFormat="1" ht="18" customHeight="1">
      <c r="A12" s="18">
        <v>396</v>
      </c>
      <c r="B12" s="18">
        <v>0</v>
      </c>
      <c r="C12" s="50">
        <v>44264</v>
      </c>
      <c r="D12" s="50">
        <v>44260</v>
      </c>
      <c r="E12" s="16" t="str">
        <f t="shared" si="0"/>
        <v>0</v>
      </c>
      <c r="F12" s="16">
        <f t="shared" si="1"/>
        <v>0</v>
      </c>
      <c r="G12" s="16">
        <f t="shared" si="2"/>
        <v>0</v>
      </c>
      <c r="H12" s="40">
        <f t="shared" si="3"/>
        <v>86</v>
      </c>
      <c r="I12" s="41"/>
      <c r="J12" s="42"/>
      <c r="K12" s="43"/>
      <c r="L12" s="44"/>
      <c r="M12" s="45"/>
      <c r="N12" s="46"/>
      <c r="O12" s="16">
        <v>5</v>
      </c>
      <c r="P12" s="16">
        <v>3</v>
      </c>
      <c r="Q12" s="16">
        <v>5</v>
      </c>
      <c r="R12" s="16">
        <v>5</v>
      </c>
      <c r="S12" s="16">
        <v>0</v>
      </c>
      <c r="T12" s="16">
        <v>5</v>
      </c>
      <c r="U12" s="16">
        <v>5</v>
      </c>
      <c r="V12" s="16">
        <v>5</v>
      </c>
      <c r="W12" s="16">
        <v>5</v>
      </c>
      <c r="X12" s="16">
        <v>5</v>
      </c>
      <c r="Y12" s="47"/>
    </row>
    <row r="13" spans="1:34" s="19" customFormat="1" ht="18" customHeight="1">
      <c r="A13" s="18">
        <v>396</v>
      </c>
      <c r="B13" s="18">
        <v>1</v>
      </c>
      <c r="C13" s="50">
        <v>44264</v>
      </c>
      <c r="D13" s="50">
        <v>44393</v>
      </c>
      <c r="E13" s="16">
        <f t="shared" si="0"/>
        <v>127</v>
      </c>
      <c r="F13" s="16">
        <f t="shared" si="1"/>
        <v>4.5357142857142856</v>
      </c>
      <c r="G13" s="16">
        <f t="shared" si="2"/>
        <v>0.37797619047619047</v>
      </c>
      <c r="H13" s="40">
        <f t="shared" si="3"/>
        <v>0</v>
      </c>
      <c r="I13" s="41"/>
      <c r="J13" s="42"/>
      <c r="K13" s="43"/>
      <c r="L13" s="44"/>
      <c r="M13" s="45"/>
      <c r="N13" s="46"/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/>
    </row>
    <row r="16" spans="1:34" s="14" customFormat="1" ht="27">
      <c r="A16" s="1" t="s">
        <v>0</v>
      </c>
      <c r="B16" s="1" t="s">
        <v>22</v>
      </c>
      <c r="C16" s="67" t="s">
        <v>7</v>
      </c>
      <c r="D16" s="67" t="s">
        <v>4</v>
      </c>
      <c r="E16" s="2" t="s">
        <v>5</v>
      </c>
      <c r="F16" s="3" t="s">
        <v>6</v>
      </c>
      <c r="G16" s="3" t="s">
        <v>3</v>
      </c>
      <c r="H16" s="4" t="s">
        <v>50</v>
      </c>
      <c r="I16" s="5" t="s">
        <v>11</v>
      </c>
      <c r="J16" s="6" t="s">
        <v>12</v>
      </c>
      <c r="K16" s="7" t="s">
        <v>13</v>
      </c>
      <c r="L16" s="8" t="s">
        <v>14</v>
      </c>
      <c r="M16" s="9" t="s">
        <v>15</v>
      </c>
      <c r="N16" s="10" t="s">
        <v>10</v>
      </c>
      <c r="O16" s="48" t="s">
        <v>1</v>
      </c>
      <c r="P16" s="11" t="s">
        <v>23</v>
      </c>
      <c r="Q16" s="11" t="s">
        <v>24</v>
      </c>
      <c r="R16" s="11" t="s">
        <v>25</v>
      </c>
      <c r="S16" s="11" t="s">
        <v>8</v>
      </c>
      <c r="T16" s="11" t="s">
        <v>26</v>
      </c>
      <c r="U16" s="11" t="s">
        <v>27</v>
      </c>
      <c r="V16" s="11" t="s">
        <v>28</v>
      </c>
      <c r="W16" s="11" t="s">
        <v>29</v>
      </c>
      <c r="X16" s="11" t="s">
        <v>30</v>
      </c>
      <c r="Y16" s="11" t="s">
        <v>31</v>
      </c>
      <c r="Z16" s="11" t="s">
        <v>32</v>
      </c>
      <c r="AA16" s="11" t="s">
        <v>33</v>
      </c>
      <c r="AB16" s="11" t="s">
        <v>34</v>
      </c>
      <c r="AC16" s="11" t="s">
        <v>35</v>
      </c>
      <c r="AD16" s="12" t="s">
        <v>9</v>
      </c>
      <c r="AE16" s="13" t="s">
        <v>36</v>
      </c>
      <c r="AF16" s="13" t="s">
        <v>37</v>
      </c>
      <c r="AG16" s="13" t="s">
        <v>38</v>
      </c>
      <c r="AH16" s="13" t="s">
        <v>39</v>
      </c>
    </row>
    <row r="17" spans="1:34" s="19" customFormat="1" ht="15" customHeight="1">
      <c r="A17" s="15">
        <v>124</v>
      </c>
      <c r="B17" s="15">
        <v>0</v>
      </c>
      <c r="C17" s="50">
        <v>43600</v>
      </c>
      <c r="D17" s="50">
        <v>43595</v>
      </c>
      <c r="E17" s="20" t="str">
        <f t="shared" ref="E17:E28" si="4">IF(D17-C17&lt;0,"0",DAYS360(C17,D17))</f>
        <v>0</v>
      </c>
      <c r="F17" s="20">
        <f t="shared" ref="F17:F23" si="5">E17/28</f>
        <v>0</v>
      </c>
      <c r="G17" s="20">
        <f t="shared" ref="G17:G23" si="6">F17/12</f>
        <v>0</v>
      </c>
      <c r="H17" s="21">
        <f t="shared" ref="H17:H23" si="7">SUM(P17:AC17)</f>
        <v>22</v>
      </c>
      <c r="I17" s="28"/>
      <c r="J17" s="29"/>
      <c r="K17" s="30"/>
      <c r="L17" s="25"/>
      <c r="M17" s="26"/>
      <c r="N17" s="27"/>
      <c r="O17" s="49"/>
      <c r="P17" s="16">
        <v>2</v>
      </c>
      <c r="Q17" s="16">
        <v>0</v>
      </c>
      <c r="R17" s="16">
        <v>3</v>
      </c>
      <c r="S17" s="16">
        <v>0</v>
      </c>
      <c r="T17" s="16">
        <v>1</v>
      </c>
      <c r="U17" s="16">
        <v>2</v>
      </c>
      <c r="V17" s="16">
        <v>2</v>
      </c>
      <c r="W17" s="16">
        <v>2</v>
      </c>
      <c r="X17" s="16">
        <v>2</v>
      </c>
      <c r="Y17" s="16">
        <v>2</v>
      </c>
      <c r="Z17" s="16">
        <v>2</v>
      </c>
      <c r="AA17" s="16">
        <v>2</v>
      </c>
      <c r="AB17" s="16">
        <v>2</v>
      </c>
      <c r="AC17" s="16">
        <v>0</v>
      </c>
      <c r="AD17" s="17"/>
      <c r="AE17" s="18">
        <v>2</v>
      </c>
      <c r="AF17" s="18">
        <v>8</v>
      </c>
      <c r="AG17" s="18">
        <v>1</v>
      </c>
      <c r="AH17" s="18">
        <v>1</v>
      </c>
    </row>
    <row r="18" spans="1:34" s="19" customFormat="1" ht="15" customHeight="1">
      <c r="A18" s="15">
        <v>124</v>
      </c>
      <c r="B18" s="15">
        <v>1</v>
      </c>
      <c r="C18" s="50">
        <v>43600</v>
      </c>
      <c r="D18" s="50">
        <v>44393</v>
      </c>
      <c r="E18" s="20">
        <f t="shared" si="4"/>
        <v>781</v>
      </c>
      <c r="F18" s="20">
        <f>E18/28</f>
        <v>27.892857142857142</v>
      </c>
      <c r="G18" s="20">
        <f>F18/12</f>
        <v>2.3244047619047619</v>
      </c>
      <c r="H18" s="21">
        <f>SUM(P18:AC18)</f>
        <v>27</v>
      </c>
      <c r="I18" s="28"/>
      <c r="J18" s="29"/>
      <c r="K18" s="30"/>
      <c r="L18" s="25"/>
      <c r="M18" s="26"/>
      <c r="N18" s="27"/>
      <c r="O18" s="49"/>
      <c r="P18" s="16">
        <v>2</v>
      </c>
      <c r="Q18" s="16">
        <v>2</v>
      </c>
      <c r="R18" s="16">
        <v>3</v>
      </c>
      <c r="S18" s="16">
        <v>2</v>
      </c>
      <c r="T18" s="16">
        <v>2</v>
      </c>
      <c r="U18" s="16">
        <v>2</v>
      </c>
      <c r="V18" s="16">
        <v>2</v>
      </c>
      <c r="W18" s="16">
        <v>2</v>
      </c>
      <c r="X18" s="16">
        <v>2</v>
      </c>
      <c r="Y18" s="16">
        <v>2</v>
      </c>
      <c r="Z18" s="16">
        <v>2</v>
      </c>
      <c r="AA18" s="16">
        <v>2</v>
      </c>
      <c r="AB18" s="16">
        <v>2</v>
      </c>
      <c r="AC18" s="16">
        <v>0</v>
      </c>
      <c r="AD18" s="17"/>
      <c r="AE18" s="18"/>
      <c r="AF18" s="18"/>
      <c r="AG18" s="18"/>
      <c r="AH18" s="18"/>
    </row>
    <row r="19" spans="1:34" s="19" customFormat="1" ht="12">
      <c r="A19" s="15">
        <v>142</v>
      </c>
      <c r="B19" s="15">
        <v>0</v>
      </c>
      <c r="C19" s="50">
        <v>43641</v>
      </c>
      <c r="D19" s="50">
        <v>43784</v>
      </c>
      <c r="E19" s="20">
        <f t="shared" si="4"/>
        <v>140</v>
      </c>
      <c r="F19" s="20">
        <f t="shared" si="5"/>
        <v>5</v>
      </c>
      <c r="G19" s="20">
        <f t="shared" si="6"/>
        <v>0.41666666666666669</v>
      </c>
      <c r="H19" s="21">
        <f t="shared" si="7"/>
        <v>5</v>
      </c>
      <c r="I19" s="28"/>
      <c r="J19" s="29"/>
      <c r="K19" s="30"/>
      <c r="L19" s="25"/>
      <c r="M19" s="26"/>
      <c r="N19" s="27"/>
      <c r="O19" s="49"/>
      <c r="P19" s="16">
        <v>0</v>
      </c>
      <c r="Q19" s="16">
        <v>0</v>
      </c>
      <c r="R19" s="16">
        <v>0</v>
      </c>
      <c r="S19" s="16">
        <v>0</v>
      </c>
      <c r="T19" s="16">
        <v>1</v>
      </c>
      <c r="U19" s="16">
        <v>1</v>
      </c>
      <c r="V19" s="16">
        <v>1</v>
      </c>
      <c r="W19" s="16">
        <v>0</v>
      </c>
      <c r="X19" s="16">
        <v>1</v>
      </c>
      <c r="Y19" s="16">
        <v>0</v>
      </c>
      <c r="Z19" s="16">
        <v>1</v>
      </c>
      <c r="AA19" s="16">
        <v>0</v>
      </c>
      <c r="AB19" s="16">
        <v>0</v>
      </c>
      <c r="AC19" s="16">
        <v>0</v>
      </c>
      <c r="AD19" s="17"/>
      <c r="AE19" s="18">
        <v>10</v>
      </c>
      <c r="AF19" s="18">
        <v>10</v>
      </c>
      <c r="AG19" s="18">
        <v>0</v>
      </c>
      <c r="AH19" s="18">
        <v>0</v>
      </c>
    </row>
    <row r="20" spans="1:34" s="19" customFormat="1" ht="12">
      <c r="A20" s="15">
        <v>142</v>
      </c>
      <c r="B20" s="15">
        <v>1</v>
      </c>
      <c r="C20" s="50">
        <v>43641</v>
      </c>
      <c r="D20" s="50">
        <v>43784</v>
      </c>
      <c r="E20" s="20">
        <f t="shared" si="4"/>
        <v>140</v>
      </c>
      <c r="F20" s="20">
        <f t="shared" si="5"/>
        <v>5</v>
      </c>
      <c r="G20" s="20">
        <f t="shared" si="6"/>
        <v>0.41666666666666669</v>
      </c>
      <c r="H20" s="21">
        <f t="shared" si="7"/>
        <v>29</v>
      </c>
      <c r="I20" s="28"/>
      <c r="J20" s="29"/>
      <c r="K20" s="30"/>
      <c r="L20" s="25"/>
      <c r="M20" s="26"/>
      <c r="N20" s="27"/>
      <c r="O20" s="49"/>
      <c r="P20" s="16">
        <v>3</v>
      </c>
      <c r="Q20" s="16">
        <v>3</v>
      </c>
      <c r="R20" s="16">
        <v>3</v>
      </c>
      <c r="S20" s="16">
        <v>2</v>
      </c>
      <c r="T20" s="16">
        <v>2</v>
      </c>
      <c r="U20" s="16">
        <v>2</v>
      </c>
      <c r="V20" s="16">
        <v>2</v>
      </c>
      <c r="W20" s="16">
        <v>2</v>
      </c>
      <c r="X20" s="16">
        <v>2</v>
      </c>
      <c r="Y20" s="16">
        <v>2</v>
      </c>
      <c r="Z20" s="16">
        <v>2</v>
      </c>
      <c r="AA20" s="16">
        <v>2</v>
      </c>
      <c r="AB20" s="16">
        <v>2</v>
      </c>
      <c r="AC20" s="16">
        <v>0</v>
      </c>
      <c r="AD20" s="17"/>
      <c r="AE20" s="18"/>
      <c r="AF20" s="18"/>
      <c r="AG20" s="18"/>
      <c r="AH20" s="18"/>
    </row>
    <row r="21" spans="1:34" s="19" customFormat="1" ht="16" customHeight="1">
      <c r="A21" s="15">
        <v>187</v>
      </c>
      <c r="B21" s="15">
        <v>0</v>
      </c>
      <c r="C21" s="50">
        <v>43767</v>
      </c>
      <c r="D21" s="50">
        <v>43755</v>
      </c>
      <c r="E21" s="20" t="str">
        <f t="shared" si="4"/>
        <v>0</v>
      </c>
      <c r="F21" s="20">
        <f t="shared" si="5"/>
        <v>0</v>
      </c>
      <c r="G21" s="20">
        <f t="shared" si="6"/>
        <v>0</v>
      </c>
      <c r="H21" s="21">
        <f t="shared" si="7"/>
        <v>10</v>
      </c>
      <c r="I21" s="28"/>
      <c r="J21" s="29"/>
      <c r="K21" s="30"/>
      <c r="L21" s="25"/>
      <c r="M21" s="26"/>
      <c r="N21" s="27"/>
      <c r="O21" s="49"/>
      <c r="P21" s="16">
        <v>1</v>
      </c>
      <c r="Q21" s="16">
        <v>0</v>
      </c>
      <c r="R21" s="16">
        <v>0</v>
      </c>
      <c r="S21" s="16">
        <v>1</v>
      </c>
      <c r="T21" s="16">
        <v>1</v>
      </c>
      <c r="U21" s="16">
        <v>2</v>
      </c>
      <c r="V21" s="16">
        <v>1</v>
      </c>
      <c r="W21" s="16">
        <v>0</v>
      </c>
      <c r="X21" s="16">
        <v>1</v>
      </c>
      <c r="Y21" s="16">
        <v>1</v>
      </c>
      <c r="Z21" s="16">
        <v>2</v>
      </c>
      <c r="AA21" s="16">
        <v>0</v>
      </c>
      <c r="AB21" s="16">
        <v>0</v>
      </c>
      <c r="AC21" s="16">
        <v>0</v>
      </c>
      <c r="AD21" s="17"/>
      <c r="AE21" s="18">
        <v>8</v>
      </c>
      <c r="AF21" s="18">
        <v>9</v>
      </c>
      <c r="AG21" s="18">
        <v>1</v>
      </c>
      <c r="AH21" s="18">
        <v>0</v>
      </c>
    </row>
    <row r="22" spans="1:34" s="19" customFormat="1" ht="16" customHeight="1">
      <c r="A22" s="15">
        <v>187</v>
      </c>
      <c r="B22" s="15">
        <v>1</v>
      </c>
      <c r="C22" s="50">
        <v>43767</v>
      </c>
      <c r="D22" s="50">
        <v>44393</v>
      </c>
      <c r="E22" s="20">
        <f t="shared" si="4"/>
        <v>617</v>
      </c>
      <c r="F22" s="20">
        <f>E22/28</f>
        <v>22.035714285714285</v>
      </c>
      <c r="G22" s="20">
        <f>F22/12</f>
        <v>1.8363095238095237</v>
      </c>
      <c r="H22" s="21">
        <f>SUM(P22:AC22)</f>
        <v>28</v>
      </c>
      <c r="I22" s="28"/>
      <c r="J22" s="29"/>
      <c r="K22" s="30"/>
      <c r="L22" s="25"/>
      <c r="M22" s="26"/>
      <c r="N22" s="27"/>
      <c r="O22" s="49"/>
      <c r="P22" s="16">
        <v>2</v>
      </c>
      <c r="Q22" s="16">
        <v>3</v>
      </c>
      <c r="R22" s="16">
        <v>3</v>
      </c>
      <c r="S22" s="16">
        <v>2</v>
      </c>
      <c r="T22" s="16">
        <v>2</v>
      </c>
      <c r="U22" s="16">
        <v>2</v>
      </c>
      <c r="V22" s="16">
        <v>2</v>
      </c>
      <c r="W22" s="16">
        <v>2</v>
      </c>
      <c r="X22" s="16">
        <v>2</v>
      </c>
      <c r="Y22" s="16">
        <v>2</v>
      </c>
      <c r="Z22" s="16">
        <v>2</v>
      </c>
      <c r="AA22" s="16">
        <v>2</v>
      </c>
      <c r="AB22" s="16">
        <v>2</v>
      </c>
      <c r="AC22" s="16">
        <v>0</v>
      </c>
      <c r="AD22" s="17"/>
      <c r="AE22" s="18"/>
      <c r="AF22" s="18"/>
      <c r="AG22" s="18"/>
      <c r="AH22" s="18"/>
    </row>
    <row r="23" spans="1:34" s="62" customFormat="1" ht="18" customHeight="1">
      <c r="A23" s="51">
        <v>282</v>
      </c>
      <c r="B23" s="51">
        <v>0</v>
      </c>
      <c r="C23" s="68">
        <v>44005</v>
      </c>
      <c r="D23" s="68">
        <v>44029</v>
      </c>
      <c r="E23" s="52">
        <f t="shared" si="4"/>
        <v>24</v>
      </c>
      <c r="F23" s="52">
        <f t="shared" si="5"/>
        <v>0.8571428571428571</v>
      </c>
      <c r="G23" s="52">
        <f t="shared" si="6"/>
        <v>7.1428571428571425E-2</v>
      </c>
      <c r="H23" s="21">
        <f t="shared" si="7"/>
        <v>16</v>
      </c>
      <c r="I23" s="53"/>
      <c r="J23" s="54"/>
      <c r="K23" s="55"/>
      <c r="L23" s="56"/>
      <c r="M23" s="57"/>
      <c r="N23" s="58"/>
      <c r="O23" s="59"/>
      <c r="P23" s="52">
        <v>3</v>
      </c>
      <c r="Q23" s="52">
        <v>0</v>
      </c>
      <c r="R23" s="52">
        <v>0</v>
      </c>
      <c r="S23" s="52">
        <v>1</v>
      </c>
      <c r="T23" s="52">
        <v>0</v>
      </c>
      <c r="U23" s="52">
        <v>1</v>
      </c>
      <c r="V23" s="52">
        <v>2</v>
      </c>
      <c r="W23" s="52">
        <v>1</v>
      </c>
      <c r="X23" s="52">
        <v>2</v>
      </c>
      <c r="Y23" s="52">
        <v>2</v>
      </c>
      <c r="Z23" s="52">
        <v>2</v>
      </c>
      <c r="AA23" s="52">
        <v>1</v>
      </c>
      <c r="AB23" s="52">
        <v>1</v>
      </c>
      <c r="AC23" s="52">
        <v>0</v>
      </c>
      <c r="AD23" s="60"/>
      <c r="AE23" s="61">
        <v>0</v>
      </c>
      <c r="AF23" s="61">
        <v>8</v>
      </c>
      <c r="AG23" s="61">
        <v>0</v>
      </c>
      <c r="AH23" s="61">
        <v>4</v>
      </c>
    </row>
    <row r="24" spans="1:34" s="62" customFormat="1" ht="18" customHeight="1">
      <c r="A24" s="51">
        <v>282</v>
      </c>
      <c r="B24" s="51">
        <v>1</v>
      </c>
      <c r="C24" s="68">
        <v>44005</v>
      </c>
      <c r="D24" s="68">
        <v>44393</v>
      </c>
      <c r="E24" s="52">
        <f t="shared" si="4"/>
        <v>383</v>
      </c>
      <c r="F24" s="52">
        <f>E24/28</f>
        <v>13.678571428571429</v>
      </c>
      <c r="G24" s="52">
        <f>F24/12</f>
        <v>1.1398809523809523</v>
      </c>
      <c r="H24" s="21">
        <f>SUM(P24:AC24)</f>
        <v>24</v>
      </c>
      <c r="I24" s="53"/>
      <c r="J24" s="54"/>
      <c r="K24" s="55"/>
      <c r="L24" s="56"/>
      <c r="M24" s="57"/>
      <c r="N24" s="58"/>
      <c r="O24" s="59"/>
      <c r="P24" s="52">
        <v>3</v>
      </c>
      <c r="Q24" s="52">
        <v>2</v>
      </c>
      <c r="R24" s="52">
        <v>2</v>
      </c>
      <c r="S24" s="52">
        <v>2</v>
      </c>
      <c r="T24" s="52">
        <v>1</v>
      </c>
      <c r="U24" s="52">
        <v>1</v>
      </c>
      <c r="V24" s="52">
        <v>2</v>
      </c>
      <c r="W24" s="52">
        <v>2</v>
      </c>
      <c r="X24" s="52">
        <v>2</v>
      </c>
      <c r="Y24" s="52">
        <v>2</v>
      </c>
      <c r="Z24" s="52">
        <v>2</v>
      </c>
      <c r="AA24" s="52">
        <v>1</v>
      </c>
      <c r="AB24" s="52">
        <v>2</v>
      </c>
      <c r="AC24" s="52">
        <v>0</v>
      </c>
      <c r="AD24" s="60"/>
      <c r="AE24" s="61"/>
      <c r="AF24" s="61"/>
      <c r="AG24" s="61"/>
      <c r="AH24" s="61"/>
    </row>
    <row r="25" spans="1:34" s="19" customFormat="1" ht="14" customHeight="1">
      <c r="A25" s="15">
        <v>395</v>
      </c>
      <c r="B25" s="15">
        <v>0</v>
      </c>
      <c r="C25" s="50">
        <v>44263</v>
      </c>
      <c r="D25" s="50">
        <v>44259</v>
      </c>
      <c r="E25" s="20" t="str">
        <f t="shared" si="4"/>
        <v>0</v>
      </c>
      <c r="F25" s="20">
        <f>E25/28</f>
        <v>0</v>
      </c>
      <c r="G25" s="20">
        <f>F25/12</f>
        <v>0</v>
      </c>
      <c r="H25" s="21">
        <f>SUM(P25:AC25)</f>
        <v>1</v>
      </c>
      <c r="I25" s="22"/>
      <c r="J25" s="23"/>
      <c r="K25" s="24"/>
      <c r="L25" s="63"/>
      <c r="M25" s="26"/>
      <c r="N25" s="27"/>
      <c r="O25" s="49"/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7"/>
      <c r="AE25" s="18">
        <v>10</v>
      </c>
      <c r="AF25" s="18">
        <v>10</v>
      </c>
      <c r="AG25" s="18">
        <v>0</v>
      </c>
      <c r="AH25" s="18">
        <v>1</v>
      </c>
    </row>
    <row r="26" spans="1:34" s="19" customFormat="1" ht="14" customHeight="1">
      <c r="A26" s="15">
        <v>395</v>
      </c>
      <c r="B26" s="15">
        <v>1</v>
      </c>
      <c r="C26" s="50">
        <v>44263</v>
      </c>
      <c r="D26" s="50">
        <v>44393</v>
      </c>
      <c r="E26" s="20">
        <f t="shared" si="4"/>
        <v>128</v>
      </c>
      <c r="F26" s="20">
        <f>E26/28</f>
        <v>4.5714285714285712</v>
      </c>
      <c r="G26" s="20">
        <f>F26/12</f>
        <v>0.38095238095238093</v>
      </c>
      <c r="H26" s="21">
        <f>SUM(P26:AC26)</f>
        <v>28</v>
      </c>
      <c r="I26" s="22"/>
      <c r="J26" s="23"/>
      <c r="K26" s="24"/>
      <c r="L26" s="63"/>
      <c r="M26" s="26"/>
      <c r="N26" s="27"/>
      <c r="O26" s="49"/>
      <c r="P26" s="16">
        <v>3</v>
      </c>
      <c r="Q26" s="16">
        <v>3</v>
      </c>
      <c r="R26" s="16">
        <v>3</v>
      </c>
      <c r="S26" s="16">
        <v>2</v>
      </c>
      <c r="T26" s="16">
        <v>1</v>
      </c>
      <c r="U26" s="16">
        <v>2</v>
      </c>
      <c r="V26" s="16">
        <v>2</v>
      </c>
      <c r="W26" s="16">
        <v>2</v>
      </c>
      <c r="X26" s="16">
        <v>2</v>
      </c>
      <c r="Y26" s="16">
        <v>2</v>
      </c>
      <c r="Z26" s="16">
        <v>2</v>
      </c>
      <c r="AA26" s="16">
        <v>2</v>
      </c>
      <c r="AB26" s="16">
        <v>2</v>
      </c>
      <c r="AC26" s="16">
        <v>0</v>
      </c>
      <c r="AD26" s="17"/>
      <c r="AE26" s="18"/>
      <c r="AF26" s="18"/>
      <c r="AG26" s="18"/>
      <c r="AH26" s="18"/>
    </row>
    <row r="27" spans="1:34" s="19" customFormat="1" ht="18" customHeight="1">
      <c r="A27" s="15">
        <v>396</v>
      </c>
      <c r="B27" s="15">
        <v>0</v>
      </c>
      <c r="C27" s="50">
        <v>44264</v>
      </c>
      <c r="D27" s="50">
        <v>44260</v>
      </c>
      <c r="E27" s="20" t="str">
        <f t="shared" si="4"/>
        <v>0</v>
      </c>
      <c r="F27" s="20">
        <f>E27/28</f>
        <v>0</v>
      </c>
      <c r="G27" s="20">
        <f>F27/12</f>
        <v>0</v>
      </c>
      <c r="H27" s="21">
        <f>SUM(P27:AC27)</f>
        <v>14</v>
      </c>
      <c r="I27" s="28"/>
      <c r="J27" s="29"/>
      <c r="K27" s="30"/>
      <c r="L27" s="25"/>
      <c r="M27" s="26"/>
      <c r="N27" s="27"/>
      <c r="O27" s="49"/>
      <c r="P27" s="16">
        <v>3</v>
      </c>
      <c r="Q27" s="16">
        <v>0</v>
      </c>
      <c r="R27" s="16">
        <v>0</v>
      </c>
      <c r="S27" s="16">
        <v>0</v>
      </c>
      <c r="T27" s="16">
        <v>1</v>
      </c>
      <c r="U27" s="16">
        <v>1</v>
      </c>
      <c r="V27" s="16">
        <v>1</v>
      </c>
      <c r="W27" s="16">
        <v>1</v>
      </c>
      <c r="X27" s="16">
        <v>2</v>
      </c>
      <c r="Y27" s="16">
        <v>2</v>
      </c>
      <c r="Z27" s="16">
        <v>2</v>
      </c>
      <c r="AA27" s="16">
        <v>0</v>
      </c>
      <c r="AB27" s="16">
        <v>1</v>
      </c>
      <c r="AC27" s="16">
        <v>0</v>
      </c>
      <c r="AD27" s="17"/>
      <c r="AE27" s="18">
        <v>0</v>
      </c>
      <c r="AF27" s="18">
        <v>10</v>
      </c>
      <c r="AG27" s="18">
        <v>0</v>
      </c>
      <c r="AH27" s="18">
        <v>1</v>
      </c>
    </row>
    <row r="28" spans="1:34" s="19" customFormat="1" ht="18" customHeight="1">
      <c r="A28" s="15">
        <v>396</v>
      </c>
      <c r="B28" s="15">
        <v>1</v>
      </c>
      <c r="C28" s="50">
        <v>44264</v>
      </c>
      <c r="D28" s="50">
        <v>44393</v>
      </c>
      <c r="E28" s="20">
        <f t="shared" si="4"/>
        <v>127</v>
      </c>
      <c r="F28" s="20">
        <f>E28/28</f>
        <v>4.5357142857142856</v>
      </c>
      <c r="G28" s="20">
        <f>F28/12</f>
        <v>0.37797619047619047</v>
      </c>
      <c r="H28" s="21">
        <f>SUM(P28:AC28)</f>
        <v>28</v>
      </c>
      <c r="I28" s="28"/>
      <c r="J28" s="29"/>
      <c r="K28" s="30"/>
      <c r="L28" s="25"/>
      <c r="M28" s="26"/>
      <c r="N28" s="27"/>
      <c r="O28" s="49"/>
      <c r="P28" s="16">
        <v>3</v>
      </c>
      <c r="Q28" s="16">
        <v>2</v>
      </c>
      <c r="R28" s="16">
        <v>3</v>
      </c>
      <c r="S28" s="16">
        <v>2</v>
      </c>
      <c r="T28" s="16">
        <v>2</v>
      </c>
      <c r="U28" s="16">
        <v>2</v>
      </c>
      <c r="V28" s="16">
        <v>2</v>
      </c>
      <c r="W28" s="16">
        <v>2</v>
      </c>
      <c r="X28" s="16">
        <v>2</v>
      </c>
      <c r="Y28" s="16">
        <v>2</v>
      </c>
      <c r="Z28" s="16">
        <v>2</v>
      </c>
      <c r="AA28" s="16">
        <v>2</v>
      </c>
      <c r="AB28" s="16">
        <v>2</v>
      </c>
      <c r="AC28" s="16">
        <v>0</v>
      </c>
      <c r="AD28" s="17"/>
      <c r="AE28" s="18"/>
      <c r="AF28" s="18"/>
      <c r="AG28" s="18"/>
      <c r="AH28" s="18"/>
    </row>
    <row r="32" spans="1:34" ht="27">
      <c r="P32" s="13" t="s">
        <v>36</v>
      </c>
      <c r="Q32" s="13" t="s">
        <v>37</v>
      </c>
      <c r="R32" s="13" t="s">
        <v>38</v>
      </c>
      <c r="S32" s="13" t="s">
        <v>39</v>
      </c>
    </row>
    <row r="33" spans="15:25">
      <c r="P33" s="18">
        <v>2</v>
      </c>
      <c r="Q33" s="18">
        <v>8</v>
      </c>
      <c r="R33" s="18">
        <v>1</v>
      </c>
      <c r="S33" s="18">
        <v>1</v>
      </c>
      <c r="U33" s="18">
        <v>2</v>
      </c>
      <c r="V33" s="18">
        <v>1</v>
      </c>
      <c r="X33" s="18">
        <v>8</v>
      </c>
      <c r="Y33" s="18">
        <v>1</v>
      </c>
    </row>
    <row r="34" spans="15:25">
      <c r="P34" s="18">
        <v>10</v>
      </c>
      <c r="Q34" s="18">
        <v>10</v>
      </c>
      <c r="R34" s="18">
        <v>0</v>
      </c>
      <c r="S34" s="18">
        <v>0</v>
      </c>
      <c r="U34" s="18">
        <v>10</v>
      </c>
      <c r="V34" s="18">
        <v>0</v>
      </c>
      <c r="X34" s="18">
        <v>10</v>
      </c>
      <c r="Y34" s="18">
        <v>0</v>
      </c>
    </row>
    <row r="35" spans="15:25">
      <c r="P35" s="18">
        <v>8</v>
      </c>
      <c r="Q35" s="18">
        <v>9</v>
      </c>
      <c r="R35" s="18">
        <v>1</v>
      </c>
      <c r="S35" s="18">
        <v>0</v>
      </c>
      <c r="U35" s="18">
        <v>8</v>
      </c>
      <c r="V35" s="18">
        <v>1</v>
      </c>
      <c r="X35" s="18">
        <v>9</v>
      </c>
      <c r="Y35" s="18">
        <v>0</v>
      </c>
    </row>
    <row r="36" spans="15:25">
      <c r="P36" s="61">
        <v>0</v>
      </c>
      <c r="Q36" s="61">
        <v>8</v>
      </c>
      <c r="R36" s="61">
        <v>0</v>
      </c>
      <c r="S36" s="61">
        <v>4</v>
      </c>
      <c r="U36" s="61">
        <v>0</v>
      </c>
      <c r="V36" s="61">
        <v>0</v>
      </c>
      <c r="X36" s="61">
        <v>8</v>
      </c>
      <c r="Y36" s="61">
        <v>4</v>
      </c>
    </row>
    <row r="37" spans="15:25">
      <c r="P37" s="18">
        <v>10</v>
      </c>
      <c r="Q37" s="18">
        <v>10</v>
      </c>
      <c r="R37" s="18">
        <v>0</v>
      </c>
      <c r="S37" s="18">
        <v>1</v>
      </c>
      <c r="U37" s="18">
        <v>10</v>
      </c>
      <c r="V37" s="18">
        <v>0</v>
      </c>
      <c r="X37" s="18">
        <v>10</v>
      </c>
      <c r="Y37" s="18">
        <v>1</v>
      </c>
    </row>
    <row r="38" spans="15:25">
      <c r="P38" s="18">
        <v>0</v>
      </c>
      <c r="Q38" s="18">
        <v>10</v>
      </c>
      <c r="R38" s="18">
        <v>0</v>
      </c>
      <c r="S38" s="18">
        <v>1</v>
      </c>
      <c r="U38" s="18">
        <v>0</v>
      </c>
      <c r="V38" s="18">
        <v>0</v>
      </c>
      <c r="X38" s="18">
        <v>10</v>
      </c>
      <c r="Y38" s="18">
        <v>1</v>
      </c>
    </row>
    <row r="39" spans="15:25">
      <c r="O39" t="s">
        <v>51</v>
      </c>
      <c r="P39" s="69">
        <f>AVERAGE(P33:P38)</f>
        <v>5</v>
      </c>
      <c r="Q39" s="69">
        <f t="shared" ref="Q39:S39" si="8">AVERAGE(Q33:Q38)</f>
        <v>9.1666666666666661</v>
      </c>
      <c r="R39" s="69">
        <f t="shared" si="8"/>
        <v>0.33333333333333331</v>
      </c>
      <c r="S39" s="69">
        <f t="shared" si="8"/>
        <v>1.1666666666666667</v>
      </c>
      <c r="U39" s="70">
        <f>_xlfn.T.TEST(U33:U38,V33:V38,2,2)</f>
        <v>4.1350702447923583E-2</v>
      </c>
      <c r="X39" s="70">
        <f>_xlfn.T.TEST(X33:X38,Y33:Y38,2,2)</f>
        <v>6.2125505434806034E-7</v>
      </c>
    </row>
    <row r="40" spans="15:25">
      <c r="O40" t="s">
        <v>52</v>
      </c>
      <c r="P40" s="69">
        <f>STDEV(P33:P38)</f>
        <v>4.8579831205964474</v>
      </c>
      <c r="Q40" s="69">
        <f t="shared" ref="Q40:S40" si="9">STDEV(Q33:Q38)</f>
        <v>0.98319208025017513</v>
      </c>
      <c r="R40" s="69">
        <f t="shared" si="9"/>
        <v>0.51639777949432231</v>
      </c>
      <c r="S40" s="69">
        <f t="shared" si="9"/>
        <v>1.4719601443879746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Demographic</vt:lpstr>
      <vt:lpstr>evaluation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alvan</dc:creator>
  <cp:lastModifiedBy>Pao Jwo-Luen</cp:lastModifiedBy>
  <cp:lastPrinted>2010-04-15T06:41:11Z</cp:lastPrinted>
  <dcterms:created xsi:type="dcterms:W3CDTF">2007-03-05T18:47:28Z</dcterms:created>
  <dcterms:modified xsi:type="dcterms:W3CDTF">2024-04-04T01:29:59Z</dcterms:modified>
</cp:coreProperties>
</file>