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pivotTable+xml" PartName="/xl/pivotTables/pivotTable5.xml"/>
  <Override ContentType="application/vnd.openxmlformats-officedocument.spreadsheetml.pivotTable+xml" PartName="/xl/pivotTables/pivotTable6.xml"/>
  <Override ContentType="application/vnd.openxmlformats-officedocument.spreadsheetml.pivotTable+xml" PartName="/xl/pivotTables/pivotTable4.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pivotTable+xml" PartName="/xl/pivotTables/pivotTable8.xml"/>
  <Override ContentType="application/vnd.openxmlformats-officedocument.spreadsheetml.pivotTable+xml" PartName="/xl/pivotTables/pivotTable10.xml"/>
  <Override ContentType="application/vnd.openxmlformats-officedocument.spreadsheetml.pivotTable+xml" PartName="/xl/pivotTables/pivotTable7.xml"/>
  <Override ContentType="application/vnd.openxmlformats-officedocument.spreadsheetml.pivotTable+xml" PartName="/xl/pivotTables/pivotTable9.xml"/>
  <Override ContentType="application/vnd.openxmlformats-officedocument.spreadsheetml.pivotTable+xml" PartName="/xl/pivotTables/pivotTable1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v Data extraction" sheetId="1" r:id="rId4"/>
    <sheet state="visible" name="Fig1" sheetId="2" r:id="rId5"/>
    <sheet state="visible" name="Fig2 Counts" sheetId="3" r:id="rId6"/>
    <sheet state="visible" name="Fig3 WG-Two" sheetId="4" r:id="rId7"/>
    <sheet state="visible" name="Fig3 WG-Three" sheetId="5" r:id="rId8"/>
    <sheet state="visible" name="Fig4 Risks" sheetId="6" r:id="rId9"/>
    <sheet state="visible" name="Fig5a Responses" sheetId="7" r:id="rId10"/>
    <sheet state="visible" name="Fig 5b Co-benefits table" sheetId="8" r:id="rId11"/>
    <sheet state="visible" name="Fig 6 Lenses" sheetId="9" r:id="rId12"/>
    <sheet state="visible" name="AR6 page counts" sheetId="10" r:id="rId13"/>
    <sheet state="visible" name="TableS1" sheetId="11" r:id="rId14"/>
  </sheets>
  <externalReferences>
    <externalReference r:id="rId15"/>
  </externalReferences>
  <definedNames>
    <definedName hidden="1" localSheetId="0" name="_xlnm._FilterDatabase">'Rev Data extraction'!$A$2:$AF$310</definedName>
    <definedName hidden="1" localSheetId="5" name="_xlnm._FilterDatabase">'Fig4 Risks'!$A$37:$AH$47</definedName>
    <definedName hidden="1" localSheetId="6" name="_xlnm._FilterDatabase">'Fig5a Responses'!$A$26:$Z$34</definedName>
    <definedName hidden="1" localSheetId="8" name="_xlnm._FilterDatabase">'Fig 6 Lenses'!$A$38:$AA$48</definedName>
    <definedName hidden="1" localSheetId="6" name="Z_219F7402_A3F4_427D_953B_1B6515F93F9A_.wvu.FilterData">'Fig5a Responses'!$A$26:$F$34</definedName>
    <definedName hidden="1" localSheetId="6" name="Z_4049BBEE_F996_426B_85C5_2FE10FCCB383_.wvu.FilterData">'Fig5a Responses'!$A$26:$F$34</definedName>
  </definedNames>
  <calcPr/>
  <customWorkbookViews>
    <customWorkbookView activeSheetId="0" maximized="1" windowHeight="0" windowWidth="0" guid="{219F7402-A3F4-427D-953B-1B6515F93F9A}" name="Filter 2"/>
    <customWorkbookView activeSheetId="0" maximized="1" windowHeight="0" windowWidth="0" guid="{4049BBEE-F996-426B-85C5-2FE10FCCB383}" name="Filter 1"/>
  </customWorkbookViews>
  <pivotCaches>
    <pivotCache cacheId="0" r:id="rId16"/>
  </pivotCaches>
  <extLst>
    <ext uri="GoogleSheetsCustomDataVersion2">
      <go:sheetsCustomData xmlns:go="http://customooxmlschemas.google.com/" r:id="rId17" roundtripDataChecksum="NFhrQi7OOAjNVrnHNqXOb7pr+lQlHZ+N73OkXk77e4M="/>
    </ext>
  </extLst>
</workbook>
</file>

<file path=xl/sharedStrings.xml><?xml version="1.0" encoding="utf-8"?>
<sst xmlns="http://schemas.openxmlformats.org/spreadsheetml/2006/main" count="2601" uniqueCount="867">
  <si>
    <r>
      <rPr>
        <rFont val="Calibri"/>
        <b/>
        <color rgb="FF000000"/>
        <sz val="10.0"/>
      </rPr>
      <t>Terms related to children</t>
    </r>
    <r>
      <rPr>
        <rFont val="Calibri"/>
        <color rgb="FF000000"/>
        <sz val="10.0"/>
      </rPr>
      <t xml:space="preserve"> (child, children, girl(s), boy(s), baby/babies and infant(s)) </t>
    </r>
  </si>
  <si>
    <r>
      <rPr>
        <rFont val="Calibri"/>
        <b/>
        <color theme="1"/>
        <sz val="10.0"/>
      </rPr>
      <t>Terms related to youth</t>
    </r>
    <r>
      <rPr>
        <rFont val="Calibri"/>
        <color theme="1"/>
        <sz val="10.0"/>
      </rPr>
      <t xml:space="preserve"> (adolescent(s), young man/wen/ young woman/women, young person/people and youth)</t>
    </r>
  </si>
  <si>
    <t>Derived Child</t>
  </si>
  <si>
    <t>Derived youth</t>
  </si>
  <si>
    <t>Children  (1 reference max per paragraph)</t>
  </si>
  <si>
    <t>Youth (1 reference max per paragraph)</t>
  </si>
  <si>
    <t>WG #</t>
  </si>
  <si>
    <t>Chapter #</t>
  </si>
  <si>
    <t>Chapter title - WG2</t>
  </si>
  <si>
    <t>Chapter title - WG3</t>
  </si>
  <si>
    <t>Section #</t>
  </si>
  <si>
    <t>Section Title</t>
  </si>
  <si>
    <t>Subsection</t>
  </si>
  <si>
    <t>Page #</t>
  </si>
  <si>
    <t>Quote</t>
  </si>
  <si>
    <t xml:space="preserve">Climate risks </t>
  </si>
  <si>
    <t>Climate responses</t>
  </si>
  <si>
    <t>Co-benefits</t>
  </si>
  <si>
    <t xml:space="preserve">Lenses/frameworks - 1 
</t>
  </si>
  <si>
    <t>Lenses/frameworks - 2</t>
  </si>
  <si>
    <t xml:space="preserve">Line list </t>
  </si>
  <si>
    <t>Baby/Infant</t>
  </si>
  <si>
    <t>Child/children/minor</t>
  </si>
  <si>
    <t>Girl</t>
  </si>
  <si>
    <t>Boy</t>
  </si>
  <si>
    <t>Youth/young person</t>
  </si>
  <si>
    <t>Young man</t>
  </si>
  <si>
    <t>Young woman</t>
  </si>
  <si>
    <t>Adolescent</t>
  </si>
  <si>
    <t>Teenager</t>
  </si>
  <si>
    <t>Children</t>
  </si>
  <si>
    <t>Youth</t>
  </si>
  <si>
    <t>Chapter #
SPM</t>
  </si>
  <si>
    <t>Climate risk 1</t>
  </si>
  <si>
    <t>Climate response</t>
  </si>
  <si>
    <t>Co-benefit</t>
  </si>
  <si>
    <t xml:space="preserve">Lense/framework - 1 
</t>
  </si>
  <si>
    <t>Lens/framework - 2</t>
  </si>
  <si>
    <t xml:space="preserve"> </t>
  </si>
  <si>
    <t>05-Demand, Services and Social Aspects of Mitigation</t>
  </si>
  <si>
    <t>5.4.2 Socio-cultural drivers of climate mitigation</t>
  </si>
  <si>
    <r>
      <rPr>
        <rFont val="Calibri"/>
        <color theme="1"/>
        <sz val="10.0"/>
      </rPr>
      <t xml:space="preserve">Climate social movements </t>
    </r>
    <r>
      <rPr>
        <rFont val="Calibri"/>
        <color theme="1"/>
        <sz val="10.0"/>
      </rPr>
      <t xml:space="preserve">... </t>
    </r>
    <r>
      <rPr>
        <rFont val="Calibri"/>
        <color theme="1"/>
        <sz val="10.0"/>
      </rPr>
      <t>aim to increase a sense of agency amongst certain social groups (e.g. young people or indigenous communities) that structural change is possible.</t>
    </r>
    <r>
      <rPr>
        <rFont val="Calibri"/>
        <color theme="1"/>
        <sz val="10.0"/>
      </rPr>
      <t xml:space="preserve"> Climate strikes have become internationally prevalent, for example the September 2019 strikes involved participants in more than 180 countries (Rosane 2019; Fisher and Nasrin 2020; Martiskainen et al. 2020). Enabled by digitalisation, these have given voice to youth on climate (Lee et al. 2020) and created a new cohort of active citizens engaged in climate demonstrations (Fisher 2019). Research on
23 bystanders shows that marches increase positive beliefs about marchers and collective efficacy (Swim
24 et al. 2019).</t>
    </r>
  </si>
  <si>
    <t>Collective action and social organising</t>
  </si>
  <si>
    <t>Voice and political engagement</t>
  </si>
  <si>
    <t>Activism</t>
  </si>
  <si>
    <t>ES</t>
  </si>
  <si>
    <t>Exec Summary</t>
  </si>
  <si>
    <r>
      <rPr>
        <rFont val="Calibri"/>
        <color theme="1"/>
        <sz val="10.0"/>
      </rPr>
      <t xml:space="preserve">Collective action as part of social or lifestyle movements underpins system change (high 21 confidence). </t>
    </r>
    <r>
      <rPr>
        <rFont val="Calibri"/>
        <color theme="1"/>
        <sz val="10.0"/>
      </rPr>
      <t>Collective action and social organising are crucial to shift the possibility space of public 22 policy</t>
    </r>
    <r>
      <rPr>
        <rFont val="Calibri"/>
        <color theme="1"/>
        <sz val="10.0"/>
      </rPr>
      <t xml:space="preserve"> on climate change mitigation. </t>
    </r>
    <r>
      <rPr>
        <rFont val="Calibri"/>
        <color theme="1"/>
        <sz val="10.0"/>
      </rPr>
      <t xml:space="preserve">For example, climate strikes have given voice to youth in more 23 than 180 countries. </t>
    </r>
    <r>
      <rPr>
        <rFont val="Calibri"/>
        <color theme="1"/>
        <sz val="10.0"/>
      </rPr>
      <t>In other instances, mitigation policies allow the active participation of all stakeholders, resulting in building social trust, new coalitions, legitimising change, and thus initiate a positive cycle in climate governance capacity and polic</t>
    </r>
  </si>
  <si>
    <t>17-Accelerating the Transition in the Context of Sustainable Development</t>
  </si>
  <si>
    <t xml:space="preserve">17.4.1.1 Social movements and education
</t>
  </si>
  <si>
    <r>
      <rPr>
        <rFont val="Calibri"/>
        <color theme="1"/>
        <sz val="10.0"/>
      </rPr>
      <t>Sustainable development and deep decarbonization will involve people and communities being
8 connected locally through various means – including globally via the internet and digital technologies
9 (Bradbury 2015; Scharmer 2018; Scharmer, C, Kaufer 2015) –in ways that form social fields that allow
10 sustainability to unfold (see also Gillard et al. 2016) and that prompt other shifts in thinking and
11 behaviour that are consistent with the 1.5°C goal (O’Brien 2018; Veciana and Ottmar 2018). Indeed,
12 social movements serve to develop collective identities, foster collective learning and accelerate
13 collective action ranging from energy justice (see Section 17.4.5) (Campos and Marín-González 2020)
14 to restricting fossil-fuel extraction and supply (Piggot 2018).</t>
    </r>
    <r>
      <rPr>
        <rFont val="Calibri"/>
        <color theme="1"/>
        <sz val="10.0"/>
      </rPr>
      <t xml:space="preserve"> This does not apply only to adults: as seen
15 in the “Fridays for Future” marches, the young are also involving themselves politically (Peterson et al.
16 2019). Many initiatives have started with these marches, including “science for future” and new forms
17 of sustainability science (Shrivastava et al. 2020)</t>
    </r>
  </si>
  <si>
    <t>17-Decision-Making Options for Managing Risk</t>
  </si>
  <si>
    <t>Enabling and Catalysing Conditions for
Adaptation and Risk Management</t>
  </si>
  <si>
    <t>17.4.5.4 Catalysing Agents</t>
  </si>
  <si>
    <r>
      <rPr>
        <rFont val="Calibri"/>
        <color theme="1"/>
        <sz val="10.0"/>
      </rPr>
      <t>These movements usually focus on climate mitigation but sometimes
include adaptation.</t>
    </r>
    <r>
      <rPr>
        <rFont val="Calibri"/>
        <color theme="1"/>
        <sz val="10.0"/>
      </rPr>
      <t xml:space="preserve"> Their social bases include groups which had not
previously been active in climate politics, notably children and youth,</t>
    </r>
    <r>
      <rPr>
        <rFont val="Calibri"/>
        <color theme="1"/>
        <sz val="10.0"/>
      </rPr>
      <t xml:space="preserve">
as well as sectors with long traditions of environmental activism, such
as women and Indigenous Peoples (see Cross-Chapter Boxes GENDER
and INDIG in Chapter 18).</t>
    </r>
    <r>
      <rPr>
        <rFont val="Calibri"/>
        <color theme="1"/>
        <sz val="10.0"/>
      </rPr>
      <t xml:space="preserve">Much of the literature on youth movements
traces the emergence of the movements themselves (Sanson et al., 2019;
Treichel, 2020), their framings of climate change as a social justice issue
(Holmberg and Alvinius, 2019) and their presence in demonstrations and
on social media (Boulianne et  al., 2020). Climate action catalysed by
youth and other climate movements include visible international events
such as the signing of Declaration on Children, Youth, and Climate Action
at COP25 in Madrid 2019 </t>
    </r>
    <r>
      <rPr>
        <rFont val="Calibri"/>
        <color theme="1"/>
        <sz val="10.0"/>
      </rPr>
      <t xml:space="preserve">(Han and Ahn, 2020), as well as </t>
    </r>
    <r>
      <rPr>
        <rFont val="Calibri"/>
        <color theme="1"/>
        <sz val="10.0"/>
      </rPr>
      <t>national
efforts, including lawsuits, and local events such as in tree-planting and
waste reduction initiatives (Bandura and Cherry, 2019)</t>
    </r>
  </si>
  <si>
    <t>Justice</t>
  </si>
  <si>
    <t>16-Innovation, Technology Development and Transfer</t>
  </si>
  <si>
    <t>16.3 A systemic view of technological innovation processes</t>
  </si>
  <si>
    <t>Table 16.7 Commonly used quantitative innovation metrics, organized by inputs, outputs and outcomes</t>
  </si>
  <si>
    <t>Table 16.7 Commonly used quantitative innovation metrics, organized by inputs, outputs and outcomes.
Creation of legitimacy -- Youth and public demonstration</t>
  </si>
  <si>
    <t>16-Key Risks across
Sectors and Regions</t>
  </si>
  <si>
    <t>16.1 Introduction and Framing</t>
  </si>
  <si>
    <t>16.1.1 Objective of the Chapte</t>
  </si>
  <si>
    <r>
      <rPr>
        <rFont val="Calibri"/>
        <color theme="1"/>
        <sz val="10.0"/>
      </rPr>
      <t xml:space="preserve">Many people, especially youth, around the world are calling for urgency,
ambition and action. </t>
    </r>
    <r>
      <rPr>
        <rFont val="Calibri"/>
        <color theme="1"/>
        <sz val="10.0"/>
      </rPr>
      <t>Companies are wondering how to manage new
threats to their bottom line, or how to grasp new opportunities. On top
of this growing concern about climate change, the coronavirus disease
2019 (COVID-19) pandemic has exposed vulnerabilities to shocks,
significantly aggravated climate-related risks, and posed new questions
about how to achieve a green, resilient and inclusive recovery (see
Cross-Chapter Box COVID in Chapter 7).</t>
    </r>
  </si>
  <si>
    <t>14-International Cooperation</t>
  </si>
  <si>
    <t>14.5.3 Civil society and social movement</t>
  </si>
  <si>
    <r>
      <rPr>
        <rFont val="Calibri"/>
        <color theme="1"/>
        <sz val="10.0"/>
      </rPr>
      <t>The Paris Agreement’s preamble explicitly recognises the importance of engaging “various actors” in addressing climate change, and the decision adopting the Agreement created the Non-State Actor Zone for Climate Action platform to aid in scaling up these efforts. Specific initiatives have also been taken to facilitate participation of particular groups, such as the UNFCCC’s Local Communities and Indigenous Peoples Platform, which commenced work in Katowice in 2019. Climate movements based in the Global South, as well as in Indigenous territories, are playing an increasingly important role in transnational negotiations through networks such as the Indigenous Peoples Platform. These groups highlight the voices and perspectives of communities and peoples particularly affected by climate change. F</t>
    </r>
    <r>
      <rPr>
        <rFont val="Calibri"/>
        <color theme="1"/>
        <sz val="10.0"/>
      </rPr>
      <t>or instance, the Pacific Climate Warriors is a grassroots network of young people from various countries in the Pacific Islands region whose activities focus on resisting narratives of future inevitability of their Pacific homelands disappearing</t>
    </r>
    <r>
      <rPr>
        <rFont val="Calibri"/>
        <color theme="1"/>
        <sz val="10.0"/>
      </rPr>
      <t xml:space="preserve">, and re-envisioning islanders as warriors defending rights to homeland and culture (McNamara and Farbotko 2017). </t>
    </r>
    <r>
      <rPr>
        <rFont val="Calibri"/>
        <color theme="1"/>
        <sz val="10.0"/>
      </rPr>
      <t>Youth global climate activism, particularly involving young Indigenous climate activists, is another notable recent development. Although there remains little published literature on Indigenous youth climate activism (MacKay et al. 2020), analysis of online sources indicates the emergence of several such groups, including the Pacific Climate Warriors and Te Ara Whatu from Aotearoa New Zealand (Ritchie 2021), as well as Seed Mob in Australia</t>
    </r>
  </si>
  <si>
    <t>Synthesis</t>
  </si>
  <si>
    <t>Table 14.5 Illustrative examples of multi-level governance addressing criteria of effectiveness</t>
  </si>
  <si>
    <r>
      <rPr>
        <rFont val="Calibri"/>
        <color theme="1"/>
        <sz val="10.0"/>
      </rPr>
      <t>Youth climate movement raising mitigation and fossil fuel divestmen</t>
    </r>
    <r>
      <rPr>
        <rFont val="Calibri"/>
        <color theme="1"/>
        <sz val="10.0"/>
      </rPr>
      <t>t on political agendas and in financial sector</t>
    </r>
  </si>
  <si>
    <t>13-National and Sub-national Policies and Institutions</t>
  </si>
  <si>
    <t>13.4.1 Actors and agency in the public process</t>
  </si>
  <si>
    <r>
      <rPr>
        <rFont val="Calibri"/>
        <color theme="1"/>
        <sz val="10.0"/>
      </rPr>
      <t xml:space="preserve">In March 2019, the first global climate strike took place, turning out more than 1 million people around the world (Carrington 2019). </t>
    </r>
    <r>
      <rPr>
        <rFont val="Calibri"/>
        <color theme="1"/>
        <sz val="10.0"/>
      </rPr>
      <t xml:space="preserve">Six months later in September 2019, young people and adults responded to a call 3 to participate in climate strikes as part of the ‘Global Week for Future’ surrounding the UN Climate Action 4 Summit </t>
    </r>
    <r>
      <rPr>
        <rFont val="Calibri"/>
        <color theme="1"/>
        <sz val="10.0"/>
      </rPr>
      <t xml:space="preserve">(Thunberg 2019), and the number of participants globally jumped to an estimated 6 million people 5 (Taylor et al. 2019). Although a handful of studies have reported on who was involved in these strikes, how 6 they were connected, and their messaging (Marris 2019; Wahlström et al. 2019; Bevan et al. 2020; Han and 7 Ahn 2020; Holmberg and Alvinius 2020; Jung et al. 2020; Martiskainen et al. 2020; de Moor et al. 2021; 8 Thackeray et al. 2020; Trihartono et al. 2020; Evensen 2019; Fisher 2019a; Boulianne et al. 2020; Fisher and 9 Nasrin 2021b), </t>
    </r>
    <r>
      <rPr>
        <rFont val="Calibri"/>
        <color theme="1"/>
        <sz val="10.0"/>
      </rPr>
      <t>its consequences in terms of political outcomes and emissions reductions have yet to be fully 10 understood (Fisher and Nasrin 2021b</t>
    </r>
  </si>
  <si>
    <t>Actors and agency in the public process</t>
  </si>
  <si>
    <r>
      <rPr>
        <rFont val="Calibri"/>
        <color theme="1"/>
        <sz val="10.0"/>
      </rPr>
      <t xml:space="preserve">Although digital activism makes it easier to connect globally, it is unclear how digital technology will affect the youth climate movement, and its effects on carbon emissions. </t>
    </r>
    <r>
      <rPr>
        <rFont val="Calibri"/>
        <color theme="1"/>
        <sz val="10.0"/>
      </rPr>
      <t>Research suggests that online activism is likely to involve a more limited range of participants and perspectives (Bennett 2013; Elliott and Earl 2018). Digital tactics could also mean that groups are less embedded in communities and less successful at creating durable social ties, factors that have been found to lead to longer term engagement (Rohlinger and Bunnage 2018; Tufekci 2017; Shirky 2010)</t>
    </r>
  </si>
  <si>
    <t>12-Central and South America</t>
  </si>
  <si>
    <t>Knowledge Gaps</t>
  </si>
  <si>
    <t>12.7.2 Knowledge Gaps by Sector</t>
  </si>
  <si>
    <r>
      <rPr>
        <rFont val="Calibri"/>
        <color theme="1"/>
        <sz val="10.0"/>
      </rPr>
      <t>Regarding the relation of social movements and climate-change adaptation, institutions and politics,</t>
    </r>
    <r>
      <rPr>
        <rFont val="Calibri"/>
        <color theme="1"/>
        <sz val="10.0"/>
      </rPr>
      <t xml:space="preserve"> two major issues stand out: youth movements for climate change and the resistances, mainly urban, to climate-change adaptation policies. </t>
    </r>
    <r>
      <rPr>
        <rFont val="Calibri"/>
        <color theme="1"/>
        <sz val="10.0"/>
      </rPr>
      <t>Little connection is found in research concentrating on resistance to climate-change adaptation policies and their interaction with the politics of place. Conflictivity related to climate change is another understudied issue</t>
    </r>
  </si>
  <si>
    <t>06-Cities Settlements and Key Infrastructure</t>
  </si>
  <si>
    <t>6.1.1 Background and Chapter Outline</t>
  </si>
  <si>
    <r>
      <rPr>
        <rFont val="Calibri"/>
        <color theme="1"/>
        <sz val="10.0"/>
      </rPr>
      <t xml:space="preserve">Voluntary, networked action led by cities was also illustrated by a November 2019 call to </t>
    </r>
    <r>
      <rPr>
        <rFont val="Calibri"/>
        <color theme="1"/>
        <sz val="10.0"/>
      </rPr>
      <t>Mayors and youth climate activists to sign a voluntary pledge in a ‘Race to Zero’ ahead of the Conference of the Parties 26</t>
    </r>
    <r>
      <rPr>
        <rFont val="Calibri"/>
        <color theme="1"/>
        <sz val="10.0"/>
      </rPr>
      <t>, which included endorsing principles of a New Green Deal (C40, 2019).</t>
    </r>
  </si>
  <si>
    <t xml:space="preserve">
6.4.3.4 Enables the Co-production of Adaptation Strategies with Citizens</t>
  </si>
  <si>
    <r>
      <rPr>
        <rFont val="Calibri"/>
        <color theme="1"/>
        <sz val="10.0"/>
      </rPr>
      <t>Youth movements such as Forum for Future</t>
    </r>
    <r>
      <rPr>
        <rFont val="Calibri"/>
        <color theme="1"/>
        <sz val="10.0"/>
      </rPr>
      <t xml:space="preserve"> have joined forces with other environmental and Indigenous organisations to lobby governments and institutions to action (Kenis, 2021; Fisher and Nasrin, 2021; Davies and Hügel, 2021; Hayward, 2021). </t>
    </r>
  </si>
  <si>
    <t>6.4.3.6 Supports Visionary and Imaginative Design</t>
  </si>
  <si>
    <r>
      <rPr>
        <rFont val="Calibri"/>
        <color theme="1"/>
        <sz val="10.0"/>
      </rPr>
      <t xml:space="preserve">Social movements can be powerful sources of such alternative visions of the future, as exemplified by recent Youth Climate Strikes and Extinction Rebellion </t>
    </r>
    <r>
      <rPr>
        <rFont val="Calibri"/>
        <color theme="1"/>
        <sz val="10.0"/>
      </rPr>
      <t xml:space="preserve">(limited evidence, medium agreement). Community protest such as Youth Climate Strikes have influenced urban climate policy agendas including the declaration of climate emergency in municipalities worldwide, fostering a new debate on climate change, although their impact on local policy is ambiguous (Davidson et al., 2020; Thomas, Cretney and Hayward, 2019; Prendergast et al., 2021; Ruiz Campillo, Castán Broto and Westman, 2020). </t>
    </r>
  </si>
  <si>
    <t>Executive Summary</t>
  </si>
  <si>
    <r>
      <rPr>
        <rFont val="Calibri"/>
        <color theme="1"/>
        <sz val="10.0"/>
      </rPr>
      <t xml:space="preserve">Participatory planning for infrastructure provision and risk management to address climate change and underlying drivers of risk in informal and under- serviced neighbourhoods, </t>
    </r>
    <r>
      <rPr>
        <rFont val="Calibri"/>
        <color theme="1"/>
        <sz val="10.0"/>
      </rPr>
      <t xml:space="preserve">the inclusion of Indigenous knowledge and local knowledge, communication and efforts to build local leadership, especially among women and youth, </t>
    </r>
    <r>
      <rPr>
        <rFont val="Calibri"/>
        <color theme="1"/>
        <sz val="10.0"/>
      </rPr>
      <t xml:space="preserve">are examples of inclusive approaches with co-benefits for equity. Providing opportunities for marginalised people, including women, to take on leadership and par- ticipation in local projects can enhance climate governance and its outcomes (high confidence). Since AR5 (IPCC, 2014), </t>
    </r>
    <r>
      <rPr>
        <rFont val="Calibri"/>
        <color theme="1"/>
        <sz val="10.0"/>
      </rPr>
      <t>social movements in many cities, including movements led by youth, Indigenous and ethnic communities have also heightened public awareness about the need for urgent, inclusive action to achieve adaptation that can also enhance well-being</t>
    </r>
    <r>
      <rPr>
        <rFont val="Calibri"/>
        <color theme="1"/>
        <sz val="10.0"/>
      </rPr>
      <t>. {6.1.5; 6.3.5; 6.4.1.2; 6.4.7; Box 6.6, Case study 6.2; Case study 6.4, FAQ6.3}</t>
    </r>
  </si>
  <si>
    <t>Governance and planning</t>
  </si>
  <si>
    <t>Participation</t>
  </si>
  <si>
    <t>5.2 Services, well-being and equity in demand-side mitigation</t>
  </si>
  <si>
    <t>5.2.3 Equity, trust, and participation in demand-side mi</t>
  </si>
  <si>
    <r>
      <rPr>
        <rFont val="Calibri"/>
        <color theme="1"/>
        <sz val="10.0"/>
      </rPr>
      <t xml:space="preserve">25 Environmental justice and climate justice activists worldwide have called attention to the links between
26 economic and environmental inequities, collected and publicised data about them, and demanded
27 stronger mitigation (Goodman 2009; Schlosberg and Collins 2014; Jafry et al. 2019; Cheon
28 2020). </t>
    </r>
    <r>
      <rPr>
        <rFont val="Calibri"/>
        <color theme="1"/>
        <sz val="10.0"/>
      </rPr>
      <t>Youth climate activists, and Indigenous leaders, are also exerting growing political influence
29 towards mitigation</t>
    </r>
    <r>
      <rPr>
        <rFont val="Calibri"/>
        <color theme="1"/>
        <sz val="10.0"/>
      </rPr>
      <t xml:space="preserve"> (Helferty and Clarke 2009; White 2011; Powless 2012; Petheram et al. 2015;
30 Curnow and Gross 2016; Grady-Benson and Sarathy 2016; Claeys and Delgado Pugley 2017; UN 2015;
31 O’Brien et al. 2018; Rowlands and Gomez Peña 2019; Bergmann and Ossewaarde 2020; Han and Ahn
32 2020; Nkrumah 2021).</t>
    </r>
  </si>
  <si>
    <t>5.7 Knowledge gaps</t>
  </si>
  <si>
    <r>
      <rPr>
        <rFont val="Calibri"/>
        <color theme="1"/>
        <sz val="10.0"/>
      </rPr>
      <t>Knowledge gap 4: Dynamic interaction between individual, social, and structural drivers of
46 change
47 B</t>
    </r>
    <r>
      <rPr>
        <rFont val="Calibri"/>
        <color theme="1"/>
        <sz val="10.0"/>
      </rPr>
      <t xml:space="preserve">etter understanding is required on: </t>
    </r>
    <r>
      <rPr>
        <rFont val="Calibri"/>
        <color theme="1"/>
        <sz val="10.0"/>
      </rPr>
      <t xml:space="preserve">(1) More detailed causal mechanisms in the mutual interactions
48 between individual, social, and structural drivers of change and how these vary over time, i.e their relative importance in different transition phases; (2) how narratives associated with specific
2 technologies, group identities, and climate change influence each other and interact over time to enable
3 and constrain mitigation outcomes; (3) how social media influences the development and impacts of
4 narratives about low carbon transitions; (4) </t>
    </r>
    <r>
      <rPr>
        <rFont val="Calibri"/>
        <color theme="1"/>
        <sz val="10.0"/>
      </rPr>
      <t>the effects of social movements (for climate justice, youth
5 climate activism, fossil fuel divestment, and climate action more generally) on social norms and
6 political change, especially in less developed countries; (</t>
    </r>
    <r>
      <rPr>
        <rFont val="Calibri"/>
        <color theme="1"/>
        <sz val="10.0"/>
      </rPr>
      <t>5) how existing provisioning systems and
7 social practices destabilise through the weakening of various lock-in mechanisms, and resulting
8 deliberate strategies for accelerating demand-side transitions; (6) a dynamic understanding of
9 feasibility, which addresses the dynamic mechanisms that lower barriers or drive mitigation options
10 over the barriers. (7) how shocks like prolonged pandemic impacts willingness and capacity to change
11 and their permanency for various social actors and country contexts. The debate on the most powerful
12 leverage point/s and policies for speeding up change in social and technological systems need to be
13 resolved with more evidence. Discussion on the policy interdependence and implications of end-user
14 and efficiency focused strategies have only just started suggesting an important area for future research. what i</t>
    </r>
  </si>
  <si>
    <t>05-Food, Fibre and Other Ecosystem Products</t>
  </si>
  <si>
    <t>5.1.3 Chapter Framework</t>
  </si>
  <si>
    <t>FIGURE -- Youth innovation is under adaptation and mitigation in the framework for chapter 5</t>
  </si>
  <si>
    <t>01-Introduction and Framing</t>
  </si>
  <si>
    <t>1.3.3 Some Other Key Trends and Developments</t>
  </si>
  <si>
    <r>
      <rPr>
        <rFont val="Calibri"/>
        <color theme="1"/>
        <sz val="10.0"/>
      </rPr>
      <t xml:space="preserve">Civil society pressures for stronger action. Civic engagement increased leading up to the Paris Agreement
10 (Bäckstrand and Lövbrand 2019) and after. </t>
    </r>
    <r>
      <rPr>
        <rFont val="Calibri"/>
        <color theme="1"/>
        <sz val="10.0"/>
      </rPr>
      <t xml:space="preserve">Youth movements in several countries show young people’s
11 awareness about climate change, evidenced by the school strikes for the climate (Hagedorn et al. 2019; 12 Buettner 2020; Walker 2020; Thackeray et al. 2020). </t>
    </r>
    <r>
      <rPr>
        <rFont val="Calibri"/>
        <color theme="1"/>
        <sz val="10.0"/>
      </rPr>
      <t xml:space="preserve">Senior figures across many religions (Francis 2015; 13 IFEES 2015) stressed the duty of humanity to protect future generations and the natural world, and warned 14 about the inequities of climate change. Growing awareness of local environmental problems such as air 15 pollution in Asia and Africa (Karlsson et al. 2020), and the threat to indigenous people rights and existence 16 has also fuelled climate activism (Etchart 2017). </t>
    </r>
    <r>
      <rPr>
        <rFont val="Calibri"/>
        <color theme="1"/>
        <sz val="10.0"/>
      </rPr>
      <t>G</t>
    </r>
    <r>
      <rPr>
        <rFont val="Calibri"/>
        <color theme="1"/>
        <sz val="10.0"/>
      </rPr>
      <t>rass-root movements (Cheon and Urpelainen 2018; 17 Fisher et al. 2019), build political pressure for accelerating climate change mitigation, as does increasing 18 climate litigation (Setzer and Vanhala 2019; Chapters 13 and 14)</t>
    </r>
  </si>
  <si>
    <t>01-Point of Departure and Key Concepts</t>
  </si>
  <si>
    <t>1.1.1
A Changing Climate in a Changing World</t>
  </si>
  <si>
    <t>In late 2019, protests calling for strengthened climate action reached an unprecedented level of over 6000 events in 185 countries, with a reported estimate of 7.6 million participants, largely led by the ‘Fridays for Future’ youth movement (Chase-Dunn and Almeida, 2020).</t>
  </si>
  <si>
    <t>09-Africa</t>
  </si>
  <si>
    <t>9.11.1.2 Human Capital Development and Education</t>
  </si>
  <si>
    <r>
      <rPr>
        <rFont val="Calibri"/>
        <color theme="1"/>
        <sz val="10.0"/>
      </rPr>
      <t>Several studies indicate that experiencing low rainfall, warming temperatures or extreme weather events reduce education attainment and that f</t>
    </r>
    <r>
      <rPr>
        <rFont val="Calibri"/>
        <color theme="1"/>
        <sz val="10.0"/>
      </rPr>
      <t>uture climate change may reduce children’s school participation, particularly for agriculturally dependent and poor urban households. In west and central Africa, experiencing lower-than-average rainfall during early life is associated with up to 1.8 fewer years of completed schooling in adolescence, while more rainfall and milder temperatures during the main agricultural season are positively associated with educational attainment for boys and girls in rural Ethiopia</t>
    </r>
    <r>
      <rPr>
        <rFont val="Calibri"/>
        <color theme="1"/>
        <sz val="10.0"/>
      </rPr>
      <t xml:space="preserve"> (Randell and Gray, 2016; Randell and Gray, 2019). In Uganda, low rainfall reduced primary school enrolment by 5% for girls (Björkman-Nyqvist, 2013), and in Malawi, in utero drought exposure was associated with delayed school entry among boys (Abiona, 2017). In rural Zimbabwe, experiencing drought conditions during the first few years of life was associated with fewer grades of completed schooling in adolescence, which translates into a 14% reduction in lifetime earnings (Alderman et al., 2006). In Cameroon, warming temperatures have negatively affected plantain yields, which in turn is linked to lower educational attainment (Fuller et al., 2018). One suggested mechanism underlying the relationship between climate and schooling is that adverse climatic conditions can reduce income among farming households, leading them to pull children out of school (Randell and Gray, 2016; Marchetta et al., 2019). Other potential mechanisms are poor harvests from droughts or supply interruptions from extreme weather events leading to undernutrition among young children, negatively affecting cognitive development and schooling potential (Alderman et al., 2006; Bartlett, 2008).
</t>
    </r>
  </si>
  <si>
    <t>Education and play</t>
  </si>
  <si>
    <t>Nutrition</t>
  </si>
  <si>
    <t>Gender</t>
  </si>
  <si>
    <t>Inequality</t>
  </si>
  <si>
    <t>08-Poverty, Livelihoods and Sustainable Development</t>
  </si>
  <si>
    <t>8.5.2.1 Factors that Support Enabling Environments for Adaptation</t>
  </si>
  <si>
    <r>
      <rPr>
        <rFont val="Calibri"/>
        <color theme="1"/>
        <sz val="10.0"/>
      </rPr>
      <t>The literature shows with high confidence that the poorest groups in society often lose out, and require greater planned adaptation support, having less capacity to adapt than better off groups with easy access to assets (Barbier and Hochard, 2018; Ziervogel, 2019b; Box 8.5). Developing countries such as Burkina Faso, Mali and Zambia are not only among the most vulnerable to climate change, they are also the least able to mobilise the finance needed to adapt to its impacts (ND- GAIN, 2019).</t>
    </r>
    <r>
      <rPr>
        <rFont val="Calibri"/>
        <color theme="1"/>
        <sz val="10.0"/>
      </rPr>
      <t xml:space="preserve"> Women and girls are often most heavily burdened. When building adaptive capacity, these groups can require different support such that their knowledge, capacities and skills can be harnessed, in such a way that does not feminise responsibility and add to their burdens </t>
    </r>
    <r>
      <rPr>
        <rFont val="Calibri"/>
        <color theme="1"/>
        <sz val="10.0"/>
      </rPr>
      <t>(Clissold et al., 2020; McNamara et al., 2021a).</t>
    </r>
  </si>
  <si>
    <t>General burden</t>
  </si>
  <si>
    <t>07-Health, Wellbeing and the Changing Structure of Communities</t>
  </si>
  <si>
    <t>7-Exec summary</t>
  </si>
  <si>
    <t>Climate change is expected to have adverse impacts on well-being and to further threaten mental health (very high confidence). Children and adolescents, particularly girls, elderly people, and people with existing mental, physical and medical challenges are particularly at risk. Mental health impacts are expected to arise from exposure to high temperatures, extreme weather events, displacement, malnutrition, conflict, climate-related economic and social losses, and anxiety and distress associated with worry about climate change (very high confidence) {7.3.1.11}.</t>
  </si>
  <si>
    <t>Mental health</t>
  </si>
  <si>
    <t>Yes</t>
  </si>
  <si>
    <t>7.3.1.11 Future Risks Related to Mental Health and Well-Being</t>
  </si>
  <si>
    <r>
      <rPr>
        <rFont val="Calibri"/>
        <color theme="1"/>
        <sz val="10.0"/>
      </rPr>
      <t xml:space="preserve">Climate change is expected to have adverse impacts on well-being, some of which will become serious enough to threaten mental health (very high confidence). However, changes (Hayes and Poland, 2018) in extreme events due to climate change, including floods (Baryshnikova, 2019), droughts (Carleton, 2017) and hurricanes (Kessler et al., 2008; Boscarino et al., 2013, Boscarino et al., 2017; Obradovich et al., 2018), which are projected to increase due to climate change, directly worsen mental health and well-being and increase anxiety (high confidence). </t>
    </r>
    <r>
      <rPr>
        <rFont val="Calibri"/>
        <color theme="1"/>
        <sz val="10.0"/>
      </rPr>
      <t>Projections suggest that sub-Saharan African children and adolescents, particularly girls, are extremely vulnerable to negative direct and indirect impacts on their mental health and well-being (Atkinson and Bruce, 2015; Owen et al., 2016).</t>
    </r>
    <r>
      <rPr>
        <rFont val="Calibri"/>
        <color theme="1"/>
        <sz val="10.0"/>
      </rPr>
      <t xml:space="preserve"> The direct risks are greatest for people with existing mental disorders, physical injuries, and compromised respiratory, cardiovascular and reproductive systems, with indirect impacts potentially arising from displacement, migration, famine and malnutrition, degradation or destruction of health and social care systems, conflict, and climate-related economic and social losses (high to very high confidence) (Burke et al., 2018; Curtis et al., 2017; Hayes et al., 2018; Serdeczny et al., 2017; Watts et al., 2019). Demographic factors increasing vulnerability include age, gender and low socioeconomic status, though the effect of these will vary depending on the specific manifestation of climate change; overall, climate change is predicted to increase inequality in mental health across the globe (Cianconi et al., 2020). Based on evidence assessed in Section 7.2, future direct impacts of increased heat risks and associated illnesses can be expected to have negative implications for mental health and well-being, with outcomes being highly mediated by adaptation, but there are no assessable studies that quantify such risks. </t>
    </r>
  </si>
  <si>
    <t>8.4.5.4 Future Livelihood Challenges in the Context of Risks and Adaptation Limits</t>
  </si>
  <si>
    <r>
      <rPr>
        <rFont val="Calibri"/>
        <color theme="1"/>
        <sz val="10.0"/>
      </rPr>
      <t xml:space="preserve">The incidence of floods also increases </t>
    </r>
    <r>
      <rPr>
        <rFont val="Calibri"/>
        <color theme="1"/>
        <sz val="10.0"/>
      </rPr>
      <t>the occurrence of diseases (e.g., diarrhoea and respiratory infections) and undernutrition in children living in informal settlements and slums in Asia</t>
    </r>
    <r>
      <rPr>
        <rFont val="Calibri"/>
        <color theme="1"/>
        <sz val="10.0"/>
      </rPr>
      <t xml:space="preserve"> (Ghosh, 2018) and Africa (Clark et al., 2020). </t>
    </r>
    <r>
      <rPr>
        <rFont val="Calibri"/>
        <color theme="1"/>
        <sz val="10.0"/>
      </rPr>
      <t xml:space="preserve">Women and children are currently bearing the worst impacts of climate hazards, and are unable to move due to assigned gender roles </t>
    </r>
    <r>
      <rPr>
        <rFont val="Calibri"/>
        <color theme="1"/>
        <sz val="10.0"/>
      </rPr>
      <t xml:space="preserve">to avoid flooding risks in highly vulnerable slums in Bangladesh. This results in poor living conditions and causes the women emotional distress (Ayeb-Karlsson et al., 2020). </t>
    </r>
  </si>
  <si>
    <t>Physical health</t>
  </si>
  <si>
    <t>6.2.2.2 Urban Flooding</t>
  </si>
  <si>
    <r>
      <rPr>
        <rFont val="Calibri"/>
        <color theme="1"/>
        <sz val="10.0"/>
      </rPr>
      <t xml:space="preserve">In addition, emerging research shows the </t>
    </r>
    <r>
      <rPr>
        <rFont val="Calibri"/>
        <color theme="1"/>
        <sz val="10.0"/>
      </rPr>
      <t>cascading consequences of hazard events, in this case urban flooding</t>
    </r>
    <r>
      <rPr>
        <rFont val="Calibri"/>
        <color theme="1"/>
        <sz val="10.0"/>
      </rPr>
      <t>, on other risks to well-being in ways that are particularly severe for the urban poor, including</t>
    </r>
    <r>
      <rPr>
        <rFont val="Calibri"/>
        <color theme="1"/>
        <sz val="10.0"/>
      </rPr>
      <t xml:space="preserve"> </t>
    </r>
    <r>
      <rPr>
        <rFont val="Calibri"/>
        <color theme="1"/>
        <sz val="10.0"/>
      </rPr>
      <t>mental ill-health,</t>
    </r>
    <r>
      <rPr>
        <rFont val="Calibri"/>
        <color theme="1"/>
        <sz val="10.0"/>
      </rPr>
      <t xml:space="preserve"> incidents of domestic violence impacting children and women</t>
    </r>
    <r>
      <rPr>
        <rFont val="Calibri"/>
        <color theme="1"/>
        <sz val="10.0"/>
      </rPr>
      <t>, chronic diseases and salinity of drinking water ((Matsuyama, Khan and Khalequzzaman, 2020); Section 4.2.4.5; Section 6.2.4.2; Box 7.2; Section 8.4.5.2).</t>
    </r>
  </si>
  <si>
    <t>Violence &amp; CP</t>
  </si>
  <si>
    <t>9.4.5.3 Climate Change Literacy</t>
  </si>
  <si>
    <r>
      <rPr>
        <rFont val="Calibri"/>
        <color theme="1"/>
        <sz val="10.0"/>
      </rPr>
      <t>Age: Elderly populations and</t>
    </r>
    <r>
      <rPr>
        <rFont val="Calibri"/>
        <color theme="1"/>
        <sz val="10.0"/>
      </rPr>
      <t xml:space="preserve"> young children are most vulnerable to health consequences of heat waves, poor air quality, and climate disasters </t>
    </r>
    <r>
      <rPr>
        <rFont val="Calibri"/>
        <color theme="1"/>
        <sz val="10.0"/>
      </rPr>
      <t>(Cairncross et al. 2018 (Drivdal 2016; Buyana et al. 2019) (Box 9.1). These groups might not g</t>
    </r>
    <r>
      <rPr>
        <rFont val="Calibri"/>
        <color theme="1"/>
        <sz val="10.0"/>
      </rPr>
      <t xml:space="preserve">et appropriate food, their mobility might be reduced, education options impaired, and their dependence on others, especially women caregivers may increase </t>
    </r>
    <r>
      <rPr>
        <rFont val="Calibri"/>
        <color theme="1"/>
        <sz val="10.0"/>
      </rPr>
      <t>(Popoola, 2021) (Box 9.1; 9.8)
Age-wealth intersection: many children in poor households in urban informal settlements face severe health and educational consequences when flooding halts education and produces acute infectious disease risks (Drivdal 2016)</t>
    </r>
  </si>
  <si>
    <t>Vulnerability</t>
  </si>
  <si>
    <t>7.4.6.7 Inclusive and Integrative Approaches to Climate- Resilient Peace</t>
  </si>
  <si>
    <r>
      <rPr>
        <rFont val="Calibri"/>
        <color theme="1"/>
        <sz val="10.0"/>
      </rPr>
      <t xml:space="preserve">The 2020 UNEP report on gender and security recommends integrated policy frameworks, better financing to strengthen women’s
roles in peacebuilding, integrated programme design, and further research on gender, climate and security linkages. Inclusive approaches recognise that </t>
    </r>
    <r>
      <rPr>
        <rFont val="Calibri"/>
        <color theme="1"/>
        <sz val="10.0"/>
      </rPr>
      <t>much of the vulnerability that drives conflict risk is generated by existing inequality and marginalisation of large proportions of the population—for example women and youth—</t>
    </r>
    <r>
      <rPr>
        <rFont val="Calibri"/>
        <color theme="1"/>
        <sz val="10.0"/>
      </rPr>
      <t xml:space="preserve">and that peace cannot be achieved without their needs being taken into account and without their participation in peace processes (Mosello et al., 2021). </t>
    </r>
  </si>
  <si>
    <t>7.1.7.3.7 Vulnerability Experienced through Food Systems</t>
  </si>
  <si>
    <r>
      <rPr>
        <rFont val="Calibri"/>
        <color theme="1"/>
        <sz val="10.0"/>
      </rPr>
      <t xml:space="preserve">Stresses and shocks associated with climate change are drivers of food
insecurity, particularly in sub-Saharan Africa, Asia and Latin America
(Betts et al., 2018). </t>
    </r>
    <r>
      <rPr>
        <rFont val="Calibri"/>
        <color theme="1"/>
        <sz val="10.0"/>
      </rPr>
      <t>The most vulnerable groups include smallholder
farmers, pastoralists, agricultural laborers, poorer households, refugees,
indigenous groups, women, children, the elderly and those who are
socioeconomically marginalised</t>
    </r>
    <r>
      <rPr>
        <rFont val="Calibri"/>
        <color theme="1"/>
        <sz val="10.0"/>
      </rPr>
      <t xml:space="preserve"> (FAO et al., 2018; IPCC, 2019b) (high
confidence). </t>
    </r>
    <r>
      <rPr>
        <rFont val="Calibri"/>
        <color theme="1"/>
        <sz val="10.0"/>
      </rPr>
      <t xml:space="preserve">Men, women, children, the elderly and the chronically
ill have different nutritional needs and these vulnerabilities may be
amplified by gendered norms </t>
    </r>
    <r>
      <rPr>
        <rFont val="Calibri"/>
        <color theme="1"/>
        <sz val="10.0"/>
      </rPr>
      <t>and differential access to resources,
information and power (IPCC, 2019b). Extreme climate events have
immediate and long-term impacts on food insecurity and malnutrition
in poor and vulnerable communities, including when women and girls
need to undertake additional duties as laborers and caregivers (FAO
et al., 2018).</t>
    </r>
  </si>
  <si>
    <r>
      <rPr>
        <rFont val="Calibri"/>
        <color theme="1"/>
        <sz val="10.0"/>
      </rPr>
      <t xml:space="preserve">Extreme climate events have immediate and long-term impacts on </t>
    </r>
    <r>
      <rPr>
        <rFont val="Calibri"/>
        <color theme="1"/>
        <sz val="10.0"/>
      </rPr>
      <t>food insecurity and malnutrition</t>
    </r>
    <r>
      <rPr>
        <rFont val="Calibri"/>
        <color theme="1"/>
        <sz val="10.0"/>
      </rPr>
      <t xml:space="preserve"> in poor and vulnerable communitie</t>
    </r>
    <r>
      <rPr>
        <rFont val="Calibri"/>
        <color theme="1"/>
        <sz val="10.0"/>
      </rPr>
      <t>s, including when women and girls need to undertake additional duties as laborers and caregivers</t>
    </r>
    <r>
      <rPr>
        <rFont val="Calibri"/>
        <color theme="1"/>
        <sz val="10.0"/>
      </rPr>
      <t xml:space="preserve"> (FAO et al., 2018).</t>
    </r>
  </si>
  <si>
    <r>
      <rPr>
        <rFont val="Calibri"/>
        <color theme="1"/>
        <sz val="10.0"/>
      </rPr>
      <t xml:space="preserve">Climate hazards are associated with increased </t>
    </r>
    <r>
      <rPr>
        <rFont val="Calibri"/>
        <color theme="1"/>
        <sz val="10.0"/>
      </rPr>
      <t xml:space="preserve">violence against women, girls and vulnerable groups, </t>
    </r>
    <r>
      <rPr>
        <rFont val="Calibri"/>
        <color theme="1"/>
        <sz val="10.0"/>
      </rPr>
      <t>and the experience of armed conflict is gendered (medium confidence).</t>
    </r>
  </si>
  <si>
    <t>09-Buildings</t>
  </si>
  <si>
    <t>Links to sustainable development</t>
  </si>
  <si>
    <t>9.8.4 Social well-being/////9.8.4.2 Improved access to energy sources, gender equality and time savings</t>
  </si>
  <si>
    <r>
      <rPr>
        <rFont val="Calibri"/>
        <color theme="1"/>
        <sz val="10.0"/>
      </rPr>
      <t>I</t>
    </r>
    <r>
      <rPr>
        <rFont val="Calibri"/>
        <color theme="1"/>
        <sz val="10.0"/>
      </rPr>
      <t>n most low- and middle-income developing countries women and children (particularly girls)</t>
    </r>
    <r>
      <rPr>
        <rFont val="Calibri"/>
        <color theme="1"/>
        <sz val="10.0"/>
      </rPr>
      <t xml:space="preserve"> spend a 49 significant amount of their time for gathering fuels for cooking and heating (World Health Organization 50 2016; Rosenthal et al. 2018). For example, </t>
    </r>
    <r>
      <rPr>
        <rFont val="Calibri"/>
        <color theme="1"/>
        <sz val="10.0"/>
      </rPr>
      <t>in Africa more than 70% of the children living in households 51 that primarily cook with polluting fuels spend at least 15 hours</t>
    </r>
    <r>
      <rPr>
        <rFont val="Calibri"/>
        <color theme="1"/>
        <sz val="10.0"/>
      </rPr>
      <t xml:space="preserve"> and, in some countries, more than 30 52 hours per week</t>
    </r>
    <r>
      <rPr>
        <rFont val="Calibri"/>
        <color theme="1"/>
        <sz val="10.0"/>
      </rPr>
      <t xml:space="preserve"> in collecting wood or water, facing significant safety risks and constraints on their available time for education and rest (</t>
    </r>
    <r>
      <rPr>
        <rFont val="Calibri"/>
        <color theme="1"/>
        <sz val="10.0"/>
      </rPr>
      <t>World Health Organization 2016; Mehetre et al. 2017). Also, in
2 several developing countries (e.g., in most African countries but also in India, in rural areas in Latin
3 America and elsewhere) women spend several hours to collect fuel wood and cook, thus limiting their
4 potential for productive activities for income generation or rest ( García-Frapolli et al. 2010; Mehetre
5 et al. 2017; World Health Organization 2016). Expanding access to clean household energy for cooking,
6 heating and lighting will largely help alleviate these burdens (Lewis et al. 2017; World Health
7 Organization 2016; Rosenthal et al. 2018) (Malla et al. 2011). (Jeuland et al. 2018) found that the time
8 savings associated with the adoption of cleaner and more fuel-efficient stoves by low-income
9 households in developing countries are amount to USD 1.3-1.9 per household per month, constituting
10 the 23-43% of the total social benefits attributed to the promotion of clean stoves</t>
    </r>
  </si>
  <si>
    <t>7-FAQ</t>
  </si>
  <si>
    <t>FAQ 12.3 | How do climatic events and conditions affect migration and displacement in Central and South America, will this change due to climate change, and how can communities adapt?</t>
  </si>
  <si>
    <r>
      <rPr>
        <rFont val="Calibri"/>
        <color theme="1"/>
        <sz val="10.0"/>
      </rPr>
      <t xml:space="preserve">The increasing frequency and magnitude of droughts, tropical storms, hurricanes and heavy rains producing landslides and floods have amplified internal movements, overall rural to urban. For instance, rural-to-urban migration in northern Brazil and international migration from Guatemala, Honduras and El Salvador to North America are partly a consequence of prolonged droughts, which have increased the stress of food availability in these highly impoverished regions. Diminished access to water is also a result of privatisation of that resource. </t>
    </r>
    <r>
      <rPr>
        <rFont val="Calibri"/>
        <color theme="1"/>
        <sz val="10.0"/>
      </rPr>
      <t xml:space="preserve">In CA, the majority of migrants are young men, reducing the labour force in their places of origin. </t>
    </r>
  </si>
  <si>
    <t>Migration</t>
  </si>
  <si>
    <t>Livelihoods</t>
  </si>
  <si>
    <t>Box 7.4 | Gender Dimensions of Climate-Related Migration</t>
  </si>
  <si>
    <t>In many cultures, migrants are most often able-bodied, young men (Call et al., 2017; Heaney and Winter, 2016).</t>
  </si>
  <si>
    <t>04-Water</t>
  </si>
  <si>
    <t>Benefits and Effectiveness of WaterRelated Adaptations, Their Limits and
Trade-Off</t>
  </si>
  <si>
    <t>4.7.1.2 Benefits, Including Co-benefits of Water-related Adaptation Responses and Resulting Maladaptation</t>
  </si>
  <si>
    <t>Migration also has gendered impacts, with girls from migrating families being taken out of school (Gioli et al., 2014) or interrupting children’s education overall (WarnerandAfifi,2014).</t>
  </si>
  <si>
    <t>18-Climate Resilient Development Pathways</t>
  </si>
  <si>
    <t>Transitions to Climate Resilient Development</t>
  </si>
  <si>
    <t>Cross-Chapter Box GENDER | Gender, Climate Justice and Transformative Pathways</t>
  </si>
  <si>
    <t>Climate-related extreme events also affect women’s health—by increasing the risk of maternal and infant mortality, disrupting access to family planning and prevention of mother to child transmission
regimens for human immunodeficiency virus (HIV) positive pregnant women (UNDRR, 2019) (see also Section 7.2). Women and the elderly are also disproportionately affected by heat events (Sections 7.1.7.2.1, 7.1.7.2.3, 13.7.1)</t>
  </si>
  <si>
    <t>Mortality</t>
  </si>
  <si>
    <t>8.2.2.2 Observed Impacts and Implications for Structural Inequalities, Gender and Access to Resources</t>
  </si>
  <si>
    <r>
      <rPr>
        <rFont val="Calibri"/>
        <color theme="1"/>
        <sz val="10.0"/>
      </rPr>
      <t>Gender influences the way that people also experience loss and process psychological and emotional distress of losses, such as mortality of children and other relatives in climate-related disasters</t>
    </r>
    <r>
      <rPr>
        <rFont val="Calibri"/>
        <color theme="1"/>
        <sz val="10.0"/>
      </rPr>
      <t xml:space="preserve"> (Chandra et al., 2017). Women’s capacities are often constrained due to their roles in their household and society, institutional barriers and social norms.</t>
    </r>
  </si>
  <si>
    <t>Box 7.1</t>
  </si>
  <si>
    <r>
      <rPr>
        <rFont val="Calibri"/>
        <color theme="1"/>
        <sz val="10.0"/>
      </rPr>
      <t>In Uganda, climate change drives indigenous men to increase their distance and time from home and their families in search of
water and food, leading to an i</t>
    </r>
    <r>
      <rPr>
        <rFont val="Calibri"/>
        <color theme="1"/>
        <sz val="10.0"/>
      </rPr>
      <t>ncrease in sexual violence against indigenous women and girls in their communitie</t>
    </r>
    <r>
      <rPr>
        <rFont val="Calibri"/>
        <color theme="1"/>
        <sz val="10.0"/>
      </rPr>
      <t>s (Mamo, 2020).</t>
    </r>
  </si>
  <si>
    <t>WASH</t>
  </si>
  <si>
    <t>7.2.7.4 Gendered Dimensions of Climate-Related Conflict</t>
  </si>
  <si>
    <r>
      <rPr>
        <rFont val="Calibri"/>
        <color theme="1"/>
        <sz val="10.0"/>
      </rPr>
      <t xml:space="preserve">Motivations for inter-group violence may be influenced by constructions of masculinity, for example the responsibility to secure their family’s survival or pay dowries (Myrttinen et al., 2017), and </t>
    </r>
    <r>
      <rPr>
        <rFont val="Calibri"/>
        <color theme="1"/>
        <sz val="10.0"/>
      </rPr>
      <t xml:space="preserve">gendered roles may incentivise young men to protest or to join non-state armed groups during periods of adverse climate </t>
    </r>
    <r>
      <rPr>
        <rFont val="Calibri"/>
        <color theme="1"/>
        <sz val="10.0"/>
      </rPr>
      <t xml:space="preserve">(Myrttinen et al., 2015; Myrttinen et al., 2017; Anwar et al., 2019; Hendrix and Haggard, 2015; Koren and Bagozzi, 2017). </t>
    </r>
  </si>
  <si>
    <t>Transitions to Climate Resilient
Development</t>
  </si>
  <si>
    <t>/18.3.2 Accelerating TransitionsCross-Chapter Box GENDER | Gender, Climate Justice and Transformative Pathways</t>
  </si>
  <si>
    <r>
      <rPr>
        <rFont val="Calibri"/>
        <color theme="1"/>
        <sz val="10.0"/>
      </rPr>
      <t>Climate change is reducing the quantity and quality of safe water available in many
regions of the world and increasing domestic water management responsibilities (high confidence). I</t>
    </r>
    <r>
      <rPr>
        <rFont val="Calibri"/>
        <color theme="1"/>
        <sz val="10.0"/>
      </rPr>
      <t>n regions with poor drinking water
infrastructure, it is forcing, primarily women and girls, to walk long distances to access water, and limiting time available for other
activities, including education and income generation</t>
    </r>
    <r>
      <rPr>
        <rFont val="Calibri"/>
        <color theme="1"/>
        <sz val="10.0"/>
      </rPr>
      <t xml:space="preserve"> (Eakin et al., 2014; Kookana et al., 2016; Yadav and Lal, 2018). </t>
    </r>
    <r>
      <rPr>
        <rFont val="Calibri"/>
        <color theme="1"/>
        <sz val="10.0"/>
      </rPr>
      <t>Water insecurity
and the lack of water, sanitation and hygiene (WASH) infrastructure have resulted in psychosocial distress and gender-based violence,
as well as poor maternal and child health and nutrition</t>
    </r>
    <r>
      <rPr>
        <rFont val="Calibri"/>
        <color theme="1"/>
        <sz val="10.0"/>
      </rPr>
      <t xml:space="preserve"> (Collins et al., 2019a; Wilson et al., 2019; Geere and Hunter, 2020; Islam et al.,
2020; Mainali et al., 2020) (Sections 4.3.3 and 4.6.4.4) (high confidence). Climate-related extreme events also affect women’s health—by
increasing the risk of maternal and infant mortality, disrupting access to family planning and prevention of mother to child transmission
regimens for human immunodeficiency virus (HIV) positive pregnant women (UNDRR, 2019) (see also Section 7.2). Women and the
elderly are also disproportionately affected by heat events (Sections 7.1.7.2.1, 7.1.7.2.3, 13.7.1).</t>
    </r>
  </si>
  <si>
    <t>4.8.3 Gender, Equity and Social Justice</t>
  </si>
  <si>
    <r>
      <rPr>
        <rFont val="Calibri"/>
        <color theme="1"/>
        <sz val="10.0"/>
      </rPr>
      <t xml:space="preserve">In most societies in developing countries, </t>
    </r>
    <r>
      <rPr>
        <rFont val="Calibri"/>
        <color theme="1"/>
        <sz val="10.0"/>
      </rPr>
      <t>women and girls are in charge of fetching water.</t>
    </r>
    <r>
      <rPr>
        <rFont val="Calibri"/>
        <color theme="1"/>
        <sz val="10.0"/>
      </rPr>
      <t xml:space="preserve"> The necessity of water collection takes away time from i</t>
    </r>
    <r>
      <rPr>
        <rFont val="Calibri"/>
        <color theme="1"/>
        <sz val="10.0"/>
      </rPr>
      <t>ncome-generating activities and education (</t>
    </r>
    <r>
      <rPr>
        <rFont val="Calibri"/>
        <color theme="1"/>
        <sz val="10.0"/>
      </rPr>
      <t>high confidence) (Fontana and Elson, 2014; Kookana et al., 2016; Yadav and Lal, 2018). In addition, the distances women and girls would have to walk as a result of growing water scarcity due to climate change may increase (limited evidence, high confidence) (Becerra et al., 2016) (Sections 4.3.3, 4.5.3). Numerous studies substantiate a male bias in information access, employment opportunities, resource availability and decision-making in water-related adaptation measures (Huynh and Resurreccion, 2014; Sinharoy and Caruso, 2019).</t>
    </r>
  </si>
  <si>
    <t>4.6.4 Adaptation in the Water, Sanitation and Hygiene Sector</t>
  </si>
  <si>
    <r>
      <rPr>
        <rFont val="Calibri"/>
        <color theme="1"/>
        <sz val="10.0"/>
      </rPr>
      <t xml:space="preserve">During periods of water insecurity, people often implement maladaptive strategies (Magnan et al., 2016), that is, strategies that can increase the risk of adverse health impacts, increase exposure to violence or cause malnutrition </t>
    </r>
    <r>
      <rPr>
        <rFont val="Calibri"/>
        <color theme="1"/>
        <sz val="10.0"/>
      </rPr>
      <t xml:space="preserve">(Kher et al., 2015; Pommells et al., 2018; Collins et al., 2019a; Schuster et al., 2020) (medium evidence, high agreement). Examples include walking further, using less safe water sources, prioritising drinking and cooking over personal/ household hygiene, or reducing food/water intake. Conversely, some </t>
    </r>
    <r>
      <rPr>
        <rFont val="Calibri"/>
        <color theme="1"/>
        <sz val="10.0"/>
      </rPr>
      <t>rebalancing of gender roles can occur when women and girls cannot source sufficient water</t>
    </r>
    <r>
      <rPr>
        <rFont val="Calibri"/>
        <color theme="1"/>
        <sz val="10.0"/>
      </rPr>
      <t xml:space="preserve">, with men building additional water supply or storage infrastructure or fetching water (Singh and Singh, 2015; Magesa and Pauline, 2016; Shrestha et al., 2019b). </t>
    </r>
  </si>
  <si>
    <t>4.3.3 Observed Impacts on Water, Sanitation and Hygiene (WaSH)</t>
  </si>
  <si>
    <r>
      <rPr>
        <rFont val="Calibri"/>
        <color theme="1"/>
        <sz val="10.0"/>
      </rPr>
      <t xml:space="preserve">Climate-induced water scarcity and supply disruptions disproportionately impact women and girls. The necessity of water collection takes away time from </t>
    </r>
    <r>
      <rPr>
        <rFont val="Calibri"/>
        <color theme="1"/>
        <sz val="10.0"/>
      </rPr>
      <t>income-generating activities, child care and</t>
    </r>
    <r>
      <rPr>
        <rFont val="Calibri"/>
        <color theme="1"/>
        <sz val="10.0"/>
      </rPr>
      <t xml:space="preserve"> educatio</t>
    </r>
    <r>
      <rPr>
        <rFont val="Calibri"/>
        <color theme="1"/>
        <sz val="10.0"/>
      </rPr>
      <t xml:space="preserve">n (Yadav and Lal, 2018; Schuster et al., 2020) (medium evidence, medium agreement).  </t>
    </r>
    <r>
      <rPr>
        <rFont val="Calibri"/>
        <color theme="1"/>
        <sz val="10.0"/>
      </rPr>
      <t>Consumption of larger volumes of water is essential for healthy women during pregnancy, lactation and caregiving, which increases the amount of water that has to be fetched. Fetching of water is associated with increased risk of sexual abuse, demand for sexual favours at controlled water collection points, physical injuries</t>
    </r>
    <r>
      <rPr>
        <rFont val="Calibri"/>
        <color theme="1"/>
        <sz val="10.0"/>
      </rPr>
      <t xml:space="preserve"> (e.g., musculoskeletal or from animal attacks), domestic violence for not completing daily water-related domestic tasks (limited evidence, high agreement), and poorer maternal and child health (Mercer and Hanrahan, 2017; Pommells et al., 2018; Anwar et al., 2019; Collins et al., 2019a; Geere and Hunter, 2020; Venkataramanan et al., 2020) (medium evidence, high agreement). </t>
    </r>
  </si>
  <si>
    <t>table 9.4 Aspects of mitigation actions in buildings and their contributions to the 2030 Sustainable
2 Development Goal</t>
  </si>
  <si>
    <r>
      <rPr>
        <rFont val="Calibri"/>
        <color theme="1"/>
        <sz val="10.0"/>
      </rPr>
      <t xml:space="preserve">SDG 5: Efficient cook-stoves and improved access to electricity and clean fuels in developing countries will result in substantial </t>
    </r>
    <r>
      <rPr>
        <rFont val="Calibri"/>
        <color theme="1"/>
        <sz val="10.0"/>
      </rPr>
      <t>time savings for women and children</t>
    </r>
    <r>
      <rPr>
        <rFont val="Calibri"/>
        <color theme="1"/>
        <sz val="10.0"/>
      </rPr>
      <t xml:space="preserve">, thus increasing the time for rest, communication, education and productive activities. </t>
    </r>
  </si>
  <si>
    <t>Built environment</t>
  </si>
  <si>
    <t>18.3.2 Accelerating Transitions Cross-Chapter Box GENDER | Gender, Climate Justice and Transformative Pathways</t>
  </si>
  <si>
    <r>
      <rPr>
        <rFont val="Calibri"/>
        <color theme="1"/>
        <sz val="10.0"/>
      </rPr>
      <t xml:space="preserve">Increased access to reproductive health and family planning services, which contributes to climate change resilience and socioeconomic
development through improved </t>
    </r>
    <r>
      <rPr>
        <rFont val="Calibri"/>
        <color theme="1"/>
        <sz val="10.0"/>
      </rPr>
      <t>health and well-being of women and their children</t>
    </r>
    <r>
      <rPr>
        <rFont val="Calibri"/>
        <color theme="1"/>
        <sz val="10.0"/>
      </rPr>
      <t xml:space="preserve">, including increased </t>
    </r>
    <r>
      <rPr>
        <rFont val="Calibri"/>
        <color theme="1"/>
        <sz val="10.0"/>
      </rPr>
      <t>access to education, gender equity
and economic status</t>
    </r>
    <r>
      <rPr>
        <rFont val="Calibri"/>
        <color theme="1"/>
        <sz val="10.0"/>
      </rPr>
      <t xml:space="preserve"> (Onarheim et al., 2016; Starbird et al., 2016; Lopez-Carr, 2017; Hardee et al., 2018) (Section 7.4) (high confidence).</t>
    </r>
  </si>
  <si>
    <t>Economic/health/social systems and protection</t>
  </si>
  <si>
    <t>General benefit</t>
  </si>
  <si>
    <t>Box 9.2 | Indigenous knowledge and local knowledge</t>
  </si>
  <si>
    <r>
      <rPr>
        <rFont val="Calibri"/>
        <color theme="1"/>
        <sz val="10.0"/>
      </rPr>
      <t xml:space="preserve">The diversity of African languages is crucial for climate adaptation. Africa has over 30% of the world’s Indigenous languages (Seti et al., 2016), which are exceptionally rich in ecosystem-specific knowledge on biodiversity, soil systems and water (Oyero, 2007; Mugambiwa, 2018). </t>
    </r>
    <r>
      <rPr>
        <rFont val="Calibri"/>
        <color theme="1"/>
        <sz val="10.0"/>
      </rPr>
      <t>Taking into consideration the low level of literacy in Africa, especially among women and girls, Indigenous languages hold great potential for more effective climate change communication and services that enable climate adaptation</t>
    </r>
    <r>
      <rPr>
        <rFont val="Calibri"/>
        <color theme="1"/>
        <sz val="10.0"/>
      </rPr>
      <t xml:space="preserve"> (Brooks et al., 2005; Ologeh et al., 2018; IPCC, 2019b).</t>
    </r>
  </si>
  <si>
    <t>Climate-change education</t>
  </si>
  <si>
    <t>7.4.2.6 Multi-sectoral Adaptation for Risks of Malnutrition</t>
  </si>
  <si>
    <r>
      <rPr>
        <rFont val="Calibri"/>
        <color theme="1"/>
        <sz val="10.0"/>
      </rPr>
      <t xml:space="preserve">Adaptation actions include </t>
    </r>
    <r>
      <rPr>
        <rFont val="Calibri"/>
        <color theme="1"/>
        <sz val="10.0"/>
      </rPr>
      <t xml:space="preserve">... a combination of </t>
    </r>
    <r>
      <rPr>
        <rFont val="Calibri"/>
        <color theme="1"/>
        <sz val="10.0"/>
      </rPr>
      <t>access to health— including maternal, child and reproductive health</t>
    </r>
    <r>
      <rPr>
        <rFont val="Calibri"/>
        <color theme="1"/>
        <sz val="10.0"/>
      </rPr>
      <t>— and nutrition services, water and sanitation (high confidence); access to nutrition- sensitive and shock-responsive social protection (high confidence). . . . C</t>
    </r>
    <r>
      <rPr>
        <rFont val="Calibri"/>
        <color theme="1"/>
        <sz val="10.0"/>
      </rPr>
      <t xml:space="preserve">ommon enablers across adaptation actions that enhance the effectiveness and feasibility of the adaptation include: education, women’s and girls’ empowerment (high confidence), </t>
    </r>
    <r>
      <rPr>
        <rFont val="Calibri"/>
        <color theme="1"/>
        <sz val="10.0"/>
      </rPr>
      <t>rights-based governance and peacebuilding social cohesion initiatives such as the framework of the Humanitarian Development and Peace Nexus (medium confidence).</t>
    </r>
  </si>
  <si>
    <t>Community adaptation</t>
  </si>
  <si>
    <t>Health</t>
  </si>
  <si>
    <t>Rights</t>
  </si>
  <si>
    <t>Table 9.4 Aspects of mitigation actions in buildings and their contributions to the 2030 Sustainable 2 Development Goal</t>
  </si>
  <si>
    <r>
      <rPr>
        <rFont val="Calibri"/>
        <color theme="1"/>
        <sz val="10.0"/>
      </rPr>
      <t>Notes (from table 9.4) SDG1: Sufficiency and efficiency measures result in reduced energy expenditures and other financial savings that further lead to poverty reduction.</t>
    </r>
    <r>
      <rPr>
        <rFont val="Calibri"/>
        <color theme="1"/>
        <sz val="10.0"/>
      </rPr>
      <t xml:space="preserve"> Access to modern energy forms will largely help alleviate poverty in developing countries as the productive time of women and children will increase, new activities can be developed, etc.</t>
    </r>
    <r>
      <rPr>
        <rFont val="Calibri"/>
        <color theme="1"/>
        <sz val="10.0"/>
      </rPr>
      <t xml:space="preserve"> The distributional costs of some mitigation policies promoting energy efficiency and lower carbon energy may reduce the disposable income of the poor</t>
    </r>
  </si>
  <si>
    <t>Built Environment</t>
  </si>
  <si>
    <t>Table notges</t>
  </si>
  <si>
    <r>
      <rPr>
        <rFont val="Calibri"/>
        <color theme="1"/>
        <sz val="10.0"/>
      </rPr>
      <t xml:space="preserve">A growing body of research acknowledges that </t>
    </r>
    <r>
      <rPr>
        <rFont val="Calibri"/>
        <color theme="1"/>
        <sz val="10.0"/>
      </rPr>
      <t xml:space="preserve">mitigation actions in buildings may have substantial
32 social and economic value </t>
    </r>
    <r>
      <rPr>
        <rFont val="Calibri"/>
        <color theme="1"/>
        <sz val="10.0"/>
      </rPr>
      <t xml:space="preserve">beyond their direct impact of reducing energy consumption and/or GHG
33 emissions (Ürge-Vorsatz et al. 2016; Deng et al. 2017; Reuter et al. 2017; IEA 2014; US EPA 2018;
34 Kamal et al. 2019; Bleyl et al. 2019) (see also Cross-Chapter Box 6 in Chapter 7). In other words, the
35 implementation of these actions in the residential and non-residential sector holds numerous multiple
36 impacts (co-benefits, adverse side-effects, trade-offs, risks, etc.) for the economy, society and end-users,
37 in both developed and developing economies, which can be categorized into the following types (Nikas
38 et al. 2020; Thema et al. 2017; Ferreira et al. 2017; Reuter et al. 2017; IEA 2014; US EPA 2018; Ürge39 Vorsatz et al. 2016): (i) health impacts due to better indoor conditions, energy/fuel poverty alleviation,
40 better ambient air quality and reduction of the heat island effect; (ii) environmental benefits such as
41 reduced local air pollution and the associated impact on ecosystems (acidification, eutrophication, etc.)
42 and infrastructures, reduced sewage production, etc.; (iii) improved resource management including
43 water and energy; (iv) impact on social well-being, including changes in disposable income due to
44 decreased energy expenditures and/or distributional costs of new policies, fuel poverty alleviation and
45 improved access to energy sources, rebound effects, </t>
    </r>
    <r>
      <rPr>
        <rFont val="Calibri"/>
        <color theme="1"/>
        <sz val="10.0"/>
      </rPr>
      <t>increased productive time for women and children,</t>
    </r>
    <r>
      <rPr>
        <rFont val="Calibri"/>
        <color theme="1"/>
        <sz val="10.0"/>
      </rPr>
      <t xml:space="preserve">
46 etc.; (v) microeconomic effects (e.g., productivity gains in non-residential buildings, enhanced asset
47 values of green buildings, fostering innovation); (vi) macroeconomic effects, including impact on GDP
48 driven by energy savings and energy availability, creation of new jobs, decreased employment in the
49 fossil energy sector, long-term reductions in energy prices and possible increases in electricity prices in the medium run, possible impacts on public budgets, etc.; and (vii) energy security implications (e.g.,
2 access to modern energy resources, reduced import dependency, increase of supplier diversity, smaller
3 reserve requirements, increased sovereignty and resilience)</t>
    </r>
  </si>
  <si>
    <r>
      <rPr>
        <rFont val="Calibri"/>
        <color theme="1"/>
        <sz val="10.0"/>
      </rPr>
      <t xml:space="preserve">Adaptive social protection programmes and mechanisms that can support food insecure households and individuals include cash transfers or public work programmes, land reforms, and extension of credit and insurance services that reduce food insecurity and malnutrition during times of environmental stress (Carter and Janzen, 2018; Johnson et al., 2013; Alderman, 2016). </t>
    </r>
    <r>
      <rPr>
        <rFont val="Calibri"/>
        <color theme="1"/>
        <sz val="10.0"/>
      </rPr>
      <t xml:space="preserve">For example, children from families participating in Ethiopia’s Productive Safety Net Program experienced improved nutritional outcomes, partly due to better household food consumption patterns and reduced child labour </t>
    </r>
    <r>
      <rPr>
        <rFont val="Calibri"/>
        <color theme="1"/>
        <sz val="10.0"/>
      </rPr>
      <t>(Porter and Goyal, 2016). School feeding programmes improve nutritional outcomes, especially among girls, by promoting education, and by reducing child pregnancy and fertility rates (Bukvic and Owen, 2017). Adaptive social protection is most effective when it combines climate risk assessment with DRR and wider socioeconomic development objectives (Davies et al., 2013).</t>
    </r>
  </si>
  <si>
    <r>
      <rPr>
        <rFont val="Calibri"/>
        <color theme="1"/>
        <sz val="10.0"/>
      </rPr>
      <t xml:space="preserve">Adaptation to reduce the risk of malnutrition requires multi-sectoral, integrated approaches (very high confidence). </t>
    </r>
    <r>
      <rPr>
        <rFont val="Calibri"/>
        <color theme="1"/>
        <sz val="10.0"/>
      </rPr>
      <t xml:space="preserve">Adaptation actions include access to healthy, affordable diverse diets from sustainable food systems (high confidence) ; a combination of access to health—including maternal, child and reproductive health— and nutrition services, water and sanitation (high confidence); </t>
    </r>
    <r>
      <rPr>
        <rFont val="Calibri"/>
        <color theme="1"/>
        <sz val="10.0"/>
      </rPr>
      <t>access to nutrition-sensitive and shock-responsive social protection (high confidence); and early warning systems (high agreement ), risk sharing, transfer, and risk reduction schemes such as index-based weather insurance (medium confidence) (Mbow et al., 2019; Swinburn et al., 2019; UNICEF/WHO/WBG, 2019; FAO et al., 2021; Macdiarmid and Whybrow, 2019; Liverpool-Tasie et al., 2021).</t>
    </r>
    <r>
      <rPr>
        <rFont val="Calibri"/>
        <color theme="1"/>
        <sz val="10.0"/>
      </rPr>
      <t xml:space="preserve"> Common enablers across adaptation actions that enhance the effectiveness and feasibility of the adaptation include: education, women’s and girls’ empowerment (high confidence), rights-based governance and peacebuilding social cohesion initiatives such as the framework of the Humanitarian Development and Peace Nexus (medium confidence).</t>
    </r>
  </si>
  <si>
    <t>Food production/systems</t>
  </si>
  <si>
    <t>5-FAQ</t>
  </si>
  <si>
    <t>FAQ 5.5: Climate change is not the only factor threatening global food security: other than climate action, what other actions are needed to end hunger and ensure access by all people to nutritious and sufficient food all year round?</t>
  </si>
  <si>
    <r>
      <rPr>
        <rFont val="Calibri"/>
        <color theme="1"/>
        <sz val="10.0"/>
      </rPr>
      <t xml:space="preserve">For food consumers, we could consider shifts to different diets that are healthier and make more efficient use of natural resources; depending on context, these could involve rebalancing consumption of meat and highly processed foods, reducing food loss and waste, and preparing food in more energy-efficient ways. Policymakers can enable such actions through </t>
    </r>
    <r>
      <rPr>
        <rFont val="Calibri"/>
        <color theme="1"/>
        <sz val="10.0"/>
      </rPr>
      <t>appropriate price and trade policies</t>
    </r>
    <r>
      <rPr>
        <rFont val="Calibri"/>
        <color theme="1"/>
        <sz val="10.0"/>
      </rPr>
      <t xml:space="preserve">, implementing policies for sustainable and low-emission agriculture, providing safety nets where needed, and </t>
    </r>
    <r>
      <rPr>
        <rFont val="Calibri"/>
        <color theme="1"/>
        <sz val="10.0"/>
      </rPr>
      <t>empowering women, youth and other socially disadvantaged groups.</t>
    </r>
  </si>
  <si>
    <r>
      <rPr>
        <rFont val="Calibri"/>
        <color theme="1"/>
        <sz val="10.0"/>
      </rPr>
      <t>SDG16: 6 Building retrofits are associated with lower crime.</t>
    </r>
    <r>
      <rPr>
        <rFont val="Calibri"/>
        <color theme="1"/>
        <sz val="10.0"/>
      </rPr>
      <t xml:space="preserve"> Improved access to electric lighting can improve safety 7 (particularly for women and children). </t>
    </r>
    <r>
      <rPr>
        <rFont val="Calibri"/>
        <color theme="1"/>
        <sz val="10.0"/>
      </rPr>
      <t>Institutions that are effective, accountable and transparent are needed at all 8 levels of government for providing energy access and promoting modern renewables as well as boosting 9 sufficiency and efficiency</t>
    </r>
  </si>
  <si>
    <t>5.6 Governance and Policies</t>
  </si>
  <si>
    <t>5.6.4 Policy sequencing and packaging to strengthen enabling conditions</t>
  </si>
  <si>
    <r>
      <rPr>
        <rFont val="Calibri"/>
        <color theme="1"/>
        <sz val="10.0"/>
      </rPr>
      <t>The uptake of decentralised energy services using solar PV in rural areas in
20 developing countries is one such example where successful initiatives are linked to the convergence of
21 multiple policies that include import tariffs, research incentives for R&amp;D, job creation programmes,
22 policies to widen health and education services and strategies for increased safety for women and
23 children</t>
    </r>
    <r>
      <rPr>
        <rFont val="Calibri"/>
        <color theme="1"/>
        <sz val="10.0"/>
      </rPr>
      <t xml:space="preserve"> (Kattumuri and Kruse 2019; Gebreslassie 2020).
24</t>
    </r>
  </si>
  <si>
    <r>
      <rPr>
        <rFont val="Calibri"/>
        <color theme="1"/>
        <sz val="10.0"/>
      </rPr>
      <t xml:space="preserve">More studies with a gender perspective on climate change as a determinant of Indigenous Peoples’ health are needed, along with the perspectives of indigenous children and youth, </t>
    </r>
    <r>
      <rPr>
        <rFont val="Calibri"/>
        <color theme="1"/>
        <sz val="10.0"/>
      </rPr>
      <t>displaced individuals and communities in urban settings (Kowalczewski and Klein, 2018).</t>
    </r>
  </si>
  <si>
    <t>11-Australasia</t>
  </si>
  <si>
    <t>11.4 Indigenous Peoples</t>
  </si>
  <si>
    <r>
      <rPr>
        <rFont val="Calibri"/>
        <color theme="1"/>
        <sz val="10.0"/>
      </rPr>
      <t xml:space="preserve">Due to ongoing impacts of colonisation, Aboriginal and Torres Strait Islander Peoples have, on average, lower income, poorer nutrition, lower school outcomes and employment opportunities, higher incarceration and </t>
    </r>
    <r>
      <rPr>
        <rFont val="Calibri"/>
        <color theme="1"/>
        <sz val="10.0"/>
      </rPr>
      <t>higher levels of removal of children</t>
    </r>
    <r>
      <rPr>
        <rFont val="Calibri"/>
        <color theme="1"/>
        <sz val="10.0"/>
      </rPr>
      <t xml:space="preserve"> than non-Indigenous Australians, represented in high comorbidities of chronic diseases and mental health impacts (Marmot, 2011; Green and Minchin, 2014; AIHW, 2015) ... This relative poverty can reduce climate-adaptive capacities while exacerbating climate change vulnerabilities.</t>
    </r>
  </si>
  <si>
    <t>Coloniality</t>
  </si>
  <si>
    <t xml:space="preserve">Box 5.13: Supporting Youth Adaptation in Food Systems
</t>
  </si>
  <si>
    <r>
      <rPr>
        <rFont val="Calibri"/>
        <color theme="1"/>
        <sz val="10.0"/>
      </rPr>
      <t xml:space="preserve">Box 5.13: Supporting Youth Adaptation in Food Systems
</t>
    </r>
    <r>
      <rPr>
        <rFont val="Calibri"/>
        <color theme="1"/>
        <sz val="10.0"/>
      </rPr>
      <t>Young people are key agents in agrifood systems</t>
    </r>
    <r>
      <rPr>
        <rFont val="Calibri"/>
        <color theme="1"/>
        <sz val="10.0"/>
      </rPr>
      <t xml:space="preserve">: both a vulnerable group, and one that can foster systemic change (high confidence) (Brooks et al., 2019; Figure X; IFAD, 2019; Flynn and Sumberg, 2021; HLPE, 2021). </t>
    </r>
    <r>
      <rPr>
        <rFont val="Calibri"/>
        <color theme="1"/>
        <sz val="10.0"/>
      </rPr>
      <t>Food systems are the largest source of employment for young people, but do not always provide adequate livelihoods or decent working conditions</t>
    </r>
    <r>
      <rPr>
        <rFont val="Calibri"/>
        <color theme="1"/>
        <sz val="10.0"/>
      </rPr>
      <t xml:space="preserve"> (HLPE, 2021). Regions with more youthful populations—such as Sub-Saharan Africa, South Asia and Central America—are both highly vulnerable to climate change impacts and reliant on agriculture, forestry, aquaculture and fisheries for livelihoods (Brooks et al., 2019; IFAD, 2019; HLPE, 2021). Rural youth in these sectors are particularly vulnerable, often with less access to land, water, capital and other resources, shaped by family and social relations, and fewer opportunities (high confidence) (Chingala et al., 2017; Ricker-Gilbert and Chamberlin, 2018; IFAD, 2019; Yeboah et al., 2020; Flynn and Sumberg, 2021; Nhat Lam Duyen, 2021). In these vulnerable regions,</t>
    </r>
    <r>
      <rPr>
        <rFont val="Calibri"/>
        <color theme="1"/>
        <sz val="10.0"/>
      </rPr>
      <t xml:space="preserve"> climate change compounds other drivers such as poverty to increase youth out-migration</t>
    </r>
    <r>
      <rPr>
        <rFont val="Calibri"/>
        <color theme="1"/>
        <sz val="10.0"/>
      </rPr>
      <t xml:space="preserve"> to urban areas or other regions (medium confidence) (Zin et al., 2019; Weinreb et al., 2020; HLPE, 2021; Stoltz et al., 2021; Voss, 2021), which can further worsen rural economies.</t>
    </r>
    <r>
      <rPr>
        <rFont val="Calibri"/>
        <color theme="1"/>
        <sz val="10.0"/>
      </rPr>
      <t xml:space="preserve"> Young low-income rural women may be particularly marginalised and vulnerable</t>
    </r>
    <r>
      <rPr>
        <rFont val="Calibri"/>
        <color theme="1"/>
        <sz val="10.0"/>
      </rPr>
      <t xml:space="preserve"> due to systemic gender inequities in access to land, credit, employment, institutions and other resources (medium confidence) (Sah Akwen, 2017; IFAD, 2019; Flynn and Sumberg, 2021).
</t>
    </r>
  </si>
  <si>
    <t>8.3.4.2 Economic (e.g., Income, Assets) Impacts of Climate Change and Vulnerability</t>
  </si>
  <si>
    <r>
      <rPr>
        <rFont val="Calibri"/>
        <color theme="1"/>
        <sz val="10.0"/>
      </rPr>
      <t xml:space="preserve">Geographical focus on </t>
    </r>
    <r>
      <rPr>
        <rFont val="Calibri"/>
        <color theme="1"/>
        <sz val="10.0"/>
      </rPr>
      <t>non-economic losses in the literature</t>
    </r>
    <r>
      <rPr>
        <rFont val="Calibri"/>
        <color theme="1"/>
        <sz val="10.0"/>
      </rPr>
      <t xml:space="preserve"> is largely on
the Global South, with studies mainly smaller in scale (high agreement).
Many events studied include severe storms, floods and landslides. </t>
    </r>
    <r>
      <rPr>
        <rFont val="Calibri"/>
        <color theme="1"/>
        <sz val="10.0"/>
      </rPr>
      <t>Key
groups affected include low-income groups, agro-pastoralists, women
and girls, children and youth, Indigenous Peoples, ethnic and religious
minorities.</t>
    </r>
    <r>
      <rPr>
        <rFont val="Calibri"/>
        <color theme="1"/>
        <sz val="10.0"/>
      </rPr>
      <t xml:space="preserve"> In Europe, the Samis face significant challenges to health as
ecosystems deteriorate (Europe, the Samis face significant challenges to health as
ecosystems deteriorate (Jaakkola et al., 2018). In Zimbabwe, Storm Idai
affected 270,000 people and subsequent flooding and landslides left
340 people dead and many others missing (Chanza et al., 2020 evidence of loss of cultural heritage sites due to sea level rise and
coastal erosion as well as other climate variability (Brooks et al., 2020).
Haile et al. (2013) show </t>
    </r>
    <r>
      <rPr>
        <rFont val="Calibri"/>
        <color theme="1"/>
        <sz val="10.0"/>
      </rPr>
      <t>flood casualties in Ethiopia include children
drowned while playing outside during the 2007 flood period, although
official data is hard to come by</t>
    </r>
    <r>
      <rPr>
        <rFont val="Calibri"/>
        <color theme="1"/>
        <sz val="10.0"/>
      </rPr>
      <t xml:space="preserve"> (p. 489).</t>
    </r>
  </si>
  <si>
    <t>5.12 Food Security, Consumption and Nutrition // 5.12.1 Introduction</t>
  </si>
  <si>
    <r>
      <rPr>
        <rFont val="Calibri"/>
        <color theme="1"/>
        <sz val="10.0"/>
      </rPr>
      <t>TABLE 
CIDs and mechanisms for</t>
    </r>
    <r>
      <rPr>
        <rFont val="Calibri"/>
        <color theme="1"/>
        <sz val="10.0"/>
      </rPr>
      <t xml:space="preserve"> food security impacts</t>
    </r>
    <r>
      <rPr>
        <rFont val="Calibri"/>
        <color theme="1"/>
        <sz val="10.0"/>
      </rPr>
      <t xml:space="preserve">: Increase in number and intensity of extreme weather events (e.g., droughts, floods) lead to increased food prices, which often leads to lower dietary diversity as well as lower consumption levels.
</t>
    </r>
    <r>
      <rPr>
        <rFont val="Calibri"/>
        <color theme="1"/>
        <sz val="10.0"/>
      </rPr>
      <t>Group most affected: Low-income consumers. Women and girls.</t>
    </r>
    <r>
      <rPr>
        <rFont val="Calibri"/>
        <color theme="1"/>
        <sz val="10.0"/>
      </rPr>
      <t xml:space="preserve">
Refs: FAO et al. (2018), Mbow et al. (2019), Ilboudo Nébié et al. (2021)</t>
    </r>
  </si>
  <si>
    <t>Table 5.14 |  Impacts from climate change drivers on the four dimensions of food security. Adapted from Table 5.1 in SRCCL</t>
  </si>
  <si>
    <r>
      <rPr>
        <rFont val="Calibri"/>
        <color theme="1"/>
        <sz val="10.0"/>
      </rPr>
      <t xml:space="preserve">Climate change extreme events make fruits and vegetables
relatively unaffordable compared with less-nutrient-dense
foods. Countries dependent on food imports, e.g., Small Island
Developing States. Poor households living in flash flood and
saline zones in Bangladesh who rely on monocropped rice.
</t>
    </r>
    <r>
      <rPr>
        <rFont val="Calibri"/>
        <color theme="1"/>
        <sz val="10.0"/>
      </rPr>
      <t>Women and children may experience greater impacts from
extreme events.</t>
    </r>
  </si>
  <si>
    <r>
      <rPr>
        <rFont val="Calibri"/>
        <color theme="1"/>
        <sz val="10.0"/>
      </rPr>
      <t xml:space="preserve">Increase in number and intensity of extreme weather events (e.g., droughts, floods) lead to increased food prices, which often leads to lower dietary diversity as well as lower consumption levels Low-income consumers.
</t>
    </r>
    <r>
      <rPr>
        <rFont val="Calibri"/>
        <color theme="1"/>
        <sz val="10.0"/>
      </rPr>
      <t>Women and girls.</t>
    </r>
  </si>
  <si>
    <t>Synthesis of Observed AdaptationRelated Responses</t>
  </si>
  <si>
    <t>table 16.2 |  Observed examples of maladaptation and co-benefits from adaptation-related responses in human systems.</t>
  </si>
  <si>
    <r>
      <rPr>
        <rFont val="Calibri"/>
        <color theme="1"/>
        <sz val="10.0"/>
      </rPr>
      <t xml:space="preserve">Expansion of informal settlements in cities (Solomon Islands);
relocation to areas prone to landslide and soil erosion or insufficient
housing (Fiji); disproportionate burden on vulnerable communities
(China); temporary relocation created gender inequality
associated with minimal privacy; poor access to private toilets;
sexual harassment; reduced sleep; insufficient or food rationing;
</t>
    </r>
    <r>
      <rPr>
        <rFont val="Calibri"/>
        <color theme="1"/>
        <sz val="10.0"/>
      </rPr>
      <t>exploitation and abuse of children (India</t>
    </r>
    <r>
      <rPr>
        <rFont val="Calibri"/>
        <color theme="1"/>
        <sz val="10.0"/>
      </rPr>
      <t>); inadequate funding and
governance mechanism for community-based relocation caused
loss of culture, economic decline and health concerns (Alaska);
relocation of supply chain to reduce exposure to climate change
resulted in adverse outcomes for communities along the supply
chain</t>
    </r>
  </si>
  <si>
    <t>Box 4.4 | COVID-19 Amplifies Challenges for WaSH Adaptation</t>
  </si>
  <si>
    <r>
      <rPr>
        <rFont val="Arial"/>
        <color theme="1"/>
        <sz val="10.0"/>
      </rPr>
      <t xml:space="preserve">Compound disasters have arisen due to either the co-occurrence of drought, storms or floods and COVID-19. COVID-19 acts as a stress multiplier for women and girls in charge of water collection and minorities and disabled people who are not engaged in water management (Phillips et al., 2020; Rodriguez-Lonebear et al., 2020). </t>
    </r>
    <r>
      <rPr>
        <rFont val="Arial"/>
        <color theme="1"/>
        <sz val="10.0"/>
      </rPr>
      <t>Across the world, existing inequalities deepened due to lockdowns, which further limited access to clean water and education for women and girls, and reinstated gendered responsibilities of child, elderly and sick care, which had been previously externalised</t>
    </r>
    <r>
      <rPr>
        <rFont val="Arial"/>
        <color theme="1"/>
        <sz val="10.0"/>
      </rPr>
      <t xml:space="preserve"> (Cousins, 2020; Neal, 2020; Zavaleta-Cortijo et al., 2020). Accordingly, COVID-19 has further steepened the path to reach SDGs 2, 3, 4, 5 and 11 (Lambert et al., 2020; Mukherjee et al., 2020; Neal, 2020; Pramanik et al., 2021). I</t>
    </r>
  </si>
  <si>
    <t>11.1.2 Economic, Demographic and Social Trends</t>
  </si>
  <si>
    <r>
      <rPr>
        <rFont val="Calibri"/>
        <color theme="1"/>
        <sz val="10.0"/>
      </rPr>
      <t xml:space="preserve">Climate change inaction exacerbates intergenerational inequity, including prospects for the current younger population (Hayward, 2012). </t>
    </r>
    <r>
      <rPr>
        <rFont val="Calibri"/>
        <color theme="1"/>
        <sz val="10.0"/>
      </rPr>
      <t>Increasing transient worker populations (ABS, 2018) may diminish social networks and adaptive capacity (Jiang et al., 2017). The region has an ageing population and increasing numbers of people living on their own who are highly vulnerable to extreme events, including heat stress and flooding (Zhang et al., 2013).</t>
    </r>
  </si>
  <si>
    <t>Intergenerational justice</t>
  </si>
  <si>
    <t>Adaption</t>
  </si>
  <si>
    <t>12.5.7 Poverty, Livelihood and Sustainable Development</t>
  </si>
  <si>
    <r>
      <rPr>
        <rFont val="Calibri"/>
        <color theme="1"/>
        <sz val="10.0"/>
      </rPr>
      <t xml:space="preserve">Inequality is growing, a CSA structural characteristic; the Gini index
average for Latin American countries (including Mexico) decreased to
0.466 in 2017, where 1% of the richest got 22  times more income
than 10% of the poorest (ECLAC, 2019b; Busso and Messina, 2020),
but in 2018, 29.6% of Latin American populations were poor (which
increased to 182 million) and 10.2% were living in extreme poverty;
in 2018 (increased to 63  million) (ECLAC, 2019b) and in 2020, due
to the COVID crisis, the Gini coefficient projection of increases range
from 1.1% to 7.8% (ECLAC and PAHO, 2020), with poverty increasing
to 33.7% (209 millions) and extreme poverty to 12.5% (78 millions)
(ECLAC and PAHO, 2020; ECLAC, 2021). </t>
    </r>
    <r>
      <rPr>
        <rFont val="Calibri"/>
        <color theme="1"/>
        <sz val="10.0"/>
      </rPr>
      <t xml:space="preserve">Those poverty and extreme
poverty rates are higher among children, young people, women,
Indigenous Peoples </t>
    </r>
    <r>
      <rPr>
        <rFont val="Calibri"/>
        <color theme="1"/>
        <sz val="10.0"/>
      </rPr>
      <t>(Reckien et al., 2017; Busso and Messina, 2020),
migrants (Dodman et al., 2019) and rural populations. Climate change
has differential impacts, and even within a household there may be
important differences in relation to age, gender, health and disability;
these factors may intersect with one another (high confidence)
(Reckien et al., 2017; Busso and Messina, 2020).</t>
    </r>
  </si>
  <si>
    <t>Intersectionality</t>
  </si>
  <si>
    <t>15-Investment and Finance</t>
  </si>
  <si>
    <t>Approaches to accelerate alignment of financial flows with long-term
41 global goals</t>
  </si>
  <si>
    <t>15.6.7 Development of local capital market</t>
  </si>
  <si>
    <r>
      <rPr>
        <rFont val="Calibri"/>
        <color theme="1"/>
        <sz val="10.0"/>
      </rPr>
      <t>De-risking tools to lower capital costs and mobilise diverse investors. Paris aligned NDCs that 2 integrate policies on COVID-19 pandemic recovery, climate action, sustainable development, just 3 transition and equity can harness co-benefits including contribution to “Invisible UN SDG 7 energy 4 poverty sectors” (high confidence). Developing countries require access to affordable finance for 5 projects ranging from clean cooking solutions (Accenture 2018; World Bank et al. 2021); decentralised 6 energy systems, intra-country power stations and regionally shared power pools with their associated 7 energy distribution networks (IEA 2020d; IRENA 2020c). Close to 3 billion people in Africa and 8 developing Asia have no access to clean cooking.</t>
    </r>
    <r>
      <rPr>
        <rFont val="Calibri"/>
        <color theme="1"/>
        <sz val="10.0"/>
      </rPr>
      <t xml:space="preserve"> For sub-Sahara Africa, the acute lack of electricity 9 access lags behind all regions on SDG 7 indicators impacting mostly women and children</t>
    </r>
    <r>
      <rPr>
        <rFont val="Calibri"/>
        <color theme="1"/>
        <sz val="10.0"/>
      </rPr>
      <t xml:space="preserve"> (see Chapter 10 6, box 6.1; (IEA et al. 2021; IEA 2021e; Stritzke et al. 2021; Zhang 2021)). </t>
    </r>
  </si>
  <si>
    <t xml:space="preserve">4.8.3 Gender, Equity and Social Justice </t>
  </si>
  <si>
    <r>
      <rPr>
        <rFont val="Calibri"/>
        <color theme="1"/>
        <sz val="10.0"/>
      </rPr>
      <t xml:space="preserve">In summary, there is high confidence that the effects of climate change-induced water insecurity are not evenly felt across populations. </t>
    </r>
    <r>
      <rPr>
        <rFont val="Calibri"/>
        <color theme="1"/>
        <sz val="10.0"/>
      </rPr>
      <t>Particularly vulnerable groups are women, children, disabled and Indigenous Peoples whose ability to access adequate water is limited and varies across race, ethnicity and caste.</t>
    </r>
    <r>
      <rPr>
        <rFont val="Calibri"/>
        <color theme="1"/>
        <sz val="10.0"/>
      </rPr>
      <t xml:space="preserve"> Equity and justice are central to climate change adaptation and sustainable development, as the world’s poorest people and countries feel the adverse impacts of a changing climate most acutely. These groups can become even more vulnerable due to adaptation actions that are not equitable.</t>
    </r>
  </si>
  <si>
    <t>8.3.2.1 Hotspots and Spatial Patterns of Multidimensional Vulnerability</t>
  </si>
  <si>
    <r>
      <rPr>
        <rFont val="Calibri"/>
        <color theme="1"/>
        <sz val="10.0"/>
      </rPr>
      <t>While</t>
    </r>
    <r>
      <rPr>
        <rFont val="Calibri"/>
        <color theme="1"/>
        <sz val="10.0"/>
      </rPr>
      <t xml:space="preserve"> climate change differentially impacts people in vulnerable situations within countries, including the poor, children, women, marginalised Indigenous or other ethnic minority peopl</t>
    </r>
    <r>
      <rPr>
        <rFont val="Calibri"/>
        <color theme="1"/>
        <sz val="10.0"/>
      </rPr>
      <t xml:space="preserve">e (Rhiney et al., 2016; Méndez et al., 2020), the global assessment results underscore that, in most vulnerable regions and countries, </t>
    </r>
    <r>
      <rPr>
        <rFont val="Calibri"/>
        <color theme="1"/>
        <sz val="10.0"/>
      </rPr>
      <t>very limited resources and structures exist to support these groups when droughts, floods or storms occur and place an additional burden on these groups.</t>
    </r>
  </si>
  <si>
    <t>6.2.1 Risk Creation in Cities, Settlements and Infrastructure</t>
  </si>
  <si>
    <r>
      <rPr>
        <rFont val="Calibri"/>
        <color theme="1"/>
        <sz val="10.0"/>
      </rPr>
      <t xml:space="preserve">The data assessed in this section are limited by uneven coverage. Despite improvements since AR5, data continue to be more complete for extreme events than for chronic hazards and everyday risks, which may have high aggregate impacts and disproportionately erode </t>
    </r>
    <r>
      <rPr>
        <rFont val="Calibri"/>
        <color theme="1"/>
        <sz val="10.0"/>
      </rPr>
      <t xml:space="preserve">the well-being of urban poor households, especially for the most vulnerable, including women, children, the aged, disabled and homeless </t>
    </r>
    <r>
      <rPr>
        <rFont val="Calibri"/>
        <color theme="1"/>
        <sz val="10.0"/>
      </rPr>
      <t xml:space="preserve">(van Wesenbeeck, Sonneveld and Voortman, 2016; Kinay et al., 2019; Connelly et al., 2018). </t>
    </r>
  </si>
  <si>
    <t>13-Europe</t>
  </si>
  <si>
    <t>How can climate change affect social inequality in Europe?</t>
  </si>
  <si>
    <t>Frequently Asked Question</t>
  </si>
  <si>
    <r>
      <rPr>
        <rFont val="Calibri"/>
        <color theme="1"/>
        <sz val="10.0"/>
      </rPr>
      <t xml:space="preserve">Social inequalities in Europe arise from disparities in income, gender, ethnicity, age as well as other social
categorisations. In the EU, about 20% of the population (109 million people) live under conditions of poverty or social exclusion. Moreover, poverty is unequally distributed across Europe, with higher poverty levels in EEU. </t>
    </r>
    <r>
      <rPr>
        <rFont val="Calibri"/>
        <color theme="1"/>
        <sz val="10.0"/>
      </rPr>
      <t>The oldest and youngest in society are often most vulnerable</t>
    </r>
  </si>
  <si>
    <t>8.3.4.1 Economic (e.g., Income, Assets) Impacts of Climate Change and Vulnerability</t>
  </si>
  <si>
    <r>
      <rPr>
        <rFont val="Calibri"/>
        <color theme="1"/>
        <sz val="10.0"/>
      </rPr>
      <t xml:space="preserve">There is robust evidence that many African countries experience climate-related losses in terms of loss of crop yields, destroyed homes, food insecurity through increased food prices, and displacement ... </t>
    </r>
    <r>
      <rPr>
        <rFont val="Calibri"/>
        <color theme="1"/>
        <sz val="10.0"/>
      </rPr>
      <t>Attention has been focused on low-income groups, women and children,</t>
    </r>
    <r>
      <rPr>
        <rFont val="Calibri"/>
        <color theme="1"/>
        <sz val="10.0"/>
      </rPr>
      <t xml:space="preserve"> poor rural communities, and Indigenous Peoples such as the example of the Dupong, an Indigenous Peoples in Ghana using Indigenous strategies to limit adverse impacts of climate change-induced water shortages (Opare, 2018)</t>
    </r>
  </si>
  <si>
    <t>9.10.2.4 Impacts of Extreme Weather</t>
  </si>
  <si>
    <r>
      <rPr>
        <rFont val="Calibri"/>
        <color theme="1"/>
        <sz val="10.0"/>
      </rPr>
      <t>Flooding and landslides are common after extreme rainfall and are the most frequently described impact of climate variability in Africa’s cities currently, with residents of poorly serviced or informal settlements most vulnerable (Hunter et al., 2020).</t>
    </r>
    <r>
      <rPr>
        <rFont val="Calibri"/>
        <color theme="1"/>
        <sz val="10.0"/>
      </rPr>
      <t xml:space="preserve"> Post-traumatic stress disorders in affected individuals are common, including in children</t>
    </r>
    <r>
      <rPr>
        <rFont val="Calibri"/>
        <color theme="1"/>
        <sz val="10.0"/>
      </rPr>
      <t xml:space="preserve"> (Rother, 2020). </t>
    </r>
  </si>
  <si>
    <t>Key Risks Across Sectors and Regions</t>
  </si>
  <si>
    <t>16.5.2.3.5 Risk to human health (RKR-E)</t>
  </si>
  <si>
    <r>
      <rPr>
        <rFont val="Calibri"/>
        <color theme="1"/>
        <sz val="10.0"/>
      </rPr>
      <t xml:space="preserve">iii) Climate change would lead to </t>
    </r>
    <r>
      <rPr>
        <rFont val="Calibri"/>
        <color theme="1"/>
        <sz val="10.0"/>
      </rPr>
      <t>severe risks of morbidity and
mortality caused by waterborne diseases, particularly for diarrhoea
in children in many lower- and middle-income countries</t>
    </r>
    <r>
      <rPr>
        <rFont val="Calibri"/>
        <color theme="1"/>
        <sz val="10.0"/>
      </rPr>
      <t xml:space="preserve"> (LMICs)
and where vulnerability remains high (medium confidence). The
global CMR for diarrhoea is 1.98 for all ages, but varies by region
and age group, reaching as high as 53 for &lt;1-year-olds in Africa
(IHME, 2019). In these vulnerable populations, even a small
percentage increase can lead to substantial additional morbidity
and mortality. For example, assuming no change in vulnerability
or population, an increase in diarrhoea mortality of only 5% over
2019 baseline rates would create a severe risk (CMR of 2.0) for
children under the age of 1 in the World Health Organization
(WHO) Africa (AFRO) region. This percent increase due to climate
change is plausible since diarrhoea incidence increases of 7%
(95% confidence interval 3–10%) are associated with a 1°C
increase in ambient temperature (WHO, 2014; Carlton et al., 2016),
and diarrhoea is positively associated with heavy rainfall and
flooding events (Levy et al., 2016), expected in some regions (WGI).
Assuming vulnerability remains the same as today, mortality and
morbidity rates would increase equivalentl</t>
    </r>
  </si>
  <si>
    <t>9.8.1 Vulnerability to Observed and Projected Impacts from Climate Change</t>
  </si>
  <si>
    <r>
      <rPr>
        <rFont val="Calibri"/>
        <color theme="1"/>
        <sz val="10.0"/>
      </rPr>
      <t>Children and pregnant women experience disproportionately greater adverse health and nutrition impacts (</t>
    </r>
    <r>
      <rPr>
        <rFont val="Calibri"/>
        <color theme="1"/>
        <sz val="10.0"/>
      </rPr>
      <t>very high confidence) (Gebremeskel Haile et al., 2019; see Chapter 7 Section 7.2.4).</t>
    </r>
  </si>
  <si>
    <t>5.12.4.1 Food availability and access</t>
  </si>
  <si>
    <r>
      <rPr>
        <rFont val="Calibri"/>
        <color theme="1"/>
        <sz val="10.0"/>
      </rPr>
      <t xml:space="preserve">Box 5.10: Food Safety Interactions with Food Security and Malnutrition
Climate change significantly increases the future food safety risks (high confidence) (Sections 5.8.2, 5.8.3, 5.11.1, Box 5.9). Increasing temperatures and drought stress are expected to lead to greater aflatoxin contamination of food crops. </t>
    </r>
    <r>
      <rPr>
        <rFont val="Calibri"/>
        <color theme="1"/>
        <sz val="10.0"/>
      </rPr>
      <t xml:space="preserve">Aflatoxins, a major foodborne hazard, contaminate staple crops and are associated with various health risks, including stunting in children and cancer (Koshiol et al., 2017). In LICs, children with high exposure to aflatoxins were found to be more likely to suffer from micronutrient (zinc and vitamin A) deficiencies (Watson et al., 2016b). </t>
    </r>
    <r>
      <rPr>
        <rFont val="Calibri"/>
        <color theme="1"/>
        <sz val="10.0"/>
      </rPr>
      <t>Climate change is expected to cause decreases in micro- and macronutrient content of foods, leading to an increased burden of infectious diseases, diarrhea and anaemia, with an estimated 10% increase in disability-adjusted life years (DALYs) by 2050 associated with undernutrition and micronutrient deficiencies (Aberman and Tirado, 2014; Smith and Myers, 2018; Weyant et al., 2018; Zhu et al., 2018a; Ebi and Loladze, 2019; FAO, 2020a; Sulser et al., 2021b).
Children in low-income countries will be at greater risk of undernutrition from these multiple climate change impacts, including lower food availability, quality and safety and increased risk of diarrheal disease (high confidence) (Aberman and Tirado, 2014). One study of 30 countries in Africa estimated that, by 2100, increased temperatures under RCP8.5 could increase children’s wasting by 37% in western Africa and 25% in southern Africa (Baker and Anttila-Hughes, 2020).</t>
    </r>
  </si>
  <si>
    <t>9.8.2.2 Energy/fuel poverty, indoor environmental quality and health</t>
  </si>
  <si>
    <r>
      <rPr>
        <rFont val="Calibri"/>
        <color theme="1"/>
        <sz val="10.0"/>
      </rPr>
      <t>Living in fuel poverty, and particularly in cold and damp housing is related to excess winter mortality  and increased morbidity rates due to respiratory and cardiovascular diseases, arthritic and rheumatic illnesses, asthma, etc. (Camprubí et al. 2016; Wilson et al. 2016; Lacroix and Chaton 2015; Ormandy and Ezratty 2016; Payne et al. 2015; Thema et al. 2017). In addition, lack of affordable warmth can generate stress related to chronic discomfort and high bills, fear of falling into debt, and a sense of  lacking control, which are potential drivers of further negative mental health outcomes, such as depression (Howden-Chapman et al. 2012; Payne et al. 2015; Wilson et al. 2016; Liddell and Guiney 2015).</t>
    </r>
    <r>
      <rPr>
        <rFont val="Calibri"/>
        <color theme="1"/>
        <sz val="10.0"/>
      </rPr>
      <t xml:space="preserve"> Health risks from exposure to cold and inadequate indoor environmental quality may be higher for low-income, energy-poor households, and in particular for those with elderly, young children, and members with existing respiratory illness </t>
    </r>
    <r>
      <rPr>
        <rFont val="Calibri"/>
        <color theme="1"/>
        <sz val="10.0"/>
      </rPr>
      <t>(Payne et al. 2015; Thomson et al. 2017b; Nunes 2019). High temperatures during summer can also be dangerous for people living in buildings with inadequate thermal insulation and inappropriate ventilation (Sanchez-Guevara et al. 2019; Thomson et al. 2019;Ormandy and Ezratty 2016). Summer fuel poverty (or summer overheating risk) may increase significantly in the coming decades under a warming climate (see also Section 9.7), with the poorest, who cannot afford to install air conditioning, and the elderly (Nunes 2020) being the most vulnerable</t>
    </r>
  </si>
  <si>
    <t xml:space="preserve">9.10.2 Observed Impacts and Projected Risks </t>
  </si>
  <si>
    <r>
      <rPr>
        <rFont val="Calibri"/>
        <color theme="1"/>
        <sz val="10.0"/>
      </rPr>
      <t>Climate change is already impacting certain health outcomes in Africa (e.g. temperature-related mortality) and risks for most (but not all) health outcomes are projected to increase with increasing global warming (Figure 9.32),</t>
    </r>
    <r>
      <rPr>
        <rFont val="Calibri"/>
        <color theme="1"/>
        <sz val="10.0"/>
      </rPr>
      <t xml:space="preserve"> with young children (&lt;5 years old),</t>
    </r>
    <r>
      <rPr>
        <rFont val="Calibri"/>
        <color theme="1"/>
        <sz val="10.0"/>
      </rPr>
      <t xml:space="preserve"> the elderly (&gt;65 years old), pregnant women, individuals with pre-existing morbidities, physical labourers and people living in poverty or affected by other socioeconomic determinants of health being </t>
    </r>
    <r>
      <rPr>
        <rFont val="Calibri"/>
        <color theme="1"/>
        <sz val="10.0"/>
      </rPr>
      <t xml:space="preserve">the most vulnerable </t>
    </r>
    <r>
      <rPr>
        <rFont val="Calibri"/>
        <color theme="1"/>
        <sz val="10.0"/>
      </rPr>
      <t>(</t>
    </r>
    <r>
      <rPr>
        <rFont val="Arial"/>
        <i/>
        <color theme="1"/>
        <sz val="10.0"/>
      </rPr>
      <t>high confidence</t>
    </r>
    <r>
      <rPr>
        <rFont val="Arial"/>
        <color theme="1"/>
        <sz val="10.0"/>
      </rPr>
      <t xml:space="preserve">). </t>
    </r>
  </si>
  <si>
    <t>Changes in water-related hazards disproportionately impact vulnerable
populations such as the poor, women, children, Indigenous Peoples
and the elderly in all locations, especially in the Global South, due
to systemic inequities stemming from historical, socioeconomic and
political marginalisation (medium confidence). {4.3.1, 4.3.3, 4.3.4,
4.3.8}</t>
  </si>
  <si>
    <t>10-Asia</t>
  </si>
  <si>
    <t>Regional and Sub-regional Characteristics</t>
  </si>
  <si>
    <t>10.3.3 Demographics and Socioeconomic Characteristics</t>
  </si>
  <si>
    <r>
      <rPr>
        <rFont val="Calibri"/>
        <color theme="1"/>
        <sz val="10.0"/>
      </rPr>
      <t>A</t>
    </r>
    <r>
      <rPr>
        <rFont val="Calibri"/>
        <color theme="1"/>
        <sz val="10.0"/>
      </rPr>
      <t xml:space="preserve">s poor households are constrained in their ability to receive nutrition,
schooling and health care for their children, </t>
    </r>
    <r>
      <rPr>
        <rFont val="Calibri"/>
        <color theme="1"/>
        <sz val="10.0"/>
      </rPr>
      <t>this is greatly dampening
progress in human capital development and productivity growth,
both of which are critical imperatives for sustainable development
(Carleton and Hsiang, 2016; Schlenker and Auffhammer, 2018)</t>
    </r>
  </si>
  <si>
    <t>Reason for Concern across scales</t>
  </si>
  <si>
    <t>16.6.1.2 Results, Implications and Gaps</t>
  </si>
  <si>
    <r>
      <rPr>
        <rFont val="Calibri"/>
        <color theme="1"/>
        <sz val="10.0"/>
      </rPr>
      <t>The c</t>
    </r>
    <r>
      <rPr>
        <rFont val="Calibri"/>
        <color theme="1"/>
        <sz val="10.0"/>
      </rPr>
      <t>urrent SDG 13 (climate action) targets also do
not specifically track the possibility of differential impacts on society
from disasters and extreme weather events</t>
    </r>
    <r>
      <rPr>
        <rFont val="Calibri"/>
        <color theme="1"/>
        <sz val="10.0"/>
      </rPr>
      <t xml:space="preserve"> (RFC2). For example, the
first indicator (Section 13.1.1.1), ‘Number of deaths, missing persons
and directly affected persons attributed to disasters per 100,000
population’, does not include any requirement for disaggregated data,
unlike several other socioeconomic and population SDG indicators,
</t>
    </r>
    <r>
      <rPr>
        <rFont val="Calibri"/>
        <color theme="1"/>
        <sz val="10.0"/>
      </rPr>
      <t>making it difficult to track the different effects that climate-related
disasters are expected to have on men, women and children across
different segments of society, relevant for distributional impacts
(RFC3)</t>
    </r>
  </si>
  <si>
    <r>
      <rPr>
        <rFont val="Calibri"/>
        <color theme="1"/>
        <sz val="10.0"/>
      </rPr>
      <t xml:space="preserve">This section examines the mutual reinforcement of climate change impacts and structural inequalities. There is robust evidence that negative impacts and harm posed by climate change are also a result of social and political processes and existing structural inequalities (Sealey-Huggins, 2018). </t>
    </r>
    <r>
      <rPr>
        <rFont val="Calibri"/>
        <color theme="1"/>
        <sz val="10.0"/>
      </rPr>
      <t>Climate change encompasses unevenly distributed impacts on women, youth, elderly, Indigenous Peoples, communities of colour, urban poor and socially excluded groups, exacerbated by unequal distribution of resources and poor access for some</t>
    </r>
    <r>
      <rPr>
        <rFont val="Calibri"/>
        <color theme="1"/>
        <sz val="10.0"/>
      </rPr>
      <t xml:space="preserve"> (Rufat et al., 2015; McNeeley, 2017; Sealey-Huggins, 2018).</t>
    </r>
  </si>
  <si>
    <t>Cross-Chapter Box DISASTER | Disasters as the Public Face of Climate Change</t>
  </si>
  <si>
    <t>Cross-Chapter Box DISASTER</t>
  </si>
  <si>
    <r>
      <rPr>
        <rFont val="Calibri"/>
        <color rgb="FF000000"/>
        <sz val="10.0"/>
      </rPr>
      <t>Disasters expose inequalities in natural and managed systems and human systems as they disproportionately affect poor and</t>
    </r>
    <r>
      <rPr>
        <rFont val="Calibri"/>
        <color rgb="FF000000"/>
        <sz val="10.0"/>
      </rPr>
      <t xml:space="preserve"> marginalised communities like ethnic minorities, people of colour, Indigenous Peoples, women and children. </t>
    </r>
  </si>
  <si>
    <t>16.6.2 Sustainable development and technological innovation: Synergies, trade-offs and
14 governance</t>
  </si>
  <si>
    <r>
      <rPr>
        <rFont val="Calibri"/>
        <color theme="1"/>
        <sz val="10.0"/>
      </rPr>
      <t xml:space="preserve">Innovation and climate mitigation policies can also have negative socio-economic impacts and not all countries, actors and regions around the world benefit equally from rapid technological change (UNCTAD 2019; Eisenberg 2019; McCauley and Heffron 2018; Henry et al. 2020b; Deng et al. 2018a). 11 In fact, socio-technical transitions often create winners and losers (Roberts et al. 2018). Technological change can reinforce existing divides between women and men, rural and urban populations, and rich and poor communities, as older workers displaced by technological change will not qualify for jobs if they were unable to acquire new skills, </t>
    </r>
    <r>
      <rPr>
        <rFont val="Calibri"/>
        <color theme="1"/>
        <sz val="10.0"/>
      </rPr>
      <t xml:space="preserve">weak educational systems may not prepare young people for emerging employment opportunities, </t>
    </r>
    <r>
      <rPr>
        <rFont val="Calibri"/>
        <color theme="1"/>
        <sz val="10.0"/>
      </rPr>
      <t>and disadvantaged social groups, including women in many countries, often have fewer opportunities for formal education (UNCTAD 2019; McCauley and Heffron 17 2018).</t>
    </r>
  </si>
  <si>
    <t>SPM</t>
  </si>
  <si>
    <t>00-Summary for Policymakers</t>
  </si>
  <si>
    <t>Mid to Long-term Risks (2041–2100)</t>
  </si>
  <si>
    <r>
      <rPr>
        <rFont val="Calibri"/>
        <color theme="1"/>
        <sz val="10.0"/>
      </rPr>
      <t xml:space="preserve">Mental health challenges, </t>
    </r>
    <r>
      <rPr>
        <rFont val="Calibri"/>
        <color theme="1"/>
        <sz val="10.0"/>
      </rPr>
      <t xml:space="preserve">including anxiety and stress, are expected to increase under further global warming in all assessed regions, particularly for </t>
    </r>
    <r>
      <rPr>
        <rFont val="Calibri"/>
        <color theme="1"/>
        <sz val="10.0"/>
      </rPr>
      <t xml:space="preserve">children, adolescents, </t>
    </r>
    <r>
      <rPr>
        <rFont val="Calibri"/>
        <color theme="1"/>
        <sz val="10.0"/>
      </rPr>
      <t>elderly, and those with underlying health conditions (very high confidence)</t>
    </r>
  </si>
  <si>
    <t>Children, already susceptible to age-related insecurities, face additional destabilising insecurities from questions about how they
will cope with future climate change (Hansen et al., 2</t>
  </si>
  <si>
    <t>9.10.2.6.1 Mental health and well-being</t>
  </si>
  <si>
    <t>Extreme weather events are often severely detrimental to mental health (Scheerens et al., 2020), with elevated rates of anxiety, post-traumatic stress disorder and depression in impacted individuals (Schlenker and Lobell, 2010; Nuvey et al., 2020). Youths may be at especially high risk (Barkin et al., 2021).</t>
  </si>
  <si>
    <t>9.3.2 Adaptation Co-Benefits and Trade-Offs with Mitigation and SDGs</t>
  </si>
  <si>
    <r>
      <rPr>
        <rFont val="Calibri"/>
        <color theme="1"/>
        <sz val="10.0"/>
      </rPr>
      <t xml:space="preserve">When farmers migrate, it </t>
    </r>
    <r>
      <rPr>
        <rFont val="Calibri"/>
        <color theme="1"/>
        <sz val="10.0"/>
      </rPr>
      <t>puts pressure on inadequate social services provision and facilities at their destination</t>
    </r>
    <r>
      <rPr>
        <rFont val="Calibri"/>
        <color theme="1"/>
        <sz val="10.0"/>
      </rPr>
      <t xml:space="preserve"> (SDG 8) and leads to reduced farm labour and a deterioration of the workforce and assets (SDG 2) (Gemenne and Blocher, 2017a), which </t>
    </r>
    <r>
      <rPr>
        <rFont val="Calibri"/>
        <color theme="1"/>
        <sz val="10.0"/>
      </rPr>
      <t xml:space="preserve">negatively affects farm operations and non-migrants, particularly women, elderly and children, at the point of origin </t>
    </r>
    <r>
      <rPr>
        <rFont val="Calibri"/>
        <color theme="1"/>
        <sz val="10.0"/>
      </rPr>
      <t>(Nyantakyi-Frimpong and Bezner-Kerr, 2015; Ahmed et al., 2016; Otto et al., 2017; Eastin, 2018).</t>
    </r>
  </si>
  <si>
    <t>16.5.2.3.7 Risk to water security (RKR-G</t>
  </si>
  <si>
    <r>
      <rPr>
        <rFont val="Calibri"/>
        <color theme="1"/>
        <sz val="10.0"/>
      </rPr>
      <t xml:space="preserve">With approximately 50 million people per year
currently affected by flooding (Alfieri et  al., 2017), we define severe
outcomes as more than 100 million people affected by flooding. At 2°C
global warming, between approximately 50  million and 150  million
people are projected to be affected by flooding, with figures rising to
110  million to 330  million at 4°C global warming. These projections
assume present-day population and no additional adaptation, so no
changes in exposure. </t>
    </r>
    <r>
      <rPr>
        <rFont val="Calibri"/>
        <color theme="1"/>
        <sz val="10.0"/>
      </rPr>
      <t>Increased flood risk is projected by the WHO to
lead to an additional 48,000 deaths of children under 15 years due to
diarrhoea by 2030, with Sub-Saharan Africa impacted the most</t>
    </r>
    <r>
      <rPr>
        <rFont val="Calibri"/>
        <color theme="1"/>
        <sz val="10.0"/>
      </rPr>
      <t xml:space="preserve"> (WHO,
2014)</t>
    </r>
  </si>
  <si>
    <t>9.10.2.2.1 Diarrhoeal diseases
Observed impacts</t>
  </si>
  <si>
    <t>Climate change is projected to cause 20,000–30,000 additional diarrhoeal deaths in children (&lt;15 years old) by mid-century under 1.5°C–2.1°C global warming (WHO, 2014), with west Africa most affected, followed by east, central and southern Africa. Cholera outbreaks are anticipated to impact east Africa most severely during and particularly after ENSO events (Moore et al., 2017b).</t>
  </si>
  <si>
    <t>7.3.1.1 Global Impacts</t>
  </si>
  <si>
    <t>The study estimated that the climate change projected to occur by 2050 (compared to 1961–1990) could result in an excess of approximately 250,000 deaths yr–1, dominated by increases in deaths due to heat (94,000, mainly in Asia and high-income countries), childhood undernutrition (85,000, mainly in Africa but also in Asia), malaria (33,000, mainly in Africa) and diarrhoeal disease (33,000, mainly in Africa and Asia). Overall, more than half of this excess mortality is projected for Africa. Near-term projections (for 2030) are predominantly for childhood undernutrition (95,200 out of 241,000 total excess deaths) (Figure 7.8).</t>
  </si>
  <si>
    <t>7.3 Projected Future Risks under Climate
Change</t>
  </si>
  <si>
    <t>7.3.1.4 Projected Impacts on Waterborne Diseases</t>
  </si>
  <si>
    <r>
      <rPr>
        <rFont val="Calibri"/>
        <color theme="1"/>
        <sz val="10.0"/>
      </rPr>
      <t xml:space="preserve">WHO Quantitative Risk Assessments for the effects of climate change on selected causes of death for the 2030s and 2050s project that </t>
    </r>
    <r>
      <rPr>
        <rFont val="Calibri"/>
        <color theme="1"/>
        <sz val="10.0"/>
      </rPr>
      <t xml:space="preserve">overall deaths from diarrhoea should fall due to socioeconomic development but that the effect of climate change under higher emission scenarios could cause an additional 48,000 deaths in children aged under 15 years in 2030 and 33,000 deaths for 2050, particularly in Africa and parts of Asia. </t>
    </r>
  </si>
  <si>
    <t>16.6.3.3 Distribution of Impacts (RFC3)</t>
  </si>
  <si>
    <r>
      <rPr>
        <rFont val="Calibri"/>
        <color theme="1"/>
        <sz val="10.0"/>
      </rPr>
      <t xml:space="preserve">AR6 continues to highlight the uneven regional distribution of
projected climate change risks. Biodiversity loss is projected to affect
a greater number of regions with increasing warming, and to be highest in northern South America, southern Africa, most of Australia,
and northern high latitudes (Section  2.5.1.3, medium confidence).
Climate change is projected to increase the number of people at risk
of hunger in mid-century, concentrated in Sub-Saharan Africa, South
Asia and Central America (Chapter 5, high confidence), </t>
    </r>
    <r>
      <rPr>
        <rFont val="Calibri"/>
        <color theme="1"/>
        <sz val="10.0"/>
      </rPr>
      <t>increasing
undernutrition, stunting and related childhood mortality particularly
in Africa and Asia and disproportionately affecting children and
pregnant women</t>
    </r>
    <r>
      <rPr>
        <rFont val="Calibri"/>
        <color theme="1"/>
        <sz val="10.0"/>
      </rPr>
      <t xml:space="preserve"> (Chapter 7, high confidence), strongly mediated by
socioeconomic factors (Sections 7.2.4.4, 7.3.1, very high confidence).
Strong geographical differences in heat-related mortality are projected
to emerge later this century, mainly driven by growth in regions with
tropical and subtropical climates (Section 7.3.1, very high confidence).</t>
    </r>
  </si>
  <si>
    <t>Synthesis of observed impacts of changes
in climate related systems</t>
  </si>
  <si>
    <t>16.2.3.3 Coastal systems</t>
  </si>
  <si>
    <r>
      <rPr>
        <rFont val="Calibri"/>
        <color theme="1"/>
        <sz val="10.0"/>
      </rPr>
      <t xml:space="preserve">Due to complex interactions with socioeconomic conditions, climate induced trends in crop yields and production do not directly transmit to crop prices, availability of food, or nutrition status. This complexity, in addition to the limited availability of long-term data, has so far impeded the detection and attribution of a long-term impact of climate
change on associated food security indicators. However, in a few cases,
observed crop prices (e.g., domestic grain price in Russia and Africa,
Götz et  al., 2016; Mawejje, 2016; Baffes et  al., 2019) are shown to
be sensitive to fluctuations in local weather through its impact on
production (see ‘Food system—Food prices’, Table  SM16.23). In
addition, </t>
    </r>
    <r>
      <rPr>
        <rFont val="Calibri"/>
        <color theme="1"/>
        <sz val="10.0"/>
      </rPr>
      <t xml:space="preserve">there is growing evidence that climate extremes (in particular,
droughts) have led to malnutrition (in particular, stunting of children)
in the historical period </t>
    </r>
    <r>
      <rPr>
        <rFont val="Calibri"/>
        <color theme="1"/>
        <sz val="10.0"/>
      </rPr>
      <t>(medium confidence, see ‘Food system—
Malnutrition’, Table SM16.23) but without an attribution of changes to
long-term climate change.</t>
    </r>
  </si>
  <si>
    <t>14-North America</t>
  </si>
  <si>
    <t>14.6 Key Risks</t>
  </si>
  <si>
    <t>14.6.2 Key Risks Across Sectors in North America</t>
  </si>
  <si>
    <r>
      <rPr>
        <rFont val="Calibri"/>
        <color theme="1"/>
        <sz val="10.0"/>
      </rPr>
      <t>Cascading and interacting impacts of climate change threatens food systems as well as food and nutritional security for many North Americans</t>
    </r>
    <r>
      <rPr>
        <rFont val="Calibri"/>
        <color theme="1"/>
        <sz val="10.0"/>
      </rPr>
      <t>, especially those already experiencing food and nutritional scarcity, women and children with high nutritional needs and Indigenous Peoples reliant on subsistence resources</t>
    </r>
    <r>
      <rPr>
        <rFont val="Calibri"/>
        <color theme="1"/>
        <sz val="10.0"/>
      </rPr>
      <t xml:space="preserve"> (high confidence) (Section 14.5.6)</t>
    </r>
  </si>
  <si>
    <t>12-Cross sectoral Perspectives</t>
  </si>
  <si>
    <t>Food systems</t>
  </si>
  <si>
    <t>12.4.1 Introduction</t>
  </si>
  <si>
    <r>
      <rPr>
        <rFont val="Calibri"/>
        <color theme="1"/>
        <sz val="10.0"/>
      </rPr>
      <t xml:space="preserve">Though total production of calories is sufficient for the world population (Wood et al. 2018; 30 Benton et al. 2019), availability and access to food is unequally distributed, and there is a lack 31 of nutrient-dense foods, fruit and vegetables (Berners-Lee et al. 2018; Kc et al. 2018). In 2019, 32 close to 750 million people were food insecure. An estimated 2 billion people lacked adequate 33 access to safe and nutritious food in both quality and quantity (FAO et al. 2020). Two billion 34 adults are overweight or obese through inadequate nutrition, with an upward trend globally 35 (FAO et al. 2019). Low intake of fruit and vegetables is further aggravated by high intake rates 36 of refined grains, sugar and sodium together leading to a high risk of non-communicable 37 diseases such as cardiovascular disease and type 2 diabetes (Springmann et al. 2016; Clark et 38 al. 2018, 2019; GBD 2017 Diet Collaborators et al. 2019; Willett et al. 2019) (robust evidence, 39 high agreement). </t>
    </r>
    <r>
      <rPr>
        <rFont val="Calibri"/>
        <color theme="1"/>
        <sz val="10.0"/>
      </rPr>
      <t>At least 340 million children under 5 years of age experience lack of vitamins 40 or other essential bio-available nutrients, including almost 200 million suffering from stunting, 41 wasting or overweight (UNICEF 2019)</t>
    </r>
  </si>
  <si>
    <r>
      <rPr>
        <rFont val="Calibri"/>
        <color theme="1"/>
        <sz val="10.0"/>
      </rPr>
      <t>Such populations may be more susceptible to disease, have pre-existing
health conditions or live in areas that do not promote good health
or well-being; for instance, l</t>
    </r>
    <r>
      <rPr>
        <rFont val="Calibri"/>
        <color theme="1"/>
        <sz val="10.0"/>
      </rPr>
      <t>oss of income and food supply shortages
could lead children in rural households to nutritional deprivations that
can have both immediate and lifelong impacts</t>
    </r>
    <r>
      <rPr>
        <rFont val="Calibri"/>
        <color theme="1"/>
        <sz val="10.0"/>
      </rPr>
      <t xml:space="preserve"> (Gleick, 2014; UNICEF,
2015)</t>
    </r>
  </si>
  <si>
    <r>
      <rPr>
        <rFont val="Calibri"/>
        <color theme="1"/>
        <sz val="10.0"/>
      </rPr>
      <t xml:space="preserve">Global climate impacts on food availability are expected to lead to higher food prices, increasing the risk of hunger for people in African countries, and </t>
    </r>
    <r>
      <rPr>
        <rFont val="Calibri"/>
        <color theme="1"/>
        <sz val="10.0"/>
      </rPr>
      <t xml:space="preserve">slowing progress towards eradicating child undernutrition and malnutrition in all its forms </t>
    </r>
    <r>
      <rPr>
        <rFont val="Calibri"/>
        <color theme="1"/>
        <sz val="10.0"/>
      </rPr>
      <t>(see Chapter 7 Section 7.4).</t>
    </r>
  </si>
  <si>
    <t>9.10.2.6 Non-communicable Diseases and Mental Health</t>
  </si>
  <si>
    <r>
      <rPr>
        <rFont val="Calibri"/>
        <color theme="1"/>
        <sz val="10.0"/>
      </rPr>
      <t xml:space="preserve">Paradoxically, despite growing levels of undernutrition, the </t>
    </r>
    <r>
      <rPr>
        <rFont val="Calibri"/>
        <color theme="1"/>
        <sz val="10.0"/>
      </rPr>
      <t>incidence of overweight and obesity continues to rise in Africa, particularly in children under 5 years from the northern and southern parts of the continent</t>
    </r>
    <r>
      <rPr>
        <rFont val="Calibri"/>
        <color theme="1"/>
        <sz val="10.0"/>
      </rPr>
      <t xml:space="preserve"> (FAO and ECA, 2018). </t>
    </r>
  </si>
  <si>
    <t>7.2.4.4 Observed Impacts on Malnutrition</t>
  </si>
  <si>
    <t>Nearly half of all deaths in children under five years of age are attributable to undernutrition, putting children at greater risk of dying from common infections. Undernutrition in the first 1,000 days of a child’s life can lead to stunted growth, which can result in impaired cognitive ability and reduced future school and work performance and the associated costs of stunting in terms of lost economic growth can be of the order of 10% of GDP yr–1 in Africa (UNICEF/WHO/WBG, 2019).</t>
  </si>
  <si>
    <r>
      <rPr>
        <rFont val="Calibri"/>
        <color theme="1"/>
        <sz val="10.0"/>
      </rPr>
      <t>Children and pregnant women experience disproportionately greater adverse nutrition and health impacts</t>
    </r>
    <r>
      <rPr>
        <rFont val="Calibri"/>
        <color theme="1"/>
        <sz val="10.0"/>
      </rPr>
      <t xml:space="preserve"> (high confidence). Climatic influences on nutrition are strongly mediated by socioeconomic factors (very high confidence) {7.2.4.4, 7.3.1}.</t>
    </r>
  </si>
  <si>
    <r>
      <rPr>
        <rFont val="Calibri"/>
        <color theme="1"/>
        <sz val="10.0"/>
      </rPr>
      <t>Increasing atmospheric concentrations of carbon dioxide and climate change are projected to increase diet-related risk factors and related non-communicable diseasess globally and increase undernutrition, stunting and related childhood mortality particularly in Africa and Asia, with outcomes depending on the extent of mitigation and adaptation (high confidence)</t>
    </r>
    <r>
      <rPr>
        <rFont val="Calibri"/>
        <color theme="1"/>
        <sz val="10.0"/>
      </rPr>
      <t xml:space="preserve">. These projected changes are expected to slow progress towards eradication of child undernutrition and malnutrition </t>
    </r>
    <r>
      <rPr>
        <rFont val="Calibri"/>
        <color theme="1"/>
        <sz val="10.0"/>
      </rPr>
      <t xml:space="preserve">(high confidence). </t>
    </r>
  </si>
  <si>
    <r>
      <rPr>
        <rFont val="Calibri"/>
        <color theme="1"/>
        <sz val="10.0"/>
      </rPr>
      <t xml:space="preserve">Undernutrition and metabolic disturbances </t>
    </r>
    <r>
      <rPr>
        <rFont val="Calibri"/>
        <color theme="1"/>
        <sz val="10.0"/>
      </rPr>
      <t>associated with overnutrition and obesity due to the decreased availability or safety of local
and traditional foods and increased dependency on imported substitutes affect many Indigenous Peoples worldwide (Amstislavski et al.,
2013; Zavaleta et al., 2018; Houde et al., 2020; Jones et al., 2020; Akande et al., 2021; Bogdanova et al., 2021; Bryson et al., 2021) and</t>
    </r>
    <r>
      <rPr>
        <rFont val="Calibri"/>
        <color theme="1"/>
        <sz val="10.0"/>
      </rPr>
      <t xml:space="preserve"> are
especially severe for pregnant women and small children</t>
    </r>
    <r>
      <rPr>
        <rFont val="Calibri"/>
        <color theme="1"/>
        <sz val="10.0"/>
      </rPr>
      <t xml:space="preserve"> (Mamo, 2020; Olson and Metz, 2020; Bryson et al., 2021); these are amplified
by the combination of warming and the COVID-19 situation (Zavaleta-Cortijo et al., 2020).</t>
    </r>
  </si>
  <si>
    <t>7.3.1.9.1 Malnutrition</t>
  </si>
  <si>
    <r>
      <rPr>
        <rFont val="Calibri"/>
        <color theme="1"/>
        <sz val="10.0"/>
      </rPr>
      <t xml:space="preserve">Climate change is projected to exacerbate malnutrition (high confidence). </t>
    </r>
    <r>
      <rPr>
        <rFont val="Calibri"/>
        <color theme="1"/>
        <sz val="10.0"/>
      </rPr>
      <t>Moderate and severe stunting in children less than five years of age was projected for 2030 across 44 countries to be an additional 570,000 cases under a prosperity and low climate change scenario (</t>
    </r>
    <r>
      <rPr>
        <rFont val="Calibri"/>
        <color theme="1"/>
        <sz val="10.0"/>
      </rPr>
      <t xml:space="preserve">RCP2.6) to one million cases under a poverty and high climate change scenario (RCP8.5), with the highest effects in rural areas (Lloyd, 2018). Future DALYs lost due to protein-energy undernutrition and micronutrient deficiencies without climate change have been projected to increase between 2010 and 2050 by over 30 million; with climate change (RCP8.5), DALYs were projected to increase by nearly 10%, with the largest increases in Africa and Asia (Sulser et al., 2021).
</t>
    </r>
  </si>
  <si>
    <t>The projected risks of hunger and childhood underweight vary under
the five SSPs, with population growth, improvement in the equality of
food distribution and income-related increases in food consumption
influencing future risks (Ishida et al., 2014; Hasegawa et al., 2015). A
review of 57 studies projecting global food security to 2050 under the
SSPs concluded that global food demand was expected to increase by
35–56% between 2010 and 2050 (van Dijk et al., 2021).</t>
  </si>
  <si>
    <t>Food Security, Consumption and Nutrition</t>
  </si>
  <si>
    <t>Children in Sub-Saharan Africa are particularly at risk of undernutrition and mortality from increasing temperatures (Belesova et al., 2019; Baker and Anttila-Hughes, 2020). An additional estimated 5.9 million children became underweight because of rising temperatures in 51 countries affected by ENSO intensity in 2015–2016</t>
  </si>
  <si>
    <r>
      <rPr>
        <rFont val="Calibri"/>
        <color theme="1"/>
        <sz val="10.0"/>
      </rPr>
      <t>Rural children in low-income countries are at particular risk of
undernutrition from climate change impacts,</t>
    </r>
    <r>
      <rPr>
        <rFont val="Calibri"/>
        <color theme="1"/>
        <sz val="10.0"/>
      </rPr>
      <t xml:space="preserve"> due to a combination
of factors: potential reduction in food quantity and quality from
heat impacts; greater exposure from outdoor play and agricultural
activities; and increased likelihood of heat exhaustion and vectorborne and diarrheal diseases (Oppenheimer and Anttila-Hughes, 2016).</t>
    </r>
  </si>
  <si>
    <r>
      <rPr>
        <rFont val="Calibri"/>
        <color theme="1"/>
        <sz val="10.0"/>
      </rPr>
      <t xml:space="preserve">TABLE -- Extreme events (e.g., floods) disrupt food storage and transport networks, reducing access and availability of food supplies.
Countries dependent on food imports, e.g., Small Island Developing States. Poor households living in flash flood and saline zones in Bangladesh who rely on monocropped rice. </t>
    </r>
    <r>
      <rPr>
        <rFont val="Calibri"/>
        <color theme="1"/>
        <sz val="10.0"/>
      </rPr>
      <t>Women and children may experience greater impacts from extreme events.</t>
    </r>
    <r>
      <rPr>
        <rFont val="Calibri"/>
        <color theme="1"/>
        <sz val="10.0"/>
      </rPr>
      <t xml:space="preserve">
Toufique and Belton (2014), FAO et al. (2018), Hickey and Unwin (2020), Algur et al. (2021)</t>
    </r>
  </si>
  <si>
    <r>
      <rPr>
        <rFont val="Calibri"/>
        <color theme="1"/>
        <sz val="10.0"/>
      </rPr>
      <t>Climate change threatens the progress that has been made towards reducing the burden of diarrhoea. For example, in Sub-Saharan Africa, while overall diarrhoea rates are expected to continue to decline (GBD 2016 Diarrhoeal Disease Collaborators, 2018),</t>
    </r>
    <r>
      <rPr>
        <rFont val="Calibri"/>
        <color theme="1"/>
        <sz val="10.0"/>
      </rPr>
      <t xml:space="preserve"> warming in 2030 (relative to the late 20th century) is projected to lead to diarrhoeal deaths in children under 15 equivalent to a CMR
increase of 0.56/10,000 yr−1 </t>
    </r>
    <r>
      <rPr>
        <rFont val="Calibri"/>
        <color theme="1"/>
        <sz val="10.0"/>
      </rPr>
      <t>(based on population projections for
the region and age group; UN, 2020; WHO, 2014). In China, by 2030,
climate change could delay progress towards reducing waterborne
disease burden by 8–85 months (Hodges et al., 2014).</t>
    </r>
  </si>
  <si>
    <t>Observed Impacts, Projected Risks and Adaptation by Sector</t>
  </si>
  <si>
    <t>14.5.6 Health and Well-being
 /14.5.6.5 Water-Borne Disease</t>
  </si>
  <si>
    <r>
      <rPr>
        <rFont val="Calibri"/>
        <color theme="1"/>
        <sz val="10.0"/>
      </rPr>
      <t>In North America, stormwater and water treatment infrastructure
play important roles in</t>
    </r>
    <r>
      <rPr>
        <rFont val="Calibri"/>
        <color theme="1"/>
        <sz val="10.0"/>
      </rPr>
      <t xml:space="preserve"> reducing water-borne disease risk during
precipitation events</t>
    </r>
    <r>
      <rPr>
        <rFont val="Calibri"/>
        <color theme="1"/>
        <sz val="10.0"/>
      </rPr>
      <t xml:space="preserve"> (high confidence). In the USA, heavy precipitation
events are associated with higher rates of </t>
    </r>
    <r>
      <rPr>
        <rFont val="Calibri"/>
        <color theme="1"/>
        <sz val="10.0"/>
      </rPr>
      <t>childhood gastrointestinal
illness in municipalities with untreated drinking water,</t>
    </r>
    <r>
      <rPr>
        <rFont val="Calibri"/>
        <color theme="1"/>
        <sz val="10.0"/>
      </rPr>
      <t xml:space="preserve"> but not in
municipalities with treated drinking water (Uejio et  al., 2014). In
Mexico, </t>
    </r>
    <r>
      <rPr>
        <rFont val="Calibri"/>
        <color theme="1"/>
        <sz val="10.0"/>
      </rPr>
      <t xml:space="preserve">disparities in access to treated water are a key determinant of
morbidity in children under age 5 years </t>
    </r>
    <r>
      <rPr>
        <rFont val="Calibri"/>
        <color theme="1"/>
        <sz val="10.0"/>
      </rPr>
      <t xml:space="preserve">(Jiménez-Moleón and GómezAlbores, 2011; Romero-Lankao et al., 2014a). </t>
    </r>
  </si>
  <si>
    <t>Health, Well-Being and the Changing Structure of Communities</t>
  </si>
  <si>
    <t>Observed Impacts and Projected Risks</t>
  </si>
  <si>
    <r>
      <rPr>
        <rFont val="Calibri"/>
        <color theme="1"/>
        <sz val="10.0"/>
      </rPr>
      <t xml:space="preserve">Other extreme events already result in major health risks across
Europe. Between 2000 and 2014, for example, floods in Russia
killed approximately 420 people, mainly older women (Belyakova
et al., 2018). Fatalities associated with coastal and riverine flooding
(Section 13.2.2), wildfires (Section 13.3.4) and windstorms could rise
substantially by 2100 (Forzieri et al., 2017; Feyen et al., 2020). </t>
    </r>
    <r>
      <rPr>
        <rFont val="Calibri"/>
        <color theme="1"/>
        <sz val="10.0"/>
      </rPr>
      <t>Lifetime
exposure to extreme weather events for children born in 2020 will be
about 50% greater at 3.5°C compared with 1.5°C GWL</t>
    </r>
    <r>
      <rPr>
        <rFont val="Calibri"/>
        <color theme="1"/>
        <sz val="10.0"/>
      </rPr>
      <t xml:space="preserve"> (Thiery et al.,
2021)</t>
    </r>
  </si>
  <si>
    <r>
      <rPr>
        <rFont val="Calibri"/>
        <color theme="1"/>
        <sz val="10.0"/>
      </rPr>
      <t>Heatwaves affect people in different ways; risks are higher for the elderly, pregnant women, small children, people
with pre-existing health conditions and low-income groups</t>
    </r>
    <r>
      <rPr>
        <rFont val="Calibri"/>
        <color theme="1"/>
        <sz val="10.0"/>
      </rPr>
      <t>. By 2050, about half of the European population may
be exposed to high or very high risk of heat stress during summer, particularly in SEU and increasingly in EEU and
WCE. The severity of heat-related risks will be highest in large cities, due to the UHI effect.</t>
    </r>
  </si>
  <si>
    <t>Hazards, Exposure, Vulnerabilities and Impacts</t>
  </si>
  <si>
    <t>12.3.3 Northern South America Sub-region</t>
  </si>
  <si>
    <r>
      <rPr>
        <rFont val="Calibri"/>
        <color theme="1"/>
        <sz val="10.0"/>
      </rPr>
      <t>Table 12.1 shows the changes observed in reproduction potential for dengue in the different subregions due to changes in rainfall and temperature.</t>
    </r>
    <r>
      <rPr>
        <rFont val="Calibri"/>
        <color theme="1"/>
        <sz val="10.0"/>
      </rPr>
      <t xml:space="preserve"> Forest fires pose a major threat to public health in the region because they relate to an increase in hospital admissions due to respiratory problems, mainly among children and the elderly (</t>
    </r>
    <r>
      <rPr>
        <rFont val="Calibri"/>
        <color theme="1"/>
        <sz val="10.0"/>
      </rPr>
      <t>Figure 12.5). The amount of air pollutants detected is sometimes higher than that observed in large urban areas, especially during dry seasons when biomass burning increases (Aragão et al., 2016; de Oliveira Alves et al., 2017; Paralovo et al., 2019).</t>
    </r>
  </si>
  <si>
    <t>Key Systems and Associated Impacts,
Adaptation and Vulnerabilities</t>
  </si>
  <si>
    <t xml:space="preserve">0.4.7 Health and Well-Being
</t>
  </si>
  <si>
    <r>
      <rPr>
        <rFont val="Calibri"/>
        <color theme="1"/>
        <sz val="10.0"/>
      </rPr>
      <t xml:space="preserve">South and Southeast Asia are projected to be among the highest-risk
regions for </t>
    </r>
    <r>
      <rPr>
        <rFont val="Calibri"/>
        <color theme="1"/>
        <sz val="10.0"/>
      </rPr>
      <t>reduced dietary iron intake among women of childbearing
age and children under five years</t>
    </r>
    <r>
      <rPr>
        <rFont val="Calibri"/>
        <color theme="1"/>
        <sz val="10.0"/>
      </rPr>
      <t xml:space="preserve"> due to elevated CO2 concentrations
(medium confidence) (Smith and Myers, 2018)</t>
    </r>
  </si>
  <si>
    <r>
      <rPr>
        <rFont val="Calibri"/>
        <color theme="1"/>
        <sz val="10.0"/>
      </rPr>
      <t>Africa has the highest rates of death due to diarrhoeal diseases in the
world (Havelaar et al., 2015; Troeger et al., 2018) a</t>
    </r>
    <r>
      <rPr>
        <rFont val="Calibri"/>
        <color theme="1"/>
        <sz val="10.0"/>
      </rPr>
      <t>nd many children have
repeated diarrhoeal episodes with impaired growth, stunting, immune
dysfunction and reduced cognitive performance</t>
    </r>
    <r>
      <rPr>
        <rFont val="Calibri"/>
        <color theme="1"/>
        <sz val="10.0"/>
      </rPr>
      <t xml:space="preserve"> (Squire and Ryan,
2017). High land and sea temperatures (Paz, 2009; Musengimana et al.,
2016) and precipitation extremes increase transmission of bacterial and
protozoal diarrhoeal disease agents (Boeckmann et al., 2019) through
contamination of drinking water and food preparation and preservation
practices (Figure 9.33; Levy et al., 2016; Soneja et al., 2016; Walker, 2018).</t>
    </r>
  </si>
  <si>
    <t>9.5.2.1.2 Projections</t>
  </si>
  <si>
    <t>Children born in 2020, under a 1.5°C-compatible scenario will be exposed to 4–6 times more heatwaves in their lifetimes compared to people born in 1960; this exposure increases to 9–10 times more heatwaves for emission reduction pledges, limiting global warming to 2.4°C (Thiery et al., 2021).</t>
  </si>
  <si>
    <t>9.5.4.2 Projections</t>
  </si>
  <si>
    <t>Children born in 2020, under a 1.5°C-compatible scenario will be exposed to 6–8 times more heatwaves in their lifetimes compared to people born in 1960; this exposure increases to 7–9 times more heatwaves at GWL 2.4°C (Thiery et al., 2021). The number of potentially lethal heat days per year is projected to increase from &lt;50 during 1995–2005 to 50–75 at GWL 1.6°C, 100–150 at GWL 2.5°C and 200–350 at GWL 4.4°C (Mora et al., 2017).</t>
  </si>
  <si>
    <t>9.5.6.1.2 Projections</t>
  </si>
  <si>
    <t>Children born in 2020, under a 1.5°C-compatible scenario will be exposed to 3–4 times more heatwaves in their lifetimes compared to people born in 1960, although in Angola this is 7–8 times; at GWL 2.4°C this exposure increases to 5–9 times more heatwaves (&gt;10 times in Angola) (Thiery et al., 2021).</t>
  </si>
  <si>
    <t>Box 8.6 | Social dimensions of the Amazonia forest fires and future risks</t>
  </si>
  <si>
    <r>
      <rPr>
        <rFont val="Calibri"/>
        <color theme="1"/>
        <sz val="10.0"/>
      </rPr>
      <t xml:space="preserve">In Acre State, the fire incidence coupled with extreme droughts in 2005 and 2010 led to an </t>
    </r>
    <r>
      <rPr>
        <rFont val="Calibri"/>
        <color theme="1"/>
        <sz val="10.0"/>
      </rPr>
      <t>increase—from 1.2% to 27%—in hospitalisations of children (under 5 years) due to respiratory diseases (</t>
    </r>
    <r>
      <rPr>
        <rFont val="Calibri"/>
        <color theme="1"/>
        <sz val="10.0"/>
      </rPr>
      <t xml:space="preserve">Smith et al., 2015). The same evidence was found among the rapidly deforested areas known as the ‘Arc of Deforestation’, with a dramatically higher number of respiratory diseases recorded, mainly in children under 5 years (do Carmo et al., 2013). </t>
    </r>
  </si>
  <si>
    <r>
      <rPr>
        <rFont val="Calibri"/>
        <color theme="1"/>
        <sz val="10.0"/>
      </rPr>
      <t xml:space="preserve">The recent fires </t>
    </r>
    <r>
      <rPr>
        <rFont val="Calibri"/>
        <color theme="1"/>
        <sz val="10.0"/>
      </rPr>
      <t xml:space="preserve">in the Amazon basin are directly affecting 24 million Amazonians with the </t>
    </r>
    <r>
      <rPr>
        <rFont val="Calibri"/>
        <color theme="1"/>
        <sz val="10.0"/>
      </rPr>
      <t>worst impacts felt by children and the elderly</t>
    </r>
    <r>
      <rPr>
        <rFont val="Calibri"/>
        <color theme="1"/>
        <sz val="10.0"/>
      </rPr>
      <t xml:space="preserve"> (Machado-Silva et al., 2020), Indigenous Peoples and traditional communities (Fellows et al., 2020). Children under 5 years old and the elderly in rural areas are respectively 11 and 22 times more affected by the smoke from fire outbreaks and temperature increase in the Amazon (Machado-Silva et al., 2020).</t>
    </r>
  </si>
  <si>
    <t>8.4.5.6 Future Challenges for Vulnerability and Livelihood Security due to Adaptation Limits of People and Ecosystems</t>
  </si>
  <si>
    <r>
      <rPr>
        <rFont val="Calibri"/>
        <color theme="1"/>
        <sz val="10.0"/>
      </rPr>
      <t xml:space="preserve">Other evidence shows that the </t>
    </r>
    <r>
      <rPr>
        <rFont val="Calibri"/>
        <color theme="1"/>
        <sz val="10.0"/>
      </rPr>
      <t>structural poverty and socioeconomic inequalities</t>
    </r>
    <r>
      <rPr>
        <rFont val="Calibri"/>
        <color theme="1"/>
        <sz val="10.0"/>
      </rPr>
      <t xml:space="preserve"> (Lusseau and Mancini, 2019), disability (Sun et al., 2017), corruption (Markkanen, 2019) and isolation (Reyer et al., 2017) (Table 8.7) compound to a</t>
    </r>
    <r>
      <rPr>
        <rFont val="Calibri"/>
        <color theme="1"/>
        <sz val="10.0"/>
      </rPr>
      <t xml:space="preserve">mplify climate risks among rural and urban poor, smallholder farms, coastal settlement with health impacts on children’s development </t>
    </r>
    <r>
      <rPr>
        <rFont val="Calibri"/>
        <color theme="1"/>
        <sz val="10.0"/>
      </rPr>
      <t>(Perera, 2017) and urban elderly (Sun et al., 2017).</t>
    </r>
  </si>
  <si>
    <t>7.2.4.2 Injuries Arising from Extreme Weather Events Other
than Heat and Cold</t>
  </si>
  <si>
    <r>
      <rPr>
        <rFont val="Calibri"/>
        <color theme="1"/>
        <sz val="10.0"/>
      </rPr>
      <t xml:space="preserve">Injuries comprise a substantial portion of the global burden of disease.
In 2019, injuries comprised 9.82% of total global DALYs and 7.61%
of deaths (Vos et al., 2020). The causal pathways for many injuries,
particularly those from heat and extreme weather events, flooding
and fires, exhibit clear climate sensitivity (Roberts and Arnold,
2007; Roberts and Hillman, 2005), as do some injuries occurring in
occupational settings (Marinaccio et al., 2019; Sheng et al., 2018),
but a comprehensive assessment of climate sensitivity in injury causal
pathways has not been done. </t>
    </r>
    <r>
      <rPr>
        <rFont val="Calibri"/>
        <color theme="1"/>
        <sz val="10.0"/>
      </rPr>
      <t>Certain groups, including Indigenous
Peoples, children and the elderly (Ahmed et al., 2020) are at greater
risk for a wide range of injuries.</t>
    </r>
    <r>
      <rPr>
        <rFont val="Calibri"/>
        <color theme="1"/>
        <sz val="10.0"/>
      </rPr>
      <t xml:space="preserve"> </t>
    </r>
  </si>
  <si>
    <t>6.2.2 Dynamic Interaction of Urban Systems with Climat</t>
  </si>
  <si>
    <r>
      <rPr>
        <rFont val="Calibri"/>
        <color theme="1"/>
        <sz val="10.0"/>
      </rPr>
      <t xml:space="preserve">Within cities, </t>
    </r>
    <r>
      <rPr>
        <rFont val="Calibri"/>
        <color theme="1"/>
        <sz val="10.0"/>
      </rPr>
      <t>exposure to heat island effects is uneven</t>
    </r>
    <r>
      <rPr>
        <rFont val="Calibri"/>
        <color theme="1"/>
        <sz val="10.0"/>
      </rPr>
      <t xml:space="preserve">, with some
populations disproportionately exposed to risk including low income
communities, </t>
    </r>
    <r>
      <rPr>
        <rFont val="Calibri"/>
        <color theme="1"/>
        <sz val="10.0"/>
      </rPr>
      <t>children</t>
    </r>
    <r>
      <rPr>
        <rFont val="Calibri"/>
        <color theme="1"/>
        <sz val="10.0"/>
      </rPr>
      <t>, the elderly, disabled, and ethnic minorities
(Quintana-Talvac et al., 2021; Sabrin et al., 2020; Chambers, 2020; and
see later in this section)</t>
    </r>
  </si>
  <si>
    <r>
      <rPr>
        <rFont val="Calibri"/>
        <color theme="1"/>
        <sz val="10.0"/>
      </rPr>
      <t>SDG 10: Efficient cook-stoves as well as improved access to electricity and clean fuels in developing countries 39 will result in substantial time savings for women and children</t>
    </r>
    <r>
      <rPr>
        <rFont val="Calibri"/>
        <color theme="1"/>
        <sz val="10.0"/>
      </rPr>
      <t xml:space="preserve">, thus enhancing </t>
    </r>
    <r>
      <rPr>
        <rFont val="Calibri"/>
        <color theme="1"/>
        <sz val="10.0"/>
      </rPr>
      <t>education</t>
    </r>
    <r>
      <rPr>
        <rFont val="Calibri"/>
        <color theme="1"/>
        <sz val="10.0"/>
      </rPr>
      <t xml:space="preserve"> and the development of </t>
    </r>
    <r>
      <rPr>
        <rFont val="Calibri"/>
        <color theme="1"/>
        <sz val="10.0"/>
      </rPr>
      <t>productive activitie</t>
    </r>
    <r>
      <rPr>
        <rFont val="Calibri"/>
        <color theme="1"/>
        <sz val="10.0"/>
      </rPr>
      <t>s. Sufficiency and efficiency measures lead to lower energy expenditures, thus reducing  income inequalities. The distributional costs of some mitigation policies promoting energy efficiency and lower carbon energy as well as the need for purchasing more expensive equipment and appliances may reduce the 43 disposable income of the poor and increase inequalities</t>
    </r>
  </si>
  <si>
    <t>5.14.2.2 Incorporating Indigenous knowledge and local knowledge</t>
  </si>
  <si>
    <r>
      <rPr>
        <rFont val="Calibri"/>
        <color theme="1"/>
        <sz val="10.0"/>
      </rPr>
      <t xml:space="preserve">In some regions, there has been a loss of IK about food systems, reducing adaptive capacity (Richards et al., 2019; Panikkar and Lemmond, 2020). </t>
    </r>
    <r>
      <rPr>
        <rFont val="Calibri"/>
        <color theme="1"/>
        <sz val="10.0"/>
      </rPr>
      <t xml:space="preserve">Knowledge exchange between Indigenous elders and youth can support adaptive capacity </t>
    </r>
    <r>
      <rPr>
        <rFont val="Calibri"/>
        <color theme="1"/>
        <sz val="10.0"/>
      </rPr>
      <t xml:space="preserve">(Osterhoudt, 2018; Richards et al., 2019; Zin et al., 2019). Education utilising IK and LK can help prevent maladaptation options (high confidence) (Melvin et al., 2017; Taremwa, 2017; Forbis Jr. and Hayhoe, 2018; Narayan et al., 2020). </t>
    </r>
  </si>
  <si>
    <t>FAQ6.4</t>
  </si>
  <si>
    <r>
      <rPr>
        <rFont val="Calibri"/>
        <color theme="1"/>
        <sz val="10.0"/>
      </rPr>
      <t xml:space="preserve">Climate adaptation planning is most effective when it is </t>
    </r>
    <r>
      <rPr>
        <rFont val="Calibri"/>
        <color theme="1"/>
        <sz val="10.0"/>
      </rPr>
      <t>sensitive to the diverse ways that low-income and minority communities are more likely to experience climate risk, including women, children, migrants, refugees, internally displaced peoples and racial/ethnic minority groups, among others.</t>
    </r>
  </si>
  <si>
    <t>4.8.6 Polycentric Water Governance</t>
  </si>
  <si>
    <r>
      <rPr>
        <rFont val="Calibri"/>
        <color theme="1"/>
        <sz val="10.0"/>
      </rPr>
      <t>In summary, polycentric governance can enable improved water governance and effective climate change adaptation (medium confidence).</t>
    </r>
    <r>
      <rPr>
        <rFont val="Calibri"/>
        <color theme="1"/>
        <sz val="10.0"/>
      </rPr>
      <t xml:space="preserve"> However, it can also exacerbate existing inequalities as long as less powerful actors, such as women, Indigenous Peoples and young people, are not adequately involved in the decision-making process (high confidence).</t>
    </r>
  </si>
  <si>
    <t>9.10.2.5 Malnutrition
9.10.2.5.1 Observed impacts</t>
  </si>
  <si>
    <r>
      <rPr>
        <rFont val="Calibri"/>
        <color theme="1"/>
        <sz val="10.0"/>
      </rPr>
      <t>More than 250 million Africans are undernourished, mostly in central and east Africa (FAO et al., 2020), which</t>
    </r>
    <r>
      <rPr>
        <rFont val="Calibri"/>
        <color theme="1"/>
        <sz val="10.0"/>
      </rPr>
      <t xml:space="preserve"> increases childhood stunting, affects cognition and has trans-generational sequelae</t>
    </r>
    <r>
      <rPr>
        <rFont val="Calibri"/>
        <color theme="1"/>
        <sz val="10.0"/>
      </rPr>
      <t xml:space="preserve"> (IFPRI, 2016; UNICEF et al., 2019). Undernutrition is strongly linked with hot climates (Hagos et al., 2014; Tusting et al., 2020).</t>
    </r>
    <r>
      <rPr>
        <rFont val="Calibri"/>
        <color theme="1"/>
        <sz val="10.0"/>
      </rPr>
      <t xml:space="preserve"> In Burkina Faso, low crop yields resulted in around 110 deaths per 10,000 children under 5 years,</t>
    </r>
    <r>
      <rPr>
        <rFont val="Calibri"/>
        <color theme="1"/>
        <sz val="10.0"/>
      </rPr>
      <t xml:space="preserve"> with 72% of this impact attributable to adverse climate conditions in the growing season (Belesova et al., 2019).</t>
    </r>
  </si>
  <si>
    <t>Adaptation Implementation</t>
  </si>
  <si>
    <t>10.5.7 Education and Capacity Development</t>
  </si>
  <si>
    <r>
      <rPr>
        <rFont val="Calibri"/>
        <color theme="1"/>
        <sz val="10.0"/>
      </rPr>
      <t>Effective communication on CCE particularly for younger-generation engagement</t>
    </r>
    <r>
      <rPr>
        <rFont val="Calibri"/>
        <color theme="1"/>
        <sz val="10.0"/>
      </rPr>
      <t xml:space="preserve"> is also essential, as they are our future leaders as climate change is an</t>
    </r>
    <r>
      <rPr>
        <rFont val="Calibri"/>
        <color theme="1"/>
        <sz val="10.0"/>
      </rPr>
      <t xml:space="preserve"> inter-generational equity issue </t>
    </r>
    <r>
      <rPr>
        <rFont val="Calibri"/>
        <color theme="1"/>
        <sz val="10.0"/>
      </rPr>
      <t>(Corner et al., 2015). Action for Climate Empowerment of Article 6 of the</t>
    </r>
    <r>
      <rPr>
        <rFont val="Calibri"/>
        <color theme="1"/>
        <sz val="10.0"/>
      </rPr>
      <t xml:space="preserve"> UNFCCC target youth as a major group for effective engagement in the formulation and implementation of decisions on </t>
    </r>
    <r>
      <rPr>
        <rFont val="Calibri"/>
        <color theme="1"/>
        <sz val="10.0"/>
      </rPr>
      <t>climate change (UNFCCC, 2015)...Increasing attention from countries in Asia, such as Thailand and India, will encourage innovative ways to provide adequately in educating and engaging youth in climate change issues (Narksompong and Limjirakan, 2015; Dür and Keller,
2018).</t>
    </r>
  </si>
  <si>
    <t>17.4.5.4 Catalysing Agents/Table 17.6 |  Examples of types of climate-related litigation</t>
  </si>
  <si>
    <r>
      <rPr>
        <rFont val="Calibri"/>
        <color theme="1"/>
        <sz val="10.0"/>
      </rPr>
      <t>Youth public trust claims; Government inter-generational liability f</t>
    </r>
    <r>
      <rPr>
        <rFont val="Calibri"/>
        <color theme="1"/>
        <sz val="10.0"/>
      </rPr>
      <t>or inadequate climate change mitigation and adaptation efforts. OurChildren’s Trust (a non-profit organisation) and others brought an action against the USA and several executive branch individuals in 2015 claiming damages for their loss of the environment and the defendant’s failure to preserve
a habitable climate system by the governments’ affirmative actions that actively cause and worsen the climate crisis.
Similarly, a public trust claim could be brought in a coastal town for failure to adapt to climate change</t>
    </r>
  </si>
  <si>
    <t>Litigation</t>
  </si>
  <si>
    <t>Multi-level, multi-actor governance</t>
  </si>
  <si>
    <t>14.5.3 Civil society and social movements</t>
  </si>
  <si>
    <r>
      <rPr>
        <rFont val="Calibri"/>
        <color theme="1"/>
        <sz val="10.0"/>
      </rPr>
      <t xml:space="preserve">Prominent examples of new climate social movements that operate transnationally are Extinction 12 Rebellion and Fridays for Future, which collectively held hundreds of coordinated protests across the 13 globe in 2019-2021, marking out ‘the transnational climate justice movement as one of the most 14 extensive social movements on the planet’ (Almeida 2019). </t>
    </r>
    <r>
      <rPr>
        <rFont val="Calibri"/>
        <color theme="1"/>
        <sz val="10.0"/>
      </rPr>
      <t xml:space="preserve">Fridays for Future is a children’s and youth 15 movement that began in August 2018, inspired by the actions of then 15-year old Greta Thunberg who 16 pledged to strike in front of the Swedish parliament every Friday to protest against a lack of action on 17 climate change in line with the Paris Agreement targets (Fridays for Future 2019). Fridays for Future events worldwide encompass more than 200 countries and millions of strikers. The movement is unusual for its focus on children and the rights of future generations, with children’s resistance having received little previous attention in the literature. Fridays for the Future is regarded as a progressive resistance movement that has quickly achieved global prominence (for example, Thunberg was invited 22to address governments at the UN Climate Summit in New York in September 2019) and is credited with helping to support the discourse about the responsibility of humanity as a whole for climate change 24 (Holmberg and Alvinius 2019). </t>
    </r>
    <r>
      <rPr>
        <rFont val="Calibri"/>
        <color theme="1"/>
        <sz val="10.0"/>
      </rPr>
      <t>Whereas Fridays for Future has focused on periodic protest action, 25 Extinction Rebellion has pursued a campaign based on sustained non-violent direct citizen action that 26 is focused on three key demands: declaration of a ‘climate emergency’, acting now to halt biodiversity 27 loss and reduce greenhouse gas emissions to net zero by 2025, and creation of a citizen’s assembly on 28 climate and ecological justice (Booth 2019; Extinction Rebellion 2019). The movement first arose in 29 the United Kingdom (UK) – where it claimed credit for adoption of a climate emergency declaration 30 by the UK government – but now has a presence in 45 countries with some 650 groups having formed 31 globally (Gunningham 2019)</t>
    </r>
  </si>
  <si>
    <t>6.1.5 Changes in the Global Enabling Environment</t>
  </si>
  <si>
    <r>
      <rPr>
        <rFont val="Calibri"/>
        <color theme="1"/>
        <sz val="10.0"/>
      </rPr>
      <t xml:space="preserve">New urban activists and stakeholders, including youth, and Indigenous and minority communities and NGOs alongside business groups have also been visible in the global urban climate debate, pressing for faster, more far-reaching change </t>
    </r>
    <r>
      <rPr>
        <rFont val="Calibri"/>
        <color theme="1"/>
        <sz val="10.0"/>
      </rPr>
      <t>(Frantzeskaki et al., 2016; O’Brien, Selboe and Hayward, 2018; Alves, Campos and Penha-Lopes, 2019; Smith and Patterson, 2018; Crnogorcevic, 2019; Campos et al., 2016; Hayward, 2021). Emergent urban social movements for climate justice often build on established international networks including local activists such as Shack and Slum Dwellers International, while others are inspired by Indigenous movements and are focused on human rights, indigenous sovereignty and land claims, access to water,</t>
    </r>
    <r>
      <rPr>
        <rFont val="Calibri"/>
        <color theme="1"/>
        <sz val="10.0"/>
      </rPr>
      <t xml:space="preserve"> intergenerational justice, and gender and</t>
    </r>
    <r>
      <rPr>
        <rFont val="Calibri"/>
        <color theme="1"/>
        <sz val="10.0"/>
      </rPr>
      <t xml:space="preserve"> </t>
    </r>
    <r>
      <rPr>
        <rFont val="Calibri"/>
        <color theme="1"/>
        <sz val="10.0"/>
      </rPr>
      <t xml:space="preserve">youth movements coordinated on social media </t>
    </r>
    <r>
      <rPr>
        <rFont val="Calibri"/>
        <color theme="1"/>
        <sz val="10.0"/>
      </rPr>
      <t>(Agyeman et al., 2016; Cohen, 2018; Ulloa, 2017; Hayward, 2021; Prendergast et al., 2021). The emergence of climate justice movements in urban communities has the potential to reframe policy discussion in cities in ways that also bring inequality and climate justice to the fore (Sheller and Urry, 2016), underscoring growing public calls for more far-reaching, transformative changes toward socially just urban transformations (Akbulut et al., 2019; Foran, 2019; Vandepitte, Vandermoere and Hustinx, 2019; Smith and Patterson, 2018).</t>
    </r>
  </si>
  <si>
    <t>1.4.1.1 Equitable Adaptation Informed by Concepts of Justice</t>
  </si>
  <si>
    <r>
      <rPr>
        <rFont val="Calibri"/>
        <color theme="1"/>
        <sz val="10.0"/>
      </rPr>
      <t xml:space="preserve">The third consideration of </t>
    </r>
    <r>
      <rPr>
        <rFont val="Calibri"/>
        <color theme="1"/>
        <sz val="10.0"/>
      </rPr>
      <t>distributive justice relevant to climate adaptation is fairness between generation</t>
    </r>
    <r>
      <rPr>
        <rFont val="Calibri"/>
        <color theme="1"/>
        <sz val="10.0"/>
      </rPr>
      <t xml:space="preserve">s and the obligation to ensure that future generations are guaranteed at least a minimally decent life (Jonas, 1985; Llavador et al., 2010). For example, </t>
    </r>
    <r>
      <rPr>
        <rFont val="Calibri"/>
        <color theme="1"/>
        <sz val="10.0"/>
      </rPr>
      <t xml:space="preserve">youth climate activists and political philosophers have argued that today’s children, as well as generations yet unborn, will be exposed to far greater risks than most living adults </t>
    </r>
    <r>
      <rPr>
        <rFont val="Calibri"/>
        <color theme="1"/>
        <sz val="10.0"/>
      </rPr>
      <t>so that policymakers should work to avoid shifting all burdens of adaptation to future generations.</t>
    </r>
  </si>
  <si>
    <t>8.4.5.3 Future Limits to Adaptation</t>
  </si>
  <si>
    <r>
      <rPr>
        <rFont val="Calibri"/>
        <color theme="1"/>
        <sz val="10.0"/>
      </rPr>
      <t xml:space="preserve">The loss and degradation of the Amazon forest with global warming temperatures beyond 1.5°C is another
clear example of irreversible loss, with significant impact to people’s
livelihoods today and in the future (Hoegh-Guldberg et al., 2018; Roy
et al., 2018). </t>
    </r>
    <r>
      <rPr>
        <rFont val="Calibri"/>
        <color theme="1"/>
        <sz val="10.0"/>
      </rPr>
      <t>Moreover, the L&amp;D from climate change impacts are also
felt heavily by women, children and elderly given the intersectionality
with socioeconomic and gender inequalities</t>
    </r>
    <r>
      <rPr>
        <rFont val="Calibri"/>
        <color theme="1"/>
        <sz val="10.0"/>
      </rPr>
      <t xml:space="preserve"> (Li et al., 2016; Roy et al.,
2018). For instance, gender and wealth inequality offers challenges
to scale up the Maasai pastoralist community autonomous adaptive</t>
    </r>
  </si>
  <si>
    <t>9.10.1 The Influence of Social Determinants of Health on the Impacts of Climate Change</t>
  </si>
  <si>
    <r>
      <rPr>
        <rFont val="Calibri"/>
        <color theme="1"/>
        <sz val="10.0"/>
      </rPr>
      <t xml:space="preserve">Nevertheless, there is robust evidence that </t>
    </r>
    <r>
      <rPr>
        <rFont val="Calibri"/>
        <color theme="1"/>
        <sz val="10.0"/>
      </rPr>
      <t xml:space="preserve">the health impacts of climate change disproportionately affect the poorest people and children and, in some situations, can differ by gender and age </t>
    </r>
    <r>
      <rPr>
        <rFont val="Calibri"/>
        <color theme="1"/>
        <sz val="10.0"/>
      </rPr>
      <t>(St Louis and Hess, 2008; Nyahunda et al., 2020; Ragavan et al., 2020; see Box 9.1).</t>
    </r>
    <r>
      <rPr>
        <rFont val="Calibri"/>
        <color theme="1"/>
        <sz val="10.0"/>
      </rPr>
      <t xml:space="preserve"> Unequal access to health care particularly affects rural communities (Falchetta et al., 2020), vulnerable women and children </t>
    </r>
    <r>
      <rPr>
        <rFont val="Calibri"/>
        <color theme="1"/>
        <sz val="10.0"/>
      </rPr>
      <t>(Wigley et al., 2020a) and challenges the achievement of development priorities such as universal health care access (SDG 3) (Weiss et al., 2020).</t>
    </r>
  </si>
  <si>
    <r>
      <rPr>
        <rFont val="Calibri"/>
        <color theme="1"/>
        <sz val="10.0"/>
      </rPr>
      <t>Social and economic inequities linked to gender, poverty, race/
ethnicity, religion, age or geographic location compound
vulnerability to climate change and have created and could further exacerbate injustices, as well as constrain the implementation of
CRD for all (very high confidence). Climate change intensifies existing
vulnerability and inequality, with adverse impacts of climate change on
the most vulnerable groups, including</t>
    </r>
    <r>
      <rPr>
        <rFont val="Calibri"/>
        <color theme="1"/>
        <sz val="10.0"/>
      </rPr>
      <t xml:space="preserve"> women and children in low-income
households, Indigenous or other minority groups, small-scale producers</t>
    </r>
    <r>
      <rPr>
        <rFont val="Calibri"/>
        <color theme="1"/>
        <sz val="10.0"/>
      </rPr>
      <t xml:space="preserve">
and fishing communities, and low-income countries (high confidence).
Most vulnerable regions and population groups, such as in East, Central
and West Africa, South Asia, Micronesia and Melanesia, and Central
America, present the most urgent need for adaptation (high confidence)
{Chapters 10, 12, 15}. C</t>
    </r>
  </si>
  <si>
    <r>
      <rPr>
        <rFont val="Calibri"/>
        <color theme="1"/>
        <sz val="10.0"/>
      </rPr>
      <t xml:space="preserve">The intersection of </t>
    </r>
    <r>
      <rPr>
        <rFont val="Calibri"/>
        <color theme="1"/>
        <sz val="10.0"/>
      </rPr>
      <t>inequality and poverty presents significant adaptation limits</t>
    </r>
    <r>
      <rPr>
        <rFont val="Calibri"/>
        <color theme="1"/>
        <sz val="10.0"/>
      </rPr>
      <t xml:space="preserve">, resulting in residual risks for people and groups in vulnerable situations, </t>
    </r>
    <r>
      <rPr>
        <rFont val="Calibri"/>
        <color theme="1"/>
        <sz val="10.0"/>
      </rPr>
      <t xml:space="preserve">including women, youth, elderly, ethnic and religious minorities, Indigenous People and refugees. </t>
    </r>
  </si>
  <si>
    <t>6.2.3.1 Urban Poverty and Vulnerability</t>
  </si>
  <si>
    <r>
      <rPr>
        <rFont val="Calibri"/>
        <color theme="1"/>
        <sz val="10.0"/>
      </rPr>
      <t xml:space="preserve">For individuals in urban communities, </t>
    </r>
    <r>
      <rPr>
        <rFont val="Calibri"/>
        <color theme="1"/>
        <sz val="10.0"/>
      </rPr>
      <t xml:space="preserve">new literature highlights how differences in vulnerability established by social and economic processes are further differentiated by household and individual variability and intersectionality </t>
    </r>
    <r>
      <rPr>
        <rFont val="Calibri"/>
        <color theme="1"/>
        <sz val="10.0"/>
      </rPr>
      <t>(Kaijser and Kronsell, 2014; Kuran et al., 2020).This includes differences in wealth and capacity (Romero-Lankao, Gnatz and Sperling, 2016); gender and non-binary gender (Michael and Vakulabharanam, 2016; Sauer and Stieß, 2021; Mersha and van Laerhoven, 2018); education, health, political power and social capital (Lemos et al., 2016); age,</t>
    </r>
    <r>
      <rPr>
        <rFont val="Calibri"/>
        <color theme="1"/>
        <sz val="10.0"/>
      </rPr>
      <t xml:space="preserve"> including young and elderly</t>
    </r>
    <r>
      <rPr>
        <rFont val="Calibri"/>
        <color theme="1"/>
        <sz val="10.0"/>
      </rPr>
      <t xml:space="preserve">, low physical fitness, pre-existing disability, length of residence and social and ethnic marginalisation (Inostroza, Palme and de la Barrera, 2016; Schuster et al., 2017; Malakar and Mishra, 2017). An increasing proportion of refugees and displaced people now live in urban centres, and their characteristics also make them vulnerable to a range of shocks and stresses (Earle, 2016). </t>
    </r>
    <r>
      <rPr>
        <rFont val="Calibri"/>
        <color theme="1"/>
        <sz val="10.0"/>
      </rPr>
      <t>While some individuals, including children, may be able to exercise agency to reduce their risk (Treichel, 2020), and some indicators are culturally specific, overall, poor, marginalised, socially isolated and informal urban households are particularly at risk</t>
    </r>
    <r>
      <rPr>
        <rFont val="Calibri"/>
        <color theme="1"/>
        <sz val="10.0"/>
      </rPr>
      <t xml:space="preserve"> (high confidence) (Brown and McGranahan, 2016; Kim et al., 2020b; Huq et al., 2020a; Huq et al., 2020b).</t>
    </r>
  </si>
  <si>
    <t>Box 9.1 |Figure Box 9.1.1 |
Factors contributing to the progression of vulnerability to climate change in African contexts considering socioeconomic
processes, resource access, livelihood changes, and intersectional vulnerability among social groups</t>
  </si>
  <si>
    <r>
      <rPr>
        <rFont val="Calibri"/>
        <color theme="1"/>
        <sz val="10.0"/>
      </rPr>
      <t xml:space="preserve">Examples of intersectional vulnerability Age-wealth intersection: </t>
    </r>
    <r>
      <rPr>
        <rFont val="Calibri"/>
        <color theme="1"/>
        <sz val="10.0"/>
      </rPr>
      <t>many children in poor households in urban informal settlements face
severe health and educational consequences when flooding halts education and produces acute
infectious disease risks (Drivdal 2016).</t>
    </r>
    <r>
      <rPr>
        <rFont val="Calibri"/>
        <color theme="1"/>
        <sz val="10.0"/>
      </rPr>
      <t xml:space="preserve">
Age-gender-ethnicity intersection: elder women experienced heightened vulnerability</t>
    </r>
  </si>
  <si>
    <t>1.4.4.1 Limits to Adaptation and Relation to Transformation</t>
  </si>
  <si>
    <r>
      <rPr>
        <rFont val="Calibri"/>
        <color theme="1"/>
        <sz val="10.0"/>
      </rPr>
      <t>This report assesses adaptation limits (soft and hard) and residual risks for some actors and systems (Chapter 16). Residual risk is the risk that remains following adaptation and risk reduction efforts (SROCC). Residual risk is also used as other terms such as ‘residual impacts’, ‘residual loss and damage’ and ‘residual damage’. As noted in AR5 WGII (IPCC, 2014a, b), the residual risk is larger or smaller depending on a society’s choices about the appropriate level of adaptation and its ability to achieve an appropriate level.</t>
    </r>
    <r>
      <rPr>
        <rFont val="Calibri"/>
        <color theme="1"/>
        <sz val="10.0"/>
      </rPr>
      <t xml:space="preserve"> The intersection of inequality and poverty presents significant adaptation limits, resulting in residual impacts for vulnerable groups, including women, youth, elderly, ethnic and religious minorities, Indigenous People and refugees (Section 8.4.5).</t>
    </r>
    <r>
      <rPr>
        <rFont val="Calibri"/>
        <color theme="1"/>
        <sz val="10.0"/>
      </rPr>
      <t xml:space="preserve"> An appropriate level of adaptation, which ideally reflects a balance between the desired level of risk and the actions needed to achieve that level of risk, depends on the solution space, the society’s views on climate justice, the tolerance for climate-related risks, the society’s tolerance for the costs and other impacts of the actions needed to reduce risk. IPCC’s special reports stated that residual risks rise with increasing global temperatures from 1.5°C to 2°C (SR 1.5) and emerge from irreversible forms of land degradation (SRCCL).</t>
    </r>
  </si>
  <si>
    <r>
      <rPr>
        <rFont val="Calibri"/>
        <color theme="1"/>
        <sz val="10.0"/>
      </rPr>
      <t xml:space="preserve">More research is needed to examine the intersection of different dimensions of social status on climate change vulnerability in Africa (Thompson-Hall et al., 2016; Oluwatimilehin and Ayanlade, 2021). </t>
    </r>
    <r>
      <rPr>
        <rFont val="Calibri"/>
        <color theme="1"/>
        <sz val="10.0"/>
      </rPr>
      <t xml:space="preserve">More analysis of vulnerability based on gender and other social and cultural factors is needed to fully understand the impacts of climate change, the interaction of divergent adaptive strategies, as well as the development of targeted adaptation and mitigation strategies, for example, for </t>
    </r>
    <r>
      <rPr>
        <rFont val="Calibri"/>
        <color theme="1"/>
        <sz val="10.0"/>
      </rPr>
      <t>women in patrilineal kinship systems, people living with disabilities,</t>
    </r>
    <r>
      <rPr>
        <rFont val="Calibri"/>
        <color theme="1"/>
        <sz val="10.0"/>
      </rPr>
      <t xml:space="preserve"> youth, girls</t>
    </r>
    <r>
      <rPr>
        <rFont val="Calibri"/>
        <color theme="1"/>
        <sz val="10.0"/>
      </rPr>
      <t xml:space="preserve"> and the elderly. Finally, there is an urgent need to build capacity among those conducting vulnerability assessments, so that they are familiar with this intersectionality lens.</t>
    </r>
  </si>
  <si>
    <t>Box 18.5 | The Role of Ecosystems in Climate Resilient Development</t>
  </si>
  <si>
    <r>
      <rPr>
        <rFont val="Calibri"/>
        <color theme="1"/>
        <sz val="10.0"/>
      </rPr>
      <t xml:space="preserve">Changes in ecosystems leads to changes in ecosystem services including food and limber prevision, air and water quality regulation, biodiversity and habitat conservation, and cultural and mental support (Sections 2.4, 3.5). Table Box 18.5.2 presents examples of climate change’s impact on ecosystems and their services from other chapters in the WGII report. </t>
    </r>
    <r>
      <rPr>
        <rFont val="Calibri"/>
        <color theme="1"/>
        <sz val="10.0"/>
      </rPr>
      <t>The degradation of ecosystem services is felt disproportionately by people who are already vulnerable because of historical and systemic injustices, including women and children in low-income households</t>
    </r>
    <r>
      <rPr>
        <rFont val="Calibri"/>
        <color theme="1"/>
        <sz val="10.0"/>
      </rPr>
      <t>, Indigenous or other minority groups, small-scale producers and fishing communities, and low-income countries (Sections 3.5, 4.3, 5.13).</t>
    </r>
  </si>
  <si>
    <t>6.3.6.1 Equity and Justice</t>
  </si>
  <si>
    <r>
      <rPr>
        <rFont val="Calibri"/>
        <color theme="1"/>
        <sz val="10.0"/>
      </rPr>
      <t xml:space="preserve">Distributive justice calls attention to unequal access to urban services, land, capital and technology. Related to this, exposure to health, flooding and drought risks of people living in low-income and informal settlements is a growing concern, as is </t>
    </r>
    <r>
      <rPr>
        <rFont val="Calibri"/>
        <color theme="1"/>
        <sz val="10.0"/>
      </rPr>
      <t>disaster preparedness and the ability to support the needs of vulnerable groups such as the elderly, children and disabled</t>
    </r>
    <r>
      <rPr>
        <rFont val="Calibri"/>
        <color theme="1"/>
        <sz val="10.0"/>
      </rPr>
      <t>, where data is often lacking (Lilford et al., 2016; Castro et al., 2017).</t>
    </r>
  </si>
  <si>
    <t>Linking Development and Climate Action</t>
  </si>
  <si>
    <t>Box 18.2 | Visions of Climate Resilient Development in Kenya</t>
  </si>
  <si>
    <r>
      <rPr>
        <rFont val="Calibri"/>
        <color theme="1"/>
        <sz val="10.0"/>
      </rPr>
      <t xml:space="preserve">These pressures could make it </t>
    </r>
    <r>
      <rPr>
        <rFont val="Calibri"/>
        <color theme="1"/>
        <sz val="10.0"/>
      </rPr>
      <t>harder to meet basic health and sanitation goals for rural and poorer urban populations,</t>
    </r>
    <r>
      <rPr>
        <rFont val="Calibri"/>
        <color theme="1"/>
        <sz val="10.0"/>
      </rPr>
      <t xml:space="preserve"> issues compounded further by</t>
    </r>
    <r>
      <rPr>
        <rFont val="Calibri"/>
        <color theme="1"/>
        <sz val="10.0"/>
      </rPr>
      <t xml:space="preserve"> likely increases in child malnutrition and diarrheal deaths linked to climate change</t>
    </r>
    <r>
      <rPr>
        <rFont val="Calibri"/>
        <color theme="1"/>
        <sz val="10.0"/>
      </rPr>
      <t xml:space="preserve"> (WHO, 2016; ASSAR, 2018; Hirpa et al., 2018; Nkemelang et al., 2018; Lesutis, 2020). Development must pay adequate attention to these </t>
    </r>
    <r>
      <rPr>
        <rFont val="Calibri"/>
        <color theme="1"/>
        <sz val="10.0"/>
      </rPr>
      <t>interconnections to ensure that costs and benefits of achieving climate mitigation and adaptation goals are distributed fairly within a population.</t>
    </r>
  </si>
  <si>
    <t>Enabling Climate Resilient Development</t>
  </si>
  <si>
    <r>
      <rPr>
        <rFont val="Calibri"/>
        <color theme="1"/>
        <sz val="10.0"/>
      </rPr>
      <t>"Climate resilient development is enabled when governments, civil society and the private sector make inclusive development choices that prioritise risk reduction, equity and justice, and when decision-making processes, finance and actions are integrated across governance levels, sectors and timeframes (very high confidence).</t>
    </r>
    <r>
      <rPr>
        <rFont val="Calibri"/>
        <color theme="1"/>
        <sz val="10.0"/>
      </rPr>
      <t xml:space="preserve"> Climate resilient development is facilitated by international cooperation</t>
    </r>
    <r>
      <rPr>
        <rFont val="Calibri"/>
        <color theme="1"/>
        <sz val="10.0"/>
      </rPr>
      <t xml:space="preserve"> </t>
    </r>
    <r>
      <rPr>
        <rFont val="Calibri"/>
        <color theme="1"/>
        <sz val="10.0"/>
      </rPr>
      <t>and</t>
    </r>
    <r>
      <rPr>
        <rFont val="Calibri"/>
        <color theme="1"/>
        <sz val="10.0"/>
      </rPr>
      <t xml:space="preserve"> by governments at all levels working with communities, civil society, [etc etc] and by </t>
    </r>
    <r>
      <rPr>
        <rFont val="Calibri"/>
        <color theme="1"/>
        <sz val="10.0"/>
      </rPr>
      <t>developing partnerships with traditionally marginalised groups, including women, youth, Indigenous Peoples, local communities and ethnic minorities (high confidence)."</t>
    </r>
  </si>
  <si>
    <t>14.5.3 Civil society and social movem</t>
  </si>
  <si>
    <r>
      <rPr>
        <rFont val="Calibri"/>
        <color theme="1"/>
        <sz val="10.0"/>
      </rPr>
      <t xml:space="preserve">Historically, the issue of climate change did not give rise to intense, organised transnational protest characteristic of social movements (McAdam 2017). During the 1990s and early 2000s, the activities
40 of the global climate movement were concentrated in developed countries and largely sought to exercise
41 influence through participation in UNFCCC COPs and side events (Almeida 2019). The mid-2000s
42 onwards, however, saw the beginnings of use of more non-institutionalised tactics, such as simultaneous
43 demonstrations across several countries, focusing on a grassroots call for climate justice that grew out
44 of previous environmental justice movements (Almeida 2019). </t>
    </r>
    <r>
      <rPr>
        <rFont val="Calibri"/>
        <color theme="1"/>
        <sz val="10.0"/>
      </rPr>
      <t xml:space="preserve">Groups representing Indigenous, youth,
45 women, and labour rights brought to the fore new tools of contention and new issues in the UNFCCC,
46 such as questions of a just transition and gender equity (Allan 2020).
</t>
    </r>
  </si>
  <si>
    <r>
      <rPr>
        <rFont val="Calibri"/>
        <color theme="1"/>
        <sz val="10.0"/>
      </rPr>
      <t xml:space="preserve">Transnational civil society organisations advocating for </t>
    </r>
    <r>
      <rPr>
        <rFont val="Calibri"/>
        <color theme="1"/>
        <sz val="10.0"/>
      </rPr>
      <t>climate justice in global governance have articulated policy positions around rights protections, responsibility-based approaches to climate finance, and the need for transparency and accountability</t>
    </r>
    <r>
      <rPr>
        <rFont val="Calibri"/>
        <color theme="1"/>
        <sz val="10.0"/>
      </rPr>
      <t xml:space="preserve"> (Derman 2014). Another recent area of activity, which overlaps with that of emerging investor alliances (discussed further in Section 14.5.4), is the sustainability of capital investment in fossil fuel assets. Efforts to shift away from fossil fuels led by civil society include the Beyond Coal Campaign (in the US and Europe) and the organisation for a Fossil Fuel Non-proliferation Treaty. </t>
    </r>
    <r>
      <rPr>
        <rFont val="Calibri"/>
        <color theme="1"/>
        <sz val="10.0"/>
      </rPr>
      <t xml:space="preserve">350.org has supported mobilisation of youth and university students around a campaign of divestment that has grown into a global movement (Gunningham 2019). </t>
    </r>
    <r>
      <rPr>
        <rFont val="Calibri"/>
        <color theme="1"/>
        <sz val="10.0"/>
      </rPr>
      <t>As Mormann (2020) notes, as of November 2020 ‘more than 1,200 institutional investors managing over USD14 trillion of assets around the world have committed to divest some or all of their fossil fuel holdings’ (Mormann 2020). Studies suggest that the direct impacts of the divestment movement have so far been small, given a failure to differentiate between different types of fossil fuel companies, a lack of engagement with retail investors, and a lack of guidance for investors on clean energy re-investment (Osofsky et al. 2019; Mormann 2020). The movement has had a more significant impact on public discourse by raising the profile of climate change as a financial risk for investors (Bergman 2018).
16 Blondeel et al. (2019) also find that broader appeal of the divestment norm was achieved when moral
17 arguments were linked to financial ones, through the advocacy of economic actors, such as Bank of
18 England’s governor</t>
    </r>
  </si>
  <si>
    <t>Actors shaping climate governance</t>
  </si>
  <si>
    <t>13.4.2. Shaping climate governance through litigation</t>
  </si>
  <si>
    <r>
      <rPr>
        <rFont val="Calibri"/>
        <color theme="1"/>
        <sz val="10.0"/>
      </rPr>
      <t xml:space="preserve">Moreover, there are a number of regulatory challenges to state authorisation of high-emitting projects, which 4 differs from systemic cases against states (Bouwer 2018; Hughes 2019a). For instance, the High Court in 5 Pretoria, South Africa, concluded that climate change is a relevant consideration for approving coal-fired 6 power plants (Humby 2018). </t>
    </r>
    <r>
      <rPr>
        <rFont val="Calibri"/>
        <color theme="1"/>
        <sz val="10.0"/>
      </rPr>
      <t>Similarly, the Federal Court of Australia concluded that the Minister for the 7 Environment owed a duty of care to Australian children in respect to climate impacts when exercising a 8 statutory power to decide whether to authorise a major extension to an existing coal mine (Peel and Markey9 Towler 2021)</t>
    </r>
  </si>
  <si>
    <t>6.4.3.5 Addresses Inequalities through Intersectional Perspectives</t>
  </si>
  <si>
    <t xml:space="preserve">People traditionally excluded from climate change governance, such as children, are also more likely to have their needs and priorities considered in urban planning for adaptation where there are national advocacy bodies, for example, Commissions for Future, or Children’s commissions (Nordström and Wales, 2019; Watts et al., 2019; Hayward, 2021). </t>
  </si>
  <si>
    <t>9.10.3.2 Community Engagement</t>
  </si>
  <si>
    <r>
      <rPr>
        <rFont val="Calibri"/>
        <color theme="1"/>
        <sz val="10.0"/>
      </rPr>
      <t xml:space="preserve">Similarly, participation in community organisations improved child
nutrition in vulnerable rural households in Eswatini </t>
    </r>
    <r>
      <rPr>
        <rFont val="Calibri"/>
        <color theme="1"/>
        <sz val="10.0"/>
      </rPr>
      <t>(Anchang et al.,
2019). Interventions specifically targeting women are beneficial for
food security, although they may be undermined by harmful gender
norms in communities that are patriarchal, led by chiefs or have high
rates of gender-based violence (Jaka and Shava, 2018; Kita, 2019;
Masson et al., 2019). The BRACED project in Burkina Faso and Ethiopia
specifically adopted a gender-transformative approach as an integral
part of resilience building (McOmber et al., 2019).</t>
    </r>
  </si>
  <si>
    <r>
      <rPr>
        <rFont val="Calibri"/>
        <color theme="1"/>
        <sz val="10.0"/>
      </rPr>
      <t>Harnessing youth innovation and vision</t>
    </r>
    <r>
      <rPr>
        <rFont val="Calibri"/>
        <color theme="1"/>
        <sz val="10.0"/>
      </rPr>
      <t xml:space="preserve"> alongside other SDGs such as gender equity, Indigenous knowledge, local knowledge, and urban and rural livelihoods, will support </t>
    </r>
    <r>
      <rPr>
        <rFont val="Calibri"/>
        <color theme="1"/>
        <sz val="10.0"/>
      </rPr>
      <t>effective climate change adaptation to ensure resilient economies in food systems (high confidence).</t>
    </r>
  </si>
  <si>
    <r>
      <rPr>
        <rFont val="Calibri"/>
        <color theme="1"/>
        <sz val="10.0"/>
      </rPr>
      <t>The extent to which civil society actors, political actors, businesses, youth, labour, media, Indigenous Peoples, and local
communities are engaged influences political support for climate change mitigation and eventual policy outcomes.</t>
    </r>
    <r>
      <rPr>
        <rFont val="Calibri"/>
        <color theme="1"/>
        <sz val="10.0"/>
      </rPr>
      <t xml:space="preserve"> Structural
factors of national circumstances and capabilities (e.g., economic and natural endowments, political systems and cultural
factors and gender considerations) affect the breadth and depth of climate governance. Mitigation options that align with
prevalent ideas, values and beliefs are more easily adopted and implemented. </t>
    </r>
  </si>
  <si>
    <t>15-Small Islands</t>
  </si>
  <si>
    <t>Enablers, Limits and Barriers to
Adaptation</t>
  </si>
  <si>
    <t>15.6.4 Education and Awareness-Raising</t>
  </si>
  <si>
    <r>
      <rPr>
        <rFont val="Calibri"/>
        <color theme="1"/>
        <sz val="10.0"/>
      </rPr>
      <t>More interactive community engagement strategies could include ‘participatory three-dimensional modelling (P3DM), participatory video, development of photo journals, and civil society plans’ (Beckford, 2018, p. 46) that enables broader engagement.</t>
    </r>
    <r>
      <rPr>
        <rFont val="Calibri"/>
        <color theme="1"/>
        <sz val="10.0"/>
      </rPr>
      <t xml:space="preserve"> In Fiji, Laje Rotuma </t>
    </r>
    <r>
      <rPr>
        <rFont val="Calibri"/>
        <color theme="1"/>
        <sz val="10.0"/>
      </rPr>
      <t xml:space="preserve">youth ecocamps have been used to engage younger Fijians to understand adaptation and increasing environmental stewardship </t>
    </r>
    <r>
      <rPr>
        <rFont val="Calibri"/>
        <color theme="1"/>
        <sz val="10.0"/>
      </rPr>
      <t xml:space="preserve">with good outcomes (McNaught et al., 2014). In Palau, Camp Ebiil provides a culturally based platform for </t>
    </r>
    <r>
      <rPr>
        <rFont val="Calibri"/>
        <color theme="1"/>
        <sz val="10.0"/>
      </rPr>
      <t>younger generations</t>
    </r>
    <r>
      <rPr>
        <rFont val="Calibri"/>
        <color theme="1"/>
        <sz val="10.0"/>
      </rPr>
      <t xml:space="preserve"> to learn about nature and culture in an interactive camp (Singeo, 2011). Vanuatu’s Volunteer Rainfall Observer Network, in turn, engages volunteers to record their rainfall observations, demonstrating the use of IKLK that can be integrated with contemporary weather forecasting (Chand et al., 2014).</t>
    </r>
  </si>
  <si>
    <r>
      <rPr>
        <rFont val="Calibri"/>
        <color theme="1"/>
        <sz val="10.0"/>
      </rPr>
      <t xml:space="preserve">Improving </t>
    </r>
    <r>
      <rPr>
        <rFont val="Calibri"/>
        <color theme="1"/>
        <sz val="10.0"/>
      </rPr>
      <t>‘climate literacy’ could empower youth, women and men to be active citizens in
promoting adherence of governments to international agreements in
climate change</t>
    </r>
    <r>
      <rPr>
        <rFont val="Calibri"/>
        <color theme="1"/>
        <sz val="10.0"/>
      </rPr>
      <t xml:space="preserve"> (Mudombi et al., 2017; Chersich et al., 2019a).</t>
    </r>
  </si>
  <si>
    <t>6.3.3.5 Education and Communication</t>
  </si>
  <si>
    <r>
      <rPr>
        <rFont val="Calibri"/>
        <color theme="1"/>
        <sz val="10.0"/>
      </rPr>
      <t>Youth, adult communities, social media and the commercial media can have a significant impact on advancing climate awareness and the legitimacy of adaptive action,</t>
    </r>
    <r>
      <rPr>
        <rFont val="Calibri"/>
        <color theme="1"/>
        <sz val="10.0"/>
      </rPr>
      <t xml:space="preserve"> particularly in large urban areas (medium evidence, high agreement).  </t>
    </r>
    <r>
      <rPr>
        <rFont val="Calibri"/>
        <color theme="1"/>
        <sz val="10.0"/>
      </rPr>
      <t xml:space="preserve">Climate change education in urban settlements has increasingly focused on enhancing children and young people’s political agency in schools, universities, and in formal and informal media settings </t>
    </r>
    <r>
      <rPr>
        <rFont val="Calibri"/>
        <color theme="1"/>
        <sz val="10.0"/>
      </rPr>
      <t xml:space="preserve">(Cutter-Mackenzie and Rousell, 2019). </t>
    </r>
  </si>
  <si>
    <t>6-FAQ</t>
  </si>
  <si>
    <t>FAQ6.5</t>
  </si>
  <si>
    <r>
      <rPr>
        <rFont val="Calibri"/>
        <color theme="1"/>
        <sz val="10.0"/>
      </rPr>
      <t xml:space="preserve">Moreover, adaptation efforts may impact people’s lives in very different ways. Policy tools, strategies and financial arrangements for adaptation can include all society sectors and address socioeconomic inequalities. </t>
    </r>
    <r>
      <rPr>
        <rFont val="Calibri"/>
        <color theme="1"/>
        <sz val="10.0"/>
      </rPr>
      <t>Planning and decision making must respond to marginalised voices and future generations (including children and youth).</t>
    </r>
  </si>
  <si>
    <r>
      <rPr>
        <rFont val="Calibri"/>
        <color theme="1"/>
        <sz val="10.0"/>
      </rPr>
      <t xml:space="preserve">Increasing diversity of actors and approaches to mitigation. </t>
    </r>
    <r>
      <rPr>
        <rFont val="Calibri"/>
        <color theme="1"/>
        <sz val="10.0"/>
      </rPr>
      <t>Recent literature highlights the growing role of non-state and sub-national actors including cities, businesses, Indigenous Peoples, citizens including local communities and youth,</t>
    </r>
    <r>
      <rPr>
        <rFont val="Calibri"/>
        <color theme="1"/>
        <sz val="10.0"/>
      </rPr>
      <t xml:space="preserve"> transnational initiatives, and public-private entities in the global effort to address climate change</t>
    </r>
  </si>
  <si>
    <r>
      <rPr>
        <rFont val="Calibri"/>
        <color theme="1"/>
        <sz val="10.0"/>
      </rPr>
      <t>Climate governance, acting through laws, strategies and institutions, based on national circumstances,
supports mitigation by providing frameworks through which diverse actors interact, and a basis for
policy development and implementation (medium confidence). Climate governance is most effective
when it integrates across multiple policy domains, helps realise synergies and minimise trade-offs,
and connects national and sub-national policymaking levels (high confidence).</t>
    </r>
    <r>
      <rPr>
        <rFont val="Calibri"/>
        <color theme="1"/>
        <sz val="10.0"/>
      </rPr>
      <t xml:space="preserve"> Effective and equitable
climate governance builds on engagement with civil society actors, political actors, businesses, youth,
labour, media, Indigenous Peoples and local communities (medium confidence)</t>
    </r>
  </si>
  <si>
    <t>Sectoral and Regional Synthesis of
Climate Resilient Developmen</t>
  </si>
  <si>
    <t>Table 18.6 |  Regional synthesis of dimensions of climate resilient development. For each region</t>
  </si>
  <si>
    <r>
      <rPr>
        <rFont val="Calibri"/>
        <color theme="1"/>
        <sz val="10.0"/>
      </rPr>
      <t xml:space="preserve">Governance can derive legitimacy from inclusion of multiple stakeholders, including women, Indigenous communities and </t>
    </r>
    <r>
      <rPr>
        <rFont val="Calibri"/>
        <color theme="1"/>
        <sz val="10.0"/>
      </rPr>
      <t>young people</t>
    </r>
    <r>
      <rPr>
        <rFont val="Calibri"/>
        <color theme="1"/>
        <sz val="10.0"/>
      </rPr>
      <t xml:space="preserve"> (Section 4.6.6) – Indigenous and l#</t>
    </r>
  </si>
  <si>
    <t>Introduction</t>
  </si>
  <si>
    <r>
      <rPr>
        <rFont val="Calibri"/>
        <color theme="1"/>
        <sz val="10.0"/>
      </rPr>
      <t xml:space="preserve">This chapter focuses on the opportunities and challenges for “accelerating the transition in the context 4 of sustainable development.” The chapter suggests that accelerating transitions in the context of 5 sustainable development requires more than concentrating on speed. Rather, it involves expediting the 6 pace of change (speed) while also removing the underlying drivers of vulnerability and high emissions 7 (quality and depth) and aligning the interests of different communities, regions, sectors, stakeholders 8 and cultures (scale and breadth). One key to enabling deep and broad transitions is integrating the views 9 of different government agencies, businesses and non-governmental organizations (NGOs) in transition 10 processes. </t>
    </r>
    <r>
      <rPr>
        <rFont val="Calibri"/>
        <color theme="1"/>
        <sz val="10.0"/>
      </rPr>
      <t>Another critical driver of deep and broad transitions is engaging and empowering workers, 11 youth, women, the poor, minorities and marginalized stakeholders in just, equitable and inclusive 12 processes. T</t>
    </r>
    <r>
      <rPr>
        <rFont val="Calibri"/>
        <color theme="1"/>
        <sz val="10.0"/>
      </rPr>
      <t>he result of such processes will be the transformation of large-scale socioeconomic systems 13 to restore the health and well-being of the planet and the people on it</t>
    </r>
  </si>
  <si>
    <t>Land-related impacts, risks and opportunities associated with
9 mitigation options</t>
  </si>
  <si>
    <t>Governance of land-related impacts of mitigation option</t>
  </si>
  <si>
    <r>
      <rPr>
        <rFont val="Calibri"/>
        <color theme="1"/>
        <sz val="10.0"/>
      </rPr>
      <t>In emerging domains for governance such as land-based mitigation, global institutions, private sector
22 networks and civil society organisations are also playing key roles in terms of norm-setting. The shared
23 languages and theoretical frameworks, or cognitive linkages (Pattberg et al. 2018) that arise with
24 polycentric governance can not only be helpful in creating expectations and establishing benchmarks
25 for (in)appropriate practices where enforceable ‘hard law’ is missing (Karlsson-Vinkhuyzen et al. 2018;
26 Gajevic Sayegh 2020), but can also form the basis of voluntary guidelines or niche markets (See also
27 the case study in Box 12.3) However, t</t>
    </r>
    <r>
      <rPr>
        <rFont val="Calibri"/>
        <color theme="1"/>
        <sz val="10.0"/>
      </rPr>
      <t>he ability to apply participatory processes for developing
28 voluntary guidelines and other participatory norm-setting endeavours varies from place to place. Social and cultural norms shape the ability of women, youth, and different ethnic groups to participate in
30 governance fora</t>
    </r>
    <r>
      <rPr>
        <rFont val="Calibri"/>
        <color theme="1"/>
        <sz val="10.0"/>
      </rPr>
      <t>, such as those around agroecological transformation (Anderson et al. 2019).
31 Furthermore, establishing new norms alone does not solve structural challenges such as lack of access
32 to food, confront power imbalances, or provide mechanisms to deal with uncooperative actors
33 (Morrison et al. 2019).</t>
    </r>
  </si>
  <si>
    <t>9.4.2.2 Good Governance</t>
  </si>
  <si>
    <r>
      <rPr>
        <rFont val="Calibri"/>
        <color theme="1"/>
        <sz val="10.0"/>
      </rPr>
      <t xml:space="preserve">TABLE -- Row: Inclusive and diverse stakeholders | Kenya’s Climate Change Directorate has a designated team to integrate gender into its national climate policies (Murray, 2019), while </t>
    </r>
    <r>
      <rPr>
        <rFont val="Calibri"/>
        <color theme="1"/>
        <sz val="10.0"/>
      </rPr>
      <t>Seychelles’ National Climate Change Council has allocated a seat exclusively for a youth candidat</t>
    </r>
    <r>
      <rPr>
        <rFont val="Calibri"/>
        <color theme="1"/>
        <sz val="10.0"/>
      </rPr>
      <t>e (Government of The Seychelles, 2020). Tanzanian Climate-Smart Agriculture Alliance supports the integration of farmers and builds strategic alliances to support climate processes (Nyasimi et al., 2017).</t>
    </r>
  </si>
  <si>
    <t>9.12.3 Adaptation</t>
  </si>
  <si>
    <r>
      <rPr>
        <rFont val="Calibri"/>
        <color theme="1"/>
        <sz val="10.0"/>
      </rPr>
      <t xml:space="preserve">Table 9.13 | Examples of responses to climate change impacts to heritage sites. -- 
Example: </t>
    </r>
    <r>
      <rPr>
        <rFont val="Calibri"/>
        <color theme="1"/>
        <sz val="10.0"/>
      </rPr>
      <t xml:space="preserve">!Xun and Khwe Indigenous Youth of South Africa </t>
    </r>
    <r>
      <rPr>
        <rFont val="Calibri"/>
        <color theme="1"/>
        <sz val="10.0"/>
      </rPr>
      <t>-- Climate variability causing drought and loss of plants
-- Groups (youth) -- Documentation -- Non-formal, local. -- Enhancement, promotion.
Bodunrin (2019)</t>
    </r>
  </si>
  <si>
    <r>
      <rPr>
        <rFont val="Calibri"/>
        <color theme="1"/>
        <sz val="10.0"/>
      </rPr>
      <t xml:space="preserve">Experiments in including marginalised groups in adaptation planning are starting to emerge in places such as Quito (Ecuador), Lima (Peru), Manizales (Colombia) and Surat (India), where </t>
    </r>
    <r>
      <rPr>
        <rFont val="Calibri"/>
        <color theme="1"/>
        <sz val="10.0"/>
      </rPr>
      <t>disadvantaged youth, informal settlers and other vulnerable communities are included in discussions of short-/long-term adaptation needs and fair distribution of adaptation resources</t>
    </r>
    <r>
      <rPr>
        <rFont val="Calibri"/>
        <color theme="1"/>
        <sz val="10.0"/>
      </rPr>
      <t xml:space="preserve"> (Chu, Anguelovski and Carmin, 2016; Sara, Pfeffer and Baud, 2017; Hardoy and Velásquez Barrero, 2014). </t>
    </r>
  </si>
  <si>
    <t>5.14.2.3 System transformation and policy enablers</t>
  </si>
  <si>
    <t>FIGURE -- Youth agency, engagement and employment in food systems
Youth as agent of change</t>
  </si>
  <si>
    <t>5.12.8 Incorporating Human Rights-Based Approaches into Food Systems</t>
  </si>
  <si>
    <r>
      <rPr>
        <rFont val="Calibri"/>
        <color theme="1"/>
        <sz val="10.0"/>
      </rPr>
      <t xml:space="preserve">A human rights-based approach (HRBA), endorsed by the UN, is one strategy for addressing core inequities that are </t>
    </r>
    <r>
      <rPr>
        <rFont val="Calibri"/>
        <color theme="1"/>
        <sz val="10.0"/>
      </rPr>
      <t>key drivers for food insecurity and malnutrition of particular groups such as low-income consumers, children, women, small-scale producers and different regions of the world</t>
    </r>
    <r>
      <rPr>
        <rFont val="Calibri"/>
        <color theme="1"/>
        <sz val="10.0"/>
      </rPr>
      <t xml:space="preserve"> (FAO, 2013; Claeys and Delgado Pugley, 2017; Caron et al., 2018; Le Mouël et al., 2018; Springmann et al., 2018; Tramel, 2018; HLPE, 2019; Willett et al., 2019). </t>
    </r>
  </si>
  <si>
    <t>10.5.6 Social Protection</t>
  </si>
  <si>
    <r>
      <rPr>
        <rFont val="Calibri"/>
        <color theme="1"/>
        <sz val="10.0"/>
      </rPr>
      <t xml:space="preserve">Towards this end, more effort is needed to </t>
    </r>
    <r>
      <rPr>
        <rFont val="Calibri"/>
        <color theme="1"/>
        <sz val="10.0"/>
      </rPr>
      <t>improve its existing programme</t>
    </r>
    <r>
      <rPr>
        <rFont val="Calibri"/>
        <color theme="1"/>
        <sz val="10.0"/>
      </rPr>
      <t xml:space="preserve">s so
that there is an equality of opportunities, along with secured human
rights. </t>
    </r>
    <r>
      <rPr>
        <rFont val="Calibri"/>
        <color theme="1"/>
        <sz val="10.0"/>
      </rPr>
      <t>The example from Nepal’s Child Grant is an indicative of an
incremental approach to social policy (Garde et al., 2017).</t>
    </r>
  </si>
  <si>
    <r>
      <rPr>
        <rFont val="Calibri"/>
        <color theme="1"/>
        <sz val="10.0"/>
      </rPr>
      <t>Youth play a critical role in all sectors of the food system (HLPE, 2021; Figure Box 5.13.1), and some are actively pursuing work and innovation in agrifood systems (medium confidence)</t>
    </r>
    <r>
      <rPr>
        <rFont val="Calibri"/>
        <color theme="1"/>
        <sz val="10.0"/>
      </rPr>
      <t xml:space="preserve"> (Sah Akwen, 2017; 2019; Yeboah et al., 2020; Flynn and Sumberg, 2021). </t>
    </r>
    <r>
      <rPr>
        <rFont val="Calibri"/>
        <color theme="1"/>
        <sz val="10.0"/>
      </rPr>
      <t>Climate change impacts may reduce youth employment options in food systems in some regions, while they are often politically marginalised</t>
    </r>
    <r>
      <rPr>
        <rFont val="Calibri"/>
        <color theme="1"/>
        <sz val="10.0"/>
      </rPr>
      <t xml:space="preserve"> (Brooks et al., 2019; IFAD, 2019; HLPE, 2021).</t>
    </r>
    <r>
      <rPr>
        <rFont val="Calibri"/>
        <color theme="1"/>
        <sz val="10.0"/>
      </rPr>
      <t xml:space="preserve"> At the same time, due to heightened awareness about climate change, youth may be more willing to apply climate adaptation strategies</t>
    </r>
    <r>
      <rPr>
        <rFont val="Calibri"/>
        <color theme="1"/>
        <sz val="10.0"/>
      </rPr>
      <t xml:space="preserve"> (medium confidence) (Ali and Erenstein, 2017; Jiri et al., 2017; Sah Akwen, 2017; Chamberlin and Sumberg, 2021; Doherty et al., 2021). </t>
    </r>
    <r>
      <rPr>
        <rFont val="Calibri"/>
        <color theme="1"/>
        <sz val="10.0"/>
      </rPr>
      <t>Agrifood policy implementation of adaptation strategies could increase inclusive participation of youth to meet their needs</t>
    </r>
    <r>
      <rPr>
        <rFont val="Calibri"/>
        <color theme="1"/>
        <sz val="10.0"/>
      </rPr>
      <t xml:space="preserve"> (HLPE, 2021). Inclusive investments in water management, infrastructure, agrifood science, and policies that increase youth access to land, credit, knowledge, education, skills and other crucial resources can support dignified and rewarding agrifood employment (Ahsan and Mitra, 2016; Brooks et al., 2019; HLPE, 2021). Digital technologies can support agrifood adaptations, but digital divides must be overcome to avoid worsening inequities (HLPE, 2021). </t>
    </r>
    <r>
      <rPr>
        <rFont val="Calibri"/>
        <color theme="1"/>
        <sz val="10.0"/>
      </rPr>
      <t>Initiatives which protect and strengthen youth engagement and employment in the all points of the food system, including recognition of youth’s critical role and agency through rights-based approaches, can support sustainable food transitions</t>
    </r>
    <r>
      <rPr>
        <rFont val="Calibri"/>
        <color theme="1"/>
        <sz val="10.0"/>
      </rPr>
      <t xml:space="preserve"> (HLPE, 2021). </t>
    </r>
    <r>
      <rPr>
        <rFont val="Calibri"/>
        <color theme="1"/>
        <sz val="10.0"/>
      </rPr>
      <t xml:space="preserve">Harnessing youth innovation and vision to address climate change alongside other SDGs such as gender inequity and rural poverty will be a crucial strategy to ensure resilient economies in food systems </t>
    </r>
    <r>
      <rPr>
        <rFont val="Calibri"/>
        <color theme="1"/>
        <sz val="10.0"/>
      </rPr>
      <t>(high confidence) (Laube, 2016; Brooks et al., 2019; IFAD, 2019; Abay et al., 2021; HLPE, 2021).</t>
    </r>
  </si>
  <si>
    <r>
      <rPr>
        <rFont val="Calibri"/>
        <color theme="1"/>
        <sz val="10.0"/>
      </rPr>
      <t>HRBA includes core principles of participation, accountability, non-discrimination, transparency, human rights, empowerment and rule of law, which can be integrated into policymaking and implementation as part of transforming the food system (FAO, 2013; Caron et al., 2018; Toussaint and Martínez Blanco, 2020). The right to well-being can serve as the overarching umbrella of HRBA to addressing climate change within food systems and includes a right to health, right to food, cultural rights,</t>
    </r>
    <r>
      <rPr>
        <rFont val="Calibri"/>
        <color theme="1"/>
        <sz val="10.0"/>
      </rPr>
      <t xml:space="preserve"> the rights of the child</t>
    </r>
    <r>
      <rPr>
        <rFont val="Calibri"/>
        <color theme="1"/>
        <sz val="10.0"/>
      </rPr>
      <t xml:space="preserve"> and the right to healthy environment (Swinburn et al., 2019).</t>
    </r>
  </si>
  <si>
    <t>16.5.2.3.4 Risk to living standards (RKR-D)</t>
  </si>
  <si>
    <r>
      <rPr>
        <rFont val="Calibri"/>
        <color theme="1"/>
        <sz val="10.0"/>
      </rPr>
      <t xml:space="preserve">Within populations, </t>
    </r>
    <r>
      <rPr>
        <rFont val="Calibri"/>
        <color theme="1"/>
        <sz val="10.0"/>
      </rPr>
      <t>the poor, women, children, the elderly and Indigenous populations are especially vulnerable due to a combination of factors</t>
    </r>
    <r>
      <rPr>
        <rFont val="Calibri"/>
        <color theme="1"/>
        <sz val="10.0"/>
      </rPr>
      <t>, including</t>
    </r>
    <r>
      <rPr>
        <rFont val="Calibri"/>
        <color theme="1"/>
        <sz val="10.0"/>
      </rPr>
      <t xml:space="preserve"> gendered divisions of paid and/or unpaid labour, as well as barriers in access to information, skills, services or resources (</t>
    </r>
    <r>
      <rPr>
        <rFont val="Calibri"/>
        <color theme="1"/>
        <sz val="10.0"/>
      </rPr>
      <t xml:space="preserve">Bose, 2017; Thomas
et al., 2019b; Anderson and Singh, 2020; Adzawla and Baumüller,
2021) (high confidence). Future structural transformation
could moderate risk severity by </t>
    </r>
    <r>
      <rPr>
        <rFont val="Calibri"/>
        <color theme="1"/>
        <sz val="10.0"/>
      </rPr>
      <t>improving adaptive capacity,</t>
    </r>
    <r>
      <rPr>
        <rFont val="Calibri"/>
        <color theme="1"/>
        <sz val="10.0"/>
      </rPr>
      <t xml:space="preserve">
creating livelihoods in less climate-sensitive sectors, or by
enabling sustainable migration to less climate-sensitive locations
(Henderson et  al., 2017; Roy et  al., 2018)</t>
    </r>
  </si>
  <si>
    <t>12.3.1 Central America Sub-region</t>
  </si>
  <si>
    <t>Climate change is exacerbating socioeconomic vulnerability in CA, a region with high levels of socioeconomic, ethnic and gender inequality, high rates of child and maternal mortality and morbidity, high levels of malnutrition and inadequate access to food and drinking water (ECLAC et al., 2015). Disasters from adverse natural events exacerbate CA’s economic vulnerability, accounting for substantial human and economic losses (UNISDR and CEPREDENAC, 2014). Vulnerability in most sectors is considered high or very high (high confidence) (Figure 12.7).</t>
  </si>
  <si>
    <t>The most vulnerable groups include smallholder farmers, pastoralists, agricultural laborers, poorer households, refugees, indigenous groups, women, children, the elderly and those who are socioeconomically marginalised (FAO et al., 2018; IPCC, 2019b) (high confidence). Men, women, children, the elderly and the chronically ill have different nutritional needs and these vulnerabilities may be amplified by gendered norms and differential access to resources, information and power (IPCC, 2019b)</t>
  </si>
  <si>
    <t>9.10.2.3.1 Mortality and morbidity</t>
  </si>
  <si>
    <r>
      <rPr>
        <rFont val="Calibri"/>
        <color theme="1"/>
        <sz val="10.0"/>
      </rPr>
      <t xml:space="preserve">Escalating temperatures and longer-duration heatwaves are expected
to heavily affect workers already exposed to extreme temperatures,
for example, outdoor workers (Kjellstrom et al., 2018) and miners
(El-Shafei et al., 2018; Nunfam et al., 2019a; Nunfam et al., 2019b).
</t>
    </r>
    <r>
      <rPr>
        <rFont val="Calibri"/>
        <color theme="1"/>
        <sz val="10.0"/>
      </rPr>
      <t>Vulnerability may also be high for women who cook food for a living,
and children who accompany them, due to prolonged exposure to
high temperatures</t>
    </r>
    <r>
      <rPr>
        <rFont val="Calibri"/>
        <color theme="1"/>
        <sz val="10.0"/>
      </rPr>
      <t xml:space="preserve"> (Parmar et al., 2019). Prisons, commonly poorly
ventilated and overcrowded, are also high-risk settings (Van Hout and
Mhlanga-Gunda, 2019).</t>
    </r>
  </si>
  <si>
    <t>7.1.7.3 Heightened Vulnerability to Climate-Related Impacts on Health and Well-Being Experienced by Specific Groups and Through Specific Pathways 7.1.7.3.1 Women and Girls</t>
  </si>
  <si>
    <r>
      <rPr>
        <rFont val="Calibri"/>
        <color theme="1"/>
        <sz val="10.0"/>
      </rPr>
      <t>Climate change poses distinct risks to women’s health.</t>
    </r>
    <r>
      <rPr>
        <rFont val="Calibri"/>
        <color theme="1"/>
        <sz val="10.0"/>
      </rPr>
      <t xml:space="preserve"> Vulnerability to climate-related impacts on health and well-being shows notable differentiations according to gender, beyond implications for pregnant women. In many societies, differential exposure to such risks relate to gendered livelihood practices and mobility options. Pregnancy and maternal status heighten vulnerability to heat, infectious diseases, food-borne infections and air pollution (Arroyo et al., 2016; Ngo and Horton, 2016; Zhang et al., 2017b). Extreme heat events, high ambient temperatures, high concentrations of airborne particulates, water-related illnesses and natural hazards are associated with higher rates of adverse pregnancy outcomes such as spontaneous abortion, stillbirth, low birth weight and pre-term birth (Arroyo et al., 2016; Ngo and Horton, 2016; Abiona, 2017; Auger et al., 2017; Molina and Saldarriaga, 2017; Zhang et al., 2017b). </t>
    </r>
    <r>
      <rPr>
        <rFont val="Calibri"/>
        <color theme="1"/>
        <sz val="10.0"/>
      </rPr>
      <t xml:space="preserve">Women and girls are at greater risk of food insecurity (FAO, 2018; Alston and Akhter, 2016), which is particularly problematic in combination with the nutritional needs associated with pregnancy or breastfeeding. Women and girls are more likely to die in extreme weather events (Garcia and Sheehan, 2016; Yang et al., 2019). </t>
    </r>
    <r>
      <rPr>
        <rFont val="Calibri"/>
        <color theme="1"/>
        <sz val="10.0"/>
      </rPr>
      <t xml:space="preserve">Women are also expected to face a greater mental health burden in a changing climate (Manning and Clayton, 2018). Further, climatic extremes and water scarcity are associated with increases in </t>
    </r>
    <r>
      <rPr>
        <rFont val="Calibri"/>
        <color theme="1"/>
        <sz val="10.0"/>
      </rPr>
      <t xml:space="preserve">violence against girls and women </t>
    </r>
    <r>
      <rPr>
        <rFont val="Calibri"/>
        <color theme="1"/>
        <sz val="10.0"/>
      </rPr>
      <t>(Anwar et al., 2019; Opondo et al., 2016; Le Masson et al., 2016; Udas et al., 2019).</t>
    </r>
  </si>
  <si>
    <t>7.2.4.1 Heat- and Cold-Related Mortality and Morbidity</t>
  </si>
  <si>
    <t>The drivers of pneumonia incidence are complex and include a range of possible non-climate and climate factors. For example,
chronic diseases (e.g., lung disease, chronic obstructive pulmonary
disease (COPD) and asthma), other comorbidities, a weak immune
system, age, gender, community, passive smoking, air pollution and
childhood immunisation may confound the climate pneumonia
relationship (Miyayo et al., 2021).</t>
  </si>
  <si>
    <t>8.4.5.2 Future risks, vulnerabilities, differentiated inequalities and livelihood shifts</t>
  </si>
  <si>
    <t>TABLE 8.4  Summary of interlocking categories differentiation future risks, vulnerabilities, inequality and adaptationncreasing risk of displacement and damage to women and girls in floods
Gender inequality leaves women and girls hidden, forgotten and exposed, resulting in displacement impacts and limited resources, including social capital and increasing risk of human trafficking.
Increasing future vulnerability of women and girls due to high hazard exposure; gender differentiated vulnerability to urban flooding (in India); increasing risk of human trafficking associated with exposure to future extreme events.
(Singh, 2020; CCB GENDER in Chapter 18)</t>
  </si>
  <si>
    <r>
      <rPr>
        <rFont val="Calibri"/>
        <color theme="1"/>
        <sz val="10.0"/>
      </rPr>
      <t>Extreme weather and climate impact</t>
    </r>
    <r>
      <rPr>
        <rFont val="Calibri"/>
        <color theme="1"/>
        <sz val="10.0"/>
      </rPr>
      <t>s are associated with</t>
    </r>
    <r>
      <rPr>
        <rFont val="Calibri"/>
        <color theme="1"/>
        <sz val="10.0"/>
      </rPr>
      <t xml:space="preserve"> increased violence against women, girls and vulnerable groups</t>
    </r>
    <r>
      <rPr>
        <rFont val="Calibri"/>
        <color theme="1"/>
        <sz val="10.0"/>
      </rPr>
      <t xml:space="preserve"> (high agreement, medium evidence). During and after extreme weather events, </t>
    </r>
    <r>
      <rPr>
        <rFont val="Calibri"/>
        <color theme="1"/>
        <sz val="10.0"/>
      </rPr>
      <t>women, girls and LGBTQI people are at increased risk of domestic violence, harassment, sexual violence and trafficking</t>
    </r>
    <r>
      <rPr>
        <rFont val="Calibri"/>
        <color theme="1"/>
        <sz val="10.0"/>
      </rPr>
      <t xml:space="preserve"> (Le Masson et al., 2019; Nguyen, 2019;Myrttinen et al., 2015; Chindarkar, 2012). </t>
    </r>
    <r>
      <rPr>
        <rFont val="Calibri"/>
        <color theme="1"/>
        <sz val="10.0"/>
      </rPr>
      <t xml:space="preserve">For example, early marriage is used as a coping strategy for managing the effects of extreme weather events </t>
    </r>
    <r>
      <rPr>
        <rFont val="Calibri"/>
        <color theme="1"/>
        <sz val="10.0"/>
      </rPr>
      <t xml:space="preserve">(Ahmed et al., 2019) and women are exposed to increase risk of harassment and sexual assault as </t>
    </r>
    <r>
      <rPr>
        <rFont val="Calibri"/>
        <color theme="1"/>
        <sz val="10.0"/>
      </rPr>
      <t xml:space="preserve">scarcity and gender-based roles cause them to walk longer distances to fetch water and fuel </t>
    </r>
    <r>
      <rPr>
        <rFont val="Calibri"/>
        <color theme="1"/>
        <sz val="10.0"/>
      </rPr>
      <t>(Le Masson et al., 2019). Within the household, violent backlash or heightened tensions may arise from changing gender norms as men migrate to find work in post-disaster settings (Stork et al., 2015) and men’s use of negative coping mechanisms, such as alcoholism, when unable to meet norms of providing for the household (Anwar et al., 2019; Stork et al., 2015). Rates of intimate partner violence have been found to increase with higher temperatures (Sanz- Barbero et al., 2018).</t>
    </r>
  </si>
  <si>
    <t>Table 11.14 |  Key risks from climate change based on assessment of the literature and expert judgement (Supplementary Material SM 11.2). Assessment criteria are magnitude,
timing, likelihood and adaptive capacity. Risk drivers are hazards, exposure and vulnerability. Adaptation options describe ways in which risks can be reduced. Confidence ratings
are based on the amount of evidence and agreement between lines of evidenc</t>
  </si>
  <si>
    <t>Vulnerability: Lower adaptive capacity for young/old/sick people, those in low-quality housing and of lower socioeconomic status, and areas served by fragile
utilities (power, water). Remote locations with extreme heat and inadequate cooling in housing infrastructure (such as remote indigenous communities).</t>
  </si>
  <si>
    <t>conclusion</t>
  </si>
  <si>
    <t>12.8 Conclusion</t>
  </si>
  <si>
    <r>
      <rPr>
        <rFont val="Calibri"/>
        <color theme="1"/>
        <sz val="10.0"/>
      </rPr>
      <t>Poverty and extreme poverty rates are higher among children, young people,</t>
    </r>
    <r>
      <rPr>
        <rFont val="Calibri"/>
        <color theme="1"/>
        <sz val="10.0"/>
      </rPr>
      <t xml:space="preserve"> women, Indigenous Peoples and migrant and rural populations, but urban extreme poverty is also growing (very high confidence). Socioeconomic challenges are being intensified by the COVID crisis. Most countries in CA are already ranked as the highest risk level worldwide due to the region’s high vulnerability to climate change and low adaptive capacity; the lack of climate data and proper downscaling are challenging the adaptation process (high confidence).</t>
    </r>
  </si>
  <si>
    <t>8.2.1.6 Interactions Between Climate Hazards and Social- ecological Thresholds</t>
  </si>
  <si>
    <r>
      <rPr>
        <rFont val="Calibri"/>
        <color theme="1"/>
        <sz val="10.0"/>
      </rPr>
      <t xml:space="preserve">There is robust evidence that both economic and non-economic L&amp;Ds are currently, and will be, unevenly experienced by populations in vulnerable conditions, such as </t>
    </r>
    <r>
      <rPr>
        <rFont val="Calibri"/>
        <color theme="1"/>
        <sz val="10.0"/>
      </rPr>
      <t>children, women, Indigenous Peoples and traditional communities</t>
    </r>
    <r>
      <rPr>
        <rFont val="Calibri"/>
        <color theme="1"/>
        <sz val="10.0"/>
      </rPr>
      <t xml:space="preserve"> (Pinho, 2016; Lapola et al., 2018; Roy et al., 2018; Eloy et al., 2019; Machado-Silva et al., 2020).</t>
    </r>
  </si>
  <si>
    <r>
      <rPr>
        <rFont val="Calibri"/>
        <color theme="1"/>
        <sz val="10.0"/>
      </rPr>
      <t xml:space="preserve">Table 8.6 represents </t>
    </r>
    <r>
      <rPr>
        <rFont val="Calibri"/>
        <color theme="1"/>
        <sz val="10.0"/>
      </rPr>
      <t>different types of adaptation limits (soft or hard) that emerge over time, sometimes concomitantly, that are leading to severe risks to livelihoods in a high poverty</t>
    </r>
    <r>
      <rPr>
        <rFont val="Calibri"/>
        <color theme="1"/>
        <sz val="10.0"/>
      </rPr>
      <t>, unequal and hotter future, especially among poor and vulnerable populations, and within those</t>
    </r>
    <r>
      <rPr>
        <rFont val="Calibri"/>
        <color theme="1"/>
        <sz val="10.0"/>
      </rPr>
      <t xml:space="preserve"> Indigenous People, women and children </t>
    </r>
    <r>
      <rPr>
        <rFont val="Calibri"/>
        <color theme="1"/>
        <sz val="10.0"/>
      </rPr>
      <t xml:space="preserve">(see Section 16.5.2.3.4). The confidence statements are assessed through the evidence on papers as high (≥10 papers), medium (5–9 papers) and low (≤ 4 papers) to ensure traceability on the nature of livelihoods barriers and ecological thresholds associated with ‘soft’ or ‘hard’ limits to adaptation under a warming global world. </t>
    </r>
  </si>
  <si>
    <t>12.5.8.4 Migrations and Displacements</t>
  </si>
  <si>
    <r>
      <rPr>
        <rFont val="Calibri"/>
        <color theme="1"/>
        <sz val="10.0"/>
      </rPr>
      <t xml:space="preserve">Migration to cities can mean opportunities for migrants and for urban areas, but it can also worsen existing problems, as urban poor people can become even more exposed and vulnerable, and the pressure on urban capacities may not be well absorbed (high confidence) (Chisari and Miller, 2016; Gemenne et al., 2020). Internal migration to cities is likely to exacerbate pre-existing vulnerabilities related to inequality, poverty, indigence and informal activities and housing (Warn and Adamo, 2014). Immigration can make cities/residents more vulnerable to climate-change risks (Sections 12.5.5 and 12.5.7). </t>
    </r>
    <r>
      <rPr>
        <rFont val="Calibri"/>
        <color theme="1"/>
        <sz val="10.0"/>
      </rPr>
      <t>Groups such as children, Indigenous Peoples and the poor are usually among the most vulnerable in migrations and displacements, which poses challenges to national policies and international aid</t>
    </r>
    <r>
      <rPr>
        <rFont val="Calibri"/>
        <color theme="1"/>
        <sz val="10.0"/>
      </rPr>
      <t xml:space="preserve"> (Sedeh, 2014; Gamez, 2016; Ulla, 2016; Priotto and Salvador Aruj, 2017; Ramos and de Salles Cavedon-Capdeville, 2017; Amar-Amar et al., 2019; Gemenne et al., 2020). In migration or displacement driven by climate effects, women are prone to lose their leadership, autonomy and voice, especially in new organisational structures imposed by authorities. This is especially the case in temporary accommodation camps created after disasters, exacerbating existing differentiated vulnerabilities (Aldunce Ide et al., 2020). International migration has become more dangerous and difficult as border controls have become stricter, but programmes such as one to help temporary agricultural workers from Guatemala to Canada have proven successful (Gabriel and Macdonald, 2018). At the same time, emigration may lead to the loss of IKLK for adaptation (Moreno et al., 2020b)</t>
    </r>
  </si>
  <si>
    <t>9.3.1
Climate Adaptation Options Adaptation Feasibility and Effectiveness</t>
  </si>
  <si>
    <r>
      <rPr>
        <rFont val="Calibri"/>
        <color theme="1"/>
        <sz val="10.0"/>
      </rPr>
      <t xml:space="preserve">Mortality and morbidity from increased heat and infectious diseases (including vector-borne and diarrhoeal diseases)
Increasing temperatures; heatwaves; precipitation change (both increases and decreases)
</t>
    </r>
    <r>
      <rPr>
        <rFont val="Calibri"/>
        <color theme="1"/>
        <sz val="10.0"/>
      </rPr>
      <t>Vulnerability is highest for the elderly, pregnant women, individuals with underlying conditions, immune-compromised individuals (e.g., from HIV) and young children.</t>
    </r>
    <r>
      <rPr>
        <rFont val="Calibri"/>
        <color theme="1"/>
        <sz val="10.0"/>
      </rPr>
      <t xml:space="preserve">
Regions without vector control programmes in place or without detection and treatment regimens.
Inadequate insulation in housing in informal settlements in urban heat islands. Inadequate improvements in public health systems. Inadequate water and sanitation infrastructure, especially in rapidly expanding urban areas and informal settlements.
9.10</t>
    </r>
  </si>
  <si>
    <t>B.1.3</t>
  </si>
  <si>
    <t>B: Observed and Projected Impacts and Risks</t>
  </si>
  <si>
    <r>
      <rPr>
        <rFont val="Calibri"/>
        <color theme="1"/>
        <sz val="10.0"/>
      </rPr>
      <t xml:space="preserve">Jointly, sudden losses of food production and access to food compounded by decreased diet diversity have increased malnutrition in many communities (high confidence), especially for Indigenous Peoples, small-scale food producers and low-income households (high confidence), with </t>
    </r>
    <r>
      <rPr>
        <rFont val="Calibri"/>
        <color theme="1"/>
        <sz val="10.0"/>
      </rPr>
      <t>children</t>
    </r>
    <r>
      <rPr>
        <rFont val="Calibri"/>
        <color theme="1"/>
        <sz val="10.0"/>
      </rPr>
      <t xml:space="preserve">, elderly people and pregnant women particularly impacted (high confidence). </t>
    </r>
  </si>
  <si>
    <t>Identification and Assessment of Key Risks and
Representative Key Risks</t>
  </si>
  <si>
    <r>
      <rPr>
        <rFont val="Calibri"/>
        <color theme="1"/>
        <sz val="10.0"/>
      </rPr>
      <t xml:space="preserve">For many risks, low-income populations are particularly vulnerable to
KRs. </t>
    </r>
    <r>
      <rPr>
        <rFont val="Calibri"/>
        <color theme="1"/>
        <sz val="10.0"/>
      </rPr>
      <t xml:space="preserve">Climate-related impacts on malnutrition and other forms of food
insecurity will be larger for this group, along with small-holder farming
households and Indigenous communities reliant on agriculture, and for
women, children, the elderly and the socially isolated </t>
    </r>
    <r>
      <rPr>
        <rFont val="Calibri"/>
        <color theme="1"/>
        <sz val="10.0"/>
      </rPr>
      <t>(Section 5.12).
KRs in coastal communities are expected to affect low-income
populations more strongly, including through risks to livelihoods of
those reliant on coastal fisheries. KRs related to health are generally
higher for low-income populations less likely to have adequate housing
or access to infrastructure.</t>
    </r>
  </si>
  <si>
    <r>
      <rPr>
        <rFont val="Calibri"/>
        <color theme="1"/>
        <sz val="10.0"/>
      </rPr>
      <t xml:space="preserve">ii) Risks of vector-borne disease would become severe with high
warming and current vulnerability, </t>
    </r>
    <r>
      <rPr>
        <rFont val="Calibri"/>
        <color theme="1"/>
        <sz val="10.0"/>
      </rPr>
      <t xml:space="preserve">concentrated in children and
in sensitive regions </t>
    </r>
    <r>
      <rPr>
        <rFont val="Calibri"/>
        <color theme="1"/>
        <sz val="10.0"/>
      </rPr>
      <t>(medium confidence). Severity is defined by
regionally substantial numbers of additional malaria deaths,
disease cases and episodic hospitalisation demands (for dengue</t>
    </r>
  </si>
  <si>
    <r>
      <rPr>
        <rFont val="Calibri"/>
        <color theme="1"/>
        <sz val="10.0"/>
      </rPr>
      <t xml:space="preserve">Attribution studies show that human-induced climate change is
increasing the frequency and intensity of heatwaves and has already
impacted human health in Europe (Section  13.10.1; Vicedo-Cabrera
et al., 2021); for example, the 2010 heatwave in EEU resulted in 55,000
heat-related deaths (Barriopedro et al., 2011; Russo et al., 2015); also,
the 2018 heatwave in NEU (Ebi et al., 2021) and the 2019 heatwave
in WCE and NEU both had significant health impacts (Cross-Chapter
Box DISASTER in Chapter 4; Vautard et al., 2020; Watts et al., 2021).
</t>
    </r>
    <r>
      <rPr>
        <rFont val="Calibri"/>
        <color theme="1"/>
        <sz val="10.0"/>
      </rPr>
      <t>Elderly, children, (pregnant) women, socially isolated people and those
with low physical fitness are particularly exposed and vulnerable to
heat-related risks,</t>
    </r>
    <r>
      <rPr>
        <rFont val="Calibri"/>
        <color theme="1"/>
        <sz val="10.0"/>
      </rPr>
      <t xml:space="preserve"> as are those people suffering from pre-existing
medical conditions, including cardiovascular disease, kidney disorders,
diabetes and respiratory diseases (de’Donato et al., 2015; Sheridan and
Allen, 2018; Szopa et  al., 2021</t>
    </r>
  </si>
  <si>
    <r>
      <rPr>
        <rFont val="Calibri"/>
        <color theme="1"/>
        <sz val="10.0"/>
      </rPr>
      <t>For vulnerable populations, such as</t>
    </r>
    <r>
      <rPr>
        <rFont val="Calibri"/>
        <color theme="1"/>
        <sz val="10.0"/>
      </rPr>
      <t xml:space="preserve"> Indigenous Peoples, older and
low-income groups, women, children, people with disabilities and
minorities, the health effects of climate-change-related extreme</t>
    </r>
    <r>
      <rPr>
        <rFont val="Calibri"/>
        <color theme="1"/>
        <sz val="10.0"/>
      </rPr>
      <t xml:space="preserve">
weather events can be especially devastating (McGill, 2016). S</t>
    </r>
  </si>
  <si>
    <r>
      <rPr>
        <rFont val="Calibri"/>
        <color theme="1"/>
        <sz val="10.0"/>
      </rPr>
      <t xml:space="preserve">TABLE 8.4  Summary of interlocking categories differentiation future risks, vulnerabilities, inequality and adaptation
Risk of premature mortality, risk of loss of livelihoods in employment -- Age and ageing populations. Elderly and young are disproportionately impacted by climate change, e.g., heatwave in France 2003 and Japan 2018. </t>
    </r>
    <r>
      <rPr>
        <rFont val="Calibri"/>
        <color theme="1"/>
        <sz val="10.0"/>
      </rPr>
      <t xml:space="preserve">Youth underemployed or in vulnerable livelihoods could be vulnerable to climate-related risks, which adversely affects the economy. Increasing future vulnerability among elderly, underage youth and children vulnerable to increasing risks of health impacts of pollutants, floods or heatwaves. </t>
    </r>
    <r>
      <rPr>
        <rFont val="Calibri"/>
        <color theme="1"/>
        <sz val="10.0"/>
      </rPr>
      <t>(Hsu et al., 2021; Section 8.3)</t>
    </r>
  </si>
  <si>
    <r>
      <rPr>
        <rFont val="Calibri"/>
        <color theme="1"/>
        <sz val="10.0"/>
      </rPr>
      <t xml:space="preserve">The increasing temperature, droughts and excessive rain lead to successive </t>
    </r>
    <r>
      <rPr>
        <rFont val="Calibri"/>
        <color theme="1"/>
        <sz val="10.0"/>
      </rPr>
      <t xml:space="preserve">crop failures and reduced productivity that are affecting children’s growth and health in developing countries </t>
    </r>
    <r>
      <rPr>
        <rFont val="Calibri"/>
        <color theme="1"/>
        <sz val="10.0"/>
      </rPr>
      <t xml:space="preserve">(Hanna and Oliva, 2016). Likewise, the expected global </t>
    </r>
    <r>
      <rPr>
        <rFont val="Calibri"/>
        <color theme="1"/>
        <sz val="10.0"/>
      </rPr>
      <t>temperature increase by the end of the century will have devastating health consequences for childre</t>
    </r>
    <r>
      <rPr>
        <rFont val="Calibri"/>
        <color theme="1"/>
        <sz val="10.0"/>
      </rPr>
      <t>n, associated with sea level rise, heatwaves, affecting the incidence of malaria and dengue, and malnutrition, especially in Asian (Ghosh et al., 2018) and African countries, such as Chad, Mali, Niger and Somalia (Hanna and Oliva, 2016; Ghosh et al., 2018; Clark et al., 2020).</t>
    </r>
  </si>
  <si>
    <t>7.2.2 Observed Impacts on Communicable Diseases</t>
  </si>
  <si>
    <r>
      <rPr>
        <rFont val="Calibri"/>
        <color theme="1"/>
        <sz val="10.0"/>
      </rPr>
      <t>Vulnerability to VBD is strongly determined by sociodemographic
factors (e.g., children, the elderly and pregnant women are at greater
risk)</t>
    </r>
    <r>
      <rPr>
        <rFont val="Calibri"/>
        <color theme="1"/>
        <sz val="10.0"/>
      </rPr>
      <t xml:space="preserve"> with exposure to vectors being strongly influenced by various
factors including socioeconomic status, housing quality, healthcare
access, susceptibility, occupational setting, recreational activity, conflicts
and displacement ( Rocklöv &amp; Dubrow, 2020; Semenza and Paz, 2021).
Figure 7.5 illustrates how climatic and non-climatic drivers and responses
determine VBD outcomes.</t>
    </r>
  </si>
  <si>
    <r>
      <rPr>
        <rFont val="Calibri"/>
        <color theme="1"/>
        <sz val="10.0"/>
      </rPr>
      <t xml:space="preserve">We assess outcomes across five indicators: (a) economic and financial indicators, such as improvements in crop yields and resulting incomes; increase in profits, higher savings or lesser losses from hazards; (b) impacts on vulnerable people, for example, on women, </t>
    </r>
    <r>
      <rPr>
        <rFont val="Calibri"/>
        <color theme="1"/>
        <sz val="10.0"/>
      </rPr>
      <t>children</t>
    </r>
    <r>
      <rPr>
        <rFont val="Calibri"/>
        <color theme="1"/>
        <sz val="10.0"/>
      </rPr>
      <t xml:space="preserve"> and Indigenous Peoples;</t>
    </r>
  </si>
  <si>
    <t>9.7.2.2 Vulnerability
9.7.2.2 Vulnerability</t>
  </si>
  <si>
    <r>
      <rPr>
        <rFont val="Calibri"/>
        <color theme="1"/>
        <sz val="10.0"/>
      </rPr>
      <t xml:space="preserve">The literature shows significant gender-differentiated vulnerability and intersectional vulnerability to climate change impacts on water in Africa (Fleifel et al., 2019; Grasham et al., 2019; Mackinnon et al., 2019; Dickin et al., 2020; Lund Schlamovitz and Becker, 2020), although studies are generally lacking in northern Africa (Daoud, 2021). </t>
    </r>
    <r>
      <rPr>
        <rFont val="Calibri"/>
        <color theme="1"/>
        <sz val="10.0"/>
      </rPr>
      <t>Women and girls are, in most cases, more impacted than men and boys by customary water practices, as adult females are the primary water collectors (46% in Liberia to 90% in Cote d’Ivoire), while more female than male children are associated with water collection</t>
    </r>
    <r>
      <rPr>
        <rFont val="Calibri"/>
        <color theme="1"/>
        <sz val="10.0"/>
      </rPr>
      <t xml:space="preserve"> (62% compared with 38%, respectively) (Graham et al., 2016). </t>
    </r>
    <r>
      <rPr>
        <rFont val="Calibri"/>
        <color theme="1"/>
        <sz val="10.0"/>
      </rPr>
      <t xml:space="preserve">Women and girls face barriers toward accessing basic sanitation and hygiene resources, and 71% of studies reported a negative health outcome, reflecting a water–gender– health nexus </t>
    </r>
    <r>
      <rPr>
        <rFont val="Calibri"/>
        <color theme="1"/>
        <sz val="10.0"/>
      </rPr>
      <t>(Pouramin et al., 2020). These differential vulnerabilities are crucial for informing adaptation, but are still relatively under-researched, more so for the urban poor than rural communities (Grasham et al., 2019; Mackinnon et al., 2019; Lund Schlamovitz and Becker, 2020).</t>
    </r>
  </si>
  <si>
    <r>
      <rPr>
        <rFont val="Calibri"/>
        <color theme="1"/>
        <sz val="10.0"/>
      </rPr>
      <t>Climate variability and change undermine educational attainment (high agreement, medium evidence). High temperatures, low rainfall and flooding, especially in the growing season, m</t>
    </r>
    <r>
      <rPr>
        <rFont val="Calibri"/>
        <color theme="1"/>
        <sz val="10.0"/>
      </rPr>
      <t>ay mean children are removed from school to assist income generation</t>
    </r>
    <r>
      <rPr>
        <rFont val="Calibri"/>
        <color theme="1"/>
        <sz val="10.0"/>
      </rPr>
      <t xml:space="preserve">. Early life undernutrition associated with low harvests or weather-related food supply interruptions can </t>
    </r>
    <r>
      <rPr>
        <rFont val="Calibri"/>
        <color theme="1"/>
        <sz val="10.0"/>
      </rPr>
      <t>impair cognitive development.</t>
    </r>
    <r>
      <rPr>
        <rFont val="Calibri"/>
        <color theme="1"/>
        <sz val="10.0"/>
      </rPr>
      <t xml:space="preserve"> {9.11.1.2}</t>
    </r>
  </si>
  <si>
    <r>
      <rPr>
        <rFont val="Calibri"/>
        <color theme="1"/>
        <sz val="10.0"/>
      </rPr>
      <t>In urban areas, g</t>
    </r>
    <r>
      <rPr>
        <rFont val="Calibri"/>
        <color theme="1"/>
        <sz val="10.0"/>
      </rPr>
      <t xml:space="preserve">rowing informal settlements without basic services increase the vulnerability of large populations to climate hazards, especially women, children and the elderly. </t>
    </r>
    <r>
      <rPr>
        <rFont val="Calibri"/>
        <color theme="1"/>
        <sz val="10.0"/>
      </rPr>
      <t>{9.8.1, 9.9.1, 9.9.3, 9.11.4, Box 9.1}</t>
    </r>
  </si>
  <si>
    <r>
      <rPr>
        <rFont val="Calibri"/>
        <color theme="1"/>
        <sz val="10.0"/>
      </rPr>
      <t xml:space="preserve">Exposure and vulnerability to climate change in Africa are multi-dimensional with socioeconomic, political and environmental factors intersecting (very high confidence). Africans are disproportionately employed in climate-exposed sectors: 55–62% of the sub-Saharan workforce is employed in agriculture and 95% of cropland is rainfed. In rural Africa, poor and female-headed households face greater livelihood risks from climate hazards. </t>
    </r>
    <r>
      <rPr>
        <rFont val="Calibri"/>
        <color theme="1"/>
        <sz val="10.0"/>
      </rPr>
      <t xml:space="preserve">In urban areas, growing informal settlements without basic services increase the vulnerability of large populations to climate hazards, especially women, children and the elderly. {9.8.1, </t>
    </r>
    <r>
      <rPr>
        <rFont val="Calibri"/>
        <color theme="1"/>
        <sz val="10.0"/>
      </rPr>
      <t>9.9.1, 9.9.3, 9.11.4, Box 9.1}</t>
    </r>
  </si>
  <si>
    <t>General Burden</t>
  </si>
  <si>
    <t>5. Exec Summary</t>
  </si>
  <si>
    <r>
      <rPr>
        <rFont val="Calibri"/>
        <color theme="1"/>
        <sz val="10.0"/>
      </rPr>
      <t>Climate change impacts everybody, but vulnerable groups,</t>
    </r>
    <r>
      <rPr>
        <rFont val="Calibri"/>
        <color theme="1"/>
        <sz val="10.0"/>
      </rPr>
      <t xml:space="preserve"> such as women, children, low-income households, Indigenous or other minority groups and small-scale producers, are often at higher risk of malnutrition, livelihood loss, rising costs and competition over resources</t>
    </r>
    <r>
      <rPr>
        <rFont val="Calibri"/>
        <color theme="1"/>
        <sz val="10.0"/>
      </rPr>
      <t xml:space="preserve"> (high confidence). Increasing competition for land, energy and water exacerbates impacts of climate change on food security (high confidence).</t>
    </r>
  </si>
  <si>
    <t>Figure 14.8 | Pathways through which climate change impacts mental health risk in North America</t>
  </si>
  <si>
    <t>Climate change impacts on mental health and adaptation responses in North America
Vulnerability -- Age (e.g., youth and seniors particularly at risk)</t>
  </si>
  <si>
    <t>7.1.7.3 Heightened Vulnerability to Climate-Related Impacts on Health and Well-Being Experienced by Specific Groups and Through Specific Pathways</t>
  </si>
  <si>
    <r>
      <rPr>
        <rFont val="Calibri"/>
        <color theme="1"/>
        <sz val="10.0"/>
      </rPr>
      <t xml:space="preserve">Children and adolescents are particularly vulnerable to </t>
    </r>
    <r>
      <rPr>
        <rFont val="Calibri"/>
        <color theme="1"/>
        <sz val="10.0"/>
      </rPr>
      <t>post-traumatic stress</t>
    </r>
    <r>
      <rPr>
        <rFont val="Calibri"/>
        <color theme="1"/>
        <sz val="10.0"/>
      </rPr>
      <t xml:space="preserve"> after extreme weather events; the effects may even be longlasting, with impacts on their adult functioning (Brown et al., 2017; UNICEF, 2021; Thiery et al., 2021)</t>
    </r>
  </si>
  <si>
    <t>7.2.5.1 Observed Impacts on Mental Disorders</t>
  </si>
  <si>
    <r>
      <rPr>
        <rFont val="Calibri"/>
        <color theme="1"/>
        <sz val="10.0"/>
      </rPr>
      <t>C</t>
    </r>
    <r>
      <rPr>
        <rFont val="Calibri"/>
        <color theme="1"/>
        <sz val="10.0"/>
      </rPr>
      <t xml:space="preserve">hildren and adolescents are particularly vulnerable to post-traumatic stress after extreme weather events </t>
    </r>
    <r>
      <rPr>
        <rFont val="Calibri"/>
        <color theme="1"/>
        <sz val="10.0"/>
      </rPr>
      <t>(Brown et al., 2017; Hellden et al., 2021; Kousky, 2016), and increased susceptibility to mental health problems may linger into adulthood (Maclean et al., 2016).</t>
    </r>
  </si>
  <si>
    <t>"Key Systems and Associated Impacts,
Adaptation and Vulnerabilities
"</t>
  </si>
  <si>
    <r>
      <rPr>
        <rFont val="Calibri"/>
        <color theme="1"/>
        <sz val="10.0"/>
      </rPr>
      <t>Mortality and hospital admissions for circulatory and respiratory
diseases are increased after exposures to Asian dust events (high
confidence) (Hashizume et al., 2020). El Niño has a major influence
on weather patterns in various regions. For example, i</t>
    </r>
    <r>
      <rPr>
        <rFont val="Calibri"/>
        <color theme="1"/>
        <sz val="10.0"/>
      </rPr>
      <t>t causes dry
conditions that sometimes result in forest fires and transboundary
haze that increased all-cause mortality in children by 41% in Malaysia
(Sahani et al., 2014).</t>
    </r>
  </si>
  <si>
    <r>
      <rPr>
        <rFont val="Calibri"/>
        <color theme="1"/>
        <sz val="10.0"/>
      </rPr>
      <t xml:space="preserve">Projected increases in mean temperatures and longer and </t>
    </r>
    <r>
      <rPr>
        <rFont val="Calibri"/>
        <color theme="1"/>
        <sz val="10.0"/>
      </rPr>
      <t>more intense heat waves</t>
    </r>
    <r>
      <rPr>
        <rFont val="Calibri"/>
        <color theme="1"/>
        <sz val="10.0"/>
      </rPr>
      <t xml:space="preserve"> (Figure Box 9.1.1) may increase </t>
    </r>
    <r>
      <rPr>
        <rFont val="Calibri"/>
        <color theme="1"/>
        <sz val="10.0"/>
      </rPr>
      <t>health risks for children and elderly populations</t>
    </r>
    <r>
      <rPr>
        <rFont val="Calibri"/>
        <color theme="1"/>
        <sz val="10.0"/>
      </rPr>
      <t xml:space="preserve"> by increasing risks associated with heat stress (Bangira et al., 2015; Cairncross et al., 2018). Temperature extremes are associated with increased risk of </t>
    </r>
    <r>
      <rPr>
        <rFont val="Calibri"/>
        <color theme="1"/>
        <sz val="10.0"/>
      </rPr>
      <t>mortality</t>
    </r>
    <r>
      <rPr>
        <rFont val="Calibri"/>
        <color theme="1"/>
        <sz val="10.0"/>
      </rPr>
      <t xml:space="preserve"> in Ghana, Burkina Faso, Kenya and South Africa, with greatest </t>
    </r>
    <r>
      <rPr>
        <rFont val="Calibri"/>
        <color theme="1"/>
        <sz val="10.0"/>
      </rPr>
      <t>increases among children and the elderly</t>
    </r>
    <r>
      <rPr>
        <rFont val="Calibri"/>
        <color theme="1"/>
        <sz val="10.0"/>
      </rPr>
      <t xml:space="preserve"> (Bangira et al., 2015; Amegah et al., 2016; Omonijo, 2017; Wiru et al., 2019; see Section 9.10.2.3.1).</t>
    </r>
  </si>
  <si>
    <r>
      <rPr>
        <rFont val="Calibri"/>
        <color theme="1"/>
        <sz val="10.0"/>
      </rPr>
      <t>Recent estimates of the burden of mortality associated with the
additional heat exposure from recent human-caused global warming
suggest approximately 43.8% of heat-related mortality in South Africa
was attributable to human-caused climate change from 1991–2018
(Vicedo-Cabrera et al., 2021). In many of South Africa’s 52 districts,
this equates to dozens of deaths per year.</t>
    </r>
    <r>
      <rPr>
        <rFont val="Calibri"/>
        <color theme="1"/>
        <sz val="10.0"/>
      </rPr>
      <t xml:space="preserve"> The elderly and children
under 5 years are most vulnerable to heat exposure</t>
    </r>
    <r>
      <rPr>
        <rFont val="Calibri"/>
        <color theme="1"/>
        <sz val="10.0"/>
      </rPr>
      <t xml:space="preserve"> (Sewe et al., 2015;
Scovronick et al., 2018).</t>
    </r>
  </si>
  <si>
    <r>
      <rPr>
        <rFont val="Calibri"/>
        <color theme="1"/>
        <sz val="10.0"/>
      </rPr>
      <t>Heat stress contributes to deaths and health problems among the elderly and children.</t>
    </r>
    <r>
      <rPr>
        <rFont val="Calibri"/>
        <color theme="1"/>
        <sz val="10.0"/>
      </rPr>
      <t xml:space="preserve"> Specifically, heat stress is currently responsible for 38,000 annual deaths mostly among the elderly, and 48,000 from diarrhoea, 60,000 from malaria and 95,000 from childhood undernutrition (WHO, 2014a; Roy et al., 2018).</t>
    </r>
  </si>
  <si>
    <t>7.1.7.3.1 Women and Girls</t>
  </si>
  <si>
    <r>
      <rPr>
        <rFont val="Calibri"/>
        <color theme="1"/>
        <sz val="10.0"/>
      </rPr>
      <t>MAP -- Examples of vulnerable groups across different context include the following:</t>
    </r>
    <r>
      <rPr>
        <rFont val="Calibri"/>
        <color theme="1"/>
        <sz val="10.0"/>
      </rPr>
      <t xml:space="preserve"> Children in rural low-income communities | food insecurity, sensitivity to undernutrition and disease</t>
    </r>
    <r>
      <rPr>
        <rFont val="Calibri"/>
        <color theme="1"/>
        <sz val="10.0"/>
      </rPr>
      <t xml:space="preserve"> | 5.12.3</t>
    </r>
  </si>
  <si>
    <r>
      <rPr>
        <rFont val="Calibri"/>
        <color theme="1"/>
        <sz val="10.0"/>
      </rPr>
      <t>Children are particularly vulnerable to climate change impacts.</t>
    </r>
    <r>
      <rPr>
        <rFont val="Calibri"/>
        <color theme="1"/>
        <sz val="10.0"/>
      </rPr>
      <t xml:space="preserve">
Children often have unique pathways of exposure and sensitivity to
climate hazards, given their immature physiology and metabolism
and high intake of air, food and water relative to their body weight
as compared with adults (US Global Change Research Group, 2016).
Climate change is expected to increase childhood risks of </t>
    </r>
    <r>
      <rPr>
        <rFont val="Calibri"/>
        <color theme="1"/>
        <sz val="10.0"/>
      </rPr>
      <t>malnutrition</t>
    </r>
    <r>
      <rPr>
        <rFont val="Calibri"/>
        <color theme="1"/>
        <sz val="10.0"/>
      </rPr>
      <t xml:space="preserve">
and i</t>
    </r>
    <r>
      <rPr>
        <rFont val="Calibri"/>
        <color theme="1"/>
        <sz val="10.0"/>
      </rPr>
      <t xml:space="preserve">nfectious disease </t>
    </r>
    <r>
      <rPr>
        <rFont val="Calibri"/>
        <color theme="1"/>
        <sz val="10.0"/>
      </rPr>
      <t xml:space="preserve">for children in low-income countries through its
impacts on household food access, dietary diversity, nutrient quality,
water and changes in maternal and childcare access and breastfeeding
(Tirado, 2017; FAO et  al., 2018; Perera, 2017). Children living in
locations with </t>
    </r>
    <r>
      <rPr>
        <rFont val="Calibri"/>
        <color theme="1"/>
        <sz val="10.0"/>
      </rPr>
      <t>poor sanitation</t>
    </r>
    <r>
      <rPr>
        <rFont val="Calibri"/>
        <color theme="1"/>
        <sz val="10.0"/>
      </rPr>
      <t xml:space="preserve"> are especially vulnerable to </t>
    </r>
    <r>
      <rPr>
        <rFont val="Calibri"/>
        <color theme="1"/>
        <sz val="10.0"/>
      </rPr>
      <t>GI illnesses,</t>
    </r>
    <r>
      <rPr>
        <rFont val="Calibri"/>
        <color theme="1"/>
        <sz val="10.0"/>
      </rPr>
      <t xml:space="preserve">
with future rates of diarrhoeal diseases among children expected to
rise under many climate change scenarios (Cissé et  al., 2018; WHO,
2014). </t>
    </r>
  </si>
  <si>
    <t>5.14.1 State of Adaptation of Food, Feed, Fibre and Other Ecosystem Products</t>
  </si>
  <si>
    <t>Table 5.23 | State of adaptation in food, fibre and other ecosystem products by actors and vulnerabe groups (source: GAMI database; Berrang-Ford et al., 2021a)).
Youth row -- Youth
22 (2%)
24 (2%)</t>
  </si>
  <si>
    <r>
      <rPr>
        <rFont val="Calibri"/>
        <color theme="1"/>
        <sz val="10.0"/>
      </rPr>
      <t xml:space="preserve">A flood, for example, may force low-income families out of their homes, affect their employment and reduce their
access to food supplies, with prices often rising after natural disasters. </t>
    </r>
    <r>
      <rPr>
        <rFont val="Calibri"/>
        <color theme="1"/>
        <sz val="10.0"/>
      </rPr>
      <t>Families will have less access to safe water
supplies, and this combination of lower food supplies, uncertain employment, displacement from home and rising
food costs will increase the number of children who are undernourished.</t>
    </r>
  </si>
  <si>
    <r>
      <rPr>
        <rFont val="Calibri"/>
        <color theme="1"/>
        <sz val="10.0"/>
      </rPr>
      <t xml:space="preserve">All </t>
    </r>
    <r>
      <rPr>
        <rFont val="Calibri"/>
        <color theme="1"/>
        <sz val="10.0"/>
      </rPr>
      <t>potentially severe risks that apply to particular sectors or groups of people</t>
    </r>
    <r>
      <rPr>
        <rFont val="Calibri"/>
        <color theme="1"/>
        <sz val="10.0"/>
      </rPr>
      <t xml:space="preserve"> at more specific regional and local levels require high exposure/vulnerability or low adaptation (or both), but </t>
    </r>
    <r>
      <rPr>
        <rFont val="Calibri"/>
        <color theme="1"/>
        <sz val="10.0"/>
      </rPr>
      <t>do not necessarily require high warming</t>
    </r>
    <r>
      <rPr>
        <rFont val="Calibri"/>
        <color theme="1"/>
        <sz val="10.0"/>
      </rPr>
      <t xml:space="preserve"> (high confidence). Under these conditions, there would be severe, specific risks to low-lying coastal systems, to people and economies from critical infrastructure disruption, economic output in developing countries, livelihoods in climate-sensitive sectors,</t>
    </r>
    <r>
      <rPr>
        <rFont val="Calibri"/>
        <color theme="1"/>
        <sz val="10.0"/>
      </rPr>
      <t xml:space="preserve"> waterborne diseases especially in children in low- and middle-income countries,</t>
    </r>
    <r>
      <rPr>
        <rFont val="Calibri"/>
        <color theme="1"/>
        <sz val="10.0"/>
      </rPr>
      <t xml:space="preserve"> water-related impacts on traditional ways of life, and involuntary mobility for example in small islands and low-lying coastal areas (medium to high confidence). {16.5.2.3, 16.5.2.4}</t>
    </r>
  </si>
  <si>
    <r>
      <rPr>
        <rFont val="Calibri"/>
        <color theme="1"/>
        <sz val="10.0"/>
      </rPr>
      <t>With high warming,</t>
    </r>
    <r>
      <rPr>
        <rFont val="Calibri"/>
        <color theme="1"/>
        <sz val="10.0"/>
      </rPr>
      <t xml:space="preserve"> the CMR for malaria among children under the
age of 1 year could increase by 5.2–10.1/10,000 yr</t>
    </r>
    <r>
      <rPr>
        <rFont val="Calibri"/>
        <color theme="1"/>
        <sz val="10.0"/>
      </rPr>
      <t>−1 in Africa under
current vulnerability levels. This estimate assumes a net increase of
70–130 million more people exposed to potential disease transmission
due to climate change in a high-warming scenario (RCP8.5, end of
century) (Caminade et  al., 2014; Colón-González et  al., 2021; Ryan
et al., 2020), representing a 14–27% increase in the current population
at risk (Ryan et al., 2020), and assumes children under 1 year of age
are facing the same crude mortality in the future as for the African
region today (IHME, 2019). The largest increase is observed in Eastern
Africa, where the population exposed could nearly double by 2080
(Ryan et al., 2020) without accounting for population growth, driven
mainly by changes among previously unexposed populations at higher
altitude areas (Colón-González et  al., 2021). Actual future disease
burden of malaria will be highly sensitive to regional socioeconomic
development and the effectiveness of malaria intervention programs.</t>
    </r>
  </si>
  <si>
    <t>Table 14.5 | A summary of adaptation options for different health outcomes in North America</t>
  </si>
  <si>
    <r>
      <rPr>
        <rFont val="Calibri"/>
        <color theme="1"/>
        <sz val="10.0"/>
      </rPr>
      <t>Climate change is projected to increase water-borne disease risks (medium confidence), particularly in areas with ageing water and wastewater infrastructure in North America (high confidence).</t>
    </r>
    <r>
      <rPr>
        <rFont val="Calibri"/>
        <color theme="1"/>
        <sz val="10.0"/>
      </rPr>
      <t xml:space="preserve"> In Wisconsin, USA, precipitation changes are projected to increase gastrointestinal illness in children this century</t>
    </r>
    <r>
      <rPr>
        <rFont val="Calibri"/>
        <color theme="1"/>
        <sz val="10.0"/>
      </rPr>
      <t xml:space="preserve"> (A1B, A2, B1) (Uejio et al., 2017). Slight reductions in precipitation-associated gastrointestinal illness is projected if water treatment infrastructure is upgraded slowly over time; however, if water treatment infrastructure is installed more rapidly, large decreases in precipitation-associated gastrointestinal illness incidence are projected (Uejio et al., 2017), highlighting the benefits of rapidly implementing adaptation actions</t>
    </r>
  </si>
  <si>
    <t>Heat waves on land, in lakes and in the ocean will increase considerably in magnitude and duration with increasing global warming (very high confidence). Under a 1.5°C-compatible scenario, children born in Africa in 2020 are likely to be exposed to 4–8 times more heat waves compared to people born in 1960, increasing to 5–10 times for 2.4°C global warming. The annual number of days above potentially lethal heat thresholds reaches 50–150 in west Africa at 1.6°C global warming, 100–150 in central Africa at 2.5°C, and 200–300 over tropical Africa for &gt;4°C. {9.5.2, 9.5.3, 9.5.4, 9.5.5, 9.5.6, 9.7.2.1}</t>
  </si>
  <si>
    <t>9.5.5.1.2 Projections</t>
  </si>
  <si>
    <t>Children born in 2020, under a 1.5°C-compatible scenario will be exposed to 3–5 times more heatwaves in their lifetimes compared to people born in 1960; this exposure increases to 4–9 times more heatwaves at GWL 2.4°C (Thiery et al., 2021). The number of potentially lethal heat days per year is projected to increase from &lt;50 during 1995–2005 to &lt;50 at GWL 1.6°C, 50–120 at GWL 2.5°C and 150–350 at GWL 4.4°C with largest increases at the coast (Mora et al., 2017), highlighting the new emergence of dangerous heat conditions in these areas</t>
  </si>
  <si>
    <t>mortality</t>
  </si>
  <si>
    <t>Infants and children (&lt;5 years) are listed as vulnerable population groups on the "Pathways to impact: diarrhoeal disease" schematic</t>
  </si>
  <si>
    <t>9.10.2.3.2 Heat stress in specific settings</t>
  </si>
  <si>
    <r>
      <rPr>
        <rFont val="Calibri"/>
        <color theme="1"/>
        <sz val="10.0"/>
      </rPr>
      <t>Vulnerability may also be high for women who cook food for a living, a</t>
    </r>
    <r>
      <rPr>
        <rFont val="Calibri"/>
        <color theme="1"/>
        <sz val="10.0"/>
      </rPr>
      <t>nd children who accompany them,</t>
    </r>
    <r>
      <rPr>
        <rFont val="Calibri"/>
        <color theme="1"/>
        <sz val="10.0"/>
      </rPr>
      <t xml:space="preserve"> due to prolonged </t>
    </r>
    <r>
      <rPr>
        <rFont val="Calibri"/>
        <color theme="1"/>
        <sz val="10.0"/>
      </rPr>
      <t>exposure to high temperatures</t>
    </r>
    <r>
      <rPr>
        <rFont val="Calibri"/>
        <color theme="1"/>
        <sz val="10.0"/>
      </rPr>
      <t xml:space="preserve"> (Parmar et al., 2019). Prisons, commonly poorly ventilated and overcrowded, are also high-risk settings (Van Hout and Mhlanga-Gunda, 2019).</t>
    </r>
  </si>
  <si>
    <t>9.10.2.7 Air Quality-related Health Impacts</t>
  </si>
  <si>
    <r>
      <rPr>
        <rFont val="Calibri"/>
        <color theme="1"/>
        <sz val="10.0"/>
      </rPr>
      <t>Women and children</t>
    </r>
    <r>
      <rPr>
        <rFont val="Calibri"/>
        <color theme="1"/>
        <sz val="10.0"/>
      </rPr>
      <t xml:space="preserve"> who are exposed to high particulate matter concentrations when cooking indoors and HIV-infected people are </t>
    </r>
    <r>
      <rPr>
        <rFont val="Calibri"/>
        <color theme="1"/>
        <sz val="10.0"/>
      </rPr>
      <t xml:space="preserve">more vulnerable to the health impacts of air pollution </t>
    </r>
    <r>
      <rPr>
        <rFont val="Calibri"/>
        <color theme="1"/>
        <sz val="10.0"/>
      </rPr>
      <t>(Abera et al., 2021). I</t>
    </r>
  </si>
  <si>
    <t>9.10.3.4.1 Adaptation to prevent malaria</t>
  </si>
  <si>
    <r>
      <rPr>
        <rFont val="Calibri"/>
        <color theme="1"/>
        <sz val="10.0"/>
      </rPr>
      <t xml:space="preserve">In malaria-endemic areas, repeated malaria infections can provide temporary immunity, which reduces new clinical cases (Laneri et al., 2015; Yamana et al., 2016). Conversely, where people have little or no immunity, exposure to malaria can lead to epidemics (Semakula et al., 2017a; Ryan et al., 2020). </t>
    </r>
    <r>
      <rPr>
        <rFont val="Calibri"/>
        <color theme="1"/>
        <sz val="10.0"/>
      </rPr>
      <t xml:space="preserve">Pregnant women and infants remain at risk of severe malaria, regardless of immunity status. </t>
    </r>
    <r>
      <rPr>
        <rFont val="Calibri"/>
        <color theme="1"/>
        <sz val="10.0"/>
      </rPr>
      <t>Vector control and case management capacity should be rapidly scaled up in newly affected areas where risks for epidemics are high and populations are especially vulnerable. Poverty-alleviation initiatives underpin malaria control as the malaria burden is strongly tied to socioeconomic status (Huldén et al., 2014; Degarege et al., 2019).</t>
    </r>
  </si>
  <si>
    <t>7.2.3.4 Diabetes</t>
  </si>
  <si>
    <r>
      <rPr>
        <rFont val="Calibri"/>
        <color theme="1"/>
        <sz val="10.0"/>
      </rPr>
      <t>Although older adults have inherent sensitivities to</t>
    </r>
    <r>
      <rPr>
        <rFont val="Calibri"/>
        <color theme="1"/>
        <sz val="10.0"/>
      </rPr>
      <t xml:space="preserve"> temperature-related health impacts</t>
    </r>
    <r>
      <rPr>
        <rFont val="Calibri"/>
        <color theme="1"/>
        <sz val="10.0"/>
      </rPr>
      <t xml:space="preserve"> (Bunker et al., 2016; Phung et al., 2016), </t>
    </r>
    <r>
      <rPr>
        <rFont val="Calibri"/>
        <color theme="1"/>
        <sz val="10.0"/>
      </rPr>
      <t>children can also be affected by extreme heat</t>
    </r>
    <r>
      <rPr>
        <rFont val="Calibri"/>
        <color theme="1"/>
        <sz val="10.0"/>
      </rPr>
      <t xml:space="preserve"> (Xu et al., 2014). </t>
    </r>
  </si>
  <si>
    <r>
      <rPr>
        <rFont val="Calibri"/>
        <color theme="1"/>
        <sz val="10.0"/>
      </rPr>
      <t xml:space="preserve">Maternal and neonatal disorders accounted for 3.7% of total global deaths and 7.8% of global DALYs in 2019 </t>
    </r>
    <r>
      <rPr>
        <rFont val="Calibri"/>
        <color theme="1"/>
        <sz val="10.0"/>
      </rPr>
      <t xml:space="preserve">(Vos et al., 2020). </t>
    </r>
    <r>
      <rPr>
        <rFont val="Calibri"/>
        <color theme="1"/>
        <sz val="10.0"/>
      </rPr>
      <t>Children and pregnant women have potentially higher rates of vulnerability and/or exposure to climatic hazards,</t>
    </r>
    <r>
      <rPr>
        <rFont val="Calibri"/>
        <color theme="1"/>
        <sz val="10.0"/>
      </rPr>
      <t xml:space="preserve"> extreme weather events and undernutrition (Garcia and Sheehan, 2016; Sorensen et al., 2018; Chersich et al., 2018). Available evidence suggests that heat is associated with higher rates of pre-term birth (Wang et al., 2020), low birthweight, stillbirth, neonatal stress (Cil and Cameron, 2017; Kuehn and McCormick, 2017) and </t>
    </r>
    <r>
      <rPr>
        <rFont val="Calibri"/>
        <color theme="1"/>
        <sz val="10.0"/>
      </rPr>
      <t xml:space="preserve">adverse child health </t>
    </r>
    <r>
      <rPr>
        <rFont val="Calibri"/>
        <color theme="1"/>
        <sz val="10.0"/>
      </rPr>
      <t xml:space="preserve">(Kuehn and McCormick, 2017). </t>
    </r>
  </si>
  <si>
    <r>
      <rPr>
        <rFont val="Calibri"/>
        <color theme="1"/>
        <sz val="10.0"/>
      </rPr>
      <t xml:space="preserve">Heatstress and dehydration are also related to behavioural and learning
concerns, with </t>
    </r>
    <r>
      <rPr>
        <rFont val="Calibri"/>
        <color theme="1"/>
        <sz val="10.0"/>
      </rPr>
      <t>dehydration impairing concentration and cognition
for both adults and children</t>
    </r>
    <r>
      <rPr>
        <rFont val="Calibri"/>
        <color theme="1"/>
        <sz val="10.0"/>
      </rPr>
      <t xml:space="preserve"> (Merhej, 2019). </t>
    </r>
    <r>
      <rPr>
        <rFont val="Calibri"/>
        <color theme="1"/>
        <sz val="10.0"/>
      </rPr>
      <t>Literature on paediatric
heat exposure is associated with increases in emergency department
visits for heat-related illnesses, electrolyte imbalances, fever, renal
disease and respiratory disease in young children (Winquist et  al.,
2016), with less severe outcomes such as lethargy, headaches, rashes,
cramps and exhaustion negatively affecting children in school and play
environments</t>
    </r>
    <r>
      <rPr>
        <rFont val="Calibri"/>
        <color theme="1"/>
        <sz val="10.0"/>
      </rPr>
      <t xml:space="preserve"> (Vanos, 2015; Hyndman, 2017). Young children in cities
are particularly sensitive to heatwaves, and may have little experience
or capacity to cope with heat extremes (Norwegian Red Cross, 2019).
</t>
    </r>
    <r>
      <rPr>
        <rFont val="Calibri"/>
        <color theme="1"/>
        <sz val="10.0"/>
      </rPr>
      <t>Such vulnerability of young children to heat is compounded with
projected urbanisation rates and poor infrastructure, particularly
in South Asian and in African cities (Smith, 2019).</t>
    </r>
  </si>
  <si>
    <t>6.2.6 Impacts and Risks of Urban Adaptation Actions</t>
  </si>
  <si>
    <t>TABLE - Increased environmental health risks when using polluted groundwater. (6.2.3 Vulnerability of users such as women; children; the elderly; ill or disabled. (6.3.4.6)</t>
  </si>
  <si>
    <t>FAQ 4.3</t>
  </si>
  <si>
    <t>FAQ 4.3 | How will climate change impact the severity of water-related disasters, such as droughts and floods?</t>
  </si>
  <si>
    <t>Finally, vulnerable groups such as people living in poverty, women, children, Indigenous Peoples, uninsured workers and the elderly will be the most affected by water-related disasters.</t>
  </si>
  <si>
    <t>10.6.2 Disaster Risk Reduction and Climate-Change
Adaptation Linkages</t>
  </si>
  <si>
    <r>
      <rPr>
        <rFont val="Calibri"/>
        <color theme="1"/>
        <sz val="10.0"/>
      </rPr>
      <t xml:space="preserve">The sectors to which CCA and DRR have been linked are varied. </t>
    </r>
    <r>
      <rPr>
        <rFont val="Calibri"/>
        <color theme="1"/>
        <sz val="10.0"/>
      </rPr>
      <t xml:space="preserve">For
example, Filho et al. (2019) assessed adaptive capacity and resilience to
climate change based on urban poverty, infrastructure and community
facilities; Mabon et  al. (2019) looked at adaptation via the built
environment, green roofs, and citizen and private-sector involvement
in smaller-scale greening actions; Lama and Becker (2019) focused on
adaptation to reduce risk in conflicts; Banwell et al. (2018) studied the
link between health, CCA and DRR; and Izumi et al. (2019) surveyed
science, technology and innovation for DRR. </t>
    </r>
    <r>
      <rPr>
        <rFont val="Calibri"/>
        <color theme="1"/>
        <sz val="10.0"/>
      </rPr>
      <t xml:space="preserve">Vulnerable groups have
been given much attention, such as farmers </t>
    </r>
    <r>
      <rPr>
        <rFont val="Calibri"/>
        <color theme="1"/>
        <sz val="10.0"/>
      </rPr>
      <t xml:space="preserve">(Afroz, 2017; Gupta
et al., 2019; Jawid and Khadjavi, 2019; Khanal et al., 2019; Shi et al.,
2019a), women (Goodrich et al., 2019; Hossain et al., 2019; Udas et al.,
2019), and </t>
    </r>
    <r>
      <rPr>
        <rFont val="Calibri"/>
        <color theme="1"/>
        <sz val="10.0"/>
      </rPr>
      <t>children, elderly and refugees</t>
    </r>
    <r>
      <rPr>
        <rFont val="Calibri"/>
        <color theme="1"/>
        <sz val="10.0"/>
      </rPr>
      <t xml:space="preserve"> (Asia, 2017). Finally, issues
identified include water resource management (Bhatta et al., 2019; Sen
et al., 2019; Zhang et al., 2019a); food security (Aleksandrova et al.,
2016; Le, 2016); disaster governance (Blanco, 2015); climate boundary
shifting wherein impacts of climate change are significant for crop
production, soil management and DRR (Talchabhadel and Karki, 2019);
and institutional dimensions of CCA (Cuevas, 2018; Islam et al., 2020).</t>
    </r>
  </si>
  <si>
    <r>
      <rPr>
        <rFont val="Calibri"/>
        <color theme="1"/>
        <sz val="10.0"/>
      </rPr>
      <t>Social protection programmes assis</t>
    </r>
    <r>
      <rPr>
        <rFont val="Calibri"/>
        <color theme="1"/>
        <sz val="10.0"/>
      </rPr>
      <t>t individuals and families, especially
the poor and vulnerable, cope with crises and shocks, finds jobs, improve
productivity</t>
    </r>
    <r>
      <rPr>
        <rFont val="Calibri"/>
        <color theme="1"/>
        <sz val="10.0"/>
      </rPr>
      <t>, invest in the health and education of their children,</t>
    </r>
    <r>
      <rPr>
        <rFont val="Calibri"/>
        <color theme="1"/>
        <sz val="10.0"/>
      </rPr>
      <t xml:space="preserve"> and
protect the ageing population (Bank, 2018b).</t>
    </r>
  </si>
  <si>
    <t>6.4.6 Monitoring and Evaluation Frameworks for Adaptation Used in Cities, Settlements and Infrastructures</t>
  </si>
  <si>
    <r>
      <rPr>
        <rFont val="Calibri"/>
        <color theme="1"/>
        <sz val="10.0"/>
      </rPr>
      <t>Urban adaptation plans can focus attention on the needs of marginalised or vulnerable communities including the elderly, children and the disabled</t>
    </r>
    <r>
      <rPr>
        <rFont val="Calibri"/>
        <color theme="1"/>
        <sz val="10.0"/>
      </rPr>
      <t xml:space="preserve"> (Dahiya and Das, 2020; Yang, Lee and Juhola, 2021)</t>
    </r>
  </si>
  <si>
    <r>
      <rPr>
        <rFont val="Calibri"/>
        <color theme="1"/>
        <sz val="10.0"/>
      </rPr>
      <t>Second,</t>
    </r>
    <r>
      <rPr>
        <rFont val="Calibri"/>
        <color theme="1"/>
        <sz val="10.0"/>
      </rPr>
      <t xml:space="preserve"> the capacity of communities needs to be strengthened, especially among those in informal settlements, the poorest and other vulnerable groups including minorities, migrants, women, children, elderly, disabled and people with serious health conditions such as obesity</t>
    </r>
  </si>
  <si>
    <t>General Benefit</t>
  </si>
  <si>
    <t>9.8.2Climate mitigation actions in buildings and health impacts////9.8.2.2 Energy/fuel poverty, indoor environmental quality and health</t>
  </si>
  <si>
    <r>
      <rPr>
        <rFont val="Calibri"/>
        <color theme="1"/>
        <sz val="10.0"/>
      </rPr>
      <t>The health benefits of residents due to mitigation actions in buildings are significant (for a review see 4 (Maidment et al. 2014; Fisk et al. 2020; Thomson and Thomas 2015)), and are higher among low 5 income households and/or vulnerable groups, including children, the elderly and those with pre-existing 6 illnesses</t>
    </r>
    <r>
      <rPr>
        <rFont val="Calibri"/>
        <color theme="1"/>
        <sz val="10.0"/>
      </rPr>
      <t xml:space="preserve"> (Maidment et al. 2014; IEA 2014; Ortiz et al. 2019). (Tonn et al. 2018) estimated that the 7 health-related benefits attributed to the two weatherization programs implemented in the US in 2008 8 and 2010 exceeds by a factor of 3 the corresponding energy cost savings yield. (IEA 2014) also found 9 that the health benefits attributed to energy efficiency retrofit programs may outweigh their costs by up 10 to a factor of 3. (Ortiz et al. 2019) estimated that the energy retrofit of vulnerable households in Spain 11 requires an investment of around EUR 10.9-12.3 thousands per dwelling and would generate an average 12 saving to the healthcare system of EUR 372 per year and dwelling (due to only better thermal comfort 13 conditions in winter)</t>
    </r>
  </si>
  <si>
    <r>
      <rPr>
        <rFont val="Calibri"/>
        <color theme="1"/>
        <sz val="10.0"/>
      </rPr>
      <t>Health promotion initiatives include p</t>
    </r>
    <r>
      <rPr>
        <rFont val="Calibri"/>
        <color theme="1"/>
        <sz val="10.0"/>
      </rPr>
      <t xml:space="preserve">romoting adequate hydration and simple cooling measures, such as drinking cold liquids, water sprays and raising awareness of the symptoms and importance of heat stress, including heatstroke (Aljawabra and Nikolopoulou, 2018). </t>
    </r>
    <r>
      <rPr>
        <rFont val="Calibri"/>
        <color theme="1"/>
        <sz val="10.0"/>
      </rPr>
      <t>Adaptive measures are especially important for high-risk groups such as outdoor workers, the elderly, pregnant women and infants.</t>
    </r>
  </si>
  <si>
    <t>6.3.5.6 Water and Sanitation</t>
  </si>
  <si>
    <r>
      <rPr>
        <rFont val="Calibri"/>
        <color theme="1"/>
        <sz val="10.0"/>
      </rPr>
      <t xml:space="preserve">Where formal sewerage provision is lacking, </t>
    </r>
    <r>
      <rPr>
        <rFont val="Calibri"/>
        <color theme="1"/>
        <sz val="10.0"/>
      </rPr>
      <t>community based adaptation</t>
    </r>
    <r>
      <rPr>
        <rFont val="Calibri"/>
        <color theme="1"/>
        <sz val="10.0"/>
      </rPr>
      <t xml:space="preserve"> that incorporates both the function of the sanitation system and t</t>
    </r>
    <r>
      <rPr>
        <rFont val="Calibri"/>
        <color theme="1"/>
        <sz val="10.0"/>
      </rPr>
      <t>he vulnerability of users (e.g., women, children</t>
    </r>
    <r>
      <rPr>
        <rFont val="Calibri"/>
        <color theme="1"/>
        <sz val="10.0"/>
      </rPr>
      <t xml:space="preserve">, elderly, ill or disabled) into the design is </t>
    </r>
    <r>
      <rPr>
        <rFont val="Calibri"/>
        <color theme="1"/>
        <sz val="10.0"/>
      </rPr>
      <t>essential</t>
    </r>
    <r>
      <rPr>
        <rFont val="Calibri"/>
        <color theme="1"/>
        <sz val="10.0"/>
      </rPr>
      <t xml:space="preserve"> (Duncker, 2019).</t>
    </r>
  </si>
  <si>
    <r>
      <rPr>
        <rFont val="Calibri"/>
        <color theme="1"/>
        <sz val="10.0"/>
      </rPr>
      <t>This requires the c</t>
    </r>
    <r>
      <rPr>
        <rFont val="Calibri"/>
        <color theme="1"/>
        <sz val="10.0"/>
      </rPr>
      <t>reation of avenues for the voices of marginalised groups in policy processes and enabling policy environments</t>
    </r>
    <r>
      <rPr>
        <rFont val="Calibri"/>
        <color theme="1"/>
        <sz val="10.0"/>
      </rPr>
      <t xml:space="preserve"> that can catalyse inclusive action and transformational responses to climate change (Totin et al., 2018; Revi et al., 2020; Ziervogel et al., 2021), s</t>
    </r>
    <r>
      <rPr>
        <rFont val="Calibri"/>
        <color theme="1"/>
        <sz val="10.0"/>
      </rPr>
      <t>afeguarding protection against the climate harms of the most vulnerable in society, particularly of women and children</t>
    </r>
    <r>
      <rPr>
        <rFont val="Calibri"/>
        <color theme="1"/>
        <sz val="10.0"/>
      </rPr>
      <t xml:space="preserve"> (see also Box 9.1). Community-based natural resource management in pastoral communities was observed to improve institutional governance outcomes through involving community members in decision making, increasing the capacity of these communities to respond to climate change (Reid, 2014).</t>
    </r>
  </si>
  <si>
    <t>6.4.3.3 Facilitates Coordination Across Separate Actors and Interests</t>
  </si>
  <si>
    <r>
      <rPr>
        <rFont val="Calibri"/>
        <color theme="1"/>
        <sz val="10.0"/>
      </rPr>
      <t xml:space="preserve">The pilot project #OurChangingClimate is one example of </t>
    </r>
    <r>
      <rPr>
        <rFont val="Calibri"/>
        <color theme="1"/>
        <sz val="10.0"/>
      </rPr>
      <t>engaging youth with an understanding of their communities and their resilience or vulnerability to climate change</t>
    </r>
    <r>
      <rPr>
        <rFont val="Calibri"/>
        <color theme="1"/>
        <sz val="10.0"/>
      </rPr>
      <t xml:space="preserve"> (Napawan, Simpson and Snyder, 2017).</t>
    </r>
  </si>
  <si>
    <r>
      <rPr>
        <rFont val="Calibri"/>
        <color theme="1"/>
        <sz val="10.0"/>
      </rPr>
      <t xml:space="preserve">Much progress has been made in improving education access, however, in sub-Saharan
Africa, </t>
    </r>
    <r>
      <rPr>
        <rFont val="Calibri"/>
        <color theme="1"/>
        <sz val="10.0"/>
      </rPr>
      <t>32% of children, adolescents and youth (~97 million people)
remain out of school</t>
    </r>
    <r>
      <rPr>
        <rFont val="Calibri"/>
        <color theme="1"/>
        <sz val="10.0"/>
      </rPr>
      <t xml:space="preserve"> (UNESCO Institute of Statistics, 2018). Climate
variability and change can undermine educational attainment with
negative impacts on later life earning potential and adaptive capacity
to future climate change (Figure 9.11; Lutz et al., 2014).</t>
    </r>
  </si>
  <si>
    <t>More research is needed on climate change impacts on education in Africa. This information can help ensure families keep children in school amid climate-related income shocks. For example, in Mexico, a conditional cash transfer programme mitigated the negative effect of natural disasters on school attendance. (de Janvry et al., 2006).</t>
  </si>
  <si>
    <r>
      <rPr>
        <rFont val="Calibri"/>
        <color theme="1"/>
        <sz val="10.0"/>
      </rPr>
      <t xml:space="preserve"> </t>
    </r>
    <r>
      <rPr>
        <rFont val="Calibri"/>
        <color theme="1"/>
        <sz val="10.0"/>
      </rPr>
      <t xml:space="preserve">Outdoor recreational opportunities for children </t>
    </r>
    <r>
      <rPr>
        <rFont val="Calibri"/>
        <color theme="1"/>
        <sz val="10.0"/>
      </rPr>
      <t>may be reduced
by extreme weather events, heat and poor air quality (Evans, 2019).</t>
    </r>
  </si>
  <si>
    <t>1.3 The Multilateral Context, Emission Trends and Key Developments</t>
  </si>
  <si>
    <t>1.3.3 Some Other Key Trends and Development</t>
  </si>
  <si>
    <r>
      <rPr>
        <rFont val="Calibri"/>
        <color theme="1"/>
        <sz val="10.0"/>
      </rPr>
      <t xml:space="preserve">The COVID-19 pandemic triggered the deepest global economic contraction as well as CO2 emission 36 reductions since the Second World War (Section 2.2.2.1 in Chapter 2; AR6 WGI Box 6.1 in Chapter 6) drivers) may last far longer. </t>
    </r>
    <r>
      <rPr>
        <rFont val="Calibri"/>
        <color theme="1"/>
        <sz val="10.0"/>
      </rPr>
      <t xml:space="preserve">COVID-19 pushed more than 100 million people back into extreme poverty, and reversed progress towards some other SDGs including health, life expectancy and child literacy (UNDESA 2021)(Le 37 Quéré et al. 2020b;). </t>
    </r>
  </si>
  <si>
    <t>02 - Emissions Trends and Drivers</t>
  </si>
  <si>
    <r>
      <rPr>
        <rFont val="Calibri"/>
        <color theme="1"/>
        <sz val="10.0"/>
      </rPr>
      <t xml:space="preserve">An increase in the dependency ratio – that is, the proportion of children aged under 15 and people over 65 relative to the working- age population – in other analyses, has been shown to lead to reduced CO2 emissions in China (Wei et al. 2018; Li and Zhou 2019). Implications of the nature of this relationship are important to policy discussions of working hours and retirement age that are likely to have an influence on emissions. </t>
    </r>
    <r>
      <rPr>
        <rFont val="Calibri"/>
        <color theme="1"/>
        <sz val="10.0"/>
      </rPr>
      <t xml:space="preserve">For example, children and youth tend to emit more education-related emissions than adults </t>
    </r>
    <r>
      <rPr>
        <rFont val="Calibri"/>
        <color theme="1"/>
        <sz val="10.0"/>
      </rPr>
      <t>(Han et al. 2015). Older people tend to have higher emissions related to heating and cooling being more sensitive to temperature (Meier and Rehdanz 2010).</t>
    </r>
  </si>
  <si>
    <r>
      <rPr>
        <rFont val="Calibri"/>
        <color theme="1"/>
        <sz val="10.0"/>
      </rPr>
      <t xml:space="preserve">Across South America, </t>
    </r>
    <r>
      <rPr>
        <rFont val="Calibri"/>
        <color theme="1"/>
        <sz val="10.0"/>
      </rPr>
      <t>groups of farmers, children, elderly, Indigenous
Peoples and traditional communities are increasingly exposed to</t>
    </r>
    <r>
      <rPr>
        <rFont val="Calibri"/>
        <color theme="1"/>
        <sz val="10.0"/>
      </rPr>
      <t xml:space="preserve">
floods, droughts, wild forest fires and losses in crop yields, resulting
in significant economic costs (medium evidence, high agreement) </t>
    </r>
  </si>
  <si>
    <r>
      <rPr>
        <rFont val="Calibri"/>
        <color theme="1"/>
        <sz val="10.0"/>
      </rPr>
      <t>There is emerging evidence across Europe that</t>
    </r>
    <r>
      <rPr>
        <rFont val="Calibri"/>
        <color theme="1"/>
        <sz val="10.0"/>
      </rPr>
      <t xml:space="preserve"> young people may be experiencing anxiety about climate change, although it is unclear
how widespread or severe this is</t>
    </r>
    <r>
      <rPr>
        <rFont val="Calibri"/>
        <color theme="1"/>
        <sz val="10.0"/>
      </rPr>
      <t xml:space="preserve"> (Hickman, 2019). In northern Italy,
the number of daily emergency psychiatric visits and mean daily air
temperature has been linked (Cervellin et al., 2014)</t>
    </r>
  </si>
  <si>
    <r>
      <rPr>
        <rFont val="Calibri"/>
        <color theme="1"/>
        <sz val="10.0"/>
      </rPr>
      <t>Mental health impact</t>
    </r>
    <r>
      <rPr>
        <rFont val="Calibri"/>
        <color theme="1"/>
        <sz val="10.0"/>
      </rPr>
      <t xml:space="preserve">s can emerge as result of climate impacts on economic, social and food systems (high confidence). For example, </t>
    </r>
    <r>
      <rPr>
        <rFont val="Calibri"/>
        <color theme="1"/>
        <sz val="10.0"/>
      </rPr>
      <t>malnutrition among children has been associated with a variety of mental health problems</t>
    </r>
    <r>
      <rPr>
        <rFont val="Calibri"/>
        <color theme="1"/>
        <sz val="10.0"/>
      </rPr>
      <t xml:space="preserve"> (Adhvaryu et al., 2019; Hock et al., 2018; Yan et al., 2018), as has food insecurity among adults (Lund et al., 2018). </t>
    </r>
  </si>
  <si>
    <t>7.2.5.2 Observed Impacts on Well-Being</t>
  </si>
  <si>
    <r>
      <rPr>
        <rFont val="Calibri"/>
        <color theme="1"/>
        <sz val="10.0"/>
      </rPr>
      <t xml:space="preserve">Systematic reviews have found an association between higher ambient levels of fine airborne particles with cognitive impairment in the elderly and </t>
    </r>
    <r>
      <rPr>
        <rFont val="Calibri"/>
        <color theme="1"/>
        <sz val="10.0"/>
      </rPr>
      <t xml:space="preserve">with behavioural problems (related to impulsivity and attention problems) in children </t>
    </r>
    <r>
      <rPr>
        <rFont val="Calibri"/>
        <color theme="1"/>
        <sz val="10.0"/>
      </rPr>
      <t>(Power et al., 2016; Yorifuji et al., 2017; Younan et al., 2018; Zhao et al., 2018b) (medium confidence).</t>
    </r>
  </si>
  <si>
    <t>4.6.8 Adaptations Through Human Mobility and Migration</t>
  </si>
  <si>
    <r>
      <rPr>
        <rFont val="Calibri"/>
        <color theme="1"/>
        <sz val="10.0"/>
      </rPr>
      <t xml:space="preserve">More research on how to ensure migration becomes a successful adaptation strategy is needed (McLeman et al., 2016). In addition, impacts on women, </t>
    </r>
    <r>
      <rPr>
        <rFont val="Calibri"/>
        <color theme="1"/>
        <sz val="10.0"/>
      </rPr>
      <t>youth</t>
    </r>
    <r>
      <rPr>
        <rFont val="Calibri"/>
        <color theme="1"/>
        <sz val="10.0"/>
      </rPr>
      <t xml:space="preserve"> and marginalised groups (McLeman et al., 2016; Miletto, 2017) and</t>
    </r>
    <r>
      <rPr>
        <rFont val="Calibri"/>
        <color theme="1"/>
        <sz val="10.0"/>
      </rPr>
      <t xml:space="preserve"> immobility issues need more attention</t>
    </r>
    <r>
      <rPr>
        <rFont val="Calibri"/>
        <color theme="1"/>
        <sz val="10.0"/>
      </rPr>
      <t xml:space="preserve"> (Zickgraf, 2018).</t>
    </r>
  </si>
  <si>
    <t>10.4.7.1 Observed Impacts</t>
  </si>
  <si>
    <r>
      <rPr>
        <rFont val="Calibri"/>
        <color theme="1"/>
        <sz val="10.0"/>
      </rPr>
      <t xml:space="preserve">High temperatures affect mortality and morbidity in Asia (high confidence). In addition to all-cause mortality (Dang et al., 2016; Chen et al., 2018e), deaths related to circulatory, respiratory, diabetic (Li et al., 2014b) and infectious diseases (Ingole et al., 2015), </t>
    </r>
    <r>
      <rPr>
        <rFont val="Calibri"/>
        <color theme="1"/>
        <sz val="10.0"/>
      </rPr>
      <t xml:space="preserve">as well as infant mortality </t>
    </r>
    <r>
      <rPr>
        <rFont val="Calibri"/>
        <color theme="1"/>
        <sz val="10.0"/>
      </rPr>
      <t xml:space="preserve">(Son et al., 2017), are increased with </t>
    </r>
    <r>
      <rPr>
        <rFont val="Calibri"/>
        <color theme="1"/>
        <sz val="10.0"/>
      </rPr>
      <t>high temperature (h</t>
    </r>
    <r>
      <rPr>
        <rFont val="Calibri"/>
        <color theme="1"/>
        <sz val="10.0"/>
      </rPr>
      <t>igh confidence)</t>
    </r>
  </si>
  <si>
    <t>Table 9.2</t>
  </si>
  <si>
    <t>Mortality and morbidity from increased heat and infectious diseases (including vector-borne and diarrhoeal diseases). Vulnerability is highest for the elderly, pregnant women, individuals with underlying conditions, immune-compromised individuals (e.g., from HIV) and young children</t>
  </si>
  <si>
    <t>CCP4.4.7</t>
  </si>
  <si>
    <t>CCP4.4.7 Governance and Finance for Sustainable Development</t>
  </si>
  <si>
    <r>
      <rPr>
        <rFont val="Calibri"/>
        <color theme="1"/>
        <sz val="10.0"/>
      </rPr>
      <t>In low-income areas of the Mediterranean Basin and sub-Saharan Africa regions higher poverty rates, malnutrition and</t>
    </r>
    <r>
      <rPr>
        <rFont val="Calibri"/>
        <color theme="1"/>
        <sz val="10.0"/>
      </rPr>
      <t xml:space="preserve"> elevated infant mortality</t>
    </r>
    <r>
      <rPr>
        <rFont val="Calibri"/>
        <color theme="1"/>
        <sz val="10.0"/>
      </rPr>
      <t xml:space="preserve"> are coupled with higher fertility, implying a higher rate of population growth that in turn can generate more poverty.</t>
    </r>
    <r>
      <rPr>
        <rFont val="Calibri"/>
        <color theme="1"/>
        <sz val="10.0"/>
      </rPr>
      <t xml:space="preserve"> These demographic cycles can in turn interact with climatic impacts and conflict-induced displacement and migration processes.</t>
    </r>
  </si>
  <si>
    <t>4.6.1 Key Risks Related to Water</t>
  </si>
  <si>
    <r>
      <rPr>
        <rFont val="Calibri"/>
        <color theme="1"/>
        <sz val="10.0"/>
      </rPr>
      <t xml:space="preserve">Although globally, the regional potential infestation areas for disease-carrying vectors could be five times higher at 4°C than at 2°C (Liu-Helmersson et al., 2019), climate projections suggest up to 2.2 million more cases of E. coli by 2100 (2.1°C increase) in Bangladesh (Philipsborn et al., 2016), up to an 11-fold and 25-fold increase by 2050 and 2080, respectively (2°C–4°C increase), in disability-adjusted life years associated with cryptosporidiosis and giardiasis in Canada (Smith et al., 2015), </t>
    </r>
    <r>
      <rPr>
        <rFont val="Calibri"/>
        <color theme="1"/>
        <sz val="10.0"/>
      </rPr>
      <t>and an additional 48,000 deaths of children under 15 years of age globally from diarrhoea by 2030 (WHO, 2014).</t>
    </r>
  </si>
  <si>
    <t>12.4.2 GHG emissions from food systems</t>
  </si>
  <si>
    <r>
      <rPr>
        <rFont val="Calibri"/>
        <color theme="1"/>
        <sz val="10.0"/>
      </rPr>
      <t xml:space="preserve">To visualise several food systems dimensions in a GHG context, Figure 12.7 shows GHG emissions 8 per capita and year for regional country aggregates (Crippa et al. 2021a,b), indicated by the size of the 9 bubbles. The GHG emissions presented here are based on territorial accounting similar to the UNFCCC 10 GHG inventories: emissions are assigned to the country where they occur, not where food is consumed 11 (Section 12.4.2.1 and Crippa et al., 2021a, b). </t>
    </r>
    <r>
      <rPr>
        <rFont val="Calibri"/>
        <color theme="1"/>
        <sz val="10.0"/>
      </rPr>
      <t>The colours of the bubbles indicate the relative 12 contribution of one of the following risk factors to deaths, according to the classification used in the 13 Global Burden of Disease Study: Child and maternal malnutrition (</t>
    </r>
    <r>
      <rPr>
        <rFont val="Calibri"/>
        <color theme="1"/>
        <sz val="10.0"/>
      </rPr>
      <t>red, deficiencies of iron, zinc or 14 Vitamin A, or low birth weight or child growth failure), Dietary risks (yellow, for example diets low in 15 vegetables, legumes, whole grains or diets high in red and processed meat and sugar-sweetened 16 beverages) or High body-mass index (blue). The combined contribution of these three risk factors to 17 total deaths varies strongly and is between 28% and 88% of total deaths. Figure 12.7 shows that dietary 18 risk factors are prevalent throughout all regions. Though not a complete measure of the health impact 19 of food, these were selected as a proxy for nutritional adequacy and balance of diets, avoidance of food 20 insecurity, over- or mal-nutrition and associated non communicable diseases (GBD 2017 Diet 21 Collaborators 2018; GBD 2017 Diet Collaborator</t>
    </r>
  </si>
  <si>
    <t>Figure 12.7 - Territorial national per capita GHG emissions from food systems</t>
  </si>
  <si>
    <r>
      <rPr>
        <rFont val="Calibri"/>
        <color theme="1"/>
        <sz val="10.0"/>
      </rPr>
      <t xml:space="preserve">GHG emissions are calculated according to the IPCC Tier 1 approach and are assigned to the country where they occur, not necessarily where the food is consumed. Health outcome is expressed as relative contribution of each of the following risk factors to their combined risk for deaths: </t>
    </r>
    <r>
      <rPr>
        <rFont val="Calibri"/>
        <color theme="1"/>
        <sz val="10.0"/>
      </rPr>
      <t>Child and maternal malnutrition (red),</t>
    </r>
    <r>
      <rPr>
        <rFont val="Calibri"/>
        <color theme="1"/>
        <sz val="10.0"/>
      </rPr>
      <t xml:space="preserve"> Dietary risks (yellow) or High body-mass index (blue). </t>
    </r>
  </si>
  <si>
    <r>
      <rPr>
        <rFont val="Calibri"/>
        <color theme="1"/>
        <sz val="10.0"/>
      </rPr>
      <t xml:space="preserve">The colours of the bubbles indicate the relative contribution of the following risk factors to deaths, according to the classification used in the Global Burden of Disease Study: </t>
    </r>
    <r>
      <rPr>
        <rFont val="Calibri"/>
        <color theme="1"/>
        <sz val="10.0"/>
      </rPr>
      <t>child and maternal malnutrition (red,</t>
    </r>
    <r>
      <rPr>
        <rFont val="Calibri"/>
        <color theme="1"/>
        <sz val="10.0"/>
      </rPr>
      <t xml:space="preserve"> deficiencies of iron, zinc or Vitamin A, or low birth weight or child growth failure), dietary risks (yellow, for example diets low in vegetables, legumes, whole grains or diets high in red and processed meat and sugar-sweetened beverages) or high body mass index (blue). The combined contribution of these three risk factors to total deaths varies strongly and is between 28% and 88% of total deaths.</t>
    </r>
  </si>
  <si>
    <r>
      <rPr>
        <rFont val="Calibri"/>
        <color theme="1"/>
        <sz val="10.0"/>
      </rPr>
      <t xml:space="preserve">Non-climatic stressors aggravate food insecurity in many parts of the continent, including lack of access to production inputs and land, lack of education and limited income sources, with </t>
    </r>
    <r>
      <rPr>
        <rFont val="Calibri"/>
        <color theme="1"/>
        <sz val="10.0"/>
      </rPr>
      <t>adverse climate impacts on agriculture reducing education attainment for children</t>
    </r>
    <r>
      <rPr>
        <rFont val="Calibri"/>
        <color theme="1"/>
        <sz val="10.0"/>
      </rPr>
      <t xml:space="preserve"> (Section 9.11.1.2; Evariste et al., 2018; Fuller et al., 2018). </t>
    </r>
  </si>
  <si>
    <t>9.10.2.5.2 Projected risks</t>
  </si>
  <si>
    <r>
      <rPr>
        <rFont val="Calibri"/>
        <color theme="1"/>
        <sz val="10.0"/>
      </rPr>
      <t xml:space="preserve">Projected risks for malnutrition in Africa are high (FAO, 2016; see Section 9.8.1): 433 million people in Africa are anticipated to be undernourished by 2030 (FAO et al., 2020) and, compared to 1961– 1990, </t>
    </r>
    <r>
      <rPr>
        <rFont val="Calibri"/>
        <color theme="1"/>
        <sz val="10.0"/>
      </rPr>
      <t>1.4 million additional African children will suffer from severe stunting by 2050 under 2.1°C global warming</t>
    </r>
    <r>
      <rPr>
        <rFont val="Calibri"/>
        <color theme="1"/>
        <sz val="10.0"/>
      </rPr>
      <t xml:space="preserve"> (WHO, 2014). </t>
    </r>
  </si>
  <si>
    <t xml:space="preserve">8.3.2.1.2 People residing in most vulnerable versus least vulnerable regions </t>
  </si>
  <si>
    <t xml:space="preserve">MAP --  Children in rural low-income communities | food insecurity, sensitivity to undernutrition and disease </t>
  </si>
  <si>
    <r>
      <rPr>
        <rFont val="Calibri"/>
        <color theme="1"/>
        <sz val="10.0"/>
      </rPr>
      <t xml:space="preserve">Extreme climatic events pose serious disruptions to local livelihoods
and asset bases, requiring people to reconstruct, transform and
diversify livelihoods (Uddin et al., 2021). Examples of livelihood shifts
across Asia and Southeast Asia (e.g., Bangladesh, India, Philippines,
Vietnam) include rural communities in coastal areas, urban settlements
that are experiencing economic losses (high confidence) from, for
example, crop failure and reduced access to fish, which contribute to
non-economic losses associated with involuntary migration (Ghosh,
2018) </t>
    </r>
    <r>
      <rPr>
        <rFont val="Calibri"/>
        <color theme="1"/>
        <sz val="10.0"/>
      </rPr>
      <t xml:space="preserve">and the malnutrition of children </t>
    </r>
    <r>
      <rPr>
        <rFont val="Calibri"/>
        <color theme="1"/>
        <sz val="10.0"/>
      </rPr>
      <t>(Siddiqi et al., 2011).</t>
    </r>
  </si>
  <si>
    <t>8.3.5.1 Livelihood Shifts Resulting from L&amp;D from Climate Change</t>
  </si>
  <si>
    <r>
      <rPr>
        <rFont val="Calibri"/>
        <color theme="1"/>
        <sz val="10.0"/>
      </rPr>
      <t xml:space="preserve">Examples of livelihood shifts across Asia and Southeast Asia (e.g., Bangladesh, India, Philippines, Vietnam) include rural communities in coastal areas, urban settlements that are experiencing economic losses (high confidence) from, for example, crop failure and reduced access to fish, </t>
    </r>
    <r>
      <rPr>
        <rFont val="Calibri"/>
        <color theme="1"/>
        <sz val="10.0"/>
      </rPr>
      <t>which contribute to non-economic losses associated with involuntary migration (Ghosh, 2018) and the malnutrition of children (Siddiqi et al., 2011).</t>
    </r>
  </si>
  <si>
    <r>
      <rPr>
        <rFont val="Calibri"/>
        <color theme="1"/>
        <sz val="10.0"/>
      </rPr>
      <t xml:space="preserve">At the same time, diseases associated with high-calorie, unhealthy diets
are increasing globally, with </t>
    </r>
    <r>
      <rPr>
        <rFont val="Calibri"/>
        <color theme="1"/>
        <sz val="10.0"/>
      </rPr>
      <t>38.3 million overweight children under
five years of age</t>
    </r>
    <r>
      <rPr>
        <rFont val="Calibri"/>
        <color theme="1"/>
        <sz val="10.0"/>
      </rPr>
      <t xml:space="preserve"> (Global Nutrition Report, 2018), 2.1 billion overweight
or obese adults and the global prevalence of diabetes almost doubling
in the past 30 years (Swinburn et al., 2019). Unbalanced</t>
    </r>
  </si>
  <si>
    <r>
      <rPr>
        <rFont val="Calibri"/>
        <color theme="1"/>
        <sz val="10.0"/>
      </rPr>
      <t>Globally, more than 690 million people are undernourished,</t>
    </r>
    <r>
      <rPr>
        <rFont val="Calibri"/>
        <color theme="1"/>
        <sz val="10.0"/>
      </rPr>
      <t xml:space="preserve"> 144 million children are stunted (chronic undernutrition), 47 million children are wasted</t>
    </r>
    <r>
      <rPr>
        <rFont val="Calibri"/>
        <color theme="1"/>
        <sz val="10.0"/>
      </rPr>
      <t xml:space="preserve"> (acute undernutrition), and more than 2 billion people have micronutrient deficiencies (FAO, 2020). More than 135 million people across 55 countries experienced acute hunger requiring urgent food, nutrition and livelihood assistance in 2019 (FSIN/GNAFC, 2020).</t>
    </r>
  </si>
  <si>
    <r>
      <rPr>
        <rFont val="Calibri"/>
        <color theme="1"/>
        <sz val="10.0"/>
      </rPr>
      <t>In the</t>
    </r>
    <r>
      <rPr>
        <rFont val="Calibri"/>
        <color theme="1"/>
        <sz val="10.0"/>
      </rPr>
      <t xml:space="preserve"> largest global study to date exploring the connections between child diet diversity and recent climate</t>
    </r>
    <r>
      <rPr>
        <rFont val="Calibri"/>
        <color theme="1"/>
        <sz val="10.0"/>
      </rPr>
      <t>, data from 19 countries in six regions (Asia, Central America, South America, north Africa, southeast Africa and west Africa) indicated significant reductions in diet diversity associated with higher temperatures and significant increases in diet diversity associated with higher precipitation (Niles et al., 2021).</t>
    </r>
  </si>
  <si>
    <t>5.8.2.1 Food security: provision and nutrition</t>
  </si>
  <si>
    <r>
      <rPr>
        <rFont val="Calibri"/>
        <color theme="1"/>
        <sz val="10.0"/>
      </rPr>
      <t xml:space="preserve">The importance of seafood in food security and nutrition is increasing, largely due to its contribution as high-quality food (high confidence) (Hicks et al., 2019), as seafood contains unique long- chain polyunsaturated fatty acids (LC-PUFAs) and highly bioavailable essential micronutrients—vitamins (A, B and D) and minerals (calcium, phosphorus, iodine, zinc, iron and selenium). </t>
    </r>
    <r>
      <rPr>
        <rFont val="Calibri"/>
        <color theme="1"/>
        <sz val="10.0"/>
      </rPr>
      <t xml:space="preserve">These compounds, often not readily available elsewhere in diets, have beneficial effects for adult health and child cognitive development (HLPE, 2014). </t>
    </r>
  </si>
  <si>
    <t xml:space="preserve">
5.12.3.1 Impacts on food availability</t>
  </si>
  <si>
    <t>There is growing evidence that anthropogenic climate warming has already intensified climate extreme events induced by large-scale SST oscillations such as ENSO (Herring et al., 2018; Seneviratne et al., 2021). For example, the 2015–2016 El Niño, the strongest in the past 145 years, induced severe droughts in Southeast Asia and eastern and southern Africa, some intensified by anthropogenic warming (Funk et al., 2018). As a result, 20.5 million people faced acute food insecurity in 2016 (FSIN, 2017) and an estimated additional 5.9 million children became underweight (Anttila-Hughes et al., 2021).</t>
  </si>
  <si>
    <r>
      <rPr>
        <rFont val="Calibri"/>
        <color theme="1"/>
        <sz val="10.0"/>
      </rPr>
      <t>Given identified</t>
    </r>
    <r>
      <rPr>
        <rFont val="Calibri"/>
        <color theme="1"/>
        <sz val="10.0"/>
      </rPr>
      <t xml:space="preserve"> linkages between higher temperatures and extreme events with declines in child dietary diversity,</t>
    </r>
    <r>
      <rPr>
        <rFont val="Calibri"/>
        <color theme="1"/>
        <sz val="10.0"/>
      </rPr>
      <t xml:space="preserve"> safeguarding diverse diets is one important adaptation priority (Niles et al., 2021). Humanitarian responses are appropriate for short-term acute hunger, while in the medium term, home-grown school feeding programmes with diverse foods can support child nutrition and learning, and with local procurement can also increase income and food security of smallholder farmers (Ilboudo Nébié et al., 2021). </t>
    </r>
  </si>
  <si>
    <t>TABLE -- Climate change extreme events make fruits and vegetables relatively unaffordable compared with less-nutrient-dense foods.
Urban low-income households and rural households who purchase the majority of their food. Children in regions such as West Africa, with lower access to diverse food types as a result of climate impact drivers, e.g., drought.
An et al. (2018), Algur et al. (2021), Baker and Anttila-Hughes (2020), Niles et al. (2021)</t>
  </si>
  <si>
    <r>
      <rPr>
        <rFont val="Calibri"/>
        <color theme="1"/>
        <sz val="10.0"/>
      </rPr>
      <t xml:space="preserve">One study of 87 countries and 150
extreme events estimated that low-income food deficit and landlocked
countries </t>
    </r>
    <r>
      <rPr>
        <rFont val="Calibri"/>
        <color theme="1"/>
        <sz val="10.0"/>
      </rPr>
      <t>had reduced nutrient supply ranging from −1.6 to −7.6%
of average supply, a significant portion of a healthy child’s average
dietary intake</t>
    </r>
    <r>
      <rPr>
        <rFont val="Calibri"/>
        <color theme="1"/>
        <sz val="10.0"/>
      </rPr>
      <t xml:space="preserve"> (Park et al., 2019)</t>
    </r>
  </si>
  <si>
    <r>
      <rPr>
        <rFont val="Calibri"/>
        <color theme="1"/>
        <sz val="10.0"/>
      </rPr>
      <t xml:space="preserve">Malnutrition aggravates susceptibility of children to various infectious diseases (Farhadi and 16 Ovchinnikov 2018; França et al. 2009), and infectious diseases can also decrease nutrient 17 uptake, thereby promoting malnutrition </t>
    </r>
    <r>
      <rPr>
        <rFont val="Calibri"/>
        <color theme="1"/>
        <sz val="10.0"/>
      </rPr>
      <t>(Farhadi and Ovchinnikov 2018). Contamination of 18 food with bacteria, viruses, parasites and microbial toxins can cause foodborne illnesses 19 (Abebe et al. 2020; Ricci et al. 2017; Gallo et al. 2020), foodborne substances such as food 20 additives and specific proteins can cause adverse reactions, and contamination with toxic 21 chemical substances used in agriculture and food processing, can lead to poisoning or chronic 22 diseases (Gallo et al. 2020). Further, health risks from food systems may originate from the use 23 of antibiotics in livestock production and the occurrence of anti-microbial resistance in 24 pathogens (ECDC et al. 2015; Bennani et al. 2020), or zoonotic diseases such as COVID-19 25 (Vågsholm et al. 2020; Gan et al. 2020; Patterson et al. 2020)</t>
    </r>
  </si>
  <si>
    <r>
      <rPr>
        <rFont val="Calibri"/>
        <color theme="1"/>
        <sz val="10.0"/>
      </rPr>
      <t>The global estimates for increases in deaths due to diarrhoeal
disease (annual estimates) in children under 15  years in 2030 and 2050 are approximately 48,000 and 33,000 additional deaths,</t>
    </r>
    <r>
      <rPr>
        <rFont val="Calibri"/>
        <color theme="1"/>
        <sz val="10.0"/>
      </rPr>
      <t xml:space="preserve">
respectively, under the medium-to-high emissions scenario (World
Health Organization, 2014)</t>
    </r>
  </si>
  <si>
    <t>9.8.2 Climate mitigation actions in buildings and health impacts 9.8.2.1 Lack of access to clean energy</t>
  </si>
  <si>
    <r>
      <rPr>
        <rFont val="Calibri"/>
        <color theme="1"/>
        <sz val="10.0"/>
      </rPr>
      <t xml:space="preserve">In 2018, approximately 2.8 billion people worldwide, most of whom live in Asia and Africa, still use 39 polluting fuels, such as fuelwood, charcoal, dried crops, cow dung, etc., </t>
    </r>
    <r>
      <rPr>
        <rFont val="Calibri"/>
        <color theme="1"/>
        <sz val="10.0"/>
      </rPr>
      <t>in low-efficiency stoves for 40 cooking and heating, generating household air pollution (HAP), which adversely affects the health of 41 the occupants of the dwellings, especially children and women</t>
    </r>
    <r>
      <rPr>
        <rFont val="Calibri"/>
        <color theme="1"/>
        <sz val="10.0"/>
      </rPr>
      <t xml:space="preserve"> (World Health Organization 2016; 42 Quinn et al. 2018; Rahut et al. 2017; Mehetre et al. 2017; Rosenthal et al. 2018; Das et al. 2018; Xin et 43 al. 2018; Liu et al. 2018) (IEA et al. 2020b). Exposure to HAP from burning these fuels is estimated to 44 have caused 3.8 million deaths from heart diseases, strokes, cancers, acute lower respiratory infections 45 in 2016 (World Health Organization 2018). It is acknowledged that integrated policies are needed to 46 address simultaneously universal energy access, limiting climate change and reducing air pollution 47 (World Health Organization 2016). (Rafaj et al. 2018) showed that a scenario achieving these SDGs in 48 2030 will imply in 2040 two million fewer premature deaths from HAP compared to current levels, and 49 1.5 million fewer premature deaths in relation to a reference scenario, which assumes the continuation 50 of existing and planned policies. The level of incremental investment needed in developing countries 51 to achieve universal access to modern energy was estimated at around USD0.8 trillion cumulatively to 52 2040 in the scenarios examined (Rafaj et al. 2018).</t>
    </r>
  </si>
  <si>
    <t>9.10.2.2.2 HIV
Observed impacts</t>
  </si>
  <si>
    <r>
      <rPr>
        <rFont val="Calibri"/>
        <color theme="1"/>
        <sz val="10.0"/>
      </rPr>
      <t xml:space="preserve">Although levels of new HIV infections declined sharply during the last decade, </t>
    </r>
    <r>
      <rPr>
        <rFont val="Calibri"/>
        <color theme="1"/>
        <sz val="10.0"/>
      </rPr>
      <t>still more than a million adults and children become infected each year</t>
    </r>
    <r>
      <rPr>
        <rFont val="Calibri"/>
        <color theme="1"/>
        <sz val="10.0"/>
      </rPr>
      <t xml:space="preserve"> (UNAIDS, 2020). </t>
    </r>
  </si>
  <si>
    <t>7.1.4 Interpretation of ‘Health and Well-Being’ Used in This Chapter</t>
  </si>
  <si>
    <r>
      <rPr>
        <rFont val="Calibri"/>
        <color theme="1"/>
        <sz val="10.0"/>
      </rPr>
      <t xml:space="preserve">Although this chapter assesses physical health, mental health and general well-being separately, they are inter-connected; any type of health problem can reduce overall well-being and vice versa. For example, </t>
    </r>
    <r>
      <rPr>
        <rFont val="Calibri"/>
        <color theme="1"/>
        <sz val="10.0"/>
      </rPr>
      <t>a child receiving inadequate nutrition may not be sick but is experiencing a clear threat to well-being that has implications for future physical and mental health.</t>
    </r>
  </si>
  <si>
    <t>7.2.2.3 Observed Impacts on Food-Borne Diseases</t>
  </si>
  <si>
    <r>
      <rPr>
        <rFont val="Calibri"/>
        <color theme="1"/>
        <sz val="10.0"/>
      </rPr>
      <t>The prevalence of childhood cryptosporidiosis, which is the second leading cause of moderate to severe diarrhoea among infants in the tropics and subtropic</t>
    </r>
    <r>
      <rPr>
        <rFont val="Calibri"/>
        <color theme="1"/>
        <sz val="10.0"/>
      </rPr>
      <t xml:space="preserve">s, shows associations with </t>
    </r>
    <r>
      <rPr>
        <rFont val="Calibri"/>
        <color theme="1"/>
        <sz val="10.0"/>
      </rPr>
      <t>population density and rainfall,</t>
    </r>
    <r>
      <rPr>
        <rFont val="Calibri"/>
        <color theme="1"/>
        <sz val="10.0"/>
      </rPr>
      <t xml:space="preserve"> with contamination due to Cryptosporidium spp. being 2.61 times higher during and after heavy rain (Lal et al., 2019; Young et al., 2015; Khalil et al., 2018). </t>
    </r>
  </si>
  <si>
    <t>In Ethiopia, South Africa and Senegal, increases in temperatures are
associated with increases in diarrhoea, while in Ethiopia, Senegal and
Mozambique, increases in monthly rainfall are associated with an
increase in cases of childhood diarrhoea (Azage et al., 2015; Thiam
et al., 2017; Horn et al., 2018). Similar associations between weather
and diarrhoea have been observed in Cambodia, China, Bangladesh,
Pacific Island countries and the Philippines (McIver et al., 2016a;
McIver et al., 2016b; Liu et al., 2018; Wu et al., 2014; Matsushita et al.,
2018).</t>
  </si>
  <si>
    <t>7.2.2.4 Respiratory Tract Infections</t>
  </si>
  <si>
    <r>
      <rPr>
        <rFont val="Calibri"/>
        <color theme="1"/>
        <sz val="10.0"/>
      </rPr>
      <t>Day-to-day variations in temperature also appear important. For Australia,</t>
    </r>
    <r>
      <rPr>
        <rFont val="Calibri"/>
        <color theme="1"/>
        <sz val="10.0"/>
      </rPr>
      <t xml:space="preserve"> increases in emergency room visits for childhood pneumonia are associated with sharp temperature drops</t>
    </r>
    <r>
      <rPr>
        <rFont val="Calibri"/>
        <color theme="1"/>
        <sz val="10.0"/>
      </rPr>
      <t xml:space="preserve"> (Xu et al., 2014). Large inter-daily changes in temperature are important for respiratory disease incidence in Guangzhou, China (Lin et al., 2013) and Shanghai (Lei et al., 2021) while</t>
    </r>
    <r>
      <rPr>
        <rFont val="Calibri"/>
        <color theme="1"/>
        <sz val="10.0"/>
      </rPr>
      <t xml:space="preserve"> rapidly changing and extreme temperatures during pregnancy have been linked to childhood pneumonia </t>
    </r>
    <r>
      <rPr>
        <rFont val="Calibri"/>
        <color theme="1"/>
        <sz val="10.0"/>
      </rPr>
      <t>(Miao et al., 2017; Zeng et al., 2017; Zheng et al., 2021).</t>
    </r>
  </si>
  <si>
    <r>
      <rPr>
        <rFont val="Calibri"/>
        <color theme="1"/>
        <sz val="10.0"/>
      </rPr>
      <t>Outbreaks of human and animal Cryptococcus have been reported as
being associated with a combination of climatic factors and shifts in
host and vector populations (Chang and Chen, 2015; Rickerts, 2019). T</t>
    </r>
    <r>
      <rPr>
        <rFont val="Calibri"/>
        <color theme="1"/>
        <sz val="10.0"/>
      </rPr>
      <t xml:space="preserve">he
prevalence of childhood cryptosporidiosis, which is the second leading
cause of moderate to severe diarrhoea among infants in the tropics
and subtropics, shows associations with population density and rainfall,
with contamination due to Cryptosporidium spp. being 2.61 times
higher during and after heavy rain </t>
    </r>
    <r>
      <rPr>
        <rFont val="Calibri"/>
        <color theme="1"/>
        <sz val="10.0"/>
      </rPr>
      <t>(Lal et al., 2019; Young et al., 2015;
Khalil et al., 2018).</t>
    </r>
  </si>
  <si>
    <t>Figure Projected annual additional deaths attributable to climate change, in 2030 and 2050 compared to 1961–1990</t>
  </si>
  <si>
    <t>Diarrhoeal disease in children under 15 years</t>
  </si>
  <si>
    <t>CCP6</t>
  </si>
  <si>
    <t>CCP6.2.6 Human Health and Wellness in the Arctic</t>
  </si>
  <si>
    <r>
      <rPr>
        <rFont val="Calibri"/>
        <color theme="1"/>
        <sz val="10.0"/>
      </rPr>
      <t>Emerging environmental exposures to pathogens is also a concern.</t>
    </r>
    <r>
      <rPr>
        <rFont val="Calibri"/>
        <color theme="1"/>
        <sz val="10.0"/>
      </rPr>
      <t xml:space="preserve"> In 2016, a Nenets boy and over 200,000 reindeer died from anthrax linked to warming environments </t>
    </r>
    <r>
      <rPr>
        <rFont val="Calibri"/>
        <color theme="1"/>
        <sz val="10.0"/>
      </rPr>
      <t xml:space="preserve">(Ezhova et al., 2021)—a risk which is projected to increase with climate change (Liskova et al., 2021). </t>
    </r>
  </si>
  <si>
    <t>4.5.3 Projected Risks to Water, Sanitation and Hygiene (WaSH)</t>
  </si>
  <si>
    <r>
      <rPr>
        <rFont val="Calibri"/>
        <color theme="1"/>
        <sz val="10.0"/>
      </rPr>
      <t xml:space="preserve">In addition,an additional 48,000 deaths of </t>
    </r>
    <r>
      <rPr>
        <rFont val="Calibri"/>
        <color theme="1"/>
        <sz val="10.0"/>
      </rPr>
      <t xml:space="preserve">children under 15 years of age </t>
    </r>
    <r>
      <rPr>
        <rFont val="Calibri"/>
        <color theme="1"/>
        <sz val="10.0"/>
      </rPr>
      <t xml:space="preserve">globally
from diarrhoea by 2030 are also projected (WHO, 2014). </t>
    </r>
  </si>
  <si>
    <t>Observed Sectoral Impacts of Current
Hydrological Changes</t>
  </si>
  <si>
    <t>4.3.3 Observed Impacts on Water, Sanitation and Hygiene (WaSH</t>
  </si>
  <si>
    <r>
      <rPr>
        <rFont val="Calibri"/>
        <color theme="1"/>
        <sz val="10.0"/>
      </rPr>
      <t>For example,</t>
    </r>
    <r>
      <rPr>
        <rFont val="Calibri"/>
        <color theme="1"/>
        <sz val="10.0"/>
      </rPr>
      <t xml:space="preserve"> the rainy season in Senegal has
been associated with an 84% increase in relative risk of childhood
diarrhoea,</t>
    </r>
    <r>
      <rPr>
        <rFont val="Calibri"/>
        <color theme="1"/>
        <sz val="10.0"/>
      </rPr>
      <t xml:space="preserve"> and an additional wet day per week was associated with
up to 2% increases in diarrhoeal disease in Mozambique (Thiam et al.,
2017; Horn et al., 2018). In Ecuador, increases of 1.5 cases of diarrhoea
per 1000 were associated with heavy rainfall after dry periods, while
a decrease of one case per 1000 was associated with heavy rain after
wet periods (Carlton et al., 2014). Floods have been associated with
22% increases in relative risk of diarrhoea in China (Liu et al., 2018c).
In addition, higher levels of faecal contamination of drinking water
and hands (i.e., lack of WaSH) </t>
    </r>
    <r>
      <rPr>
        <rFont val="Calibri"/>
        <color theme="1"/>
        <sz val="10.0"/>
      </rPr>
      <t>has been statistically significantly
associated with increased child diarrhoea</t>
    </r>
    <r>
      <rPr>
        <rFont val="Calibri"/>
        <color theme="1"/>
        <sz val="10.0"/>
      </rPr>
      <t xml:space="preserve"> (Goddard et al., 2020)</t>
    </r>
  </si>
  <si>
    <t>02-Terrestrial and Freshwater Ecosystems and Their Services</t>
  </si>
  <si>
    <t>2.6.4 Adaptation for Increased Risk of Disease</t>
  </si>
  <si>
    <t>Table outlining Observed climate change impacts on cholera, dengue and malaria incidence. 
Southeast Asia: infants (&lt;9 years) with highest incidences of cholera
South Asia: older children and young adults (aged
16–20 years) more frequently reported with cholera than non-cholera diarrhoea</t>
  </si>
  <si>
    <t>Assessment of the results of studies where decarbonisation transitions are framed within the context of sustainable development</t>
  </si>
  <si>
    <t>17.3.2 Short-term and long-term transitions///////17.3.2.2 Renewable energy penetration and fossil-fuel phase-out</t>
  </si>
  <si>
    <r>
      <rPr>
        <rFont val="Calibri"/>
        <color theme="1"/>
        <sz val="10.0"/>
      </rPr>
      <t>Chapter 10 also provides a more detailed assessment of the issues involved in mining these rare metals, 2 as well as the associated social problems, including</t>
    </r>
    <r>
      <rPr>
        <rFont val="Calibri"/>
        <color theme="1"/>
        <sz val="10.0"/>
      </rPr>
      <t xml:space="preserve"> exploitative working conditions and child labour,</t>
    </r>
    <r>
      <rPr>
        <rFont val="Calibri"/>
        <color theme="1"/>
        <sz val="10.0"/>
      </rPr>
      <t xml:space="preserve"> 3 the latter a major issue that needs to be taken into consideration in transitions. Recycling batteries is 4 also highlighted as a major supplementary policy if negative environmental side impacts are to be 5 avoided (Rosendahl and Rubiano 2019)</t>
    </r>
  </si>
  <si>
    <r>
      <rPr>
        <rFont val="Calibri"/>
        <color theme="1"/>
        <sz val="10.0"/>
      </rPr>
      <t xml:space="preserve">Moreover, a projected decrease in water scarcity in some regions does
not prevent the increase in water scarcity in other regions becoming
severe. Hence there is high confidence that risks to water scarcity have
the potential to become severe due to climate change. Consequences
of water scarcity include potential competition and conflicts between
water users (Vanham et  al., 2018), damaging livelihoods, hindering
socioeconomic development and reducing human well-being, for
example through malnutrition resulting from inadequate water
supplies </t>
    </r>
    <r>
      <rPr>
        <rFont val="Calibri"/>
        <color theme="1"/>
        <sz val="10.0"/>
      </rPr>
      <t>leading to long-term health impacts such as child stunting</t>
    </r>
    <r>
      <rPr>
        <rFont val="Calibri"/>
        <color theme="1"/>
        <sz val="10.0"/>
      </rPr>
      <t xml:space="preserve">
(Cooper et  al., 2019). The avoidance of these consequences at high
levels of water scarcity would require transformational adaptations
including large-scale interventions such as dams and water transfer
infrastructure (Greve et al., 2018).</t>
    </r>
  </si>
  <si>
    <r>
      <rPr>
        <rFont val="Calibri"/>
        <color theme="1"/>
        <sz val="10.0"/>
      </rPr>
      <t xml:space="preserve">Table 16.2 |  Observed examples of maladaptation and co-benefits from adaptation-related responses in human systems
</t>
    </r>
    <r>
      <rPr>
        <rFont val="Calibri"/>
        <color theme="1"/>
        <sz val="10.0"/>
      </rPr>
      <t>Return to traditional land management practices</t>
    </r>
    <r>
      <rPr>
        <rFont val="Calibri"/>
        <color theme="1"/>
        <sz val="10.0"/>
      </rPr>
      <t xml:space="preserve"> (e.g., the Ngitili system) -- Observed maladaptation</t>
    </r>
    <r>
      <rPr>
        <rFont val="Calibri"/>
        <color theme="1"/>
        <sz val="10.0"/>
      </rPr>
      <t xml:space="preserve">: </t>
    </r>
    <r>
      <rPr>
        <rFont val="Calibri"/>
        <color theme="1"/>
        <sz val="10.0"/>
      </rPr>
      <t>Mitigation, especially carbon sequestration; increased water availability for household and livestock use; increase in presence of edible and medicinal plants; regional economic growth; reduced land management conflict</t>
    </r>
    <r>
      <rPr>
        <rFont val="Calibri"/>
        <color theme="1"/>
        <sz val="10.0"/>
      </rPr>
      <t>s; increased household income and
access to education for children;</t>
    </r>
    <r>
      <rPr>
        <rFont val="Calibri"/>
        <color theme="1"/>
        <sz val="10.0"/>
      </rPr>
      <t xml:space="preserve"> improved access to wood fuel and reduced collection time for women; improved wildlife habitat</t>
    </r>
  </si>
  <si>
    <t>7 Climate Resilient Development Pathways
and Future Solutions in Small Islands</t>
  </si>
  <si>
    <t>Table 15.7 |  Enabling conditions and factors for adaptation in small islands</t>
  </si>
  <si>
    <r>
      <rPr>
        <rFont val="Calibri"/>
        <color theme="1"/>
        <sz val="10.0"/>
      </rPr>
      <t>Table 15.7 |  Enabling conditions and factors for adaptation in small islands.
Increased access to climate information -- Example --</t>
    </r>
    <r>
      <rPr>
        <rFont val="Calibri"/>
        <color theme="1"/>
        <sz val="10.0"/>
      </rPr>
      <t xml:space="preserve"> Dissemination of adaptation skills and significance to youth</t>
    </r>
    <r>
      <rPr>
        <rFont val="Calibri"/>
        <color theme="1"/>
        <sz val="10.0"/>
      </rPr>
      <t xml:space="preserve"> (e.g., ecocamps in Fiji)</t>
    </r>
  </si>
  <si>
    <t>Assessment of Adaptation Options and
Their Implementation</t>
  </si>
  <si>
    <t>15.5.6 Livelihood Responses</t>
  </si>
  <si>
    <r>
      <rPr>
        <rFont val="Calibri"/>
        <color theme="1"/>
        <sz val="10.0"/>
      </rPr>
      <t>Given changes in climatic conditions,</t>
    </r>
    <r>
      <rPr>
        <rFont val="Calibri"/>
        <color theme="1"/>
        <sz val="10.0"/>
      </rPr>
      <t xml:space="preserve"> in Puerto Rico women in the coffee
industry are now forming their own ‘micro-clusters’ of complementary
activities</t>
    </r>
    <r>
      <rPr>
        <rFont val="Calibri"/>
        <color theme="1"/>
        <sz val="10.0"/>
      </rPr>
      <t>, such as rebuilding of public spaces,</t>
    </r>
    <r>
      <rPr>
        <rFont val="Calibri"/>
        <color theme="1"/>
        <sz val="10.0"/>
      </rPr>
      <t xml:space="preserve"> running environmental
education programmes for children</t>
    </r>
    <r>
      <rPr>
        <rFont val="Calibri"/>
        <color theme="1"/>
        <sz val="10.0"/>
      </rPr>
      <t>, and opening new commercial
enterprises (e.g., coffee shops, and food products) that do not rely on
traditional coffee supply chains or government assistance (BorgesMéndez and Caron, 2019)</t>
    </r>
  </si>
  <si>
    <t>9.8.4 Social well-being////9.8.4.2 Improved access to energy sources, gender equality and time savings</t>
  </si>
  <si>
    <r>
      <rPr>
        <rFont val="Calibri"/>
        <color theme="1"/>
        <sz val="10.0"/>
      </rPr>
      <t xml:space="preserve">Electrification of remote rural areas and other regions that do not have access to electricity enables </t>
    </r>
    <r>
      <rPr>
        <rFont val="Calibri"/>
        <color theme="1"/>
        <sz val="10.0"/>
      </rPr>
      <t xml:space="preserve">12 people living in poor developing countries to read, socialize, and be more productive during the evening, 13 </t>
    </r>
    <r>
      <rPr>
        <rFont val="Calibri"/>
        <color theme="1"/>
        <sz val="10.0"/>
      </rPr>
      <t>while it is also associated with greater school attendance by children (</t>
    </r>
    <r>
      <rPr>
        <rFont val="Calibri"/>
        <color theme="1"/>
        <sz val="10.0"/>
      </rPr>
      <t>Torero 2015; Rao et al. 2016; 14 Barnes and Samad 2018). (Chakravorty et al. 2014) found that a grid connection can increase non15 agricultural incomes of rural households in India from 9% up to 28.6% (assuming a higher quality of 16 electricity). On the other hand, some studies clearly show that electricity consumption for connected 17 households is extremely low, with limited penetration of electrical appliances (e.g., (Lee et al. 2017; 18 Cameron et al. 2016) and low quality of electricity (Chakravorty et al. 2014). The implementation of 19 appropriate policies to overcome bureaucratic red tape, low reliability, and credit constraints, is 20 necessary for maximizing the social benefits of electrification</t>
    </r>
  </si>
  <si>
    <t>9.8.5 Economic implications of mitigation actio///9.8.5.1 Buildings-related labour productivity</t>
  </si>
  <si>
    <r>
      <rPr>
        <rFont val="Calibri"/>
        <color theme="1"/>
        <sz val="10.0"/>
      </rPr>
      <t>Low-carbon buildings, and particularly well-designed, operated and maintained high-performance 24 buildings with adequate ventilation, may result in productivity gains and improve the competitiveness 25 of the economy through three different pathways</t>
    </r>
    <r>
      <rPr>
        <rFont val="Calibri"/>
        <color theme="1"/>
        <sz val="10.0"/>
      </rPr>
      <t xml:space="preserve"> (Bleyl et al. 2019; Thema et al. 2017; Niemelä et al. 26 2017; Mofidi and Akbari 2017; MacNaughton et al. 2015) (European Commission 2016): (i) increasing 27 the amount of active time available for productive work by reducing the absenteeism from work due to 28 illness, the presenteeism (i.e., working with illness or working despite being ill), and the inability to 29 work due to chronic diseases caused by the poor indoor environment; (ii) improving the indoor air 30 quality and thermal comfort of non-residential buildings, which can result in better mental well-being 31 of the employees and increased workforce performance; an</t>
    </r>
    <r>
      <rPr>
        <rFont val="Calibri"/>
        <color theme="1"/>
        <sz val="10.0"/>
      </rPr>
      <t>d (iii) reducing the school absenteeism due 32 to better indoor environmental conditions, which may enhance the future earnings ability of the students 33 and restrict the parents absenteeism due to care-taking of sick children</t>
    </r>
  </si>
  <si>
    <r>
      <rPr>
        <rFont val="Calibri"/>
        <color theme="1"/>
        <sz val="10.0"/>
      </rPr>
      <t xml:space="preserve">SDG 4: </t>
    </r>
    <r>
      <rPr>
        <rFont val="Calibri"/>
        <color theme="1"/>
        <sz val="10.0"/>
      </rPr>
      <t>Energy efficiency measures result in reduced school absenteeism due to better indoor environmental conditions</t>
    </r>
    <r>
      <rPr>
        <rFont val="Calibri"/>
        <color theme="1"/>
        <sz val="10.0"/>
      </rPr>
      <t xml:space="preserve">. Also, fuel poverty alleviation increases the available space at home for reading. Improved access to electricity and clean fuels enables people living in poor developing countries to read, while it is also associated with </t>
    </r>
    <r>
      <rPr>
        <rFont val="Calibri"/>
        <color theme="1"/>
        <sz val="10.0"/>
      </rPr>
      <t xml:space="preserve">greater school attendance by children. </t>
    </r>
  </si>
  <si>
    <t>Table 7.7 | Summary of adaptation options for key risks associated with malnutrition.</t>
  </si>
  <si>
    <t xml:space="preserve">Adaptation options with high potential for reducing risk associated with malnutrition: Improved education for girls and women </t>
  </si>
  <si>
    <t>Education and Play</t>
  </si>
  <si>
    <t>06-Energy Systems</t>
  </si>
  <si>
    <t>Low-Carbon Energy System Transitions in the Near- and Medium Term</t>
  </si>
  <si>
    <t>6.7.7 The Costs and Benefits of Low-Carbon Energy System Transitions in the Context
20 of Sustainable Developmen</t>
  </si>
  <si>
    <r>
      <rPr>
        <rFont val="Calibri"/>
        <color theme="1"/>
        <sz val="10.0"/>
      </rPr>
      <t>Increasing electrification will support and reduce the costs of key elements of human development, such 16 as education, health, and employment) (high confidence). Greater access to electricity might offer 17 greater access to irrigation opportunities for agricultural communities (Peters and Sievert 2016) which 18 could have the potential increasing farmer incomes in support of SDG-1.</t>
    </r>
    <r>
      <rPr>
        <rFont val="Calibri"/>
        <color theme="1"/>
        <sz val="10.0"/>
      </rPr>
      <t xml:space="preserve"> Coordinated electrification 19 policies also improve enrolment for all forms of education (Kumar and Rauniyar 2018; López20 González et al. 2020). Empirical evidence from India suggests that electrification reduced the time for 21 biomass collection thus improved the time children have available for schooling (SDG-4/5) (Khandker 22 et al. 2014).</t>
    </r>
    <r>
      <rPr>
        <rFont val="Calibri"/>
        <color theme="1"/>
        <sz val="10.0"/>
      </rPr>
      <t xml:space="preserve"> Reduced kerosene use in developing countries has improved indoor air quality (SDG-3) 23 (Barron and Torero 2017; Lewis and Severnini 2020). These positive linkages between climate change 24 mitigation and other goals have improved perceptions of solar PV among the public and policymakers. 25 “Goodwill” towards solar PV is the highest among all the major mitigation options considered in this 26 chapter (Section 6.4.2)</t>
    </r>
  </si>
  <si>
    <r>
      <rPr>
        <rFont val="Calibri"/>
        <color theme="1"/>
        <sz val="10.0"/>
      </rPr>
      <t xml:space="preserve">Given the amount of time that children spend in school settings, adapting educational infrastructure and programmes to climate change is highly important. </t>
    </r>
    <r>
      <rPr>
        <rFont val="Calibri"/>
        <color theme="1"/>
        <sz val="10.0"/>
      </rPr>
      <t xml:space="preserve">This includes not only making physical structures safe, but also providing students with the knowledge and confidence to support individual and family-based adaptation. Several UN agencies (e.g., UNICEF and UNDRR) and international non-governmental agencies (e.g., Plan International) have prioritised </t>
    </r>
    <r>
      <rPr>
        <rFont val="Calibri"/>
        <color theme="1"/>
        <sz val="10.0"/>
      </rPr>
      <t xml:space="preserve">safer schools and child-centred risk management that often focus on schools as places that should be prioritised for retrofitting </t>
    </r>
    <r>
      <rPr>
        <rFont val="Calibri"/>
        <color theme="1"/>
        <sz val="10.0"/>
      </rPr>
      <t xml:space="preserve">and safe construction, but also as </t>
    </r>
    <r>
      <rPr>
        <rFont val="Calibri"/>
        <color theme="1"/>
        <sz val="10.0"/>
      </rPr>
      <t xml:space="preserve">focal points for knowledge dissemination and community organising </t>
    </r>
    <r>
      <rPr>
        <rFont val="Calibri"/>
        <color theme="1"/>
        <sz val="10.0"/>
      </rPr>
      <t>where impacts can extend beyond the school to reduce risk among students’ families. Universities and think tanks, as well as the third and private sector are key support mechanisms, particularly at the local level and when working in collaboration with local government and communities. They can support the development of critical educational resources and innovative communication methods, as well as facilitate the design and implementation of climate policies and related action plans.</t>
    </r>
  </si>
  <si>
    <t>Terrestrial and Freshwater Ecosystems and Their Services</t>
  </si>
  <si>
    <r>
      <rPr>
        <rFont val="Calibri"/>
        <color theme="1"/>
        <sz val="10.0"/>
      </rPr>
      <t xml:space="preserve">Lessons learnt from Durban’s experience include the importance of
meaningful partnerships, long-term financial commitments (Douwes
et  al., 2015) and significant political and administrative will (Roberts
et  al., 2012; Roberts et  al., 2020b). Securing these requires strong
leadership (Douwes et al., 2015), including from local champions (Archer
et al., 2014), even when EbA is considered cost-effective (Roberts et al.,
2012). </t>
    </r>
    <r>
      <rPr>
        <rFont val="Calibri"/>
        <color theme="1"/>
        <sz val="10.0"/>
      </rPr>
      <t xml:space="preserve">Projects for the restoration of natural habitats </t>
    </r>
    <r>
      <rPr>
        <rFont val="Calibri"/>
        <color theme="1"/>
        <sz val="10.0"/>
      </rPr>
      <t xml:space="preserve">are seen as an ideal
tool, as they combine mitigation outcomes with an increased adaptation
capacity, not only reducing the vulnerability of ecosystems and
communities (Douwes et al., 2016) but creating economic opportunities.
These include direct job creation (Diederichs and Roberts, 2016; Douwes
and Buthelezi, 2016) with </t>
    </r>
    <r>
      <rPr>
        <rFont val="Calibri"/>
        <color theme="1"/>
        <sz val="10.0"/>
      </rPr>
      <t>various spin-offs such as better education for
schoolchildren (Douwes et al., 2015).</t>
    </r>
  </si>
  <si>
    <t>FAQ</t>
  </si>
  <si>
    <r>
      <rPr>
        <rFont val="Calibri"/>
        <color theme="1"/>
        <sz val="10.0"/>
      </rPr>
      <t>The Navunievu community (Bua, Fiji) has mandated that</t>
    </r>
    <r>
      <rPr>
        <rFont val="Calibri"/>
        <color theme="1"/>
        <sz val="10.0"/>
      </rPr>
      <t xml:space="preserve"> every young adult building their family home in the village should do so upslope rather than on the regularly flooded coastal flat where the existing village is located. </t>
    </r>
    <r>
      <rPr>
        <rFont val="Calibri"/>
        <color theme="1"/>
        <sz val="10.0"/>
      </rPr>
      <t>Over the next few decades, this will result in the gradual upslope migration of the community, an example of autonomous adaptation. Such creative community-grounded solutions hold great promise for future adaptation on small islands, where they are undertaken inclusively.</t>
    </r>
  </si>
  <si>
    <t xml:space="preserve">Table 9.13 | Examples of responses to climate change impacts to heritage sites.
</t>
  </si>
  <si>
    <t>Langiage: !Xun and Khwe Indigenous Youth of South Africa
Climate variability causing drought and loss of plants
Groups (youth</t>
  </si>
  <si>
    <t xml:space="preserve">Table 18.7 | Sectoral synthesis of dimensions of climate resilient development. </t>
  </si>
  <si>
    <t>Improved maternal and child health services (Table 7.2)</t>
  </si>
  <si>
    <t>12.5.6 Health and Well-being</t>
  </si>
  <si>
    <r>
      <rPr>
        <rFont val="Calibri"/>
        <color theme="1"/>
        <sz val="10.0"/>
      </rPr>
      <t>Another example of a public adaptation measure</t>
    </r>
    <r>
      <rPr>
        <rFont val="Calibri"/>
        <color theme="1"/>
        <sz val="10.0"/>
      </rPr>
      <t xml:space="preserve"> is the p</t>
    </r>
    <r>
      <rPr>
        <rFont val="Calibri"/>
        <color theme="1"/>
        <sz val="10.0"/>
      </rPr>
      <t>rotection and
restoration of natural areas</t>
    </r>
    <r>
      <rPr>
        <rFont val="Calibri"/>
        <color theme="1"/>
        <sz val="10.0"/>
      </rPr>
      <t xml:space="preserve">, which have the potential to decrease the
transmission of water- and vector-borne infectious diseases (medium
confidence: robust evidence, low agreement). </t>
    </r>
    <r>
      <rPr>
        <rFont val="Calibri"/>
        <color theme="1"/>
        <sz val="10.0"/>
      </rPr>
      <t>Studies have shown that
these measures can diminish the cases of malaria and diarrhoea in
Brazil and cases of diarrhoea in children in Colombia</t>
    </r>
  </si>
  <si>
    <t>9.8.2.1 Lack of access to clean energy</t>
  </si>
  <si>
    <r>
      <rPr>
        <rFont val="Calibri"/>
        <color theme="1"/>
        <sz val="10.0"/>
      </rPr>
      <t>Electrification of households in rural or remote areas results also to significant health benefits.</t>
    </r>
    <r>
      <rPr>
        <rFont val="Calibri"/>
        <color theme="1"/>
        <sz val="10.0"/>
      </rPr>
      <t xml:space="preserve"> For
2 example, in El Salvador, rural electrification of households leads to reduced overnight air pollutants
3 concentration by 63% due to the substitution of kerosene as a lighting source, and </t>
    </r>
    <r>
      <rPr>
        <rFont val="Calibri"/>
        <color theme="1"/>
        <sz val="10.0"/>
      </rPr>
      <t>34-44% less acute
4 respiratory infections among children under six</t>
    </r>
    <r>
      <rPr>
        <rFont val="Calibri"/>
        <color theme="1"/>
        <sz val="10.0"/>
      </rPr>
      <t xml:space="preserve"> (Torero 2015). In addition, the connection of the health
5 centres to the grid leads to improvements in the quality of health care provided (Lenz et al. 2017)</t>
    </r>
  </si>
  <si>
    <t>9.10.3 Adaptation for Health and Well-being in Africa</t>
  </si>
  <si>
    <r>
      <rPr>
        <rFont val="Calibri"/>
        <color theme="1"/>
        <sz val="10.0"/>
      </rPr>
      <t>Many health conditions associated with climate change are not new, and existing evidence-based interventions can be modified to address shifting disease patterns (Ebi and Otmani Del Barrio, 2017). Adaptation options can build on a long tradition of community-based services in Africa (Ebi and Otmani Del Barrio, 2017). Indeed,</t>
    </r>
    <r>
      <rPr>
        <rFont val="Calibri"/>
        <color theme="1"/>
        <sz val="10.0"/>
      </rPr>
      <t xml:space="preserve"> strengthening many of the services already provided (e.g., childhood vaccinations and vector control) will help curtail emerging burdens of climate-sensitive conditions. </t>
    </r>
  </si>
  <si>
    <t>7.4.2.7 Adaptation Options for Risks to Mental Health</t>
  </si>
  <si>
    <r>
      <rPr>
        <rFont val="Calibri"/>
        <color theme="1"/>
        <sz val="10.0"/>
      </rPr>
      <t xml:space="preserve">Key elements of successful initiatives include coordinated planning and action between key regional agencies and governments with a focus on improving accountability and removing barriers to implementation and subsequent access to programmes (Ali et al., 2020). As an example, </t>
    </r>
    <r>
      <rPr>
        <rFont val="Calibri"/>
        <color theme="1"/>
        <sz val="10.0"/>
      </rPr>
      <t>following the 2019/2020 Australian bushfires, the federal government allocated funds to support mental health</t>
    </r>
    <r>
      <rPr>
        <rFont val="Calibri"/>
        <color theme="1"/>
        <sz val="10.0"/>
      </rPr>
      <t xml:space="preserve"> through free counselling for those affected, increased access to telehealth, extended hours for mental health services and</t>
    </r>
    <r>
      <rPr>
        <rFont val="Calibri"/>
        <color theme="1"/>
        <sz val="10.0"/>
      </rPr>
      <t xml:space="preserve"> programmes designed specifically for youth</t>
    </r>
    <r>
      <rPr>
        <rFont val="Calibri"/>
        <color theme="1"/>
        <sz val="10.0"/>
      </rPr>
      <t xml:space="preserve"> (Newnham et al., 2020).</t>
    </r>
  </si>
  <si>
    <t>BOX 4.9       " Illustrative examples of adaptation responses and their benefits across different outcome indicators</t>
  </si>
  <si>
    <t>Water, sanitation and health WaSH programme Children: prevalence of childhood diarrhoea reduced by 35% in midline
prevalence, 8.9% and by 73% in end line prevalence, 3.6% compared to baseline prevalence 13.7%. Inferences are causal.</t>
  </si>
  <si>
    <t>9.10.3.3 Health Financing</t>
  </si>
  <si>
    <r>
      <rPr>
        <rFont val="Calibri"/>
        <color theme="1"/>
        <sz val="10.0"/>
      </rPr>
      <t xml:space="preserve">New economic models have been implemented in north Africa, focused on poor households, </t>
    </r>
    <r>
      <rPr>
        <rFont val="Calibri"/>
        <color theme="1"/>
        <sz val="10.0"/>
      </rPr>
      <t>youth and women that enable access to credit and support the implementation of policies that balance cash and food crops</t>
    </r>
    <r>
      <rPr>
        <rFont val="Calibri"/>
        <color theme="1"/>
        <sz val="10.0"/>
      </rPr>
      <t>, social safety nets and social protection (Mumtaz and Whiteford, 2017; Narayanan and Gerber, 2017; see also Sections 9.4; 9.8; 9.11).</t>
    </r>
  </si>
  <si>
    <t>9.12.1 Observed Impacts on Cultural Heritage.</t>
  </si>
  <si>
    <r>
      <rPr>
        <rFont val="Calibri"/>
        <color theme="1"/>
        <sz val="10.0"/>
      </rPr>
      <t>Migration</t>
    </r>
    <r>
      <rPr>
        <rFont val="Calibri"/>
        <color theme="1"/>
        <sz val="10.0"/>
      </rPr>
      <t xml:space="preserve"> related to climate change and climatic events could offer </t>
    </r>
    <r>
      <rPr>
        <rFont val="Calibri"/>
        <color theme="1"/>
        <sz val="10.0"/>
      </rPr>
      <t xml:space="preserve">openings to women and young people to become de facto family heads </t>
    </r>
    <r>
      <rPr>
        <rFont val="Calibri"/>
        <color theme="1"/>
        <sz val="10.0"/>
      </rPr>
      <t>(Kaag et al., 2019). However, such societal changes also increase community vulnerability to the loss of cultural knowledge held by village elders. For example, in Mauritius, the Sega tambour Chagos music is at risk, as elders familiar with the landscape pass on (Boswell, 2008).</t>
    </r>
  </si>
  <si>
    <t>12.4.4.2 Regulatory and administrative instruments</t>
  </si>
  <si>
    <r>
      <rPr>
        <rFont val="Calibri"/>
        <color theme="1"/>
        <sz val="10.0"/>
      </rPr>
      <t xml:space="preserve">Marketing regulations: Currently, </t>
    </r>
    <r>
      <rPr>
        <rFont val="Calibri"/>
        <color theme="1"/>
        <sz val="10.0"/>
      </rPr>
      <t>16 countries regulate marketing of unhealthy food to children</t>
    </r>
    <r>
      <rPr>
        <rFont val="Calibri"/>
        <color theme="1"/>
        <sz val="10.0"/>
      </rPr>
      <t>, mainly 26 on television and in schools (Taillie et al. 2019), and many other efforts are ongoing across the globe 27 (European Commission 2019).</t>
    </r>
    <r>
      <rPr>
        <rFont val="Calibri"/>
        <color theme="1"/>
        <sz val="10.0"/>
      </rPr>
      <t xml:space="preserve"> The aim to counter the increase in obesity in children and target products</t>
    </r>
    <r>
      <rPr>
        <rFont val="Calibri"/>
        <color theme="1"/>
        <sz val="10.0"/>
      </rPr>
      <t xml:space="preserve"> 28 high in saturated fats, trans-fatty acids, free sugars and/or salt (WHO 2010) was endorsed by 192 29 countries (Kovic et al. 2018). Nutrition and health claims for products are used by industry to increase 30 sales, for example in the sport sector or for breakfast cereals. They can be informative, but can also be 31 misleading if misused for promoting unhealthy food (Ghosh and Sen 2019; Sussman et al. 2019; 32 Whalen et al. 2018</t>
    </r>
  </si>
  <si>
    <r>
      <rPr>
        <rFont val="Calibri"/>
        <color theme="1"/>
        <sz val="10.0"/>
      </rPr>
      <t xml:space="preserve">Strong statutory marketing regulations can significantly reduce the </t>
    </r>
    <r>
      <rPr>
        <rFont val="Calibri"/>
        <color theme="1"/>
        <sz val="10.0"/>
      </rPr>
      <t>exposure of children to, and sales of, unhealthy food</t>
    </r>
    <r>
      <rPr>
        <rFont val="Calibri"/>
        <color theme="1"/>
        <sz val="10.0"/>
      </rPr>
      <t xml:space="preserve"> compared with voluntary restrictions (Kovic et al. 2018; Temme et al. 2020).</t>
    </r>
  </si>
  <si>
    <t xml:space="preserve">8.2.1.7 Linkages Between Climate Change Impacts and Sustainable Development Goals </t>
  </si>
  <si>
    <r>
      <rPr>
        <rFont val="Calibri"/>
        <color theme="1"/>
        <sz val="10.0"/>
      </rPr>
      <t xml:space="preserve">Income-generation activities were employed to </t>
    </r>
    <r>
      <rPr>
        <rFont val="Calibri"/>
        <color theme="1"/>
        <sz val="10.0"/>
      </rPr>
      <t xml:space="preserve">mitigate crop production losses and increase resilience to climate-influenced hazard events </t>
    </r>
    <r>
      <rPr>
        <rFont val="Calibri"/>
        <color theme="1"/>
        <sz val="10.0"/>
      </rPr>
      <t>within the 258 ha of degraded lands in Gargey Village [in Micronesia]....The project first focused on</t>
    </r>
    <r>
      <rPr>
        <rFont val="Calibri"/>
        <color theme="1"/>
        <sz val="10.0"/>
      </rPr>
      <t xml:space="preserve"> increasing the capacity development for 1100 residents of Gargey Village, including women and youth</t>
    </r>
    <r>
      <rPr>
        <rFont val="Calibri"/>
        <color theme="1"/>
        <sz val="10.0"/>
      </rPr>
      <t>, in order to create a base of community knowledge for soil health management. Training on soil health management including the following: use of cover crops and improved fallow, legumes, composting and agroforestry systems, mulching, minimum tillage and contour farming, as well as altering production practices (planting time, spacing, pest and disease treatment, harvesting time), alternative crop production methods (container gardening, raised-bed gardening, small-plot intensive farming), hands-on training on compost preparation and seed germination.</t>
    </r>
  </si>
  <si>
    <r>
      <rPr>
        <rFont val="Calibri"/>
        <color theme="1"/>
        <sz val="10.0"/>
      </rPr>
      <t>Adaptation options to reduce the future risks of malnutrition</t>
    </r>
    <r>
      <rPr>
        <rFont val="Calibri"/>
        <color theme="1"/>
        <sz val="10.0"/>
      </rPr>
      <t xml:space="preserve"> include access to healthy, affordable, diverse diets from sustainable food systems (high confidence); </t>
    </r>
    <r>
      <rPr>
        <rFont val="Calibri"/>
        <color theme="1"/>
        <sz val="10.0"/>
      </rPr>
      <t>health services including maternal, child and reproductive health</t>
    </r>
    <r>
      <rPr>
        <rFont val="Calibri"/>
        <color theme="1"/>
        <sz val="10.0"/>
      </rPr>
      <t xml:space="preserve"> (high confidence); nutrition services, nutrition and shock sensitive social protection (high confidence); water, sanitation and early warning systems (high confidence); and risk reduction schemes such as insurance (medium confidence) (Section 7.4.2.1.3).</t>
    </r>
  </si>
  <si>
    <t>Adaptation options with high potential for reducing risk associated with malnutrition: Maternal and child health, water and sanitation, gender equality, climate services and social protection mechanisms</t>
  </si>
  <si>
    <t>5.5.3.2 Impacts of increased temperature on livestock</t>
  </si>
  <si>
    <r>
      <rPr>
        <rFont val="Calibri"/>
        <color theme="1"/>
        <sz val="10.0"/>
      </rPr>
      <t xml:space="preserve">In many LMICs, poultry contribute significantly to rural livelihoods, including via modest improvements in </t>
    </r>
    <r>
      <rPr>
        <rFont val="Calibri"/>
        <color theme="1"/>
        <sz val="10.0"/>
      </rPr>
      <t>nutritional outcomes of house- hold children</t>
    </r>
    <r>
      <rPr>
        <rFont val="Calibri"/>
        <color theme="1"/>
        <sz val="10.0"/>
      </rPr>
      <t xml:space="preserve"> (de Bruyn et al., 2018). </t>
    </r>
  </si>
  <si>
    <r>
      <rPr>
        <rFont val="Calibri"/>
        <color theme="1"/>
        <sz val="10.0"/>
      </rPr>
      <t xml:space="preserve">Livestock ownership or switching to smaller, local breeds </t>
    </r>
    <r>
      <rPr>
        <rFont val="Calibri"/>
        <color theme="1"/>
        <sz val="10.0"/>
      </rPr>
      <t xml:space="preserve">does not automatically translate into </t>
    </r>
    <r>
      <rPr>
        <rFont val="Calibri"/>
        <color theme="1"/>
        <sz val="10.0"/>
      </rPr>
      <t xml:space="preserve">positive nutrition outcomes for women and children, </t>
    </r>
    <r>
      <rPr>
        <rFont val="Calibri"/>
        <color theme="1"/>
        <sz val="10.0"/>
      </rPr>
      <t>although it may if communities see such animals as suitable for husbandry by women (Chanamuto and Hall, 2015); the relationship is complex (Nyantakyi- Frimpong and Bezner-Kerr, 2015; Dumas et al., 2018).</t>
    </r>
  </si>
  <si>
    <t>17.3.3 Cross-sectoral transitions///17.3.3.3 Industry</t>
  </si>
  <si>
    <r>
      <rPr>
        <rFont val="Calibri"/>
        <color theme="1"/>
        <sz val="10.0"/>
      </rPr>
      <t>A number of business associations have developed strategies for sustainable development and climate change, including cooperate social responsibility (CSR).</t>
    </r>
    <r>
      <rPr>
        <rFont val="Calibri"/>
        <color theme="1"/>
        <sz val="10.0"/>
      </rPr>
      <t xml:space="preserve"> International initiatives have included the 6 promotion of CSR initiatives by international investors in low-income countries to support a broad range of development priorities, including </t>
    </r>
    <r>
      <rPr>
        <rFont val="Calibri"/>
        <color theme="1"/>
        <sz val="10.0"/>
      </rPr>
      <t xml:space="preserve">social working conditions, </t>
    </r>
    <r>
      <rPr>
        <rFont val="Calibri"/>
        <color theme="1"/>
        <sz val="10.0"/>
      </rPr>
      <t>eliminating child labou</t>
    </r>
    <r>
      <rPr>
        <rFont val="Calibri"/>
        <color theme="1"/>
        <sz val="10.0"/>
      </rPr>
      <t>r and climate change (Lamb et al. 2017). Leventon et al. (2015) evaluated the role of mining industries in 9 Zambia in supporting climate-compatible development and concluded that, although the industry has 10 played a positive role in avoiding migration and pressure on forest resources, there is a lack of 11 coordination between government and industry initiatives</t>
    </r>
  </si>
  <si>
    <t>15.6.7 Development of local capital markets</t>
  </si>
  <si>
    <r>
      <rPr>
        <rFont val="Calibri"/>
        <color theme="1"/>
        <sz val="10.0"/>
      </rPr>
      <t xml:space="preserve"> In March 2020, the UN Principles for Responsible Investment
13 (PRI), had 3,038 members representing 103 trillion USD (UN PRI 2020); another coalition of investors
14 published COVID-19 recovery plans (Investor Agenda 2020) and the Net Zero Asset Managers
15 initiative was launched in December 2020 (NZAM 2020). However, it is still unclear how these
16 pronouncements will be transformed to adequate financial flows and volumes of investment pipelines
17 ((IEA 2021e), Chapter 3). (Rempel and Gupta 2020) posit that a proportion of institutional holding is
18 in fossil fuels.</t>
    </r>
    <r>
      <rPr>
        <rFont val="Calibri"/>
        <color theme="1"/>
        <sz val="10.0"/>
      </rPr>
      <t xml:space="preserve"> Clean energy transition minerals raise ESG questions around inclusive development for
19 indigenous populations and requires changes to supply chains exploiting child labour </t>
    </r>
    <r>
      <rPr>
        <rFont val="Calibri"/>
        <color theme="1"/>
        <sz val="10.0"/>
      </rPr>
      <t>(Herrington 2021;
20 IEA 2021a,f).</t>
    </r>
  </si>
  <si>
    <t>FAQs</t>
  </si>
  <si>
    <t>FAQ 5.1 What can every person do to limit war</t>
  </si>
  <si>
    <r>
      <rPr>
        <rFont val="Calibri"/>
        <color theme="1"/>
        <sz val="10.0"/>
      </rPr>
      <t>People can be educated through knowledge transfer so they can act in different roles, and in each role 20, everyone can contribute to limit global warming to 1.5°C. As citizens, with enough knowledge can 21 organise and put political pressure on the system. Role models can set examples to others. Professionals 22 (e.g., engineers, urban planners, teachers, researchers) can change professional standards in consistency 23 with decarbonisation;</t>
    </r>
    <r>
      <rPr>
        <rFont val="Calibri"/>
        <color theme="1"/>
        <sz val="10.0"/>
      </rPr>
      <t xml:space="preserve"> e.g., urban planners and architects can design physical infrastructures to facilitate low-carbon mobility and energy use by making walking and cycling safe for children.</t>
    </r>
  </si>
  <si>
    <r>
      <rPr>
        <rFont val="Calibri"/>
        <color theme="1"/>
        <sz val="10.0"/>
      </rPr>
      <t xml:space="preserve">The agreements identify ‘sustainable cities and communities’(SDG11) and‘cities andsubnational authorities’ (Paris Agreement) as important actors in integrating climate and development goals (Sanchez Rodriguez, Ürge-Vorsatz and Barau, 2018). </t>
    </r>
    <r>
      <rPr>
        <rFont val="Calibri"/>
        <color theme="1"/>
        <sz val="10.0"/>
      </rPr>
      <t xml:space="preserve">However not all urban SDGs have measurable targets yet, or data, particularly in regard to children and youth, the elderly and disabled </t>
    </r>
    <r>
      <rPr>
        <rFont val="Calibri"/>
        <color theme="1"/>
        <sz val="10.0"/>
      </rPr>
      <t>(Klopp and Petretta, 2017; Reckien et al., 2017; Nissen et al., 2020). Clear procedures for linking climate adaptation in communities at all scales to the SDGs is lacking (Major, Lehmann and Fitton, 2018; Sanchez Rodriguez, Ürge-Vorsatz and Barau, 2018).</t>
    </r>
  </si>
  <si>
    <t>Adaptation Success and Maladaptation,
Monitoring, Evaluation and Learning</t>
  </si>
  <si>
    <t>17.5.1.1.3 Enabling successful adaptation and pre-empting
maladaptation</t>
  </si>
  <si>
    <r>
      <rPr>
        <rFont val="Calibri"/>
        <color theme="1"/>
        <sz val="10.0"/>
      </rPr>
      <t>A global assessment of 1682 papers on adaptation responses yields
that</t>
    </r>
    <r>
      <rPr>
        <rFont val="Calibri"/>
        <color theme="1"/>
        <sz val="10.0"/>
      </rPr>
      <t xml:space="preserve"> low-income groups (high agreement, 37% of 1682  articles),
women (medium agreement, 20% articles), Indigenous peoples (10%), the elderly (8%),</t>
    </r>
    <r>
      <rPr>
        <rFont val="Calibri"/>
        <color theme="1"/>
        <sz val="10.0"/>
      </rPr>
      <t xml:space="preserve"> youths (5%),</t>
    </r>
    <r>
      <rPr>
        <rFont val="Calibri"/>
        <color theme="1"/>
        <sz val="10.0"/>
      </rPr>
      <t xml:space="preserve"> racial and ethnic minorities
(4%), and migrants (4%) were the</t>
    </r>
    <r>
      <rPr>
        <rFont val="Calibri"/>
        <color theme="1"/>
        <sz val="10.0"/>
      </rPr>
      <t xml:space="preserve"> most frequently considered groups
in adaptation responses. </t>
    </r>
    <r>
      <rPr>
        <rFont val="Calibri"/>
        <color theme="1"/>
        <sz val="10.0"/>
      </rPr>
      <t>Individuals with disabilities are the least
considered, with only 1% of articles including this group. There is a
category of ‘other’ capturing characteristics of social disadvantage
that are distinct from the categories abo</t>
    </r>
  </si>
  <si>
    <t>AR1 1990</t>
  </si>
  <si>
    <t>AR2 1995</t>
  </si>
  <si>
    <t>AR3 2001</t>
  </si>
  <si>
    <t>AR4 2007</t>
  </si>
  <si>
    <t>AR5 2014</t>
  </si>
  <si>
    <t>AR5 2013-14</t>
  </si>
  <si>
    <t>AR6 2021-22</t>
  </si>
  <si>
    <t>WGII</t>
  </si>
  <si>
    <t>Total</t>
  </si>
  <si>
    <t>TS</t>
  </si>
  <si>
    <t>N/A</t>
  </si>
  <si>
    <t>Main Report</t>
  </si>
  <si>
    <t>WGIII</t>
  </si>
  <si>
    <t>WGII SPM</t>
  </si>
  <si>
    <t>Baby</t>
  </si>
  <si>
    <t>Infant</t>
  </si>
  <si>
    <t xml:space="preserve">Children </t>
  </si>
  <si>
    <t>Young people Young person Young woman Young women Young man Young men</t>
  </si>
  <si>
    <t>Minor(s)</t>
  </si>
  <si>
    <t>WGII TS</t>
  </si>
  <si>
    <t>WGII Main</t>
  </si>
  <si>
    <t>WGIII SPM</t>
  </si>
  <si>
    <t>Young people / man etc</t>
  </si>
  <si>
    <t>WGIII TS</t>
  </si>
  <si>
    <t>WGIII Main</t>
  </si>
  <si>
    <t>Values</t>
  </si>
  <si>
    <t>Grand Total</t>
  </si>
  <si>
    <t>COUNT of Any child</t>
  </si>
  <si>
    <t>COUNT of Any youth</t>
  </si>
  <si>
    <t xml:space="preserve">COUNTA of Risk 1 </t>
  </si>
  <si>
    <t>COUNTA of Risk 2</t>
  </si>
  <si>
    <t>COUNTA of Mitigating Protective  or Adaptive Interventions
(Climate) education
health (indivdual or systems)
poverty allieviation (future earnings, income security/co benefit)
social protection
norm change
adaptation
Infrastructure (incl environmental conditions of buildings)
Other (policy change)</t>
  </si>
  <si>
    <t>COUNTA of Co-benefit specifically for children/youth</t>
  </si>
  <si>
    <t xml:space="preserve">COUNTA of Line list </t>
  </si>
  <si>
    <t>WG TWO</t>
  </si>
  <si>
    <t>WG THREE</t>
  </si>
  <si>
    <t>n</t>
  </si>
  <si>
    <t>%</t>
  </si>
  <si>
    <t xml:space="preserve">Total by WG </t>
  </si>
  <si>
    <t>Rows in spreadsheet</t>
  </si>
  <si>
    <t>Total refs to children and youth</t>
  </si>
  <si>
    <t>19 refs included children and youth</t>
  </si>
  <si>
    <t>Risks</t>
  </si>
  <si>
    <t>Refs with at least 1 risk</t>
  </si>
  <si>
    <t>Total refs to risk</t>
  </si>
  <si>
    <t>Refs for both children and youth are double counted</t>
  </si>
  <si>
    <t>Responses</t>
  </si>
  <si>
    <t>Refs with at least 1 response</t>
  </si>
  <si>
    <t>Total refs to responses</t>
  </si>
  <si>
    <t>Line List</t>
  </si>
  <si>
    <t>Child</t>
  </si>
  <si>
    <t>of all refs to children</t>
  </si>
  <si>
    <t>of all refs to youth</t>
  </si>
  <si>
    <t>Total refs with line list</t>
  </si>
  <si>
    <t>of all refs to children and youth</t>
  </si>
  <si>
    <r>
      <rPr/>
      <t xml:space="preserve">Flow diagram -- </t>
    </r>
    <r>
      <rPr>
        <color rgb="FF1155CC"/>
        <u/>
      </rPr>
      <t>https://sankeymatic.com/build/</t>
    </r>
  </si>
  <si>
    <t>References to children or youth: WGII [274] Total</t>
  </si>
  <si>
    <t>References to children and youth: WGIII [53] Total</t>
  </si>
  <si>
    <t>Total [240] Children</t>
  </si>
  <si>
    <t>Total [213] Climate risks</t>
  </si>
  <si>
    <t>Total [87] Youth</t>
  </si>
  <si>
    <t>Total [114] Climate responses</t>
  </si>
  <si>
    <t>Children [183] Climate risks</t>
  </si>
  <si>
    <t>Climate risks [183] Children</t>
  </si>
  <si>
    <t>Children [57] Climate responses</t>
  </si>
  <si>
    <t>Climate risks [30] Youth</t>
  </si>
  <si>
    <t>Youth [30] Climate risks</t>
  </si>
  <si>
    <t>Climate responses [57] Children</t>
  </si>
  <si>
    <t>Youth [57] Climate responses</t>
  </si>
  <si>
    <t>Climate responses [57] Youth</t>
  </si>
  <si>
    <t>----</t>
  </si>
  <si>
    <t>Children [273] Climate risks</t>
  </si>
  <si>
    <t>Climate risks</t>
  </si>
  <si>
    <t>[96]</t>
  </si>
  <si>
    <t>[60]</t>
  </si>
  <si>
    <t>[31]</t>
  </si>
  <si>
    <t>[21]</t>
  </si>
  <si>
    <t>[15]</t>
  </si>
  <si>
    <t>[14]</t>
  </si>
  <si>
    <t>[12]</t>
  </si>
  <si>
    <t>[11]</t>
  </si>
  <si>
    <t>[10]</t>
  </si>
  <si>
    <t>[3]</t>
  </si>
  <si>
    <t>[2]</t>
  </si>
  <si>
    <t>Participatory governance and planning</t>
  </si>
  <si>
    <t>[7]</t>
  </si>
  <si>
    <t>[16]</t>
  </si>
  <si>
    <t>[4]</t>
  </si>
  <si>
    <t>[1]</t>
  </si>
  <si>
    <t>SUM of Any child</t>
  </si>
  <si>
    <t>COUNTA of Any youth</t>
  </si>
  <si>
    <t>Working Group II</t>
  </si>
  <si>
    <t>03-Ocean and coastal ecosystems and their services</t>
  </si>
  <si>
    <t>16-Key Risks across Sectors and Regions</t>
  </si>
  <si>
    <t>Number of references in Working Group II</t>
  </si>
  <si>
    <t>COUNTA of Any child</t>
  </si>
  <si>
    <t>Working Group III</t>
  </si>
  <si>
    <t>02-Emissions Trends and Drivers</t>
  </si>
  <si>
    <t>03-Mitigation pathways compatible with long-term goals</t>
  </si>
  <si>
    <t>04-Mitigation pathways compatible with long-term goals</t>
  </si>
  <si>
    <t>07-Agriculture, Forestry, and Other Land Uses (AFOLU)</t>
  </si>
  <si>
    <t>08-Urban systems and other settlements</t>
  </si>
  <si>
    <t>10-Transport</t>
  </si>
  <si>
    <t>11-Industry</t>
  </si>
  <si>
    <t>Update cells below based on pivot table</t>
  </si>
  <si>
    <t>TOTAL</t>
  </si>
  <si>
    <t>Violence &amp; Child protection</t>
  </si>
  <si>
    <t>(Note: Some risks are counted twice for children and youth)</t>
  </si>
  <si>
    <t>Total risks</t>
  </si>
  <si>
    <t>Total refs to children &amp; youth</t>
  </si>
  <si>
    <t>Risks for children and youth across WG II and WG III reports</t>
  </si>
  <si>
    <t>Total responses</t>
  </si>
  <si>
    <t xml:space="preserve">Total references </t>
  </si>
  <si>
    <t>Category of Response</t>
  </si>
  <si>
    <t>Sample Quote</t>
  </si>
  <si>
    <t>Co-benefit count</t>
  </si>
  <si>
    <t>Collective action and social organising
(Total 27)</t>
  </si>
  <si>
    <t>‘Climate social movements . . . aim to increase a sense of agency amongst certain social groups (e.g. young people or indigenous communities) that structural change is possible.’ (WGIII, Ch 5, p 557) (cobenefit: voice and political engagement)</t>
  </si>
  <si>
    <t>No co-benefit specified</t>
  </si>
  <si>
    <t>Governance and planning
(Total 25)</t>
  </si>
  <si>
    <t>‘[P]olycentric governance can enable improved water governance and effective climate change adaptation (medium confidence). However, it can also exacerbate existing inequalities as long as less powerful actors, such as women, Indigenous Peoples and young people, are not adequately involved in the decision-making process (high confidence).’ (WGII, Ch 6, p 973) (co-benefit: general benefit)</t>
  </si>
  <si>
    <t>Economic/health/social systems and protection
(Total 19)</t>
  </si>
  <si>
    <t>‘Adaptive social protection programmes and mechanisms that can support food insecure households and individuals include cash transfers or public work programmes, land reforms, and extension of credit and insurance services that reduce food insecurity and malnutrition during times of environmental stress.’ (WGII, Ch 7, p 1112) (co-benefit: nutrition)</t>
  </si>
  <si>
    <t>Built environment
(Total 14)</t>
  </si>
  <si>
    <t>‘Efficient cook-stoves and improved access to electricity and clean fuels in developing countries will result in substantial time savings for women and children, thus increasing the time for rest, communication, education and productive activities.’ (WGIII, Ch 9, p1000) (co-benefit: education and play)</t>
  </si>
  <si>
    <t>Community adaptation
(Total 11)</t>
  </si>
  <si>
    <t>‘[T]he protection and restoration of natural areas [has] the potential to decrease the transmission of water- and vector-borne infectious diseases (medium confidence: robust evidence, low agreement). Studies have shown that these measures can diminish the cases of malaria and diarrhoea in Brazil and cases of diarrhoea in children in Colombia.’ (WGII, Ch 12, p 1745) (co-benefit: health)</t>
  </si>
  <si>
    <t>Climate-change education
(Total 9)</t>
  </si>
  <si>
    <t>‘Improving ‘climate literacy’ could empower youth, women and men to be active citizens in promoting adherence of governments to international agreements in climate change (Mudombi et al., 2017; Chersich et al., 2019a).’ (WGII, Ch 9, p 1382) (co-benefit: voice and political engagement)</t>
  </si>
  <si>
    <t>Food production/systems
(Total 7)</t>
  </si>
  <si>
    <t>‘Youth play a critical role in all sectors of the food system (HLPE, 2021; Figure Box 5.13.1) . . . . Agrifood policy implementation of adaptation strategies could increase inclusive participation of youth to meet their needs (HLPE, 2021). Inclusive investments in water management, infrastructure, agrifood science, and policies that increase youth access to land, credit, knowledge, education, skills and other crucial resources can support dignified and rewarding agrifood employment (Ahsan and Mitra, 2016; Brooks et al., 2019; HLPE, 2021).’ (WGII, Ch 5, p 820) (co-benefit: general benefit)</t>
  </si>
  <si>
    <t>Litigation
(Total 2)</t>
  </si>
  <si>
    <t>‘Youth public trust claims; Government inter-generational liability for inadequate climate change mitigation and adaptation efforts. Our Children’s Trust (a non-profit organisation) and others brought an action against the USA and several executive branch individuals in 2015, claiming damages for their loss of the environment and the defendant’s failure to preserve a habitable climate system by the government’s affirmative actions that actively cause and worsen the climate crisis.’ (WGII, Ch 17, p 2599) (co-benefit: none specified)</t>
  </si>
  <si>
    <t>No co-benefit</t>
  </si>
  <si>
    <t xml:space="preserve">Co-benefits </t>
  </si>
  <si>
    <t xml:space="preserve"> Total</t>
  </si>
  <si>
    <t>Collective action and social organising Total</t>
  </si>
  <si>
    <t>Governance and planning Total</t>
  </si>
  <si>
    <t>Climate-change education Total</t>
  </si>
  <si>
    <t>Community adaptation Total</t>
  </si>
  <si>
    <t>Food production/systems Total</t>
  </si>
  <si>
    <t>Economic/health/social systems and protection Total</t>
  </si>
  <si>
    <t>Litigation Total</t>
  </si>
  <si>
    <t>Built environment Total</t>
  </si>
  <si>
    <t>Participatory governance and planning Total</t>
  </si>
  <si>
    <t>Lenses (at least 1)</t>
  </si>
  <si>
    <t xml:space="preserve">Second lens </t>
  </si>
  <si>
    <t>%Child</t>
  </si>
  <si>
    <t>%Youth</t>
  </si>
  <si>
    <t>(children: n=8, youth; n=20 references).</t>
  </si>
  <si>
    <t>(children: n=2, youth; n=26 references).</t>
  </si>
  <si>
    <t xml:space="preserve">Update from above -- </t>
  </si>
  <si>
    <t>Lens 1</t>
  </si>
  <si>
    <t>Lens 2</t>
  </si>
  <si>
    <t>Total A and P</t>
  </si>
  <si>
    <t>WGI</t>
  </si>
  <si>
    <t>Total page count</t>
  </si>
  <si>
    <t>Cross chapters</t>
  </si>
  <si>
    <t>Technical summary</t>
  </si>
  <si>
    <t>Annexes &amp; Index</t>
  </si>
  <si>
    <t>References</t>
  </si>
  <si>
    <t>Page count for NCC analysis</t>
  </si>
  <si>
    <t>Total references child + youth</t>
  </si>
  <si>
    <t>1 reference every X pages of AR6</t>
  </si>
  <si>
    <t>1 reference every X pages of WII and WGIII</t>
  </si>
  <si>
    <t>Research questions</t>
  </si>
  <si>
    <t>Type of code</t>
  </si>
  <si>
    <t>Coding categories</t>
  </si>
  <si>
    <t>To what extent is content related to children and youth
included in AR1- AR6?
In which working groups and chapters of AR6 is content on children and youth most frequently included?</t>
  </si>
  <si>
    <t>Content codes</t>
  </si>
  <si>
    <t>Children (key words: baby, infant, child, children, girl, boy, minor, minors)</t>
  </si>
  <si>
    <t>Youth (key words: youth, young people, young person, young woman/women, young man/men, adolescent, adolescence, teenager)</t>
  </si>
  <si>
    <t>Working group information (WG number, chapter title, page number)</t>
  </si>
  <si>
    <t>Summary for policymakers (Yes/no)</t>
  </si>
  <si>
    <t>Technical summary (Yes/no)</t>
  </si>
  <si>
    <t>Text (key paragraph or table/figure number and information extracted which contained the key words related to children/youth)</t>
  </si>
  <si>
    <t>To what extent are the risks of climate change to children and young people included or omitted in the IPCC AR6 report? 
What kinds of risks to children and youth are included?
To what extent does the IPCC AR6 report include evidence on children and youth in relation to mitigation or adaptation interventions? In the context of which climate responses do references to children and youth most frequently occur?</t>
  </si>
  <si>
    <t>Context codes</t>
  </si>
  <si>
    <t>Climate risks. Up to two of the following coding categories were selected:
1.  Education and play (enrolment, attendance, loss of education, risk to education, school participation, schooling, play_
2.  General burden (no definition of specific risks, or reference to additional risk(s) or harm(s) to children/youth)
3.  Livelihoods (loss of or risk to livelihoods, poverty, income loss, employment)
4.  Mental health
5.  Migration
6.  Mortality
7.  Nutrition (food systems, food insecurity, malnutrition, obesity)
8.  Physical health (diarrhoea, malaria, pneumonia)
9.  Violence &amp; child protection (child labour, child marriage, violence, exploitation)
10.  WASH (access to water, water scarcity, distance to water, sanitation, water related hazards)</t>
  </si>
  <si>
    <t>Climate responses. One of the following coding categories were selected:
1.  Built environment (infrastructure, buildings, distribution systems that provide water, fuel, electricity (including at the household level), roads, bridges, and transportation systems)
2.  Climate-change education (awareness raising, informal and formal education, workshops and sensitisation)
3.  Collective action and social organising (social movements, civic engagement, activism, non-violent civil disobedience include strikes)
4.  Community adaptation (community and grassroots adaptation efforts)
5.  Economic/health/social systems and protection (cash transfers, economic development, CSR initiatives, health promotion, health systems)
6.  Food production/systems
7.  Governance and planning (inclusion of children and young people -- among other actors -- in designing or providing feedback on adaptation and mitigation efforts)
8.  Litigation</t>
  </si>
  <si>
    <t>Co-benefits. One of the following coding categories were selected:
1.  Additional/multiple benefits (multiple additional benefits)
2.  Education and play (enrollment, attendance, loss of education, risk to education, play)
3.  General benefit (no definition of specific benefit, or reference to general benefit to children/youth)
4.  Health (diarrhoea, malaria, pneumonia, health)
5.  Livelihoods
6.  Nutrition (food systems, food insecurity, malnutrition, obseity)
7.  Violence &amp; child protection (child labour, child marriage, violence, exploitation)
8.  Voice and political engagement
9.  No co-benefit specified</t>
  </si>
  <si>
    <t>Which conceptual lenses and frameworks are used in cases when children and youth are referenced?</t>
  </si>
  <si>
    <t>Frame codes</t>
  </si>
  <si>
    <t>Lenses/frameworks. Up to two of the following coding categories were selected:
1.  Activism (reference to children or youth leading or participating in climate activism)
2.  Coloniality (reference to colonial/ coloniality)
3.  Gender (uses one of the following terms; gender, gender norms, women's empowerment, GBV, girls, or reference to improved outcomes/disproportionate impacts for girls/young women or boys/young men)
4.  Inequality/inequity (reference to equity, equality, inequality, inequity, worst off/worse off, or worst/worse off compared to another group)
5.  Intersectionality (reference to intersectionality or intersections of multiple intersecting risks/harms)
6.  Intergenerational justice (reference to (inter)generation/ generational or references changes between generations and ideas of justice across generations)
7.  Justice (reference to justice or legal challenges)
8.  Participation (reference to children or young people participating in climate responses)
9.  Rights (a reference to child rights, human rights, rights based governance)
10.  Vulnerability/vulnerable group (reference to vulnerable/vulnerability, high risk group, or a list of groups that are impacted without stating if they are worse off)
.</t>
  </si>
  <si>
    <t>Notes: References in the Technical Summaries were excluded as they were repetitive with the chapter. All text that related to the content about children or youth was included. As much as possible we extracted the full paragraph, or row of a table. If key words for children or youth were referenced multiple times in this text section, we coded for children or youth only once. "Younger populations" and "younger generations" and "younger individuals" and "younger age groups" were not included. Sometimes we did not code for “vulnerability” frame if other frames (inequality) were more salient even if terms were used.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</si>
</sst>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6">
    <font>
      <sz val="10.0"/>
      <color rgb="FF000000"/>
      <name val="Arial"/>
      <scheme val="minor"/>
    </font>
    <font>
      <sz val="10.0"/>
      <color rgb="FF000000"/>
      <name val="Calibri"/>
    </font>
    <font>
      <sz val="10.0"/>
      <color theme="1"/>
      <name val="Calibri"/>
    </font>
    <font>
      <b/>
      <sz val="10.0"/>
      <color theme="1"/>
      <name val="Calibri"/>
    </font>
    <font>
      <b/>
      <sz val="10.0"/>
      <color rgb="FF000000"/>
      <name val="Calibri"/>
    </font>
    <font>
      <color rgb="FF000000"/>
      <name val="Calibri"/>
    </font>
    <font>
      <color theme="1"/>
      <name val="Arial"/>
    </font>
    <font>
      <sz val="10.0"/>
      <color theme="1"/>
      <name val="Arial"/>
    </font>
    <font>
      <sz val="10.0"/>
      <color rgb="FF212529"/>
      <name val="Calibri"/>
    </font>
    <font>
      <b/>
      <color rgb="FF212529"/>
      <name val="Ipccsans"/>
    </font>
    <font>
      <sz val="10.0"/>
      <color rgb="FF000000"/>
      <name val="Arial"/>
    </font>
    <font>
      <b/>
      <sz val="11.0"/>
      <color theme="1"/>
      <name val="Calibri"/>
    </font>
    <font>
      <sz val="11.0"/>
      <color theme="1"/>
      <name val="Calibri"/>
    </font>
    <font/>
    <font>
      <color theme="1"/>
      <name val="Times New Roman"/>
    </font>
    <font>
      <b/>
      <color theme="1"/>
      <name val="Arial"/>
    </font>
    <font>
      <color theme="1"/>
      <name val="Arial"/>
      <scheme val="minor"/>
    </font>
    <font>
      <b/>
      <color theme="1"/>
      <name val="Arial"/>
      <scheme val="minor"/>
    </font>
    <font>
      <u/>
      <color rgb="FF0000FF"/>
    </font>
    <font>
      <b/>
      <color rgb="FF000000"/>
      <name val="Times New Roman"/>
    </font>
    <font>
      <color rgb="FF000000"/>
      <name val="Times New Roman"/>
    </font>
    <font>
      <color rgb="FF000000"/>
      <name val="&quot;Times New Roman&quot;"/>
    </font>
    <font>
      <sz val="11.0"/>
      <color rgb="FF000000"/>
      <name val="Times New Roman"/>
    </font>
    <font>
      <b/>
      <i/>
      <color theme="1"/>
      <name val="Arial"/>
    </font>
    <font>
      <b/>
      <sz val="8.0"/>
      <color rgb="FF000000"/>
      <name val="&quot;Times New Roman&quot;"/>
    </font>
    <font>
      <sz val="8.0"/>
      <color rgb="FF000000"/>
      <name val="&quot;Times New Roman&quot;"/>
    </font>
  </fonts>
  <fills count="17">
    <fill>
      <patternFill patternType="none"/>
    </fill>
    <fill>
      <patternFill patternType="lightGray"/>
    </fill>
    <fill>
      <patternFill patternType="solid">
        <fgColor rgb="FFFCE5CD"/>
        <bgColor rgb="FFFCE5CD"/>
      </patternFill>
    </fill>
    <fill>
      <patternFill patternType="solid">
        <fgColor rgb="FFFF9900"/>
        <bgColor rgb="FFFF9900"/>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FFFFF"/>
        <bgColor rgb="FFFFFFFF"/>
      </patternFill>
    </fill>
    <fill>
      <patternFill patternType="solid">
        <fgColor rgb="FFF3F3F3"/>
        <bgColor rgb="FFF3F3F3"/>
      </patternFill>
    </fill>
    <fill>
      <patternFill patternType="solid">
        <fgColor theme="0"/>
        <bgColor theme="0"/>
      </patternFill>
    </fill>
    <fill>
      <patternFill patternType="solid">
        <fgColor rgb="FFFFF2CC"/>
        <bgColor rgb="FFFFF2CC"/>
      </patternFill>
    </fill>
    <fill>
      <patternFill patternType="solid">
        <fgColor rgb="FFF4CCCC"/>
        <bgColor rgb="FFF4CCCC"/>
      </patternFill>
    </fill>
    <fill>
      <patternFill patternType="solid">
        <fgColor rgb="FF9FC5E8"/>
        <bgColor rgb="FF9FC5E8"/>
      </patternFill>
    </fill>
    <fill>
      <patternFill patternType="solid">
        <fgColor rgb="FFCFE2F3"/>
        <bgColor rgb="FFCFE2F3"/>
      </patternFill>
    </fill>
    <fill>
      <patternFill patternType="solid">
        <fgColor rgb="FFA4C2F4"/>
        <bgColor rgb="FFA4C2F4"/>
      </patternFill>
    </fill>
    <fill>
      <patternFill patternType="solid">
        <fgColor rgb="FFB6D7A8"/>
        <bgColor rgb="FFB6D7A8"/>
      </patternFill>
    </fill>
    <fill>
      <patternFill patternType="solid">
        <fgColor rgb="FFFFFF00"/>
        <bgColor rgb="FFFFFF00"/>
      </patternFill>
    </fill>
  </fills>
  <borders count="9">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right style="thin">
        <color rgb="FF000000"/>
      </right>
    </border>
    <border>
      <right style="thin">
        <color rgb="FF000000"/>
      </right>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2" fontId="2" numFmtId="0" xfId="0" applyAlignment="1" applyFont="1">
      <alignment horizontal="left" readingOrder="0" shrinkToFit="0" vertical="top" wrapText="1"/>
    </xf>
    <xf borderId="0" fillId="2" fontId="3" numFmtId="0" xfId="0" applyAlignment="1" applyFont="1">
      <alignment horizontal="left" readingOrder="0" shrinkToFit="0" vertical="top" wrapText="1"/>
    </xf>
    <xf borderId="0" fillId="3" fontId="3" numFmtId="0" xfId="0" applyAlignment="1" applyFill="1" applyFont="1">
      <alignment horizontal="left" readingOrder="0" shrinkToFit="0" vertical="top" wrapText="1"/>
    </xf>
    <xf borderId="0" fillId="4" fontId="3" numFmtId="0" xfId="0" applyAlignment="1" applyFill="1" applyFont="1">
      <alignment horizontal="left" shrinkToFit="0" vertical="top" wrapText="1"/>
    </xf>
    <xf borderId="0" fillId="5" fontId="4" numFmtId="0" xfId="0" applyAlignment="1" applyFill="1" applyFont="1">
      <alignment horizontal="left" readingOrder="0" shrinkToFit="0" vertical="top" wrapText="1"/>
    </xf>
    <xf borderId="0" fillId="5" fontId="3" numFmtId="0" xfId="0" applyAlignment="1" applyFont="1">
      <alignment horizontal="left" readingOrder="0" shrinkToFit="0" vertical="top" wrapText="1"/>
    </xf>
    <xf borderId="0" fillId="6" fontId="3" numFmtId="0" xfId="0" applyAlignment="1" applyFill="1" applyFont="1">
      <alignment horizontal="left" readingOrder="0" shrinkToFit="0" vertical="top" wrapText="1"/>
    </xf>
    <xf borderId="0" fillId="6" fontId="3" numFmtId="0" xfId="0" applyAlignment="1" applyFont="1">
      <alignment horizontal="left" shrinkToFit="0" vertical="top" wrapText="1"/>
    </xf>
    <xf borderId="0" fillId="0" fontId="2" numFmtId="0" xfId="0" applyAlignment="1" applyFont="1">
      <alignment horizontal="left" vertical="top"/>
    </xf>
    <xf borderId="0" fillId="2" fontId="2" numFmtId="0" xfId="0" applyAlignment="1" applyFont="1">
      <alignment horizontal="left" shrinkToFit="0" vertical="top" wrapText="1"/>
    </xf>
    <xf borderId="0" fillId="5" fontId="2" numFmtId="0" xfId="0" applyAlignment="1" applyFont="1">
      <alignment readingOrder="0"/>
    </xf>
    <xf borderId="0" fillId="6" fontId="4" numFmtId="0" xfId="0" applyAlignment="1" applyFont="1">
      <alignment horizontal="left" readingOrder="0" shrinkToFit="0" vertical="top" wrapText="1"/>
    </xf>
    <xf borderId="0" fillId="7" fontId="5" numFmtId="0" xfId="0" applyAlignment="1" applyFill="1" applyFont="1">
      <alignment horizontal="left" vertical="top"/>
    </xf>
    <xf borderId="0" fillId="0" fontId="2" numFmtId="0" xfId="0" applyAlignment="1" applyFont="1">
      <alignment horizontal="left" shrinkToFit="0" vertical="top" wrapText="1"/>
    </xf>
    <xf borderId="0" fillId="7" fontId="2" numFmtId="0" xfId="0" applyAlignment="1" applyFont="1">
      <alignment horizontal="left" vertical="top"/>
    </xf>
    <xf borderId="0" fillId="0" fontId="6" numFmtId="0" xfId="0" applyAlignment="1" applyFont="1">
      <alignment horizontal="left" vertical="top"/>
    </xf>
    <xf borderId="0" fillId="0" fontId="5" numFmtId="0" xfId="0" applyAlignment="1" applyFont="1">
      <alignment horizontal="left" vertical="top"/>
    </xf>
    <xf borderId="0" fillId="0" fontId="2" numFmtId="0" xfId="0" applyAlignment="1" applyFont="1">
      <alignment horizontal="left" readingOrder="0" shrinkToFit="0" vertical="top" wrapText="1"/>
    </xf>
    <xf borderId="0" fillId="0" fontId="1" numFmtId="0" xfId="0" applyAlignment="1" applyFont="1">
      <alignment horizontal="left" shrinkToFit="0" vertical="top" wrapText="1"/>
    </xf>
    <xf borderId="0" fillId="8" fontId="2" numFmtId="0" xfId="0" applyAlignment="1" applyFill="1" applyFont="1">
      <alignment horizontal="left" vertical="top"/>
    </xf>
    <xf borderId="0" fillId="0" fontId="7" numFmtId="0" xfId="0" applyAlignment="1" applyFont="1">
      <alignment horizontal="left" vertical="top"/>
    </xf>
    <xf borderId="0" fillId="7" fontId="2" numFmtId="0" xfId="0" applyAlignment="1" applyFont="1">
      <alignment horizontal="left" shrinkToFit="0" vertical="top" wrapText="1"/>
    </xf>
    <xf borderId="0" fillId="0" fontId="7" numFmtId="0" xfId="0" applyAlignment="1" applyFont="1">
      <alignment horizontal="left" shrinkToFit="0" vertical="top" wrapText="1"/>
    </xf>
    <xf borderId="0" fillId="0" fontId="1" numFmtId="0" xfId="0" applyAlignment="1" applyFont="1">
      <alignment horizontal="left" vertical="top"/>
    </xf>
    <xf borderId="0" fillId="0" fontId="2" numFmtId="2" xfId="0" applyAlignment="1" applyFont="1" applyNumberFormat="1">
      <alignment horizontal="left" vertical="top"/>
    </xf>
    <xf borderId="0" fillId="7" fontId="1" numFmtId="0" xfId="0" applyAlignment="1" applyFont="1">
      <alignment horizontal="left" vertical="top"/>
    </xf>
    <xf borderId="0" fillId="0" fontId="6" numFmtId="0" xfId="0" applyFont="1"/>
    <xf borderId="0" fillId="9" fontId="2" numFmtId="0" xfId="0" applyAlignment="1" applyFill="1" applyFont="1">
      <alignment horizontal="left" vertical="top"/>
    </xf>
    <xf borderId="0" fillId="7" fontId="6" numFmtId="0" xfId="0" applyAlignment="1" applyFont="1">
      <alignment horizontal="left" vertical="top"/>
    </xf>
    <xf borderId="0" fillId="0" fontId="8" numFmtId="0" xfId="0" applyFont="1"/>
    <xf borderId="0" fillId="7" fontId="9" numFmtId="0" xfId="0" applyFont="1"/>
    <xf borderId="0" fillId="0" fontId="2" numFmtId="0" xfId="0" applyAlignment="1" applyFont="1">
      <alignment horizontal="left" shrinkToFit="0" vertical="top" wrapText="0"/>
    </xf>
    <xf borderId="0" fillId="0" fontId="10" numFmtId="0" xfId="0" applyAlignment="1" applyFont="1">
      <alignment horizontal="left" shrinkToFit="0" vertical="top" wrapText="1"/>
    </xf>
    <xf borderId="1" fillId="10" fontId="6" numFmtId="0" xfId="0" applyAlignment="1" applyBorder="1" applyFill="1" applyFont="1">
      <alignment vertical="top"/>
    </xf>
    <xf borderId="2" fillId="10" fontId="6" numFmtId="0" xfId="0" applyAlignment="1" applyBorder="1" applyFont="1">
      <alignment vertical="top"/>
    </xf>
    <xf borderId="2" fillId="10" fontId="11" numFmtId="0" xfId="0" applyAlignment="1" applyBorder="1" applyFont="1">
      <alignment shrinkToFit="0" vertical="top" wrapText="1"/>
    </xf>
    <xf borderId="3" fillId="0" fontId="6" numFmtId="0" xfId="0" applyAlignment="1" applyBorder="1" applyFont="1">
      <alignment vertical="top"/>
    </xf>
    <xf borderId="2" fillId="2" fontId="11" numFmtId="0" xfId="0" applyAlignment="1" applyBorder="1" applyFont="1">
      <alignment vertical="top"/>
    </xf>
    <xf borderId="0" fillId="0" fontId="6" numFmtId="0" xfId="0" applyAlignment="1" applyFont="1">
      <alignment vertical="top"/>
    </xf>
    <xf borderId="0" fillId="0" fontId="7" numFmtId="0" xfId="0" applyFont="1"/>
    <xf borderId="4" fillId="8" fontId="11" numFmtId="0" xfId="0" applyAlignment="1" applyBorder="1" applyFont="1">
      <alignment shrinkToFit="0" vertical="top" wrapText="1"/>
    </xf>
    <xf borderId="5" fillId="11" fontId="11" numFmtId="0" xfId="0" applyAlignment="1" applyBorder="1" applyFill="1" applyFont="1">
      <alignment shrinkToFit="0" vertical="top" wrapText="1"/>
    </xf>
    <xf borderId="5" fillId="11" fontId="12" numFmtId="0" xfId="0" applyAlignment="1" applyBorder="1" applyFont="1">
      <alignment shrinkToFit="0" vertical="top" wrapText="1"/>
    </xf>
    <xf borderId="5" fillId="0" fontId="11" numFmtId="0" xfId="0" applyAlignment="1" applyBorder="1" applyFont="1">
      <alignment vertical="top"/>
    </xf>
    <xf borderId="5" fillId="0" fontId="12" numFmtId="0" xfId="0" applyAlignment="1" applyBorder="1" applyFont="1">
      <alignment vertical="top"/>
    </xf>
    <xf borderId="4" fillId="0" fontId="13" numFmtId="0" xfId="0" applyBorder="1" applyFont="1"/>
    <xf borderId="5" fillId="8" fontId="11" numFmtId="0" xfId="0" applyAlignment="1" applyBorder="1" applyFont="1">
      <alignment shrinkToFit="0" vertical="top" wrapText="1"/>
    </xf>
    <xf borderId="5" fillId="8" fontId="12" numFmtId="0" xfId="0" applyAlignment="1" applyBorder="1" applyFont="1">
      <alignment shrinkToFit="0" vertical="top" wrapText="1"/>
    </xf>
    <xf borderId="0" fillId="0" fontId="6" numFmtId="9" xfId="0" applyAlignment="1" applyFont="1" applyNumberFormat="1">
      <alignment vertical="top"/>
    </xf>
    <xf borderId="6" fillId="0" fontId="13" numFmtId="0" xfId="0" applyBorder="1" applyFont="1"/>
    <xf borderId="0" fillId="0" fontId="14" numFmtId="0" xfId="0" applyAlignment="1" applyFont="1">
      <alignment vertical="top"/>
    </xf>
    <xf borderId="4" fillId="12" fontId="15" numFmtId="0" xfId="0" applyAlignment="1" applyBorder="1" applyFill="1" applyFont="1">
      <alignment vertical="top"/>
    </xf>
    <xf borderId="5" fillId="12" fontId="15" numFmtId="0" xfId="0" applyAlignment="1" applyBorder="1" applyFont="1">
      <alignment vertical="top"/>
    </xf>
    <xf borderId="5" fillId="12" fontId="6" numFmtId="0" xfId="0" applyAlignment="1" applyBorder="1" applyFont="1">
      <alignment vertical="top"/>
    </xf>
    <xf borderId="4" fillId="13" fontId="15" numFmtId="0" xfId="0" applyAlignment="1" applyBorder="1" applyFill="1" applyFont="1">
      <alignment vertical="top"/>
    </xf>
    <xf borderId="5" fillId="13" fontId="15" numFmtId="0" xfId="0" applyAlignment="1" applyBorder="1" applyFont="1">
      <alignment vertical="top"/>
    </xf>
    <xf borderId="5" fillId="13" fontId="6" numFmtId="0" xfId="0" applyAlignment="1" applyBorder="1" applyFont="1">
      <alignment vertical="top"/>
    </xf>
    <xf borderId="7" fillId="13" fontId="15" numFmtId="0" xfId="0" applyAlignment="1" applyBorder="1" applyFont="1">
      <alignment shrinkToFit="0" vertical="top" wrapText="0"/>
    </xf>
    <xf borderId="4" fillId="14" fontId="15" numFmtId="0" xfId="0" applyAlignment="1" applyBorder="1" applyFill="1" applyFont="1">
      <alignment vertical="top"/>
    </xf>
    <xf borderId="5" fillId="14" fontId="15" numFmtId="0" xfId="0" applyAlignment="1" applyBorder="1" applyFont="1">
      <alignment vertical="top"/>
    </xf>
    <xf borderId="5" fillId="14" fontId="6" numFmtId="0" xfId="0" applyAlignment="1" applyBorder="1" applyFont="1">
      <alignment vertical="top"/>
    </xf>
    <xf borderId="4" fillId="4" fontId="15" numFmtId="0" xfId="0" applyAlignment="1" applyBorder="1" applyFont="1">
      <alignment vertical="top"/>
    </xf>
    <xf borderId="5" fillId="4" fontId="15" numFmtId="0" xfId="0" applyAlignment="1" applyBorder="1" applyFont="1">
      <alignment vertical="top"/>
    </xf>
    <xf borderId="5" fillId="4" fontId="6" numFmtId="0" xfId="0" applyAlignment="1" applyBorder="1" applyFont="1">
      <alignment vertical="top"/>
    </xf>
    <xf borderId="4" fillId="15" fontId="15" numFmtId="0" xfId="0" applyAlignment="1" applyBorder="1" applyFill="1" applyFont="1">
      <alignment vertical="top"/>
    </xf>
    <xf borderId="5" fillId="15" fontId="15" numFmtId="0" xfId="0" applyAlignment="1" applyBorder="1" applyFont="1">
      <alignment vertical="top"/>
    </xf>
    <xf borderId="5" fillId="15" fontId="6" numFmtId="0" xfId="0" applyAlignment="1" applyBorder="1" applyFont="1">
      <alignment vertical="top"/>
    </xf>
    <xf borderId="7" fillId="15" fontId="15" numFmtId="0" xfId="0" applyAlignment="1" applyBorder="1" applyFont="1">
      <alignment shrinkToFit="0" vertical="top" wrapText="0"/>
    </xf>
    <xf borderId="0" fillId="0" fontId="16" numFmtId="0" xfId="0" applyFont="1"/>
    <xf borderId="0" fillId="0" fontId="15" numFmtId="0" xfId="0" applyFont="1"/>
    <xf borderId="0" fillId="0" fontId="17" numFmtId="0" xfId="0" applyFont="1"/>
    <xf borderId="1" fillId="0" fontId="6" numFmtId="0" xfId="0" applyBorder="1" applyFont="1"/>
    <xf borderId="1" fillId="0" fontId="6" numFmtId="9" xfId="0" applyBorder="1" applyFont="1" applyNumberFormat="1"/>
    <xf borderId="1" fillId="3" fontId="6" numFmtId="0" xfId="0" applyBorder="1" applyFont="1"/>
    <xf borderId="0" fillId="0" fontId="6" numFmtId="0" xfId="0" applyAlignment="1" applyFont="1">
      <alignment readingOrder="0"/>
    </xf>
    <xf borderId="0" fillId="0" fontId="16" numFmtId="0" xfId="0" applyAlignment="1" applyFont="1">
      <alignment readingOrder="0"/>
    </xf>
    <xf borderId="0" fillId="0" fontId="15" numFmtId="0" xfId="0" applyAlignment="1" applyFont="1">
      <alignment readingOrder="0"/>
    </xf>
    <xf borderId="0" fillId="0" fontId="16" numFmtId="10" xfId="0" applyFont="1" applyNumberFormat="1"/>
    <xf borderId="0" fillId="0" fontId="18" numFmtId="0" xfId="0" applyFont="1"/>
    <xf borderId="0" fillId="0" fontId="6" numFmtId="0" xfId="0" applyAlignment="1" applyFont="1">
      <alignment vertical="bottom"/>
    </xf>
    <xf borderId="0" fillId="0" fontId="6" numFmtId="0" xfId="0" applyAlignment="1" applyFont="1">
      <alignment horizontal="right" vertical="bottom"/>
    </xf>
    <xf borderId="0" fillId="0" fontId="6" numFmtId="0" xfId="0" applyAlignment="1" applyFont="1">
      <alignment horizontal="right" readingOrder="0" vertical="bottom"/>
    </xf>
    <xf borderId="0" fillId="3" fontId="6" numFmtId="0" xfId="0" applyFont="1"/>
    <xf borderId="0" fillId="0" fontId="6" numFmtId="9" xfId="0" applyFont="1" applyNumberFormat="1"/>
    <xf borderId="0" fillId="0" fontId="6" numFmtId="10" xfId="0" applyFont="1" applyNumberFormat="1"/>
    <xf borderId="0" fillId="16" fontId="6" numFmtId="0" xfId="0" applyFill="1" applyFont="1"/>
    <xf borderId="1" fillId="0" fontId="19" numFmtId="0" xfId="0" applyAlignment="1" applyBorder="1" applyFont="1">
      <alignment horizontal="left" readingOrder="0" shrinkToFit="0" vertical="top" wrapText="1"/>
    </xf>
    <xf borderId="1" fillId="0" fontId="19" numFmtId="0" xfId="0" applyAlignment="1" applyBorder="1" applyFont="1">
      <alignment horizontal="left" shrinkToFit="0" vertical="top" wrapText="1"/>
    </xf>
    <xf borderId="0" fillId="0" fontId="14" numFmtId="0" xfId="0" applyFont="1"/>
    <xf borderId="8" fillId="0" fontId="20" numFmtId="0" xfId="0" applyAlignment="1" applyBorder="1" applyFont="1">
      <alignment horizontal="left" shrinkToFit="0" vertical="top" wrapText="1"/>
    </xf>
    <xf borderId="3" fillId="0" fontId="21" numFmtId="0" xfId="0" applyAlignment="1" applyBorder="1" applyFont="1">
      <alignment readingOrder="0" shrinkToFit="0" vertical="top" wrapText="1"/>
    </xf>
    <xf borderId="1" fillId="0" fontId="20" numFmtId="0" xfId="0" applyAlignment="1" applyBorder="1" applyFont="1">
      <alignment horizontal="left" shrinkToFit="0" vertical="top" wrapText="1"/>
    </xf>
    <xf borderId="0" fillId="0" fontId="21" numFmtId="0" xfId="0" applyFont="1"/>
    <xf borderId="5" fillId="0" fontId="13" numFmtId="0" xfId="0" applyBorder="1" applyFont="1"/>
    <xf borderId="1" fillId="0" fontId="14" numFmtId="0" xfId="0" applyAlignment="1" applyBorder="1" applyFont="1">
      <alignment horizontal="left" vertical="top"/>
    </xf>
    <xf borderId="3" fillId="0" fontId="13" numFmtId="0" xfId="0" applyBorder="1" applyFont="1"/>
    <xf borderId="1" fillId="0" fontId="14" numFmtId="0" xfId="0" applyAlignment="1" applyBorder="1" applyFont="1">
      <alignment horizontal="left" shrinkToFit="0" vertical="top" wrapText="1"/>
    </xf>
    <xf borderId="5" fillId="0" fontId="21" numFmtId="0" xfId="0" applyAlignment="1" applyBorder="1" applyFont="1">
      <alignment readingOrder="0" shrinkToFit="0" vertical="top" wrapText="1"/>
    </xf>
    <xf borderId="0" fillId="0" fontId="14" numFmtId="0" xfId="0" applyAlignment="1" applyFont="1">
      <alignment horizontal="left" vertical="top"/>
    </xf>
    <xf borderId="0" fillId="0" fontId="17" numFmtId="0" xfId="0" applyAlignment="1" applyFont="1">
      <alignment readingOrder="0"/>
    </xf>
    <xf borderId="0" fillId="0" fontId="22" numFmtId="0" xfId="0" applyFont="1"/>
    <xf borderId="0" fillId="0" fontId="6" numFmtId="164" xfId="0" applyFont="1" applyNumberFormat="1"/>
    <xf borderId="0" fillId="0" fontId="23" numFmtId="0" xfId="0" applyFont="1"/>
    <xf borderId="7" fillId="5" fontId="24" numFmtId="0" xfId="0" applyAlignment="1" applyBorder="1" applyFont="1">
      <alignment readingOrder="0" vertical="top"/>
    </xf>
    <xf borderId="7" fillId="5" fontId="24" numFmtId="0" xfId="0" applyAlignment="1" applyBorder="1" applyFont="1">
      <alignment readingOrder="0" vertical="top"/>
    </xf>
    <xf borderId="0" fillId="0" fontId="25" numFmtId="0" xfId="0" applyAlignment="1" applyFont="1">
      <alignment readingOrder="0" vertical="top"/>
    </xf>
    <xf borderId="0" fillId="0" fontId="25" numFmtId="0" xfId="0" applyAlignment="1" applyFont="1">
      <alignment readingOrder="0" vertical="top"/>
    </xf>
    <xf borderId="0" fillId="0" fontId="6" numFmtId="0" xfId="0" applyAlignment="1" applyFont="1">
      <alignment shrinkToFit="0" wrapText="1"/>
    </xf>
    <xf borderId="7" fillId="0" fontId="25" numFmtId="0" xfId="0" applyAlignment="1" applyBorder="1" applyFont="1">
      <alignment readingOrder="0" vertical="top"/>
    </xf>
    <xf borderId="7" fillId="0" fontId="25" numFmtId="0" xfId="0" applyAlignment="1" applyBorder="1" applyFont="1">
      <alignment readingOrder="0" vertical="top"/>
    </xf>
    <xf borderId="0" fillId="0" fontId="25" numFmtId="0" xfId="0" applyAlignment="1" applyFont="1">
      <alignment readingOrder="0" shrinkToFit="0" vertical="bottom" wrapText="1"/>
    </xf>
    <xf borderId="0" fillId="0" fontId="16" numFmtId="0" xfId="0" applyAlignment="1" applyFont="1">
      <alignment shrinkToFit="0" wrapText="1"/>
    </xf>
    <xf borderId="0" fillId="0" fontId="16" numFmtId="0" xfId="0" applyFont="1"/>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externalLink" Target="externalLinks/externalLink1.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pivotCacheDefinition" Target="pivotCache/pivotCacheDefinition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ser>
          <c:idx val="0"/>
          <c:order val="0"/>
          <c:tx>
            <c:strRef>
              <c:f>'Fig1'!$I$2</c:f>
            </c:strRef>
          </c:tx>
          <c:spPr>
            <a:ln cmpd="sng">
              <a:solidFill>
                <a:srgbClr val="351C75"/>
              </a:solidFill>
            </a:ln>
          </c:spPr>
          <c:marker>
            <c:symbol val="none"/>
          </c:marker>
          <c:cat>
            <c:strRef>
              <c:f>'Fig1'!$J$1:$O$1</c:f>
            </c:strRef>
          </c:cat>
          <c:val>
            <c:numRef>
              <c:f>'Fig1'!$J$2:$O$2</c:f>
              <c:numCache/>
            </c:numRef>
          </c:val>
          <c:smooth val="0"/>
        </c:ser>
        <c:ser>
          <c:idx val="1"/>
          <c:order val="1"/>
          <c:tx>
            <c:strRef>
              <c:f>'Fig1'!$I$3</c:f>
            </c:strRef>
          </c:tx>
          <c:spPr>
            <a:ln cmpd="sng">
              <a:solidFill>
                <a:srgbClr val="1155CC"/>
              </a:solidFill>
            </a:ln>
          </c:spPr>
          <c:marker>
            <c:symbol val="none"/>
          </c:marker>
          <c:cat>
            <c:strRef>
              <c:f>'Fig1'!$J$1:$O$1</c:f>
            </c:strRef>
          </c:cat>
          <c:val>
            <c:numRef>
              <c:f>'Fig1'!$J$3:$O$3</c:f>
              <c:numCache/>
            </c:numRef>
          </c:val>
          <c:smooth val="0"/>
        </c:ser>
        <c:ser>
          <c:idx val="2"/>
          <c:order val="2"/>
          <c:tx>
            <c:strRef>
              <c:f>'Fig1'!$I$4</c:f>
            </c:strRef>
          </c:tx>
          <c:spPr>
            <a:ln cmpd="sng">
              <a:solidFill>
                <a:srgbClr val="990000"/>
              </a:solidFill>
            </a:ln>
          </c:spPr>
          <c:marker>
            <c:symbol val="none"/>
          </c:marker>
          <c:cat>
            <c:strRef>
              <c:f>'Fig1'!$J$1:$O$1</c:f>
            </c:strRef>
          </c:cat>
          <c:val>
            <c:numRef>
              <c:f>'Fig1'!$J$4:$O$4</c:f>
              <c:numCache/>
            </c:numRef>
          </c:val>
          <c:smooth val="0"/>
        </c:ser>
        <c:axId val="2123909833"/>
        <c:axId val="1156071934"/>
      </c:lineChart>
      <c:catAx>
        <c:axId val="21239098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Arial"/>
              </a:defRPr>
            </a:pPr>
          </a:p>
        </c:txPr>
        <c:crossAx val="1156071934"/>
      </c:catAx>
      <c:valAx>
        <c:axId val="11560719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123909833"/>
      </c:valAx>
    </c:plotArea>
    <c:legend>
      <c:legendPos val="r"/>
      <c:overlay val="0"/>
      <c:txPr>
        <a:bodyPr/>
        <a:lstStyle/>
        <a:p>
          <a:pPr lvl="0">
            <a:defRPr b="0" i="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3718291054739653"/>
          <c:y val="0.1027267818574514"/>
          <c:w val="0.5966121495327102"/>
          <c:h val="0.8176025917926565"/>
        </c:manualLayout>
      </c:layout>
      <c:barChart>
        <c:barDir val="bar"/>
        <c:grouping val="stacked"/>
        <c:ser>
          <c:idx val="0"/>
          <c:order val="0"/>
          <c:tx>
            <c:strRef>
              <c:f>'Fig3 WG-Two'!$B$48:$B$49</c:f>
            </c:strRef>
          </c:tx>
          <c:spPr>
            <a:solidFill>
              <a:srgbClr val="073763"/>
            </a:solidFill>
            <a:ln cmpd="sng">
              <a:solidFill>
                <a:srgbClr val="000000"/>
              </a:solidFill>
            </a:ln>
          </c:spPr>
          <c:dLbls>
            <c:numFmt formatCode="General" sourceLinked="1"/>
            <c:txPr>
              <a:bodyPr/>
              <a:lstStyle/>
              <a:p>
                <a:pPr lvl="0">
                  <a:defRPr b="1" i="0">
                    <a:latin typeface="Arial"/>
                  </a:defRPr>
                </a:pPr>
              </a:p>
            </c:txPr>
            <c:showLegendKey val="0"/>
            <c:showVal val="1"/>
            <c:showCatName val="0"/>
            <c:showSerName val="0"/>
            <c:showPercent val="0"/>
            <c:showBubbleSize val="0"/>
          </c:dLbls>
          <c:cat>
            <c:strRef>
              <c:f>'Fig3 WG-Two'!$A$50:$A$68</c:f>
            </c:strRef>
          </c:cat>
          <c:val>
            <c:numRef>
              <c:f>'Fig3 WG-Two'!$B$50:$B$68</c:f>
              <c:numCache/>
            </c:numRef>
          </c:val>
        </c:ser>
        <c:ser>
          <c:idx val="1"/>
          <c:order val="1"/>
          <c:tx>
            <c:strRef>
              <c:f>'Fig3 WG-Two'!$C$48:$C$49</c:f>
            </c:strRef>
          </c:tx>
          <c:spPr>
            <a:solidFill>
              <a:srgbClr val="990000"/>
            </a:solidFill>
            <a:ln cmpd="sng">
              <a:solidFill>
                <a:srgbClr val="000000"/>
              </a:solidFill>
            </a:ln>
          </c:spPr>
          <c:dLbls>
            <c:numFmt formatCode="General" sourceLinked="1"/>
            <c:txPr>
              <a:bodyPr/>
              <a:lstStyle/>
              <a:p>
                <a:pPr lvl="0">
                  <a:defRPr b="1" i="0">
                    <a:latin typeface="Arial"/>
                  </a:defRPr>
                </a:pPr>
              </a:p>
            </c:txPr>
            <c:showLegendKey val="0"/>
            <c:showVal val="1"/>
            <c:showCatName val="0"/>
            <c:showSerName val="0"/>
            <c:showPercent val="0"/>
            <c:showBubbleSize val="0"/>
          </c:dLbls>
          <c:cat>
            <c:strRef>
              <c:f>'Fig3 WG-Two'!$A$50:$A$68</c:f>
            </c:strRef>
          </c:cat>
          <c:val>
            <c:numRef>
              <c:f>'Fig3 WG-Two'!$C$50:$C$68</c:f>
              <c:numCache/>
            </c:numRef>
          </c:val>
        </c:ser>
        <c:overlap val="100"/>
        <c:axId val="301086163"/>
        <c:axId val="1066278084"/>
      </c:barChart>
      <c:catAx>
        <c:axId val="30108616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1200">
                <a:solidFill>
                  <a:srgbClr val="000000"/>
                </a:solidFill>
                <a:latin typeface="+mn-lt"/>
              </a:defRPr>
            </a:pPr>
          </a:p>
        </c:txPr>
        <c:crossAx val="1066278084"/>
      </c:catAx>
      <c:valAx>
        <c:axId val="1066278084"/>
        <c:scaling>
          <c:orientation val="minMax"/>
        </c:scaling>
        <c:delete val="0"/>
        <c:axPos val="b"/>
        <c:majorGridlines>
          <c:spPr>
            <a:ln>
              <a:solidFill>
                <a:srgbClr val="B7B7B7"/>
              </a:solidFill>
            </a:ln>
          </c:spPr>
        </c:majorGridlines>
        <c:title>
          <c:tx>
            <c:rich>
              <a:bodyPr/>
              <a:lstStyle/>
              <a:p>
                <a:pPr lvl="0">
                  <a:defRPr b="0" i="0">
                    <a:solidFill>
                      <a:srgbClr val="000000"/>
                    </a:solidFill>
                    <a:latin typeface="+mn-lt"/>
                  </a:defRPr>
                </a:pPr>
                <a:r>
                  <a:rPr b="0" i="0">
                    <a:solidFill>
                      <a:srgbClr val="000000"/>
                    </a:solidFill>
                    <a:latin typeface="+mn-lt"/>
                  </a:rPr>
                  <a:t>Number of references</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01086163"/>
        <c:crosses val="max"/>
      </c:valAx>
    </c:plotArea>
    <c:legend>
      <c:legendPos val="r"/>
      <c:overlay val="0"/>
      <c:txPr>
        <a:bodyPr/>
        <a:lstStyle/>
        <a:p>
          <a:pPr lvl="0">
            <a:defRPr b="0" i="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3718291054739653"/>
          <c:y val="0.1027267818574514"/>
          <c:w val="0.5966121495327102"/>
          <c:h val="0.8176025917926565"/>
        </c:manualLayout>
      </c:layout>
      <c:barChart>
        <c:barDir val="bar"/>
        <c:grouping val="stacked"/>
        <c:ser>
          <c:idx val="0"/>
          <c:order val="0"/>
          <c:tx>
            <c:strRef>
              <c:f>'Fig3 WG-Three'!$B$41:$B$42</c:f>
            </c:strRef>
          </c:tx>
          <c:spPr>
            <a:solidFill>
              <a:srgbClr val="073763"/>
            </a:solidFill>
            <a:ln cmpd="sng">
              <a:solidFill>
                <a:srgbClr val="000000"/>
              </a:solidFill>
            </a:ln>
          </c:spPr>
          <c:dLbls>
            <c:numFmt formatCode="General" sourceLinked="1"/>
            <c:txPr>
              <a:bodyPr/>
              <a:lstStyle/>
              <a:p>
                <a:pPr lvl="0">
                  <a:defRPr b="1" i="0">
                    <a:latin typeface="Arial"/>
                  </a:defRPr>
                </a:pPr>
              </a:p>
            </c:txPr>
            <c:showLegendKey val="0"/>
            <c:showVal val="1"/>
            <c:showCatName val="0"/>
            <c:showSerName val="0"/>
            <c:showPercent val="0"/>
            <c:showBubbleSize val="0"/>
          </c:dLbls>
          <c:cat>
            <c:strRef>
              <c:f>'Fig3 WG-Three'!$A$43:$A$60</c:f>
            </c:strRef>
          </c:cat>
          <c:val>
            <c:numRef>
              <c:f>'Fig3 WG-Three'!$B$43:$B$60</c:f>
              <c:numCache/>
            </c:numRef>
          </c:val>
        </c:ser>
        <c:ser>
          <c:idx val="1"/>
          <c:order val="1"/>
          <c:tx>
            <c:strRef>
              <c:f>'Fig3 WG-Three'!$C$41:$C$42</c:f>
            </c:strRef>
          </c:tx>
          <c:spPr>
            <a:solidFill>
              <a:srgbClr val="990000"/>
            </a:solidFill>
            <a:ln cmpd="sng">
              <a:solidFill>
                <a:srgbClr val="000000"/>
              </a:solidFill>
            </a:ln>
          </c:spPr>
          <c:dLbls>
            <c:numFmt formatCode="General" sourceLinked="1"/>
            <c:txPr>
              <a:bodyPr/>
              <a:lstStyle/>
              <a:p>
                <a:pPr lvl="0">
                  <a:defRPr b="1" i="0">
                    <a:latin typeface="Arial"/>
                  </a:defRPr>
                </a:pPr>
              </a:p>
            </c:txPr>
            <c:showLegendKey val="0"/>
            <c:showVal val="1"/>
            <c:showCatName val="0"/>
            <c:showSerName val="0"/>
            <c:showPercent val="0"/>
            <c:showBubbleSize val="0"/>
          </c:dLbls>
          <c:cat>
            <c:strRef>
              <c:f>'Fig3 WG-Three'!$A$43:$A$60</c:f>
            </c:strRef>
          </c:cat>
          <c:val>
            <c:numRef>
              <c:f>'Fig3 WG-Three'!$C$43:$C$60</c:f>
              <c:numCache/>
            </c:numRef>
          </c:val>
        </c:ser>
        <c:overlap val="100"/>
        <c:axId val="1514790343"/>
        <c:axId val="787370699"/>
      </c:barChart>
      <c:catAx>
        <c:axId val="151479034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1200">
                <a:solidFill>
                  <a:srgbClr val="000000"/>
                </a:solidFill>
                <a:latin typeface="Arial"/>
              </a:defRPr>
            </a:pPr>
          </a:p>
        </c:txPr>
        <c:crossAx val="787370699"/>
      </c:catAx>
      <c:valAx>
        <c:axId val="787370699"/>
        <c:scaling>
          <c:orientation val="minMax"/>
          <c:max val="60.0"/>
        </c:scaling>
        <c:delete val="0"/>
        <c:axPos val="b"/>
        <c:majorGridlines>
          <c:spPr>
            <a:ln>
              <a:solidFill>
                <a:srgbClr val="B7B7B7"/>
              </a:solidFill>
            </a:ln>
          </c:spPr>
        </c:majorGridlines>
        <c:title>
          <c:tx>
            <c:rich>
              <a:bodyPr/>
              <a:lstStyle/>
              <a:p>
                <a:pPr lvl="0">
                  <a:defRPr b="0" i="0">
                    <a:solidFill>
                      <a:srgbClr val="000000"/>
                    </a:solidFill>
                    <a:latin typeface="+mn-lt"/>
                  </a:defRPr>
                </a:pPr>
                <a:r>
                  <a:rPr b="0" i="0">
                    <a:solidFill>
                      <a:srgbClr val="000000"/>
                    </a:solidFill>
                    <a:latin typeface="+mn-lt"/>
                  </a:rPr>
                  <a:t>Number of references</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14790343"/>
        <c:crosses val="max"/>
      </c:valAx>
    </c:plotArea>
    <c:legend>
      <c:legendPos val="r"/>
      <c:overlay val="0"/>
      <c:txPr>
        <a:bodyPr/>
        <a:lstStyle/>
        <a:p>
          <a:pPr lvl="0">
            <a:defRPr b="0" i="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'Fig4 Risks'!$D$35:$D$37</c:f>
            </c:strRef>
          </c:tx>
          <c:spPr>
            <a:solidFill>
              <a:srgbClr val="073763"/>
            </a:solidFill>
            <a:ln cmpd="sng">
              <a:solidFill>
                <a:srgbClr val="000000"/>
              </a:solidFill>
            </a:ln>
          </c:spPr>
          <c:dLbls>
            <c:numFmt formatCode="General" sourceLinked="1"/>
            <c:txPr>
              <a:bodyPr/>
              <a:lstStyle/>
              <a:p>
                <a:pPr lvl="0">
                  <a:defRPr b="1" i="0"/>
                </a:pPr>
              </a:p>
            </c:txPr>
            <c:showLegendKey val="0"/>
            <c:showVal val="1"/>
            <c:showCatName val="0"/>
            <c:showSerName val="0"/>
            <c:showPercent val="0"/>
            <c:showBubbleSize val="0"/>
          </c:dLbls>
          <c:cat>
            <c:strRef>
              <c:f>'Fig4 Risks'!$A$38:$A$47</c:f>
            </c:strRef>
          </c:cat>
          <c:val>
            <c:numRef>
              <c:f>'Fig4 Risks'!$D$38:$D$47</c:f>
              <c:numCache/>
            </c:numRef>
          </c:val>
        </c:ser>
        <c:ser>
          <c:idx val="1"/>
          <c:order val="1"/>
          <c:tx>
            <c:strRef>
              <c:f>'Fig4 Risks'!$E$35:$E$37</c:f>
            </c:strRef>
          </c:tx>
          <c:spPr>
            <a:solidFill>
              <a:srgbClr val="990000"/>
            </a:solidFill>
            <a:ln cmpd="sng">
              <a:solidFill>
                <a:srgbClr val="000000"/>
              </a:solidFill>
            </a:ln>
          </c:spPr>
          <c:dLbls>
            <c:numFmt formatCode="General" sourceLinked="1"/>
            <c:txPr>
              <a:bodyPr/>
              <a:lstStyle/>
              <a:p>
                <a:pPr lvl="0">
                  <a:defRPr b="1" i="0"/>
                </a:pPr>
              </a:p>
            </c:txPr>
            <c:showLegendKey val="0"/>
            <c:showVal val="1"/>
            <c:showCatName val="0"/>
            <c:showSerName val="0"/>
            <c:showPercent val="0"/>
            <c:showBubbleSize val="0"/>
          </c:dLbls>
          <c:cat>
            <c:strRef>
              <c:f>'Fig4 Risks'!$A$38:$A$47</c:f>
            </c:strRef>
          </c:cat>
          <c:val>
            <c:numRef>
              <c:f>'Fig4 Risks'!$E$38:$E$47</c:f>
              <c:numCache/>
            </c:numRef>
          </c:val>
        </c:ser>
        <c:axId val="946829872"/>
        <c:axId val="761004025"/>
      </c:barChart>
      <c:catAx>
        <c:axId val="946829872"/>
        <c:scaling>
          <c:orientation val="minMax"/>
        </c:scaling>
        <c:delete val="0"/>
        <c:axPos val="b"/>
        <c:title>
          <c:tx>
            <c:rich>
              <a:bodyPr/>
              <a:lstStyle/>
              <a:p>
                <a:pPr lvl="0">
                  <a:defRPr b="0" i="0">
                    <a:solidFill>
                      <a:srgbClr val="000000"/>
                    </a:solidFill>
                    <a:latin typeface="+mn-lt"/>
                  </a:defRPr>
                </a:pPr>
                <a:r>
                  <a:rPr b="0" i="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61004025"/>
      </c:catAx>
      <c:valAx>
        <c:axId val="76100402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946829872"/>
      </c:valAx>
    </c:plotArea>
    <c:legend>
      <c:legendPos val="r"/>
      <c:overlay val="0"/>
      <c:txPr>
        <a:bodyPr/>
        <a:lstStyle/>
        <a:p>
          <a:pPr lvl="0">
            <a:defRPr b="0" i="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'Fig5a Responses'!$C$26</c:f>
            </c:strRef>
          </c:tx>
          <c:spPr>
            <a:solidFill>
              <a:srgbClr val="073763"/>
            </a:solidFill>
            <a:ln cmpd="sng">
              <a:solidFill>
                <a:srgbClr val="000000"/>
              </a:solidFill>
            </a:ln>
          </c:spPr>
          <c:dLbls>
            <c:numFmt formatCode="General" sourceLinked="1"/>
            <c:txPr>
              <a:bodyPr/>
              <a:lstStyle/>
              <a:p>
                <a:pPr lvl="0">
                  <a:defRPr b="1" i="0"/>
                </a:pPr>
              </a:p>
            </c:txPr>
            <c:showLegendKey val="0"/>
            <c:showVal val="1"/>
            <c:showCatName val="0"/>
            <c:showSerName val="0"/>
            <c:showPercent val="0"/>
            <c:showBubbleSize val="0"/>
          </c:dLbls>
          <c:cat>
            <c:strRef>
              <c:f>'Fig5a Responses'!$A$27:$A$34</c:f>
            </c:strRef>
          </c:cat>
          <c:val>
            <c:numRef>
              <c:f>'Fig5a Responses'!$C$27:$C$34</c:f>
              <c:numCache/>
            </c:numRef>
          </c:val>
        </c:ser>
        <c:ser>
          <c:idx val="1"/>
          <c:order val="1"/>
          <c:tx>
            <c:strRef>
              <c:f>'Fig5a Responses'!$E$26</c:f>
            </c:strRef>
          </c:tx>
          <c:spPr>
            <a:solidFill>
              <a:srgbClr val="990000"/>
            </a:solidFill>
            <a:ln cmpd="sng">
              <a:solidFill>
                <a:srgbClr val="000000"/>
              </a:solidFill>
            </a:ln>
          </c:spPr>
          <c:dLbls>
            <c:numFmt formatCode="General" sourceLinked="1"/>
            <c:txPr>
              <a:bodyPr/>
              <a:lstStyle/>
              <a:p>
                <a:pPr lvl="0">
                  <a:defRPr b="1" i="0"/>
                </a:pPr>
              </a:p>
            </c:txPr>
            <c:showLegendKey val="0"/>
            <c:showVal val="1"/>
            <c:showCatName val="0"/>
            <c:showSerName val="0"/>
            <c:showPercent val="0"/>
            <c:showBubbleSize val="0"/>
          </c:dLbls>
          <c:cat>
            <c:strRef>
              <c:f>'Fig5a Responses'!$A$27:$A$34</c:f>
            </c:strRef>
          </c:cat>
          <c:val>
            <c:numRef>
              <c:f>'Fig5a Responses'!$E$27:$E$34</c:f>
              <c:numCache/>
            </c:numRef>
          </c:val>
        </c:ser>
        <c:axId val="747255819"/>
        <c:axId val="123195096"/>
      </c:barChart>
      <c:catAx>
        <c:axId val="7472558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3195096"/>
      </c:catAx>
      <c:valAx>
        <c:axId val="1231950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47255819"/>
      </c:valAx>
    </c:plotArea>
    <c:legend>
      <c:legendPos val="r"/>
      <c:overlay val="0"/>
      <c:txPr>
        <a:bodyPr/>
        <a:lstStyle/>
        <a:p>
          <a:pPr lvl="0">
            <a:defRPr b="0" i="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'Fig 6 Lenses'!$C$37:$C$38</c:f>
            </c:strRef>
          </c:tx>
          <c:spPr>
            <a:solidFill>
              <a:srgbClr val="073763"/>
            </a:solidFill>
            <a:ln cmpd="sng">
              <a:solidFill>
                <a:srgbClr val="000000"/>
              </a:solidFill>
            </a:ln>
          </c:spPr>
          <c:dLbls>
            <c:numFmt formatCode="General" sourceLinked="1"/>
            <c:txPr>
              <a:bodyPr/>
              <a:lstStyle/>
              <a:p>
                <a:pPr lvl="0">
                  <a:defRPr b="1" i="0"/>
                </a:pPr>
              </a:p>
            </c:txPr>
            <c:showLegendKey val="0"/>
            <c:showVal val="1"/>
            <c:showCatName val="0"/>
            <c:showSerName val="0"/>
            <c:showPercent val="0"/>
            <c:showBubbleSize val="0"/>
          </c:dLbls>
          <c:cat>
            <c:strRef>
              <c:f>'Fig 6 Lenses'!$A$39:$A$48</c:f>
            </c:strRef>
          </c:cat>
          <c:val>
            <c:numRef>
              <c:f>'Fig 6 Lenses'!$C$39:$C$48</c:f>
              <c:numCache/>
            </c:numRef>
          </c:val>
        </c:ser>
        <c:ser>
          <c:idx val="1"/>
          <c:order val="1"/>
          <c:tx>
            <c:strRef>
              <c:f>'Fig 6 Lenses'!$E$37:$E$38</c:f>
            </c:strRef>
          </c:tx>
          <c:spPr>
            <a:solidFill>
              <a:srgbClr val="990000"/>
            </a:solidFill>
            <a:ln cmpd="sng">
              <a:solidFill>
                <a:srgbClr val="000000"/>
              </a:solidFill>
            </a:ln>
          </c:spPr>
          <c:dLbls>
            <c:numFmt formatCode="General" sourceLinked="1"/>
            <c:txPr>
              <a:bodyPr/>
              <a:lstStyle/>
              <a:p>
                <a:pPr lvl="0">
                  <a:defRPr b="1" i="0"/>
                </a:pPr>
              </a:p>
            </c:txPr>
            <c:showLegendKey val="0"/>
            <c:showVal val="1"/>
            <c:showCatName val="0"/>
            <c:showSerName val="0"/>
            <c:showPercent val="0"/>
            <c:showBubbleSize val="0"/>
          </c:dLbls>
          <c:cat>
            <c:strRef>
              <c:f>'Fig 6 Lenses'!$A$39:$A$48</c:f>
            </c:strRef>
          </c:cat>
          <c:val>
            <c:numRef>
              <c:f>'Fig 6 Lenses'!$E$39:$E$48</c:f>
              <c:numCache/>
            </c:numRef>
          </c:val>
        </c:ser>
        <c:axId val="882892124"/>
        <c:axId val="2008437953"/>
      </c:barChart>
      <c:catAx>
        <c:axId val="88289212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08437953"/>
      </c:catAx>
      <c:valAx>
        <c:axId val="20084379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82892124"/>
      </c:valAx>
    </c:plotArea>
    <c:legend>
      <c:legendPos val="r"/>
      <c:overlay val="0"/>
      <c:txPr>
        <a:bodyPr/>
        <a:lstStyle/>
        <a:p>
          <a:pPr lvl="0">
            <a:defRPr b="0" i="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'Fig 6 Lenses'!$A$38:$A$39</c:f>
            </c:strRef>
          </c:tx>
          <c:cat>
            <c:strRef>
              <c:f>'Fig 6 Lenses'!$A$40:$A$48</c:f>
            </c:strRef>
          </c:cat>
          <c:val>
            <c:numRef>
              <c:f>'Fig 6 Lenses'!$A$40:$A$48</c:f>
              <c:numCache/>
            </c:numRef>
          </c:val>
        </c:ser>
        <c:axId val="1098686147"/>
        <c:axId val="512906687"/>
      </c:barChart>
      <c:catAx>
        <c:axId val="10986861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12906687"/>
      </c:catAx>
      <c:valAx>
        <c:axId val="512906687"/>
        <c:scaling>
          <c:orientation val="minMax"/>
        </c:scaling>
        <c:delete val="0"/>
        <c:axPos val="l"/>
        <c:tickLblPos val="nextTo"/>
        <c:spPr>
          <a:ln>
            <a:noFill/>
          </a:ln>
        </c:spPr>
        <c:crossAx val="1098686147"/>
      </c:valAx>
    </c:plotArea>
    <c:legend>
      <c:legendPos val="r"/>
      <c:overlay val="0"/>
      <c:txPr>
        <a:bodyPr/>
        <a:lstStyle/>
        <a:p>
          <a:pPr lvl="0">
            <a:defRPr b="0" i="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 Id="rId2"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866775</xdr:colOff>
      <xdr:row>6</xdr:row>
      <xdr:rowOff>142875</xdr:rowOff>
    </xdr:from>
    <xdr:ext cx="5715000" cy="3533775"/>
    <xdr:graphicFrame>
      <xdr:nvGraphicFramePr>
        <xdr:cNvPr id="165128248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962025</xdr:colOff>
      <xdr:row>54</xdr:row>
      <xdr:rowOff>66675</xdr:rowOff>
    </xdr:from>
    <xdr:ext cx="3248025" cy="29908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495300</xdr:colOff>
      <xdr:row>50</xdr:row>
      <xdr:rowOff>114300</xdr:rowOff>
    </xdr:from>
    <xdr:ext cx="4562475" cy="40767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285750</xdr:colOff>
      <xdr:row>46</xdr:row>
      <xdr:rowOff>171450</xdr:rowOff>
    </xdr:from>
    <xdr:ext cx="10372725" cy="5429250"/>
    <xdr:graphicFrame>
      <xdr:nvGraphicFramePr>
        <xdr:cNvPr id="1458893119" name="Chart 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28575</xdr:colOff>
      <xdr:row>43</xdr:row>
      <xdr:rowOff>85725</xdr:rowOff>
    </xdr:from>
    <xdr:ext cx="10801350" cy="6686550"/>
    <xdr:graphicFrame>
      <xdr:nvGraphicFramePr>
        <xdr:cNvPr id="312169654" name="Chart 3"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57</xdr:row>
      <xdr:rowOff>28575</xdr:rowOff>
    </xdr:from>
    <xdr:ext cx="10944225" cy="5029200"/>
    <xdr:graphicFrame>
      <xdr:nvGraphicFramePr>
        <xdr:cNvPr id="421492642" name="Chart 4"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238125</xdr:colOff>
      <xdr:row>40</xdr:row>
      <xdr:rowOff>38100</xdr:rowOff>
    </xdr:from>
    <xdr:ext cx="11106150" cy="5267325"/>
    <xdr:graphicFrame>
      <xdr:nvGraphicFramePr>
        <xdr:cNvPr id="576543304" name="Chart 5"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619125</xdr:colOff>
      <xdr:row>52</xdr:row>
      <xdr:rowOff>57150</xdr:rowOff>
    </xdr:from>
    <xdr:ext cx="9829800" cy="6076950"/>
    <xdr:graphicFrame>
      <xdr:nvGraphicFramePr>
        <xdr:cNvPr id="916885162" name="Chart 6"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619125</xdr:colOff>
      <xdr:row>107</xdr:row>
      <xdr:rowOff>57150</xdr:rowOff>
    </xdr:from>
    <xdr:ext cx="9829800" cy="6076950"/>
    <xdr:graphicFrame>
      <xdr:nvGraphicFramePr>
        <xdr:cNvPr id="850587550" name="Chart 7" title="Chart"/>
        <xdr:cNvGraphicFramePr/>
      </xdr:nvGraphicFramePr>
      <xdr:xfrm>
        <a:off x="0" y="0"/>
        <a:ext cx="0" cy="0"/>
      </xdr:xfrm>
      <a:graphic>
        <a:graphicData uri="http://schemas.openxmlformats.org/drawingml/2006/chart">
          <c:chart r:id="rId2"/>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ata%20extraction"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ata extraction"/>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F310" sheet="Rev Data extraction"/>
  </cacheSource>
  <cacheFields>
    <cacheField name="Baby/Infant" numFmtId="0">
      <sharedItems containsString="0" containsBlank="1" containsNumber="1" containsInteger="1">
        <m/>
        <n v="1.0"/>
      </sharedItems>
    </cacheField>
    <cacheField name="Child/children/minor" numFmtId="0">
      <sharedItems containsString="0" containsBlank="1" containsNumber="1" containsInteger="1">
        <m/>
        <n v="1.0"/>
      </sharedItems>
    </cacheField>
    <cacheField name="Girl" numFmtId="0">
      <sharedItems containsString="0" containsBlank="1" containsNumber="1" containsInteger="1">
        <m/>
        <n v="1.0"/>
      </sharedItems>
    </cacheField>
    <cacheField name="Boy" numFmtId="0">
      <sharedItems containsString="0" containsBlank="1" containsNumber="1" containsInteger="1">
        <m/>
        <n v="1.0"/>
      </sharedItems>
    </cacheField>
    <cacheField name="Youth/young person" numFmtId="0">
      <sharedItems containsString="0" containsBlank="1" containsNumber="1" containsInteger="1">
        <n v="1.0"/>
        <m/>
      </sharedItems>
    </cacheField>
    <cacheField name="Young man" numFmtId="0">
      <sharedItems containsString="0" containsBlank="1" containsNumber="1" containsInteger="1">
        <m/>
        <n v="1.0"/>
      </sharedItems>
    </cacheField>
    <cacheField name="Young woman" numFmtId="0">
      <sharedItems containsString="0" containsBlank="1">
        <m/>
      </sharedItems>
    </cacheField>
    <cacheField name="Adolescent" numFmtId="0">
      <sharedItems containsString="0" containsBlank="1" containsNumber="1" containsInteger="1">
        <m/>
        <n v="1.0"/>
      </sharedItems>
    </cacheField>
    <cacheField name="Teenager" numFmtId="0">
      <sharedItems containsString="0" containsBlank="1">
        <m/>
      </sharedItems>
    </cacheField>
    <cacheField name="Derived Child" numFmtId="0">
      <sharedItems containsSemiMixedTypes="0" containsString="0" containsNumber="1" containsInteger="1">
        <n v="0.0"/>
        <n v="1.0"/>
        <n v="3.0"/>
        <n v="2.0"/>
      </sharedItems>
    </cacheField>
    <cacheField name="Derived youth" numFmtId="0">
      <sharedItems containsSemiMixedTypes="0" containsString="0" containsNumber="1" containsInteger="1">
        <n v="1.0"/>
        <n v="0.0"/>
        <n v="2.0"/>
      </sharedItems>
    </cacheField>
    <cacheField name="Children" numFmtId="0">
      <sharedItems containsString="0" containsBlank="1" containsNumber="1" containsInteger="1">
        <m/>
        <n v="1.0"/>
      </sharedItems>
    </cacheField>
    <cacheField name="Youth" numFmtId="0">
      <sharedItems containsString="0" containsBlank="1" containsNumber="1" containsInteger="1">
        <n v="1.0"/>
        <m/>
      </sharedItems>
    </cacheField>
    <cacheField name="WG #" numFmtId="0">
      <sharedItems containsSemiMixedTypes="0" containsString="0" containsNumber="1" containsInteger="1">
        <n v="3.0"/>
        <n v="2.0"/>
      </sharedItems>
    </cacheField>
    <cacheField name="Chapter #&#10;SPM">
      <sharedItems containsMixedTypes="1" containsNumber="1" containsInteger="1">
        <n v="5.0"/>
        <n v="17.0"/>
        <n v="16.0"/>
        <n v="14.0"/>
        <n v="13.0"/>
        <n v="12.0"/>
        <n v="6.0"/>
        <n v="1.0"/>
        <n v="9.0"/>
        <n v="8.0"/>
        <n v="7.0"/>
        <n v="4.0"/>
        <n v="18.0"/>
        <n v="11.0"/>
        <n v="15.0"/>
        <n v="10.0"/>
        <s v="SPM"/>
        <n v="2.0"/>
      </sharedItems>
    </cacheField>
    <cacheField name="Chapter title - WG2" numFmtId="0">
      <sharedItems containsBlank="1">
        <m/>
        <s v="17-Decision-Making Options for Managing Risk"/>
        <s v="16-Key Risks across&#10;Sectors and Regions"/>
        <s v="12-Central and South America"/>
        <s v="06-Cities Settlements and Key Infrastructure"/>
        <s v="05-Food, Fibre and Other Ecosystem Products"/>
        <s v="01-Point of Departure and Key Concepts"/>
        <s v="09-Africa"/>
        <s v="08-Poverty, Livelihoods and Sustainable Development"/>
        <s v="07-Health, Wellbeing and the Changing Structure of Communities"/>
        <s v="04-Water"/>
        <s v="18-Climate Resilient Development Pathways"/>
        <s v="11-Australasia"/>
        <s v="13-Europe"/>
        <s v="10-Asia"/>
        <s v="00-Summary for Policymakers"/>
        <s v="14-North America"/>
        <s v="15-Small Islands"/>
        <s v="02-Terrestrial and Freshwater Ecosystems and Their Services"/>
      </sharedItems>
    </cacheField>
    <cacheField name="Chapter title - WG3" numFmtId="0">
      <sharedItems containsBlank="1">
        <s v="05-Demand, Services and Social Aspects of Mitigation"/>
        <s v="17-Accelerating the Transition in the Context of Sustainable Development"/>
        <m/>
        <s v="16-Innovation, Technology Development and Transfer"/>
        <s v="14-International Cooperation"/>
        <s v="13-National and Sub-national Policies and Institutions"/>
        <s v="01-Introduction and Framing"/>
        <s v="09-Buildings"/>
        <s v="15-Investment and Finance"/>
        <s v="12-Cross sectoral Perspectives"/>
        <s v="00-Summary for Policymakers"/>
        <s v="02 - Emissions Trends and Drivers"/>
        <s v="06-Energy Systems"/>
      </sharedItems>
    </cacheField>
    <cacheField name="Section #">
      <sharedItems containsBlank="1" containsMixedTypes="1" containsNumber="1">
        <n v="5.4"/>
        <s v="ES"/>
        <n v="17.4"/>
        <n v="16.3"/>
        <n v="16.1"/>
        <n v="14.5"/>
        <n v="14.6"/>
        <n v="13.4"/>
        <n v="12.7"/>
        <n v="6.1"/>
        <n v="6.4"/>
        <s v="Executive Summary"/>
        <n v="5.2"/>
        <n v="5.7"/>
        <n v="5.1"/>
        <n v="1.3"/>
        <n v="1.1"/>
        <n v="9.11"/>
        <n v="8.5"/>
        <s v="7-Exec summary"/>
        <n v="7.3"/>
        <n v="8.4"/>
        <n v="6.2"/>
        <n v="9.4"/>
        <n v="7.4"/>
        <n v="7.1"/>
        <n v="9.8"/>
        <s v="7-FAQ"/>
        <n v="7.2"/>
        <n v="4.7"/>
        <n v="18.3"/>
        <n v="8.2"/>
        <n v="4.8"/>
        <n v="4.6"/>
        <n v="4.3"/>
        <n v="9.7"/>
        <s v="5-FAQ"/>
        <n v="5.6"/>
        <n v="11.4"/>
        <n v="5.13"/>
        <n v="8.3"/>
        <n v="5.12"/>
        <n v="4.4"/>
        <n v="11.1"/>
        <n v="12.5"/>
        <n v="15.6"/>
        <m/>
        <n v="9.1"/>
        <n v="16.5"/>
        <n v="10.3"/>
        <n v="16.6"/>
        <n v="16.2"/>
        <n v="9.3"/>
        <n v="12.4"/>
        <n v="13.7"/>
        <n v="12.3"/>
        <n v="10.4"/>
        <n v="9.5"/>
        <n v="5.0"/>
        <n v="10.5"/>
        <n v="1.4"/>
        <s v="Exec Summary"/>
        <n v="6.3"/>
        <n v="18.2"/>
        <s v="6-FAQ"/>
        <n v="18.5"/>
        <n v="17.1"/>
        <n v="9.12"/>
        <n v="5.14"/>
        <n v="12.8"/>
        <s v="B.1.3"/>
        <n v="9.0"/>
        <s v="5. Exec Summary"/>
        <s v="FAQ 4.3"/>
        <n v="10.6"/>
        <n v="9.2"/>
        <s v="CCP4.4.7"/>
        <n v="5.8"/>
        <s v="CCP6"/>
        <n v="4.5"/>
        <n v="2.6"/>
        <n v="17.3"/>
        <n v="15.7"/>
        <n v="15.5"/>
        <s v="7.4.2.6 Multi-sectoral Adaptation for Risks of Malnutrition"/>
        <n v="6.7"/>
        <s v="Table 9.13 | Examples of responses to climate change impacts to heritage sites.&#10;&#10;"/>
        <n v="5.5"/>
        <n v="17.5"/>
      </sharedItems>
    </cacheField>
    <cacheField name="Section Title">
      <sharedItems containsBlank="1" containsMixedTypes="1" containsNumber="1">
        <m/>
        <s v="Exec Summary"/>
        <s v="Enabling and Catalysing Conditions for&#10;Adaptation and Risk Management"/>
        <s v="16.3 A systemic view of technological innovation processes"/>
        <s v="16.1 Introduction and Framing"/>
        <s v="Synthesis"/>
        <s v="Actors and agency in the public process"/>
        <s v="Knowledge Gaps"/>
        <s v="5.2 Services, well-being and equity in demand-side mitigation"/>
        <s v="5.7 Knowledge gaps"/>
        <n v="1.3"/>
        <s v="Links to sustainable development"/>
        <s v="Benefits and Effectiveness of WaterRelated Adaptations, Their Limits and&#10;Trade-Off"/>
        <s v="Transitions to Climate Resilient Development"/>
        <s v="5.6 Governance and Policies"/>
        <s v="11.4 Indigenous Peoples"/>
        <s v="Synthesis of Observed AdaptationRelated Responses"/>
        <s v="11.1.2 Economic, Demographic and Social Trends"/>
        <s v="Adaption"/>
        <s v="Approaches to accelerate alignment of financial flows with long-term&#10;41 global goals"/>
        <s v="How can climate change affect social inequality in Europe?"/>
        <s v="Key Risks Across Sectors and Regions"/>
        <s v="Executive Summary"/>
        <s v="Regional and Sub-regional Characteristics"/>
        <s v="Reason for Concern across scales"/>
        <s v="Cross-Chapter Box DISASTER | Disasters as the Public Face of Climate Change"/>
        <s v="Mid to Long-term Risks (2041–2100)"/>
        <s v="7.3 Projected Future Risks under Climate&#10;Change"/>
        <s v="Synthesis of observed impacts of changes&#10;in climate related systems"/>
        <s v="14.6 Key Risks"/>
        <s v="Food systems"/>
        <s v="Food Security, Consumption and Nutrition"/>
        <s v="Observed Impacts, Projected Risks and Adaptation by Sector"/>
        <s v="Health, Well-Being and the Changing Structure of Communities"/>
        <s v="Hazards, Exposure, Vulnerabilities and Impacts"/>
        <s v="Key Systems and Associated Impacts,&#10;Adaptation and Vulnerabilities"/>
        <s v="Adaptation Implementation"/>
        <s v="Multi-level, multi-actor governance"/>
        <s v="Linking Development and Climate Action"/>
        <s v="Enabling Climate Resilient Development"/>
        <s v="Actors shaping climate governance"/>
        <s v="Enablers, Limits and Barriers to&#10;Adaptation"/>
        <s v="Sectoral and Regional Synthesis of&#10;Climate Resilient Developmen"/>
        <s v="Introduction"/>
        <s v="Land-related impacts, risks and opportunities associated with&#10;9 mitigation options"/>
        <s v="conclusion"/>
        <s v="B: Observed and Projected Impacts and Risks"/>
        <s v="&quot;Key Systems and Associated Impacts,&#10;Adaptation and Vulnerabilities&#10;&quot;"/>
        <s v="1.3 The Multilateral Context, Emission Trends and Key Developments"/>
        <s v="Observed Sectoral Impacts of Current&#10;Hydrological Changes"/>
        <s v="Assessment of the results of studies where decarbonisation transitions are framed within the context of sustainable development"/>
        <s v="7 Climate Resilient Development Pathways&#10;and Future Solutions in Small Islands"/>
        <s v="Assessment of Adaptation Options and&#10;Their Implementation"/>
        <s v="Low-Carbon Energy System Transitions in the Near- and Medium Term"/>
        <s v="Terrestrial and Freshwater Ecosystems and Their Services"/>
        <s v="FAQ"/>
        <s v="FAQs"/>
        <s v="Adaptation Success and Maladaptation,&#10;Monitoring, Evaluation and Learning"/>
      </sharedItems>
    </cacheField>
    <cacheField name="Subsection" numFmtId="0">
      <sharedItems containsBlank="1">
        <s v="5.4.2 Socio-cultural drivers of climate mitigation"/>
        <s v="Exec Summary"/>
        <s v="17.4.1.1 Social movements and education&#10;"/>
        <s v="17.4.5.4 Catalysing Agents"/>
        <s v="Table 16.7 Commonly used quantitative innovation metrics, organized by inputs, outputs and outcomes"/>
        <s v="16.1.1 Objective of the Chapte"/>
        <s v="14.5.3 Civil society and social movement"/>
        <s v="Table 14.5 Illustrative examples of multi-level governance addressing criteria of effectiveness"/>
        <s v="13.4.1 Actors and agency in the public process"/>
        <s v="Actors and agency in the public process"/>
        <s v="12.7.2 Knowledge Gaps by Sector"/>
        <s v="6.1.1 Background and Chapter Outline"/>
        <s v="&#10;6.4.3.4 Enables the Co-production of Adaptation Strategies with Citizens"/>
        <s v="6.4.3.6 Supports Visionary and Imaginative Design"/>
        <s v="Executive Summary"/>
        <s v="5.2.3 Equity, trust, and participation in demand-side mi"/>
        <m/>
        <s v="5.1.3 Chapter Framework"/>
        <s v="1.3.3 Some Other Key Trends and Developments"/>
        <s v="1.1.1&#10;A Changing Climate in a Changing World"/>
        <s v="9.11.1.2 Human Capital Development and Education"/>
        <s v="8.5.2.1 Factors that Support Enabling Environments for Adaptation"/>
        <s v="7-Exec summary"/>
        <s v="7.3.1.11 Future Risks Related to Mental Health and Well-Being"/>
        <s v="8.4.5.4 Future Livelihood Challenges in the Context of Risks and Adaptation Limits"/>
        <s v="6.2.2.2 Urban Flooding"/>
        <s v="9.4.5.3 Climate Change Literacy"/>
        <s v="7.4.6.7 Inclusive and Integrative Approaches to Climate- Resilient Peace"/>
        <s v="7.1.7.3.7 Vulnerability Experienced through Food Systems"/>
        <s v="9.8.4 Social well-being/////9.8.4.2 Improved access to energy sources, gender equality and time savings"/>
        <s v="FAQ 12.3 | How do climatic events and conditions affect migration and displacement in Central and South America, will this change due to climate change, and how can communities adapt?"/>
        <s v="Box 7.4 | Gender Dimensions of Climate-Related Migration"/>
        <s v="4.7.1.2 Benefits, Including Co-benefits of Water-related Adaptation Responses and Resulting Maladaptation"/>
        <s v="Cross-Chapter Box GENDER | Gender, Climate Justice and Transformative Pathways"/>
        <s v="8.2.2.2 Observed Impacts and Implications for Structural Inequalities, Gender and Access to Resources"/>
        <s v="Box 7.1"/>
        <s v="7.2.7.4 Gendered Dimensions of Climate-Related Conflict"/>
        <s v="/18.3.2 Accelerating TransitionsCross-Chapter Box GENDER | Gender, Climate Justice and Transformative Pathways"/>
        <s v="4.8.3 Gender, Equity and Social Justice"/>
        <s v="4.6.4 Adaptation in the Water, Sanitation and Hygiene Sector"/>
        <s v="4.3.3 Observed Impacts on Water, Sanitation and Hygiene (WaSH)"/>
        <s v="table 9.4 Aspects of mitigation actions in buildings and their contributions to the 2030 Sustainable&#10;2 Development Goal"/>
        <s v="18.3.2 Accelerating Transitions Cross-Chapter Box GENDER | Gender, Climate Justice and Transformative Pathways"/>
        <s v="Box 9.2 | Indigenous knowledge and local knowledge"/>
        <s v="7.4.2.6 Multi-sectoral Adaptation for Risks of Malnutrition"/>
        <s v="Table notges"/>
        <s v="FAQ 5.5: Climate change is not the only factor threatening global food security: other than climate action, what other actions are needed to end hunger and ensure access by all people to nutritious and sufficient food all year round?"/>
        <s v="5.6.4 Policy sequencing and packaging to strengthen enabling conditions"/>
        <s v="Box 5.13: Supporting Youth Adaptation in Food Systems&#10;"/>
        <s v="8.3.4.2 Economic (e.g., Income, Assets) Impacts of Climate Change and Vulnerability"/>
        <s v="5.12 Food Security, Consumption and Nutrition // 5.12.1 Introduction"/>
        <s v="Table 5.14 |  Impacts from climate change drivers on the four dimensions of food security. Adapted from Table 5.1 in SRCCL"/>
        <s v="table 16.2 |  Observed examples of maladaptation and co-benefits from adaptation-related responses in human systems."/>
        <s v="Box 4.4 | COVID-19 Amplifies Challenges for WaSH Adaptation"/>
        <s v="12.5.7 Poverty, Livelihood and Sustainable Development"/>
        <s v="15.6.7 Development of local capital market"/>
        <s v="4.8.3 Gender, Equity and Social Justice "/>
        <s v="8.3.2.1 Hotspots and Spatial Patterns of Multidimensional Vulnerability"/>
        <s v="6.2.1 Risk Creation in Cities, Settlements and Infrastructure"/>
        <s v="Frequently Asked Question"/>
        <s v="8.3.4.1 Economic (e.g., Income, Assets) Impacts of Climate Change and Vulnerability"/>
        <s v="9.10.2.4 Impacts of Extreme Weather"/>
        <s v="16.5.2.3.5 Risk to human health (RKR-E)"/>
        <s v="9.8.1 Vulnerability to Observed and Projected Impacts from Climate Change"/>
        <s v="5.12.4.1 Food availability and access"/>
        <s v="9.8.2.2 Energy/fuel poverty, indoor environmental quality and health"/>
        <s v="9.10.2 Observed Impacts and Projected Risks "/>
        <s v="10.3.3 Demographics and Socioeconomic Characteristics"/>
        <s v="16.6.1.2 Results, Implications and Gaps"/>
        <s v="Cross-Chapter Box DISASTER"/>
        <s v="16.6.2 Sustainable development and technological innovation: Synergies, trade-offs and&#10;14 governance"/>
        <s v="9.10.2.6.1 Mental health and well-being"/>
        <s v="9.3.2 Adaptation Co-Benefits and Trade-Offs with Mitigation and SDGs"/>
        <s v="16.5.2.3.7 Risk to water security (RKR-G"/>
        <s v="9.10.2.2.1 Diarrhoeal diseases&#10;Observed impacts"/>
        <s v="7.3.1.1 Global Impacts"/>
        <s v="7.3.1.4 Projected Impacts on Waterborne Diseases"/>
        <s v="16.6.3.3 Distribution of Impacts (RFC3)"/>
        <s v="16.2.3.3 Coastal systems"/>
        <s v="14.6.2 Key Risks Across Sectors in North America"/>
        <s v="12.4.1 Introduction"/>
        <s v="9.10.2.6 Non-communicable Diseases and Mental Health"/>
        <s v="7.2.4.4 Observed Impacts on Malnutrition"/>
        <s v="7.3.1.9.1 Malnutrition"/>
        <s v="14.5.6 Health and Well-being&#10; /14.5.6.5 Water-Borne Disease"/>
        <s v="Observed Impacts and Projected Risks"/>
        <s v="12.3.3 Northern South America Sub-region"/>
        <s v="0.4.7 Health and Well-Being&#10;"/>
        <s v="9.5.2.1.2 Projections"/>
        <s v="9.5.4.2 Projections"/>
        <s v="9.5.6.1.2 Projections"/>
        <s v="Box 8.6 | Social dimensions of the Amazonia forest fires and future risks"/>
        <s v="8.4.5.6 Future Challenges for Vulnerability and Livelihood Security due to Adaptation Limits of People and Ecosystems"/>
        <s v="7.2.4.2 Injuries Arising from Extreme Weather Events Other&#10;than Heat and Cold"/>
        <s v="6.2.2 Dynamic Interaction of Urban Systems with Climat"/>
        <s v="5.14.2.2 Incorporating Indigenous knowledge and local knowledge"/>
        <s v="FAQ6.4"/>
        <s v="4.8.6 Polycentric Water Governance"/>
        <s v="9.10.2.5 Malnutrition&#10;9.10.2.5.1 Observed impacts"/>
        <s v="10.5.7 Education and Capacity Development"/>
        <s v="17.4.5.4 Catalysing Agents/Table 17.6 |  Examples of types of climate-related litigation"/>
        <s v="14.5.3 Civil society and social movements"/>
        <s v="6.1.5 Changes in the Global Enabling Environment"/>
        <s v="1.4.1.1 Equitable Adaptation Informed by Concepts of Justice"/>
        <s v="8.4.5.3 Future Limits to Adaptation"/>
        <s v="9.10.1 The Influence of Social Determinants of Health on the Impacts of Climate Change"/>
        <s v="6.2.3.1 Urban Poverty and Vulnerability"/>
        <s v="Box 9.1 |Figure Box 9.1.1 |&#10;Factors contributing to the progression of vulnerability to climate change in African contexts considering socioeconomic&#10;processes, resource access, livelihood changes, and intersectional vulnerability among social groups"/>
        <s v="1.4.4.1 Limits to Adaptation and Relation to Transformation"/>
        <s v="Box 18.5 | The Role of Ecosystems in Climate Resilient Development"/>
        <s v="6.3.6.1 Equity and Justice"/>
        <s v="Box 18.2 | Visions of Climate Resilient Development in Kenya"/>
        <s v="14.5.3 Civil society and social movem"/>
        <s v="13.4.2. Shaping climate governance through litigation"/>
        <s v="6.4.3.5 Addresses Inequalities through Intersectional Perspectives"/>
        <s v="9.10.3.2 Community Engagement"/>
        <s v="15.6.4 Education and Awareness-Raising"/>
        <s v="6.3.3.5 Education and Communication"/>
        <s v="FAQ6.5"/>
        <s v="Table 18.6 |  Regional synthesis of dimensions of climate resilient development. For each region"/>
        <s v="Governance of land-related impacts of mitigation option"/>
        <s v="9.4.2.2 Good Governance"/>
        <s v="9.12.3 Adaptation"/>
        <s v="5.14.2.3 System transformation and policy enablers"/>
        <s v="5.12.8 Incorporating Human Rights-Based Approaches into Food Systems"/>
        <s v="10.5.6 Social Protection"/>
        <s v="16.5.2.3.4 Risk to living standards (RKR-D)"/>
        <s v="12.3.1 Central America Sub-region"/>
        <s v="9.10.2.3.1 Mortality and morbidity"/>
        <s v="7.1.7.3 Heightened Vulnerability to Climate-Related Impacts on Health and Well-Being Experienced by Specific Groups and Through Specific Pathways 7.1.7.3.1 Women and Girls"/>
        <s v="7.2.4.1 Heat- and Cold-Related Mortality and Morbidity"/>
        <s v="8.4.5.2 Future risks, vulnerabilities, differentiated inequalities and livelihood shifts"/>
        <s v="Table 11.14 |  Key risks from climate change based on assessment of the literature and expert judgement (Supplementary Material SM 11.2). Assessment criteria are magnitude,&#10;timing, likelihood and adaptive capacity. Risk drivers are hazards, exposure and v"/>
        <s v="12.8 Conclusion"/>
        <s v="8.2.1.6 Interactions Between Climate Hazards and Social- ecological Thresholds"/>
        <s v="12.5.8.4 Migrations and Displacements"/>
        <s v="9.3.1&#10;Climate Adaptation Options Adaptation Feasibility and Effectiveness"/>
        <s v="B.1.3"/>
        <s v="Identification and Assessment of Key Risks and&#10;Representative Key Risks"/>
        <s v="Key Risks Across Sectors and Regions"/>
        <s v="7.2.2 Observed Impacts on Communicable Diseases"/>
        <s v="9.7.2.2 Vulnerability&#10;9.7.2.2 Vulnerability"/>
        <s v="5. Exec Summary"/>
        <s v="Figure 14.8 | Pathways through which climate change impacts mental health risk in North America"/>
        <s v="7.1.7.3 Heightened Vulnerability to Climate-Related Impacts on Health and Well-Being Experienced by Specific Groups and Through Specific Pathways"/>
        <s v="7.2.5.1 Observed Impacts on Mental Disorders"/>
        <s v="7.1.7.3.1 Women and Girls"/>
        <s v="5.14.1 State of Adaptation of Food, Feed, Fibre and Other Ecosystem Products"/>
        <s v="Table 14.5 | A summary of adaptation options for different health outcomes in North America"/>
        <s v="9.5.5.1.2 Projections"/>
        <s v="9.10.2.3.2 Heat stress in specific settings"/>
        <s v="9.10.2.7 Air Quality-related Health Impacts"/>
        <s v="9.10.3.4.1 Adaptation to prevent malaria"/>
        <s v="7.2.3.4 Diabetes"/>
        <s v="6.2.6 Impacts and Risks of Urban Adaptation Actions"/>
        <s v="FAQ 4.3 | How will climate change impact the severity of water-related disasters, such as droughts and floods?"/>
        <s v="10.6.2 Disaster Risk Reduction and Climate-Change&#10;Adaptation Linkages"/>
        <s v="6.4.6 Monitoring and Evaluation Frameworks for Adaptation Used in Cities, Settlements and Infrastructures"/>
        <s v="9.8.2Climate mitigation actions in buildings and health impacts////9.8.2.2 Energy/fuel poverty, indoor environmental quality and health"/>
        <s v="6.3.5.6 Water and Sanitation"/>
        <s v="6.4.3.3 Facilitates Coordination Across Separate Actors and Interests"/>
        <s v="1.3.3 Some Other Key Trends and Development"/>
        <s v="7.2.5.2 Observed Impacts on Well-Being"/>
        <s v="4.6.8 Adaptations Through Human Mobility and Migration"/>
        <s v="10.4.7.1 Observed Impacts"/>
        <s v="Table 9.2"/>
        <s v="CCP4.4.7 Governance and Finance for Sustainable Development"/>
        <s v="4.6.1 Key Risks Related to Water"/>
        <s v="12.4.2 GHG emissions from food systems"/>
        <s v="Figure 12.7 - Territorial national per capita GHG emissions from food systems"/>
        <s v="9.10.2.5.2 Projected risks"/>
        <s v="8.3.2.1.2 People residing in most vulnerable versus least vulnerable regions "/>
        <s v="8.3.5.1 Livelihood Shifts Resulting from L&amp;D from Climate Change"/>
        <s v="5.8.2.1 Food security: provision and nutrition"/>
        <s v="&#10;5.12.3.1 Impacts on food availability"/>
        <s v="9.8.2 Climate mitigation actions in buildings and health impacts 9.8.2.1 Lack of access to clean energy"/>
        <s v="9.10.2.2.2 HIV&#10;Observed impacts"/>
        <s v="7.1.4 Interpretation of ‘Health and Well-Being’ Used in This Chapter"/>
        <s v="7.2.2.3 Observed Impacts on Food-Borne Diseases"/>
        <s v="7.2.2.4 Respiratory Tract Infections"/>
        <s v="Figure Projected annual additional deaths attributable to climate change, in 2030 and 2050 compared to 1961–1990"/>
        <s v="CCP6.2.6 Human Health and Wellness in the Arctic"/>
        <s v="4.5.3 Projected Risks to Water, Sanitation and Hygiene (WaSH)"/>
        <s v="4.3.3 Observed Impacts on Water, Sanitation and Hygiene (WaSH"/>
        <s v="2.6.4 Adaptation for Increased Risk of Disease"/>
        <s v="17.3.2 Short-term and long-term transitions///////17.3.2.2 Renewable energy penetration and fossil-fuel phase-out"/>
        <s v="Table 15.7 |  Enabling conditions and factors for adaptation in small islands"/>
        <s v="15.5.6 Livelihood Responses"/>
        <s v="9.8.4 Social well-being////9.8.4.2 Improved access to energy sources, gender equality and time savings"/>
        <s v="9.8.5 Economic implications of mitigation actio///9.8.5.1 Buildings-related labour productivity"/>
        <s v="Table 7.7 | Summary of adaptation options for key risks associated with malnutrition."/>
        <s v="6.7.7 The Costs and Benefits of Low-Carbon Energy System Transitions in the Context&#10;20 of Sustainable Developmen"/>
        <s v="How can climate change affect social inequality in Europe?"/>
        <s v="Table 18.7 | Sectoral synthesis of dimensions of climate resilient development. "/>
        <s v="12.5.6 Health and Well-being"/>
        <s v="9.8.2.1 Lack of access to clean energy"/>
        <s v="9.10.3 Adaptation for Health and Well-being in Africa"/>
        <s v="7.4.2.7 Adaptation Options for Risks to Mental Health"/>
        <s v="BOX 4.9       &quot; Illustrative examples of adaptation responses and their benefits across different outcome indicators"/>
        <s v="9.10.3.3 Health Financing"/>
        <s v="9.12.1 Observed Impacts on Cultural Heritage."/>
        <s v="12.4.4.2 Regulatory and administrative instruments"/>
        <s v="8.2.1.7 Linkages Between Climate Change Impacts and Sustainable Development Goals "/>
        <s v="5.5.3.2 Impacts of increased temperature on livestock"/>
        <s v="17.3.3 Cross-sectoral transitions///17.3.3.3 Industry"/>
        <s v="15.6.7 Development of local capital markets"/>
        <s v="FAQ 5.1 What can every person do to limit war"/>
        <s v="17.5.1.1.3 Enabling successful adaptation and pre-empting&#10;maladaptation"/>
      </sharedItems>
    </cacheField>
    <cacheField name="Page #" numFmtId="0">
      <sharedItems containsString="0" containsBlank="1" containsNumber="1" containsInteger="1">
        <n v="557.0"/>
        <n v="506.0"/>
        <n v="1765.0"/>
        <n v="2599.0"/>
        <n v="1666.0"/>
        <n v="2418.0"/>
        <n v="1508.0"/>
        <n v="1515.0"/>
        <n v="1375.0"/>
        <n v="1762.0"/>
        <n v="912.0"/>
        <n v="973.0"/>
        <n v="974.0"/>
        <n v="911.0"/>
        <n v="525.0"/>
        <n v="570.0"/>
        <n v="721.0"/>
        <n v="165.0"/>
        <n v="126.0"/>
        <n v="1387.0"/>
        <n v="1231.0"/>
        <n v="1046.0"/>
        <n v="1098.0"/>
        <n v="1219.0"/>
        <n v="926.0"/>
        <n v="1319.0"/>
        <n v="1123.0"/>
        <n v="1053.0"/>
        <n v="1058.0"/>
        <n v="1045.0"/>
        <n v="1003.0"/>
        <n v="1767.0"/>
        <n v="1085.0"/>
        <n v="643.0"/>
        <n v="2701.0"/>
        <n v="1192.0"/>
        <n v="1055.0"/>
        <n v="1088.0"/>
        <n v="656.0"/>
        <n v="627.0"/>
        <n v="587.0"/>
        <n v="1000.0"/>
        <n v="2702.0"/>
        <n v="1331.0"/>
        <n v="1110.0"/>
        <n v="998.0"/>
        <n v="1112.0"/>
        <n v="1111.0"/>
        <n v="837.0"/>
        <n v="569.0"/>
        <n v="1629.0"/>
        <n v="820.0"/>
        <n v="1207.0"/>
        <n v="793.0"/>
        <n v="2439.0"/>
        <n v="628.0"/>
        <m/>
        <n v="1746.0"/>
        <n v="1603.0"/>
        <n v="657.0"/>
        <n v="1197.0"/>
        <n v="922.0"/>
        <n v="1889.0"/>
        <n v="1205.0"/>
        <n v="1378.0"/>
        <n v="2462.0"/>
        <n v="1350.0"/>
        <n v="798.0"/>
        <n v="1001.0"/>
        <n v="1372.0"/>
        <n v="555.0"/>
        <n v="1468.0"/>
        <n v="2479.0"/>
        <n v="1191.0"/>
        <n v="591.0"/>
        <n v="1695.0"/>
        <n v="15.0"/>
        <n v="1379.0"/>
        <n v="1304.0"/>
        <n v="2464.0"/>
        <n v="1373.0"/>
        <n v="1090.0"/>
        <n v="1095.0"/>
        <n v="2491.0"/>
        <n v="2426.0"/>
        <n v="1984.0"/>
        <n v="1279.0"/>
        <n v="1075.0"/>
        <n v="1097.0"/>
        <n v="794.0"/>
        <n v="796.0"/>
        <n v="1970.0"/>
        <n v="1860.0"/>
        <n v="1891.0"/>
        <n v="1705.0"/>
        <n v="1509.0"/>
        <n v="1323.0"/>
        <n v="1326.0"/>
        <n v="1328.0"/>
        <n v="1221.0"/>
        <n v="1225.0"/>
        <n v="1074.0"/>
        <n v="819.0"/>
        <n v="995.0"/>
        <n v="659.0"/>
        <n v="1525.0"/>
        <n v="921.0"/>
        <n v="160.0"/>
        <n v="1217.0"/>
        <n v="2657.0"/>
        <n v="1174.0"/>
        <n v="929.0"/>
        <n v="170.0"/>
        <n v="1320.0"/>
        <n v="2695.0"/>
        <n v="958.0"/>
        <n v="2670.0"/>
        <n v="29.0"/>
        <n v="1376.0"/>
        <n v="1382.0"/>
        <n v="719.0"/>
        <n v="46.0"/>
        <n v="2090.0"/>
        <n v="946.0"/>
        <n v="996.0"/>
        <n v="4.0"/>
        <n v="45.0"/>
        <n v="2729.0"/>
        <n v="1732.0"/>
        <n v="1310.0"/>
        <n v="1397.0"/>
        <n v="821.0"/>
        <n v="801.0"/>
        <n v="1524.0"/>
        <n v="2461.0"/>
        <n v="1698.0"/>
        <n v="1377.0"/>
        <n v="1051.0"/>
        <n v="1066.0"/>
        <n v="1637.0"/>
        <n v="1763.0"/>
        <n v="1185.0"/>
        <n v="1751.0"/>
        <n v="1302.0"/>
        <n v="9.0"/>
        <n v="2454.0"/>
        <n v="1062.0"/>
        <n v="637.0"/>
        <n v="1346.0"/>
        <n v="1291.0"/>
        <n v="1289.0"/>
        <n v="717.0"/>
        <n v="1972.0"/>
        <n v="1076.0"/>
        <n v="1507.0"/>
        <n v="1318.0"/>
        <n v="1052.0"/>
        <n v="812.0"/>
        <n v="834.0"/>
        <n v="2416.0"/>
        <n v="1968.0"/>
        <n v="1290.0"/>
        <n v="1327.0"/>
        <n v="1383.0"/>
        <n v="1073.0"/>
        <n v="924.0"/>
        <n v="939.0"/>
        <n v="663.0"/>
        <n v="1529.0"/>
        <n v="1523.0"/>
        <n v="980.0"/>
        <n v="994.0"/>
        <n v="1002.0"/>
        <n v="957.0"/>
        <n v="971.0"/>
        <n v="162.0"/>
        <n v="262.0"/>
        <n v="1206.0"/>
        <n v="1863.0"/>
        <n v="1078.0"/>
        <n v="1079.0"/>
        <n v="633.0"/>
        <n v="2253.0"/>
        <n v="622.0"/>
        <n v="1283.0"/>
        <n v="1284.0"/>
        <n v="1198.0"/>
        <n v="1209.0"/>
        <n v="764.0"/>
        <n v="795.0"/>
        <n v="1280.0"/>
        <n v="1049.0"/>
        <n v="1064.0"/>
        <n v="1089.0"/>
        <n v="2340.0"/>
        <n v="616.0"/>
        <n v="585.0"/>
        <n v="292.0"/>
        <n v="1744.0"/>
        <n v="2463.0"/>
        <n v="2440.0"/>
        <n v="2092.0"/>
        <n v="2079.0"/>
        <n v="1004.0"/>
        <n v="705.0"/>
        <n v="300.0"/>
        <n v="2097.0"/>
        <n v="1398.0"/>
        <n v="2728.0"/>
        <n v="1745.0"/>
        <n v="1113.0"/>
        <n v="642.0"/>
        <n v="1395.0"/>
        <n v="1293.0"/>
        <n v="1186.0"/>
        <n v="1047.0"/>
        <n v="750.0"/>
        <n v="753.0"/>
        <n v="1755.0"/>
        <n v="572.0"/>
        <n v="2604.0"/>
      </sharedItems>
    </cacheField>
    <cacheField name="Quote" numFmtId="0">
      <sharedItems>
        <s v="Climate social movements ... aim to increase a sense of agency amongst certain social groups (e.g. young people or indigenous communities) that structural change is possible. Climate strikes have become internationally prevalent, for example the September"/>
        <s v="Collective action as part of social or lifestyle movements underpins system change (high 21 confidence). Collective action and social organising are crucial to shift the possibility space of public 22 policy on climate change mitigation. For example, clim"/>
        <s v="Sustainable development and deep decarbonization will involve people and communities being&#10;8 connected locally through various means – including globally via the internet and digital technologies&#10;9 (Bradbury 2015; Scharmer 2018; Scharmer, C, Kaufer 2015) "/>
        <s v="These movements usually focus on climate mitigation but sometimes&#10;include adaptation. Their social bases include groups which had not&#10;previously been active in climate politics, notably children and youth,&#10;as well as sectors with long traditions of enviro"/>
        <s v="Table 16.7 Commonly used quantitative innovation metrics, organized by inputs, outputs and outcomes.&#10;&#10;Creation of legitimacy -- Youth and public demonstration"/>
        <s v="Many people, especially youth, around the world are calling for urgency,&#10;ambition and action. Companies are wondering how to manage new&#10;threats to their bottom line, or how to grasp new opportunities. On top&#10;of this growing concern about climate change, t"/>
        <s v="The Paris Agreement’s preamble explicitly recognises the importance of engaging “various actors” in addressing climate change, and the decision adopting the Agreement created the Non-State Actor Zone for Climate Action platform to aid in scaling up these "/>
        <s v="Youth climate movement raising mitigation and fossil fuel divestment on political agendas and in financial sector"/>
        <s v="In March 2019, the first global climate strike took place, turning out more than 1 million people around the world (Carrington 2019). Six months later in September 2019, young people and adults responded to a call 3 to participate in climate strikes as pa"/>
        <s v="Although digital activism makes it easier to connect globally, it is unclear how digital technology will affect the youth climate movement, and its effects on carbon emissions. Research suggests that online activism is likely to involve a more limited ran"/>
        <s v="Regarding the relation of social movements and climate-change adaptation, institutions and politics, two major issues stand out: youth movements for climate change and the resistances, mainly urban, to climate-change adaptation policies. Little connection"/>
        <s v="Voluntary, networked action led by cities was also illustrated by a November 2019 call to Mayors and youth climate activists to sign a voluntary pledge in a ‘Race to Zero’ ahead of the Conference of the Parties 26, which included endorsing principles of a"/>
        <s v="Youth movements such as Forum for Future have joined forces with other environmental and Indigenous organisations to lobby governments and institutions to action (Kenis, 2021; Fisher and Nasrin, 2021; Davies and Hügel, 2021; Hayward, 2021). "/>
        <s v="Social movements can be powerful sources of such alternative visions of the future, as exemplified by recent Youth Climate Strikes and Extinction Rebellion (limited evidence, medium agreement). Community protest such as Youth Climate Strikes have influenc"/>
        <s v="Participatory planning for infrastructure provision and risk management to address climate change and underlying drivers of risk in informal and under- serviced neighbourhoods, the inclusion of Indigenous knowledge and local knowledge, communication and e"/>
        <s v="25 Environmental justice and climate justice activists worldwide have called attention to the links between&#10;26 economic and environmental inequities, collected and publicised data about them, and demanded&#10;27 stronger mitigation (Goodman 2009; Schlosberg a"/>
        <s v="Knowledge gap 4: Dynamic interaction between individual, social, and structural drivers of&#10;46 change&#10;47 Better understanding is required on: (1) More detailed causal mechanisms in the mutual interactions&#10;48 between individual, social, and structural drive"/>
        <s v="FIGURE -- Youth innovation is under adaptation and mitigation in the framework for chapter 5"/>
        <s v="Civil society pressures for stronger action. Civic engagement increased leading up to the Paris Agreement&#10;10 (Bäckstrand and Lövbrand 2019) and after. Youth movements in several countries show young people’s&#10;11 awareness about climate change, evidenced by"/>
        <s v="In late 2019, protests calling for strengthened climate action reached an unprecedented level of over 6000 events in 185 countries, with a reported estimate of 7.6 million participants, largely led by the ‘Fridays for Future’ youth movement (Chase-Dunn an"/>
        <s v="Several studies indicate that experiencing low rainfall, warming temperatures or extreme weather events reduce education attainment and that future climate change may reduce children’s school participation, particularly for agriculturally dependent and po"/>
        <s v="The literature shows with high confidence that the poorest groups in society often lose out, and require greater planned adaptation support, having less capacity to adapt than better off groups with easy access to assets (Barbier and Hochard, 2018; Ziervo"/>
        <s v="Climate change is expected to have adverse impacts on well-being and to further threaten mental health (very high confidence). Children and adolescents, particularly girls, elderly people, and people with existing mental, physical and medical challenges a"/>
        <s v="Climate change is expected to have adverse impacts on well-being, some of which will become serious enough to threaten mental health (very high confidence). However, changes (Hayes and Poland, 2018) in extreme events due to climate change, including flood"/>
        <s v="The incidence of floods also increases the occurrence of diseases (e.g., diarrhoea and respiratory infections) and undernutrition in children living in informal settlements and slums in Asia (Ghosh, 2018) and Africa (Clark et al., 2020). Women and childre"/>
        <s v="In addition, emerging research shows the cascading consequences of hazard events, in this case urban flooding, on other risks to well-being in ways that are particularly severe for the urban poor, including mental ill-health, incidents of domestic violenc"/>
        <s v="Age: Elderly populations and young children are most vulnerable to health consequences of heat waves, poor air quality, and climate disasters (Cairncross et al. 2018 (Drivdal 2016; Buyana et al. 2019) (Box 9.1). These groups might not get appropriate food"/>
        <s v="The 2020 UNEP report on gender and security recommends integrated policy frameworks, better financing to strengthen women’s&#10;roles in peacebuilding, integrated programme design, and further research on gender, climate and security linkages. Inclusive appro"/>
        <s v="Stresses and shocks associated with climate change are drivers of food&#10;insecurity, particularly in sub-Saharan Africa, Asia and Latin America&#10;(Betts et al., 2018). The most vulnerable groups include smallholder&#10;farmers, pastoralists, agricultural laborers"/>
        <s v="Extreme climate events have immediate and long-term impacts on food insecurity and malnutrition in poor and vulnerable communities, including when women and girls need to undertake additional duties as laborers and caregivers (FAO et al., 2018)."/>
        <s v="Climate hazards are associated with increased violence against women, girls and vulnerable groups, and the experience of armed conflict is gendered (medium confidence)."/>
        <s v="In most low- and middle-income developing countries women and children (particularly girls) spend a 49 significant amount of their time for gathering fuels for cooking and heating (World Health Organization 50 2016; Rosenthal et al. 2018). For example, in"/>
        <s v="The increasing frequency and magnitude of droughts, tropical storms, hurricanes and heavy rains producing landslides and floods have amplified internal movements, overall rural to urban. For instance, rural-to-urban migration in northern Brazil and intern"/>
        <s v="In many cultures, migrants are most often able-bodied, young men (Call et al., 2017; Heaney and Winter, 2016)."/>
        <s v="Migration also has gendered impacts, with girls from migrating families being taken out of school (Gioli et al., 2014) or interrupting children’s education overall (WarnerandAfifi,2014)."/>
        <s v="Climate-related extreme events also affect women’s health—by increasing the risk of maternal and infant mortality, disrupting access to family planning and prevention of mother to child transmission&#10;regimens for human immunodeficiency virus (HIV) positive"/>
        <s v="Gender influences the way that people also experience loss and process psychological and emotional distress of losses, such as mortality of children and other relatives in climate-related disasters (Chandra et al., 2017). Women’s capacities are often cons"/>
        <s v="In Uganda, climate change drives indigenous men to increase their distance and time from home and their families in search of&#10;water and food, leading to an increase in sexual violence against indigenous women and girls in their communities (Mamo, 2020)."/>
        <s v="Motivations for inter-group violence may be influenced by constructions of masculinity, for example the responsibility to secure their family’s survival or pay dowries (Myrttinen et al., 2017), and gendered roles may incentivise young men to protest or to"/>
        <s v="Climate change is reducing the quantity and quality of safe water available in many&#10;regions of the world and increasing domestic water management responsibilities (high confidence). In regions with poor drinking water&#10;infrastructure, it is forcing, primar"/>
        <s v="In most societies in developing countries, women and girls are in charge of fetching water. The necessity of water collection takes away time from income-generating activities and education (high confidence) (Fontana and Elson, 2014; Kookana et al., 2016;"/>
        <s v="During periods of water insecurity, people often implement maladaptive strategies (Magnan et al., 2016), that is, strategies that can increase the risk of adverse health impacts, increase exposure to violence or cause malnutrition (Kher et al., 2015; Pomm"/>
        <s v="Climate-induced water scarcity and supply disruptions disproportionately impact women and girls. The necessity of water collection takes away time from income-generating activities, child care and education (Yadav and Lal, 2018; Schuster et al., 2020) (me"/>
        <s v="SDG 5: Efficient cook-stoves and improved access to electricity and clean fuels in developing countries will result in substantial time savings for women and children, thus increasing the time for rest, communication, education and productive activities. "/>
        <s v="Increased access to reproductive health and family planning services, which contributes to climate change resilience and socioeconomic&#10;development through improved health and well-being of women and their children, including increased access to education,"/>
        <s v="The diversity of African languages is crucial for climate adaptation. Africa has over 30% of the world’s Indigenous languages (Seti et al., 2016), which are exceptionally rich in ecosystem-specific knowledge on biodiversity, soil systems and water (Oyero,"/>
        <s v="Adaptation actions include ... a combination of access to health— including maternal, child and reproductive health— and nutrition services, water and sanitation (high confidence); access to nutrition- sensitive and shock-responsive social protection (hig"/>
        <s v="Notes (from table 9.4) SDG1: Sufficiency and efficiency measures result in reduced energy expenditures and other financial savings that further lead to poverty reduction. Access to modern energy forms will largely help alleviate poverty in developing coun"/>
        <s v="A growing body of research acknowledges that mitigation actions in buildings may have substantial&#10;32 social and economic value beyond their direct impact of reducing energy consumption and/or GHG&#10;33 emissions (Ürge-Vorsatz et al. 2016; Deng et al. 2017; R"/>
        <s v="Adaptive social protection programmes and mechanisms that can support food insecure households and individuals include cash transfers or public work programmes, land reforms, and extension of credit and insurance services that reduce food insecurity and m"/>
        <s v="Adaptation to reduce the risk of malnutrition requires multi-sectoral, integrated approaches (very high confidence). Adaptation actions include access to healthy, affordable diverse diets from sustainable food systems (high confidence) ; a combination of "/>
        <s v="For food consumers, we could consider shifts to different diets that are healthier and make more efficient use of natural resources; depending on context, these could involve rebalancing consumption of meat and highly processed foods, reducing food loss a"/>
        <s v="SDG16: 6 Building retrofits are associated with lower crime. Improved access to electric lighting can improve safety 7 (particularly for women and children). Institutions that are effective, accountable and transparent are needed at all 8 levels of govern"/>
        <s v="The uptake of decentralised energy services using solar PV in rural areas in&#10;20 developing countries is one such example where successful initiatives are linked to the convergence of&#10;21 multiple policies that include import tariffs, research incentives fo"/>
        <s v="More studies with a gender perspective on climate change as a determinant of Indigenous Peoples’ health are needed, along with the perspectives of indigenous children and youth, displaced individuals and communities in urban settings (Kowalczewski and Kle"/>
        <s v="Due to ongoing impacts of colonisation, Aboriginal and Torres Strait Islander Peoples have, on average, lower income, poorer nutrition, lower school outcomes and employment opportunities, higher incarceration and higher levels of removal of children than "/>
        <s v="Box 5.13: Supporting Youth Adaptation in Food Systems&#10;Young people are key agents in agrifood systems: both a vulnerable group, and one that can foster systemic change (high confidence) (Brooks et al., 2019; Figure X; IFAD, 2019; Flynn and Sumberg, 2021; "/>
        <s v="Geographical focus on non-economic losses in the literature is largely on&#10;the Global South, with studies mainly smaller in scale (high agreement).&#10;Many events studied include severe storms, floods and landslides. Key&#10;groups affected include low-income gro"/>
        <s v="TABLE &#10;CIDs and mechanisms for food security impacts: Increase in number and intensity of extreme weather events (e.g., droughts, floods) lead to increased food prices, which often leads to lower dietary diversity as well as lower consumption levels.&#10;&#10;Gro"/>
        <s v="Climate change extreme events make fruits and vegetables&#10;relatively unaffordable compared with less-nutrient-dense&#10;foods. Countries dependent on food imports, e.g., Small Island&#10;Developing States. Poor households living in flash flood and&#10;saline zones in "/>
        <s v="Increase in number and intensity of extreme weather events (e.g., droughts, floods) lead to increased food prices, which often leads to lower dietary diversity as well as lower consumption levels Low-income consumers.&#10;Women and girls."/>
        <s v="Expansion of informal settlements in cities (Solomon Islands);&#10;relocation to areas prone to landslide and soil erosion or insufficient&#10;housing (Fiji); disproportionate burden on vulnerable communities&#10;(China); temporary relocation created gender inequalit"/>
        <s v="Compound disasters have arisen due to either the co-occurrence of drought, storms or floods and COVID-19. COVID-19 acts as a stress multiplier for women and girls in charge of water collection and minorities and disabled people who are not engaged in wate"/>
        <s v="Climate change inaction exacerbates intergenerational inequity, including prospects for the current younger population (Hayward, 2012). Increasing transient worker populations (ABS, 2018) may diminish social networks and adaptive capacity (Jiang et al., 2"/>
        <s v="Inequality is growing, a CSA structural characteristic; the Gini index&#10;average for Latin American countries (including Mexico) decreased to&#10;0.466 in 2017, where 1% of the richest got 22  times more income&#10;than 10% of the poorest (ECLAC, 2019b; Busso and M"/>
        <s v="De-risking tools to lower capital costs and mobilise diverse investors. Paris aligned NDCs that 2 integrate policies on COVID-19 pandemic recovery, climate action, sustainable development, just 3 transition and equity can harness co-benefits including con"/>
        <s v="In summary, there is high confidence that the effects of climate change-induced water insecurity are not evenly felt across populations. Particularly vulnerable groups are women, children, disabled and Indigenous Peoples whose ability to access adequate w"/>
        <s v="While climate change differentially impacts people in vulnerable situations within countries, including the poor, children, women, marginalised Indigenous or other ethnic minority people (Rhiney et al., 2016; Méndez et al., 2020), the global assessment re"/>
        <s v="The data assessed in this section are limited by uneven coverage. Despite improvements since AR5, data continue to be more complete for extreme events than for chronic hazards and everyday risks, which may have high aggregate impacts and disproportionatel"/>
        <s v="Social inequalities in Europe arise from disparities in income, gender, ethnicity, age as well as other social&#10;categorisations. In the EU, about 20% of the population (109 million people) live under conditions of poverty or social exclusion. Moreover, pov"/>
        <s v="There is robust evidence that many African countries experience climate-related losses in terms of loss of crop yields, destroyed homes, food insecurity through increased food prices, and displacement ... Attention has been focused on low-income groups, w"/>
        <s v="Flooding and landslides are common after extreme rainfall and are the most frequently described impact of climate variability in Africa’s cities currently, with residents of poorly serviced or informal settlements most vulnerable (Hunter et al., 2020). Po"/>
        <s v="iii) Climate change would lead to severe risks of morbidity and&#10;mortality caused by waterborne diseases, particularly for diarrhoea&#10;in children in many lower- and middle-income countries (LMICs)&#10;and where vulnerability remains high (medium confidence). Th"/>
        <s v="Children and pregnant women experience disproportionately greater adverse health and nutrition impacts (very high confidence) (Gebremeskel Haile et al., 2019; see Chapter 7 Section 7.2.4)."/>
        <s v="Box 5.10: Food Safety Interactions with Food Security and Malnutrition&#10;Climate change significantly increases the future food safety risks (high confidence) (Sections 5.8.2, 5.8.3, 5.11.1, Box 5.9). Increasing temperatures and drought stress are expected "/>
        <s v="Living in fuel poverty, and particularly in cold and damp housing is related to excess winter mortality  and increased morbidity rates due to respiratory and cardiovascular diseases, arthritic and rheumatic illnesses, asthma, etc. (Camprubí et al. 2016; W"/>
        <s v="Climate change is already impacting certain health outcomes in Africa (e.g. temperature-related mortality) and risks for most (but not all) health outcomes are projected to increase with increasing global warming (Figure 9.32), with young children (&lt;5 yea"/>
        <s v="Changes in water-related hazards disproportionately impact vulnerable&#10;populations such as the poor, women, children, Indigenous Peoples&#10;and the elderly in all locations, especially in the Global South, due&#10;to systemic inequities stemming from historical, "/>
        <s v="As poor households are constrained in their ability to receive nutrition,&#10;schooling and health care for their children, this is greatly dampening&#10;progress in human capital development and productivity growth,&#10;both of which are critical imperatives for sus"/>
        <s v="The current SDG 13 (climate action) targets also do&#10;not specifically track the possibility of differential impacts on society&#10;from disasters and extreme weather events (RFC2). For example, the&#10;first indicator (Section 13.1.1.1), ‘Number of deaths, missing"/>
        <s v="This section examines the mutual reinforcement of climate change impacts and structural inequalities. There is robust evidence that negative impacts and harm posed by climate change are also a result of social and political processes and existing structur"/>
        <s v="Disasters expose inequalities in natural and managed systems and human systems as they disproportionately affect poor and marginalised communities like ethnic minorities, people of colour, Indigenous Peoples, women and children. "/>
        <s v="Innovation and climate mitigation policies can also have negative socio-economic impacts and not all countries, actors and regions around the world benefit equally from rapid technological change (UNCTAD 2019; Eisenberg 2019; McCauley and Heffron 2018; He"/>
        <s v="Mental health challenges, including anxiety and stress, are expected to increase under further global warming in all assessed regions, particularly for children, adolescents, elderly, and those with underlying health conditions (very high confidence)"/>
        <s v="Children, already susceptible to age-related insecurities, face additional destabilising insecurities from questions about how they&#10;will cope with future climate change (Hansen et al., 2"/>
        <s v="Extreme weather events are often severely detrimental to mental health (Scheerens et al., 2020), with elevated rates of anxiety, post-traumatic stress disorder and depression in impacted individuals (Schlenker and Lobell, 2010; Nuvey et al., 2020). Youths"/>
        <s v="When farmers migrate, it puts pressure on inadequate social services provision and facilities at their destination (SDG 8) and leads to reduced farm labour and a deterioration of the workforce and assets (SDG 2) (Gemenne and Blocher, 2017a), which negativ"/>
        <s v="With approximately 50 million people per year&#10;currently affected by flooding (Alfieri et  al., 2017), we define severe&#10;outcomes as more than 100 million people affected by flooding. At 2°C&#10;global warming, between approximately 50  million and 150  million"/>
        <s v="Climate change is projected to cause 20,000–30,000 additional diarrhoeal deaths in children (&lt;15 years old) by mid-century under 1.5°C–2.1°C global warming (WHO, 2014), with west Africa most affected, followed by east, central and southern Africa. Cholera"/>
        <s v="The study estimated that the climate change projected to occur by 2050 (compared to 1961–1990) could result in an excess of approximately 250,000 deaths yr–1, dominated by increases in deaths due to heat (94,000, mainly in Asia and high-income countries),"/>
        <s v="WHO Quantitative Risk Assessments for the effects of climate change on selected causes of death for the 2030s and 2050s project that overall deaths from diarrhoea should fall due to socioeconomic development but that the effect of climate change under hig"/>
        <s v="AR6 continues to highlight the uneven regional distribution of&#10;projected climate change risks. Biodiversity loss is projected to affect&#10;a greater number of regions with increasing warming, and to be highest in northern South America, southern Africa, most"/>
        <s v="Due to complex interactions with socioeconomic conditions, climate induced trends in crop yields and production do not directly transmit to crop prices, availability of food, or nutrition status. This complexity, in addition to the limited availability of"/>
        <s v="Cascading and interacting impacts of climate change threatens food systems as well as food and nutritional security for many North Americans, especially those already experiencing food and nutritional scarcity, women and children with high nutritional nee"/>
        <s v="Though total production of calories is sufficient for the world population (Wood et al. 2018; 30 Benton et al. 2019), availability and access to food is unequally distributed, and there is a lack 31 of nutrient-dense foods, fruit and vegetables (Berners-L"/>
        <s v="Such populations may be more susceptible to disease, have pre-existing&#10;health conditions or live in areas that do not promote good health&#10;or well-being; for instance, loss of income and food supply shortages&#10;could lead children in rural households to nutr"/>
        <s v="Global climate impacts on food availability are expected to lead to higher food prices, increasing the risk of hunger for people in African countries, and slowing progress towards eradicating child undernutrition and malnutrition in all its forms (see Cha"/>
        <s v="Paradoxically, despite growing levels of undernutrition, the incidence of overweight and obesity continues to rise in Africa, particularly in children under 5 years from the northern and southern parts of the continent (FAO and ECA, 2018). "/>
        <s v="Nearly half of all deaths in children under five years of age are attributable to undernutrition, putting children at greater risk of dying from common infections. Undernutrition in the first 1,000 days of a child’s life can lead to stunted growth, which "/>
        <s v="Children and pregnant women experience disproportionately greater adverse nutrition and health impacts (high confidence). Climatic influences on nutrition are strongly mediated by socioeconomic factors (very high confidence) {7.2.4.4, 7.3.1}."/>
        <s v="Increasing atmospheric concentrations of carbon dioxide and climate change are projected to increase diet-related risk factors and related non-communicable diseasess globally and increase undernutrition, stunting and related childhood mortality particular"/>
        <s v="Undernutrition and metabolic disturbances associated with overnutrition and obesity due to the decreased availability or safety of local&#10;and traditional foods and increased dependency on imported substitutes affect many Indigenous Peoples worldwide (Amsti"/>
        <s v="Climate change is projected to exacerbate malnutrition (high confidence). Moderate and severe stunting in children less than five years of age was projected for 2030 across 44 countries to be an additional 570,000 cases under a prosperity and low climate "/>
        <s v="The projected risks of hunger and childhood underweight vary under&#10;the five SSPs, with population growth, improvement in the equality of&#10;food distribution and income-related increases in food consumption&#10;influencing future risks (Ishida et al., 2014; Hase"/>
        <s v="Children in Sub-Saharan Africa are particularly at risk of undernutrition and mortality from increasing temperatures (Belesova et al., 2019; Baker and Anttila-Hughes, 2020). An additional estimated 5.9 million children became underweight because of rising"/>
        <s v="Rural children in low-income countries are at particular risk of&#10;undernutrition from climate change impacts, due to a combination&#10;of factors: potential reduction in food quantity and quality from&#10;heat impacts; greater exposure from outdoor play and agricu"/>
        <s v="TABLE -- Extreme events (e.g., floods) disrupt food storage and transport networks, reducing access and availability of food supplies.&#10;Countries dependent on food imports, e.g., Small Island Developing States. Poor households living in flash flood and sal"/>
        <s v="Climate change threatens the progress that has been made towards reducing the burden of diarrhoea. For example, in Sub-Saharan Africa, while overall diarrhoea rates are expected to continue to decline (GBD 2016 Diarrhoeal Disease Collaborators, 2018), war"/>
        <s v="In North America, stormwater and water treatment infrastructure&#10;play important roles in reducing water-borne disease risk during&#10;precipitation events (high confidence). In the USA, heavy precipitation&#10;events are associated with higher rates of childhood g"/>
        <s v="Other extreme events already result in major health risks across&#10;Europe. Between 2000 and 2014, for example, floods in Russia&#10;killed approximately 420 people, mainly older women (Belyakova&#10;et al., 2018). Fatalities associated with coastal and riverine flo"/>
        <s v="Heatwaves affect people in different ways; risks are higher for the elderly, pregnant women, small children, people&#10;with pre-existing health conditions and low-income groups. By 2050, about half of the European population may&#10;be exposed to high or very hi"/>
        <s v="Table 12.1 shows the changes observed in reproduction potential for dengue in the different subregions due to changes in rainfall and temperature. Forest fires pose a major threat to public health in the region because they relate to an increase in hospit"/>
        <s v="South and Southeast Asia are projected to be among the highest-risk&#10;regions for reduced dietary iron intake among women of childbearing&#10;age and children under five years due to elevated CO2 concentrations&#10;(medium confidence) (Smith and Myers, 2018)"/>
        <s v="Africa has the highest rates of death due to diarrhoeal diseases in the&#10;world (Havelaar et al., 2015; Troeger et al., 2018) and many children have&#10;repeated diarrhoeal episodes with impaired growth, stunting, immune&#10;dysfunction and reduced cognitive perfor"/>
        <s v="Children born in 2020, under a 1.5°C-compatible scenario will be exposed to 4–6 times more heatwaves in their lifetimes compared to people born in 1960; this exposure increases to 9–10 times more heatwaves for emission reduction pledges, limiting global w"/>
        <s v="Children born in 2020, under a 1.5°C-compatible scenario will be exposed to 6–8 times more heatwaves in their lifetimes compared to people born in 1960; this exposure increases to 7–9 times more heatwaves at GWL 2.4°C (Thiery et al., 2021). The number of "/>
        <s v="Children born in 2020, under a 1.5°C-compatible scenario will be exposed to 3–4 times more heatwaves in their lifetimes compared to people born in 1960, although in Angola this is 7–8 times; at GWL 2.4°C this exposure increases to 5–9 times more heatwaves"/>
        <s v="In Acre State, the fire incidence coupled with extreme droughts in 2005 and 2010 led to an increase—from 1.2% to 27%—in hospitalisations of children (under 5 years) due to respiratory diseases (Smith et al., 2015). The same evidence was found among the ra"/>
        <s v="The recent fires in the Amazon basin are directly affecting 24 million Amazonians with the worst impacts felt by children and the elderly (Machado-Silva et al., 2020), Indigenous Peoples and traditional communities (Fellows et al., 2020). Children under 5"/>
        <s v="Other evidence shows that the structural poverty and socioeconomic inequalities (Lusseau and Mancini, 2019), disability (Sun et al., 2017), corruption (Markkanen, 2019) and isolation (Reyer et al., 2017) (Table 8.7) compound to amplify climate risks among"/>
        <s v="Injuries comprise a substantial portion of the global burden of disease.&#10;In 2019, injuries comprised 9.82% of total global DALYs and 7.61%&#10;of deaths (Vos et al., 2020). The causal pathways for many injuries,&#10;particularly those from heat and extreme weathe"/>
        <s v="Within cities, exposure to heat island effects is uneven, with some&#10;populations disproportionately exposed to risk including low income&#10;communities, children, the elderly, disabled, and ethnic minorities&#10;(Quintana-Talvac et al., 2021; Sabrin et al., 2020;"/>
        <s v="SDG 10: Efficient cook-stoves as well as improved access to electricity and clean fuels in developing countries 39 will result in substantial time savings for women and children, thus enhancing education and the development of productive activities. Suffi"/>
        <s v="In some regions, there has been a loss of IK about food systems, reducing adaptive capacity (Richards et al., 2019; Panikkar and Lemmond, 2020). Knowledge exchange between Indigenous elders and youth can support adaptive capacity (Osterhoudt, 2018; Richar"/>
        <s v="Climate adaptation planning is most effective when it is sensitive to the diverse ways that low-income and minority communities are more likely to experience climate risk, including women, children, migrants, refugees, internally displaced peoples and rac"/>
        <s v="In summary, polycentric governance can enable improved water governance and effective climate change adaptation (medium confidence). However, it can also exacerbate existing inequalities as long as less powerful actors, such as women, Indigenous Peoples a"/>
        <s v="More than 250 million Africans are undernourished, mostly in central and east Africa (FAO et al., 2020), which increases childhood stunting, affects cognition and has trans-generational sequelae (IFPRI, 2016; UNICEF et al., 2019). Undernutrition is strong"/>
        <s v="Effective communication on CCE particularly for younger-generation engagement is also essential, as they are our future leaders as climate change is an inter-generational equity issue (Corner et al., 2015). Action for Climate Empowerment of Article 6 of t"/>
        <s v="Youth public trust claims; Government inter-generational liability for inadequate climate change mitigation and adaptation efforts. OurChildren’s Trust (a non-profit organisation) and others brought an action against the USA and several executive branch i"/>
        <s v="Prominent examples of new climate social movements that operate transnationally are Extinction 12 Rebellion and Fridays for Future, which collectively held hundreds of coordinated protests across the 13 globe in 2019-2021, marking out ‘the transnational c"/>
        <s v="New urban activists and stakeholders, including youth, and Indigenous and minority communities and NGOs alongside business groups have also been visible in the global urban climate debate, pressing for faster, more far-reaching change (Frantzeskaki et al."/>
        <s v="The third consideration of distributive justice relevant to climate adaptation is fairness between generations and the obligation to ensure that future generations are guaranteed at least a minimally decent life (Jonas, 1985; Llavador et al., 2010). For e"/>
        <s v="The loss and degradation of the Amazon forest with global warming temperatures beyond 1.5°C is another&#10;clear example of irreversible loss, with significant impact to people’s&#10;livelihoods today and in the future (Hoegh-Guldberg et al., 2018; Roy&#10;et al., 20"/>
        <s v="Nevertheless, there is robust evidence that the health impacts of climate change disproportionately affect the poorest people and children and, in some situations, can differ by gender and age (St Louis and Hess, 2008; Nyahunda et al., 2020; Ragavan et al"/>
        <s v="Social and economic inequities linked to gender, poverty, race/&#10;ethnicity, religion, age or geographic location compound&#10;vulnerability to climate change and have created and could further exacerbate injustices, as well as constrain the implementation of&#10;C"/>
        <s v="The intersection of inequality and poverty presents significant adaptation limits, resulting in residual risks for people and groups in vulnerable situations, including women, youth, elderly, ethnic and religious minorities, Indigenous People and refugees"/>
        <s v="For individuals in urban communities, new literature highlights how differences in vulnerability established by social and economic processes are further differentiated by household and individual variability and intersectionality (Kaijser and Kronsell, 2"/>
        <s v="Examples of intersectional vulnerability Age-wealth intersection: many children in poor households in urban informal settlements face&#10;severe health and educational consequences when flooding halts education and produces acute&#10;infectious disease risks (Dri"/>
        <s v="This report assesses adaptation limits (soft and hard) and residual risks for some actors and systems (Chapter 16). Residual risk is the risk that remains following adaptation and risk reduction efforts (SROCC). Residual risk is also used as other terms s"/>
        <s v="More research is needed to examine the intersection of different dimensions of social status on climate change vulnerability in Africa (Thompson-Hall et al., 2016; Oluwatimilehin and Ayanlade, 2021). More analysis of vulnerability based on gender and othe"/>
        <s v="Changes in ecosystems leads to changes in ecosystem services including food and limber prevision, air and water quality regulation, biodiversity and habitat conservation, and cultural and mental support (Sections 2.4, 3.5). Table Box 18.5.2 presents examp"/>
        <s v="Distributive justice calls attention to unequal access to urban services, land, capital and technology. Related to this, exposure to health, flooding and drought risks of people living in low-income and informal settlements is a growing concern, as is dis"/>
        <s v="These pressures could make it harder to meet basic health and sanitation goals for rural and poorer urban populations, issues compounded further by likely increases in child malnutrition and diarrheal deaths linked to climate change (WHO, 2016; ASSAR, 201"/>
        <s v="&quot;Climate resilient development is enabled when governments, civil society and the private sector make inclusive development choices that prioritise risk reduction, equity and justice, and when decision-making processes, finance and actions are integrated "/>
        <s v="Historically, the issue of climate change did not give rise to intense, organised transnational protest characteristic of social movements (McAdam 2017). During the 1990s and early 2000s, the activities&#10;40 of the global climate movement were concentrated "/>
        <s v="Transnational civil society organisations advocating for climate justice in global governance have articulated policy positions around rights protections, responsibility-based approaches to climate finance, and the need for transparency and accountability"/>
        <s v="Moreover, there are a number of regulatory challenges to state authorisation of high-emitting projects, which 4 differs from systemic cases against states (Bouwer 2018; Hughes 2019a). For instance, the High Court in 5 Pretoria, South Africa, concluded tha"/>
        <s v="People traditionally excluded from climate change governance, such as children, are also more likely to have their needs and priorities considered in urban planning for adaptation where there are national advocacy bodies, for example, Commissions for Futu"/>
        <s v="Similarly, participation in community organisations improved child&#10;nutrition in vulnerable rural households in Eswatini (Anchang et al.,&#10;2019). Interventions specifically targeting women are beneficial for&#10;food security, although they may be undermined by"/>
        <s v="Harnessing youth innovation and vision alongside other SDGs such as gender equity, Indigenous knowledge, local knowledge, and urban and rural livelihoods, will support effective climate change adaptation to ensure resilient economies in food systems (high"/>
        <s v="The extent to which civil society actors, political actors, businesses, youth, labour, media, Indigenous Peoples, and local&#10;communities are engaged influences political support for climate change mitigation and eventual policy outcomes. Structural&#10;factors"/>
        <s v="More interactive community engagement strategies could include ‘participatory three-dimensional modelling (P3DM), participatory video, development of photo journals, and civil society plans’ (Beckford, 2018, p. 46) that enables broader engagement. In Fiji"/>
        <s v="Improving ‘climate literacy’ could empower youth, women and men to be active citizens in&#10;promoting adherence of governments to international agreements in&#10;climate change (Mudombi et al., 2017; Chersich et al., 2019a)."/>
        <s v="Youth, adult communities, social media and the commercial media can have a significant impact on advancing climate awareness and the legitimacy of adaptive action, particularly in large urban areas (medium evidence, high agreement).  Climate change educat"/>
        <s v="Moreover, adaptation efforts may impact people’s lives in very different ways. Policy tools, strategies and financial arrangements for adaptation can include all society sectors and address socioeconomic inequalities. Planning and decision making must res"/>
        <s v="Increasing diversity of actors and approaches to mitigation. Recent literature highlights the growing role of non-state and sub-national actors including cities, businesses, Indigenous Peoples, citizens including local communities and youth, transnational"/>
        <s v="Climate governance, acting through laws, strategies and institutions, based on national circumstances,&#10;supports mitigation by providing frameworks through which diverse actors interact, and a basis for&#10;policy development and implementation (medium confide"/>
        <s v="Governance can derive legitimacy from inclusion of multiple stakeholders, including women, Indigenous communities and young people (Section 4.6.6) – Indigenous and l#"/>
        <s v="This chapter focuses on the opportunities and challenges for “accelerating the transition in the context 4 of sustainable development.” The chapter suggests that accelerating transitions in the context of 5 sustainable development requires more than conce"/>
        <s v="In emerging domains for governance such as land-based mitigation, global institutions, private sector&#10;22 networks and civil society organisations are also playing key roles in terms of norm-setting. The shared&#10;23 languages and theoretical frameworks, or c"/>
        <s v="TABLE -- Row: Inclusive and diverse stakeholders | Kenya’s Climate Change Directorate has a designated team to integrate gender into its national climate policies (Murray, 2019), while Seychelles’ National Climate Change Council has allocated a seat exclu"/>
        <s v="Table 9.13 | Examples of responses to climate change impacts to heritage sites. -- &#10;&#10;Example: !Xun and Khwe Indigenous Youth of South Africa -- Climate variability causing drought and loss of plants&#10;-- Groups (youth) -- Documentation -- Non-formal, local."/>
        <s v="Experiments in including marginalised groups in adaptation planning are starting to emerge in places such as Quito (Ecuador), Lima (Peru), Manizales (Colombia) and Surat (India), where disadvantaged youth, informal settlers and other vulnerable communitie"/>
        <s v="FIGURE -- Youth agency, engagement and employment in food systems&#10;&#10;Youth as agent of change"/>
        <s v="A human rights-based approach (HRBA), endorsed by the UN, is one strategy for addressing core inequities that are key drivers for food insecurity and malnutrition of particular groups such as low-income consumers, children, women, small-scale producers an"/>
        <s v="Towards this end, more effort is needed to improve its existing programmes so&#10;that there is an equality of opportunities, along with secured human&#10;rights. The example from Nepal’s Child Grant is an indicative of an&#10;incremental approach to social policy (G"/>
        <s v="Youth play a critical role in all sectors of the food system (HLPE, 2021; Figure Box 5.13.1), and some are actively pursuing work and innovation in agrifood systems (medium confidence) (Sah Akwen, 2017; 2019; Yeboah et al., 2020; Flynn and Sumberg, 2021)."/>
        <s v="HRBA includes core principles of participation, accountability, non-discrimination, transparency, human rights, empowerment and rule of law, which can be integrated into policymaking and implementation as part of transforming the food system (FAO, 2013; C"/>
        <s v="Within populations, the poor, women, children, the elderly and Indigenous populations are especially vulnerable due to a combination of factors, including gendered divisions of paid and/or unpaid labour, as well as barriers in access to information, skill"/>
        <s v="Climate change is exacerbating socioeconomic vulnerability in CA, a region with high levels of socioeconomic, ethnic and gender inequality, high rates of child and maternal mortality and morbidity, high levels of malnutrition and inadequate access to food"/>
        <s v="The most vulnerable groups include smallholder farmers, pastoralists, agricultural laborers, poorer households, refugees, indigenous groups, women, children, the elderly and those who are socioeconomically marginalised (FAO et al., 2018; IPCC, 2019b) (hig"/>
        <s v="Escalating temperatures and longer-duration heatwaves are expected&#10;to heavily affect workers already exposed to extreme temperatures,&#10;for example, outdoor workers (Kjellstrom et al., 2018) and miners&#10;(El-Shafei et al., 2018; Nunfam et al., 2019a; Nunfam e"/>
        <s v="Climate change poses distinct risks to women’s health. Vulnerability to climate-related impacts on health and well-being shows notable differentiations according to gender, beyond implications for pregnant women. In many societies, differential exposure t"/>
        <s v="The drivers of pneumonia incidence are complex and include a range of possible non-climate and climate factors. For example,&#10;chronic diseases (e.g., lung disease, chronic obstructive pulmonary&#10;disease (COPD) and asthma), other comorbidities, a weak immune"/>
        <s v="TABLE 8.4  Summary of interlocking categories differentiation future risks, vulnerabilities, inequality and adaptationncreasing risk of displacement and damage to women and girls in floods&#10;&#10;Gender inequality leaves women and girls hidden, forgotten and ex"/>
        <s v="Extreme weather and climate impacts are associated with increased violence against women, girls and vulnerable groups (high agreement, medium evidence). During and after extreme weather events, women, girls and LGBTQI people are at increased risk of domes"/>
        <s v="Vulnerability: Lower adaptive capacity for young/old/sick people, those in low-quality housing and of lower socioeconomic status, and areas served by fragile&#10;utilities (power, water). Remote locations with extreme heat and inadequate cooling in housing in"/>
        <s v="Poverty and extreme poverty rates are higher among children, young people, women, Indigenous Peoples and migrant and rural populations, but urban extreme poverty is also growing (very high confidence). Socioeconomic challenges are being intensified by the"/>
        <s v="There is robust evidence that both economic and non-economic L&amp;Ds are currently, and will be, unevenly experienced by populations in vulnerable conditions, such as children, women, Indigenous Peoples and traditional communities (Pinho, 2016; Lapola et al."/>
        <s v="Table 8.6 represents different types of adaptation limits (soft or hard) that emerge over time, sometimes concomitantly, that are leading to severe risks to livelihoods in a high poverty, unequal and hotter future, especially among poor and vulnerable pop"/>
        <s v="Migration to cities can mean opportunities for migrants and for urban areas, but it can also worsen existing problems, as urban poor people can become even more exposed and vulnerable, and the pressure on urban capacities may not be well absorbed (high co"/>
        <s v="Mortality and morbidity from increased heat and infectious diseases (including vector-borne and diarrhoeal diseases)&#10;Increasing temperatures; heatwaves; precipitation change (both increases and decreases)&#10;Vulnerability is highest for the elderly, pregnant"/>
        <s v="Jointly, sudden losses of food production and access to food compounded by decreased diet diversity have increased malnutrition in many communities (high confidence), especially for Indigenous Peoples, small-scale food producers and low-income households "/>
        <s v="For many risks, low-income populations are particularly vulnerable to&#10;KRs. Climate-related impacts on malnutrition and other forms of food&#10;insecurity will be larger for this group, along with small-holder farming&#10;households and Indigenous communities reli"/>
        <s v="ii) Risks of vector-borne disease would become severe with high&#10;warming and current vulnerability, concentrated in children and&#10;in sensitive regions (medium confidence). Severity is defined by&#10;regionally substantial numbers of additional malaria deaths,&#10;d"/>
        <s v="Attribution studies show that human-induced climate change is&#10;increasing the frequency and intensity of heatwaves and has already&#10;impacted human health in Europe (Section  13.10.1; Vicedo-Cabrera&#10;et al., 2021); for example, the 2010 heatwave in EEU result"/>
        <s v="For vulnerable populations, such as Indigenous Peoples, older and&#10;low-income groups, women, children, people with disabilities and&#10;minorities, the health effects of climate-change-related extreme&#10;weather events can be especially devastating (McGill, 2016)"/>
        <s v="TABLE 8.4  Summary of interlocking categories differentiation future risks, vulnerabilities, inequality and adaptation&#10;&#10;Risk of premature mortality, risk of loss of livelihoods in employment -- Age and ageing populations. Elderly and young are disproporti"/>
        <s v="The increasing temperature, droughts and excessive rain lead to successive crop failures and reduced productivity that are affecting children’s growth and health in developing countries (Hanna and Oliva, 2016). Likewise, the expected global temperature in"/>
        <s v="Vulnerability to VBD is strongly determined by sociodemographic&#10;factors (e.g., children, the elderly and pregnant women are at greater&#10;risk) with exposure to vectors being strongly influenced by various&#10;factors including socioeconomic status, housing qual"/>
        <s v="We assess outcomes across five indicators: (a) economic and financial indicators, such as improvements in crop yields and resulting incomes; increase in profits, higher savings or lesser losses from hazards; (b) impacts on vulnerable people, for example, "/>
        <s v="The literature shows significant gender-differentiated vulnerability and intersectional vulnerability to climate change impacts on water in Africa (Fleifel et al., 2019; Grasham et al., 2019; Mackinnon et al., 2019; Dickin et al., 2020; Lund Schlamovitz a"/>
        <s v="Climate variability and change undermine educational attainment (high agreement, medium evidence). High temperatures, low rainfall and flooding, especially in the growing season, may mean children are removed from school to assist income generation. Early"/>
        <s v="In urban areas, growing informal settlements without basic services increase the vulnerability of large populations to climate hazards, especially women, children and the elderly. {9.8.1, 9.9.1, 9.9.3, 9.11.4, Box 9.1}"/>
        <s v="Exposure and vulnerability to climate change in Africa are multi-dimensional with socioeconomic, political and environmental factors intersecting (very high confidence). Africans are disproportionately employed in climate-exposed sectors: 55–62% of the su"/>
        <s v="Climate change impacts everybody, but vulnerable groups, such as women, children, low-income households, Indigenous or other minority groups and small-scale producers, are often at higher risk of malnutrition, livelihood loss, rising costs and competition"/>
        <s v="Climate change impacts on mental health and adaptation responses in North America&#10;&#10;Vulnerability -- Age (e.g., youth and seniors particularly at risk)"/>
        <s v="Children and adolescents are particularly vulnerable to post-traumatic stress after extreme weather events; the effects may even be longlasting, with impacts on their adult functioning (Brown et al., 2017; UNICEF, 2021; Thiery et al., 2021)"/>
        <s v="Children and adolescents are particularly vulnerable to post-traumatic stress after extreme weather events (Brown et al., 2017; Hellden et al., 2021; Kousky, 2016), and increased susceptibility to mental health problems may linger into adulthood (Maclean "/>
        <s v="Mortality and hospital admissions for circulatory and respiratory&#10;diseases are increased after exposures to Asian dust events (high&#10;confidence) (Hashizume et al., 2020). El Niño has a major influence&#10;on weather patterns in various regions. For example, it"/>
        <s v="Projected increases in mean temperatures and longer and more intense heat waves (Figure Box 9.1.1) may increase health risks for children and elderly populations by increasing risks associated with heat stress (Bangira et al., 2015; Cairncross et al., 201"/>
        <s v="Recent estimates of the burden of mortality associated with the&#10;additional heat exposure from recent human-caused global warming&#10;suggest approximately 43.8% of heat-related mortality in South Africa&#10;was attributable to human-caused climate change from 199"/>
        <s v="Heat stress contributes to deaths and health problems among the elderly and children. Specifically, heat stress is currently responsible for 38,000 annual deaths mostly among the elderly, and 48,000 from diarrhoea, 60,000 from malaria and 95,000 from chil"/>
        <s v="MAP -- Examples of vulnerable groups across different context include the following: Children in rural low-income communities | food insecurity, sensitivity to undernutrition and disease | 5.12.3"/>
        <s v="Children are particularly vulnerable to climate change impacts.&#10;Children often have unique pathways of exposure and sensitivity to&#10;climate hazards, given their immature physiology and metabolism&#10;and high intake of air, food and water relative to their bod"/>
        <s v="Table 5.23 | State of adaptation in food, fibre and other ecosystem products by actors and vulnerabe groups (source: GAMI database; Berrang-Ford et al., 2021a)).&#10;&#10;Youth row -- Youth&#10;22 (2%)&#10;24 (2%)"/>
        <s v="A flood, for example, may force low-income families out of their homes, affect their employment and reduce their&#10;access to food supplies, with prices often rising after natural disasters. Families will have less access to safe water&#10;supplies, and this com"/>
        <s v="All potentially severe risks that apply to particular sectors or groups of people at more specific regional and local levels require high exposure/vulnerability or low adaptation (or both), but do not necessarily require high warming (high confidence). Un"/>
        <s v="With high warming, the CMR for malaria among children under the&#10;age of 1 year could increase by 5.2–10.1/10,000 yr−1 in Africa under&#10;current vulnerability levels. This estimate assumes a net increase of&#10;70–130 million more people exposed to potential dise"/>
        <s v="Climate change is projected to increase water-borne disease risks (medium confidence), particularly in areas with ageing water and wastewater infrastructure in North America (high confidence). In Wisconsin, USA, precipitation changes are projected to incr"/>
        <s v="Heat waves on land, in lakes and in the ocean will increase considerably in magnitude and duration with increasing global warming (very high confidence). Under a 1.5°C-compatible scenario, children born in Africa in 2020 are likely to be exposed to 4–8 ti"/>
        <s v="Children born in 2020, under a 1.5°C-compatible scenario will be exposed to 3–5 times more heatwaves in their lifetimes compared to people born in 1960; this exposure increases to 4–9 times more heatwaves at GWL 2.4°C (Thiery et al., 2021). The number of "/>
        <s v="Infants and children (&lt;5 years) are listed as vulnerable population groups on the &quot;Pathways to impact: diarrhoeal disease&quot; schematic"/>
        <s v="Vulnerability may also be high for women who cook food for a living, and children who accompany them, due to prolonged exposure to high temperatures (Parmar et al., 2019). Prisons, commonly poorly ventilated and overcrowded, are also high-risk settings (V"/>
        <s v="Women and children who are exposed to high particulate matter concentrations when cooking indoors and HIV-infected people are more vulnerable to the health impacts of air pollution (Abera et al., 2021). I"/>
        <s v="In malaria-endemic areas, repeated malaria infections can provide temporary immunity, which reduces new clinical cases (Laneri et al., 2015; Yamana et al., 2016). Conversely, where people have little or no immunity, exposure to malaria can lead to epidemi"/>
        <s v="Although older adults have inherent sensitivities to temperature-related health impacts (Bunker et al., 2016; Phung et al., 2016), children can also be affected by extreme heat (Xu et al., 2014). "/>
        <s v="Maternal and neonatal disorders accounted for 3.7% of total global deaths and 7.8% of global DALYs in 2019 (Vos et al., 2020). Children and pregnant women have potentially higher rates of vulnerability and/or exposure to climatic hazards, extreme weather "/>
        <s v="Heatstress and dehydration are also related to behavioural and learning&#10;concerns, with dehydration impairing concentration and cognition&#10;for both adults and children (Merhej, 2019). Literature on paediatric&#10;heat exposure is associated with increases in em"/>
        <s v="TABLE - Increased environmental health risks when using polluted groundwater. (6.2.3 Vulnerability of users such as women; children; the elderly; ill or disabled. (6.3.4.6)"/>
        <s v="Finally, vulnerable groups such as people living in poverty, women, children, Indigenous Peoples, uninsured workers and the elderly will be the most affected by water-related disasters."/>
        <s v="The sectors to which CCA and DRR have been linked are varied. For&#10;example, Filho et al. (2019) assessed adaptive capacity and resilience to&#10;climate change based on urban poverty, infrastructure and community&#10;facilities; Mabon et  al. (2019) looked at adap"/>
        <s v="Social protection programmes assist individuals and families, especially&#10;the poor and vulnerable, cope with crises and shocks, finds jobs, improve&#10;productivity, invest in the health and education of their children, and&#10;protect the ageing population (Bank,"/>
        <s v="Urban adaptation plans can focus attention on the needs of marginalised or vulnerable communities including the elderly, children and the disabled (Dahiya and Das, 2020; Yang, Lee and Juhola, 2021)"/>
        <s v="Second, the capacity of communities needs to be strengthened, especially among those in informal settlements, the poorest and other vulnerable groups including minorities, migrants, women, children, elderly, disabled and people with serious health conditi"/>
        <s v="The health benefits of residents due to mitigation actions in buildings are significant (for a review see 4 (Maidment et al. 2014; Fisk et al. 2020; Thomson and Thomas 2015)), and are higher among low 5 income households and/or vulnerable groups, includin"/>
        <s v="Health promotion initiatives include promoting adequate hydration and simple cooling measures, such as drinking cold liquids, water sprays and raising awareness of the symptoms and importance of heat stress, including heatstroke (Aljawabra and Nikolopoulo"/>
        <s v="Where formal sewerage provision is lacking, community based adaptation that incorporates both the function of the sanitation system and the vulnerability of users (e.g., women, children, elderly, ill or disabled) into the design is essential (Duncker, 201"/>
        <s v="This requires the creation of avenues for the voices of marginalised groups in policy processes and enabling policy environments that can catalyse inclusive action and transformational responses to climate change (Totin et al., 2018; Revi et al., 2020; Zi"/>
        <s v="The pilot project #OurChangingClimate is one example of engaging youth with an understanding of their communities and their resilience or vulnerability to climate change (Napawan, Simpson and Snyder, 2017)."/>
        <s v="Much progress has been made in improving education access, however, in sub-Saharan&#10;Africa, 32% of children, adolescents and youth (~97 million people)&#10;remain out of school (UNESCO Institute of Statistics, 2018). Climate&#10;variability and change can undermin"/>
        <s v="More research is needed on climate change impacts on education in Africa. This information can help ensure families keep children in school amid climate-related income shocks. For example, in Mexico, a conditional cash transfer programme mitigated the neg"/>
        <s v=" Outdoor recreational opportunities for children may be reduced&#10;by extreme weather events, heat and poor air quality (Evans, 2019)."/>
        <s v="The COVID-19 pandemic triggered the deepest global economic contraction as well as CO2 emission 36 reductions since the Second World War (Section 2.2.2.1 in Chapter 2; AR6 WGI Box 6.1 in Chapter 6) drivers) may last far longer. COVID-19 pushed more than 1"/>
        <s v="An increase in the dependency ratio – that is, the proportion of children aged under 15 and people over 65 relative to the working- age population – in other analyses, has been shown to lead to reduced CO2 emissions in China (Wei et al. 2018; Li and Zhou "/>
        <s v="Across South America, groups of farmers, children, elderly, Indigenous&#10;Peoples and traditional communities are increasingly exposed to&#10;floods, droughts, wild forest fires and losses in crop yields, resulting&#10;in significant economic costs (medium evidence,"/>
        <s v="There is emerging evidence across Europe that young people may be experiencing anxiety about climate change, although it is unclear&#10;how widespread or severe this is (Hickman, 2019). In northern Italy,&#10;the number of daily emergency psychiatric visits and m"/>
        <s v="Mental health impacts can emerge as result of climate impacts on economic, social and food systems (high confidence). For example, malnutrition among children has been associated with a variety of mental health problems (Adhvaryu et al., 2019; Hock et al."/>
        <s v="Systematic reviews have found an association between higher ambient levels of fine airborne particles with cognitive impairment in the elderly and with behavioural problems (related to impulsivity and attention problems) in children (Power et al., 2016; Y"/>
        <s v="More research on how to ensure migration becomes a successful adaptation strategy is needed (McLeman et al., 2016). In addition, impacts on women, youth and marginalised groups (McLeman et al., 2016; Miletto, 2017) and immobility issues need more attentio"/>
        <s v="High temperatures affect mortality and morbidity in Asia (high confidence). In addition to all-cause mortality (Dang et al., 2016; Chen et al., 2018e), deaths related to circulatory, respiratory, diabetic (Li et al., 2014b) and infectious diseases (Ingole"/>
        <s v="Mortality and morbidity from increased heat and infectious diseases (including vector-borne and diarrhoeal diseases). Vulnerability is highest for the elderly, pregnant women, individuals with underlying conditions, immune-compromised individuals (e.g., f"/>
        <s v="In low-income areas of the Mediterranean Basin and sub-Saharan Africa regions higher poverty rates, malnutrition and elevated infant mortality are coupled with higher fertility, implying a higher rate of population growth that in turn can generate more po"/>
        <s v="Although globally, the regional potential infestation areas for disease-carrying vectors could be five times higher at 4°C than at 2°C (Liu-Helmersson et al., 2019), climate projections suggest up to 2.2 million more cases of E. coli by 2100 (2.1°C increa"/>
        <s v="To visualise several food systems dimensions in a GHG context, Figure 12.7 shows GHG emissions 8 per capita and year for regional country aggregates (Crippa et al. 2021a,b), indicated by the size of the 9 bubbles. The GHG emissions presented here are base"/>
        <s v="GHG emissions are calculated according to the IPCC Tier 1 approach and are assigned to the country where they occur, not necessarily where the food is consumed. Health outcome is expressed as relative contribution of each of the following risk factors to "/>
        <s v="The colours of the bubbles indicate the relative contribution of the following risk factors to deaths, according to the classification used in the Global Burden of Disease Study: child and maternal malnutrition (red, deficiencies of iron, zinc or Vitamin "/>
        <s v="Non-climatic stressors aggravate food insecurity in many parts of the continent, including lack of access to production inputs and land, lack of education and limited income sources, with adverse climate impacts on agriculture reducing education attainmen"/>
        <s v="Projected risks for malnutrition in Africa are high (FAO, 2016; see Section 9.8.1): 433 million people in Africa are anticipated to be undernourished by 2030 (FAO et al., 2020) and, compared to 1961– 1990, 1.4 million additional African children will suff"/>
        <s v="MAP --  Children in rural low-income communities | food insecurity, sensitivity to undernutrition and disease "/>
        <s v="Extreme climatic events pose serious disruptions to local livelihoods&#10;and asset bases, requiring people to reconstruct, transform and&#10;diversify livelihoods (Uddin et al., 2021). Examples of livelihood shifts&#10;across Asia and Southeast Asia (e.g., Banglades"/>
        <s v="Examples of livelihood shifts across Asia and Southeast Asia (e.g., Bangladesh, India, Philippines, Vietnam) include rural communities in coastal areas, urban settlements that are experiencing economic losses (high confidence) from, for example, crop fail"/>
        <s v="At the same time, diseases associated with high-calorie, unhealthy diets&#10;are increasing globally, with 38.3 million overweight children under&#10;five years of age (Global Nutrition Report, 2018), 2.1 billion overweight&#10;or obese adults and the global prevalen"/>
        <s v="Globally, more than 690 million people are undernourished, 144 million children are stunted (chronic undernutrition), 47 million children are wasted (acute undernutrition), and more than 2 billion people have micronutrient deficiencies (FAO, 2020). More t"/>
        <s v="In the largest global study to date exploring the connections between child diet diversity and recent climate, data from 19 countries in six regions (Asia, Central America, South America, north Africa, southeast Africa and west Africa) indicated significa"/>
        <s v="The importance of seafood in food security and nutrition is increasing, largely due to its contribution as high-quality food (high confidence) (Hicks et al., 2019), as seafood contains unique long- chain polyunsaturated fatty acids (LC-PUFAs) and highly b"/>
        <s v="There is growing evidence that anthropogenic climate warming has already intensified climate extreme events induced by large-scale SST oscillations such as ENSO (Herring et al., 2018; Seneviratne et al., 2021). For example, the 2015–2016 El Niño, the stro"/>
        <s v="Given identified linkages between higher temperatures and extreme events with declines in child dietary diversity, safeguarding diverse diets is one important adaptation priority (Niles et al., 2021). Humanitarian responses are appropriate for short-term "/>
        <s v="TABLE -- Climate change extreme events make fruits and vegetables relatively unaffordable compared with less-nutrient-dense foods.&#10;Urban low-income households and rural households who purchase the majority of their food. Children in regions such as West A"/>
        <s v="One study of 87 countries and 150&#10;extreme events estimated that low-income food deficit and landlocked&#10;countries had reduced nutrient supply ranging from −1.6 to −7.6%&#10;of average supply, a significant portion of a healthy child’s average&#10;dietary intake (P"/>
        <s v="Malnutrition aggravates susceptibility of children to various infectious diseases (Farhadi and 16 Ovchinnikov 2018; França et al. 2009), and infectious diseases can also decrease nutrient 17 uptake, thereby promoting malnutrition (Farhadi and Ovchinnikov "/>
        <s v="The global estimates for increases in deaths due to diarrhoeal&#10;disease (annual estimates) in children under 15  years in 2030 and 2050 are approximately 48,000 and 33,000 additional deaths,&#10;respectively, under the medium-to-high emissions scenario (World&#10;"/>
        <s v="In 2018, approximately 2.8 billion people worldwide, most of whom live in Asia and Africa, still use 39 polluting fuels, such as fuelwood, charcoal, dried crops, cow dung, etc., in low-efficiency stoves for 40 cooking and heating, generating household air"/>
        <s v="Although levels of new HIV infections declined sharply during the last decade, still more than a million adults and children become infected each year (UNAIDS, 2020). "/>
        <s v="Although this chapter assesses physical health, mental health and general well-being separately, they are inter-connected; any type of health problem can reduce overall well-being and vice versa. For example, a child receiving inadequate nutrition may not"/>
        <s v="The prevalence of childhood cryptosporidiosis, which is the second leading cause of moderate to severe diarrhoea among infants in the tropics and subtropics, shows associations with population density and rainfall, with contamination due to Cryptosporidiu"/>
        <s v="In Ethiopia, South Africa and Senegal, increases in temperatures are&#10;associated with increases in diarrhoea, while in Ethiopia, Senegal and&#10;Mozambique, increases in monthly rainfall are associated with an&#10;increase in cases of childhood diarrhoea (Azage et"/>
        <s v="Day-to-day variations in temperature also appear important. For Australia, increases in emergency room visits for childhood pneumonia are associated with sharp temperature drops (Xu et al., 2014). Large inter-daily changes in temperature are important for"/>
        <s v="Outbreaks of human and animal Cryptococcus have been reported as&#10;being associated with a combination of climatic factors and shifts in&#10;host and vector populations (Chang and Chen, 2015; Rickerts, 2019). The&#10;prevalence of childhood cryptosporidiosis, which"/>
        <s v="Diarrhoeal disease in children under 15 years"/>
        <s v="Emerging environmental exposures to pathogens is also a concern. In 2016, a Nenets boy and over 200,000 reindeer died from anthrax linked to warming environments (Ezhova et al., 2021)—a risk which is projected to increase with climate change (Liskova et a"/>
        <s v="In addition,an additional 48,000 deaths of children under 15 years of age globally&#10;from diarrhoea by 2030 are also projected (WHO, 2014). "/>
        <s v="For example, the rainy season in Senegal has&#10;been associated with an 84% increase in relative risk of childhood&#10;diarrhoea, and an additional wet day per week was associated with&#10;up to 2% increases in diarrhoeal disease in Mozambique (Thiam et al.,&#10;2017; H"/>
        <s v="Table outlining Observed climate change impacts on cholera, dengue and malaria incidence. &#10;&#10;Southeast Asia: infants (&lt;9 years) with highest incidences of cholera&#10;South Asia: older children and young adults (aged&#10;16–20 years) more frequently reported with "/>
        <s v="Chapter 10 also provides a more detailed assessment of the issues involved in mining these rare metals, 2 as well as the associated social problems, including exploitative working conditions and child labour, 3 the latter a major issue that needs to be ta"/>
        <s v="Moreover, a projected decrease in water scarcity in some regions does&#10;not prevent the increase in water scarcity in other regions becoming&#10;severe. Hence there is high confidence that risks to water scarcity have&#10;the potential to become severe due to clima"/>
        <s v="Table 16.2 |  Observed examples of maladaptation and co-benefits from adaptation-related responses in human systems&#10;&#10;Return to traditional land management practices (e.g., the Ngitili system) -- Observed maladaptation: Mitigation, especially carbon seques"/>
        <s v="Table 15.7 |  Enabling conditions and factors for adaptation in small islands.&#10;&#10;Increased access to climate information -- Example -- Dissemination of adaptation skills and significance to youth (e.g., ecocamps in Fiji)"/>
        <s v="Given changes in climatic conditions, in Puerto Rico women in the coffee&#10;industry are now forming their own ‘micro-clusters’ of complementary&#10;activities, such as rebuilding of public spaces, running environmental&#10;education programmes for children, and ope"/>
        <s v="Electrification of remote rural areas and other regions that do not have access to electricity enables 12 people living in poor developing countries to read, socialize, and be more productive during the evening, 13 while it is also associated with greater"/>
        <s v="Low-carbon buildings, and particularly well-designed, operated and maintained high-performance 24 buildings with adequate ventilation, may result in productivity gains and improve the competitiveness 25 of the economy through three different pathways (Ble"/>
        <s v="SDG 4: Energy efficiency measures result in reduced school absenteeism due to better indoor environmental conditions. Also, fuel poverty alleviation increases the available space at home for reading. Improved access to electricity and clean fuels enables "/>
        <s v="Adaptation options with high potential for reducing risk associated with malnutrition: Improved education for girls and women "/>
        <s v="Increasing electrification will support and reduce the costs of key elements of human development, such 16 as education, health, and employment) (high confidence). Greater access to electricity might offer 17 greater access to irrigation opportunities for"/>
        <s v="Given the amount of time that children spend in school settings, adapting educational infrastructure and programmes to climate change is highly important. This includes not only making physical structures safe, but also providing students with the knowled"/>
        <s v="Lessons learnt from Durban’s experience include the importance of&#10;meaningful partnerships, long-term financial commitments (Douwes&#10;et  al., 2015) and significant political and administrative will (Roberts&#10;et  al., 2012; Roberts et  al., 2020b). Securing t"/>
        <s v="The Navunievu community (Bua, Fiji) has mandated that every young adult building their family home in the village should do so upslope rather than on the regularly flooded coastal flat where the existing village is located. Over the next few decades, this"/>
        <s v="Langiage: !Xun and Khwe Indigenous Youth of South Africa&#10;&#10;Climate variability causing drought and loss of plants&#10;&#10;Groups (youth"/>
        <s v="Improved maternal and child health services (Table 7.2)"/>
        <s v="Another example of a public adaptation measure is the protection and&#10;restoration of natural areas, which have the potential to decrease the&#10;transmission of water- and vector-borne infectious diseases (medium&#10;confidence: robust evidence, low agreement). St"/>
        <s v="Electrification of households in rural or remote areas results also to significant health benefits. For&#10;2 example, in El Salvador, rural electrification of households leads to reduced overnight air pollutants&#10;3 concentration by 63% due to the substitution"/>
        <s v="Many health conditions associated with climate change are not new, and existing evidence-based interventions can be modified to address shifting disease patterns (Ebi and Otmani Del Barrio, 2017). Adaptation options can build on a long tradition of commun"/>
        <s v="Key elements of successful initiatives include coordinated planning and action between key regional agencies and governments with a focus on improving accountability and removing barriers to implementation and subsequent access to programmes (Ali et al., "/>
        <s v="Water, sanitation and health WaSH programme Children: prevalence of childhood diarrhoea reduced by 35% in midline&#10;prevalence, 8.9% and by 73% in end line prevalence, 3.6% compared to baseline prevalence 13.7%. Inferences are causal."/>
        <s v="New economic models have been implemented in north Africa, focused on poor households, youth and women that enable access to credit and support the implementation of policies that balance cash and food crops, social safety nets and social protection (Mumt"/>
        <s v="Migration related to climate change and climatic events could offer openings to women and young people to become de facto family heads (Kaag et al., 2019). However, such societal changes also increase community vulnerability to the loss of cultural knowle"/>
        <s v="Marketing regulations: Currently, 16 countries regulate marketing of unhealthy food to children, mainly 26 on television and in schools (Taillie et al. 2019), and many other efforts are ongoing across the globe 27 (European Commission 2019). The aim to co"/>
        <s v="Strong statutory marketing regulations can significantly reduce the exposure of children to, and sales of, unhealthy food compared with voluntary restrictions (Kovic et al. 2018; Temme et al. 2020)."/>
        <s v="Income-generation activities were employed to mitigate crop production losses and increase resilience to climate-influenced hazard events within the 258 ha of degraded lands in Gargey Village [in Micronesia]....The project first focused on increasing the "/>
        <s v="Adaptation options to reduce the future risks of malnutrition include access to healthy, affordable, diverse diets from sustainable food systems (high confidence); health services including maternal, child and reproductive health (high confidence); nutrit"/>
        <s v="Adaptation options with high potential for reducing risk associated with malnutrition: Maternal and child health, water and sanitation, gender equality, climate services and social protection mechanisms"/>
        <s v="In many LMICs, poultry contribute significantly to rural livelihoods, including via modest improvements in nutritional outcomes of house- hold children (de Bruyn et al., 2018). "/>
        <s v="Livestock ownership or switching to smaller, local breeds does not automatically translate into positive nutrition outcomes for women and children, although it may if communities see such animals as suitable for husbandry by women (Chanamuto and Hall, 201"/>
        <s v="A number of business associations have developed strategies for sustainable development and climate change, including cooperate social responsibility (CSR). International initiatives have included the 6 promotion of CSR initiatives by international invest"/>
        <s v=" In March 2020, the UN Principles for Responsible Investment&#10;13 (PRI), had 3,038 members representing 103 trillion USD (UN PRI 2020); another coalition of investors&#10;14 published COVID-19 recovery plans (Investor Agenda 2020) and the Net Zero Asset Manager"/>
        <s v="People can be educated through knowledge transfer so they can act in different roles, and in each role 20, everyone can contribute to limit global warming to 1.5°C. As citizens, with enough knowledge can 21 organise and put political pressure on the syste"/>
        <s v="The agreements identify ‘sustainable cities and communities’(SDG11) and‘cities andsubnational authorities’ (Paris Agreement) as important actors in integrating climate and development goals (Sanchez Rodriguez, Ürge-Vorsatz and Barau, 2018). However not al"/>
        <s v="A global assessment of 1682 papers on adaptation responses yields&#10;that low-income groups (high agreement, 37% of 1682  articles),&#10;women (medium agreement, 20% articles), Indigenous peoples (10%), the elderly (8%), youths (5%), racial and ethnic minorities"/>
      </sharedItems>
    </cacheField>
    <cacheField name="Climate risk 1" numFmtId="0">
      <sharedItems containsBlank="1">
        <m/>
        <s v="Education and play"/>
        <s v="General burden"/>
        <s v="Mental health"/>
        <s v="Physical health"/>
        <s v="Violence &amp; CP"/>
        <s v="Nutrition"/>
        <s v="Migration"/>
        <s v="Mortality"/>
        <s v="WASH"/>
        <s v="Livelihoods"/>
      </sharedItems>
    </cacheField>
    <cacheField name="climate risk 12" numFmtId="0">
      <sharedItems containsBlank="1">
        <m/>
        <s v="Nutrition"/>
        <s v="Physical health"/>
        <s v="Violence &amp; CP"/>
        <s v="Livelihoods"/>
        <s v="Education and play"/>
        <s v="WASH"/>
        <s v="Migration"/>
        <s v="General burden"/>
        <s v="Mortality"/>
        <s v="Mental health"/>
      </sharedItems>
    </cacheField>
    <cacheField name="Climate response" numFmtId="0">
      <sharedItems containsBlank="1">
        <s v="Collective action and social organising"/>
        <s v="Governance and planning"/>
        <m/>
        <s v="Built environment"/>
        <s v="Economic/health/social systems and protection"/>
        <s v="Climate-change education"/>
        <s v="Community adaptation"/>
        <s v="Food production/systems"/>
        <s v="Litigation"/>
      </sharedItems>
    </cacheField>
    <cacheField name="Co-benefit" numFmtId="0">
      <sharedItems containsBlank="1">
        <s v="Voice and political engagement"/>
        <m/>
        <s v="Education and play"/>
        <s v="General benefit"/>
        <s v="Health"/>
        <s v="Livelihoods"/>
        <s v="Nutrition"/>
        <s v="Violence &amp; CP"/>
      </sharedItems>
    </cacheField>
    <cacheField name="Lense/framework - 1 &#10;" numFmtId="0">
      <sharedItems containsBlank="1">
        <s v="Activism"/>
        <s v="Gender"/>
        <s v="Inequality"/>
        <s v="Intergenerational justice"/>
        <s v="Intersectionality"/>
        <s v="Justice"/>
        <s v="Participation"/>
        <s v="Rights"/>
        <s v="Vulnerability"/>
        <m/>
      </sharedItems>
    </cacheField>
    <cacheField name="Lens/framework - 2" numFmtId="0">
      <sharedItems containsBlank="1">
        <m/>
        <s v="Justice"/>
        <s v="Participation"/>
        <s v="Inequality"/>
        <s v="Vulnerability"/>
        <s v="Rights"/>
        <s v="Coloniality"/>
        <s v="Gender"/>
        <s v="Intergenerational justice"/>
        <s v="Intersectionality"/>
        <s v="Activism"/>
      </sharedItems>
    </cacheField>
    <cacheField name="Line list " numFmtId="0">
      <sharedItems containsBlank="1">
        <m/>
        <s v="Yes"/>
      </sharedItems>
    </cacheField>
    <cacheField name=" " numFmtId="0">
      <sharedItems containsString="0" containsBlank="1">
        <m/>
      </sharedItems>
    </cacheField>
    <cacheField name=" 2" numFmtId="0">
      <sharedItems containsString="0" containsBlank="1">
        <m/>
      </sharedItems>
    </cacheField>
    <cacheField name=" 3" numFmtId="0">
      <sharedItems containsString="0" containsBlank="1">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Fig2 Counts" cacheId="0" dataOnRows="1" dataCaption="" compact="0" compactData="0">
  <location ref="A1:D9" firstHeaderRow="0" firstDataRow="1" firstDataCol="1"/>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dataField="1" compact="0" outline="0" multipleItemSelectionAllowed="1" showAll="0">
      <items>
        <item x="0"/>
        <item x="1"/>
        <item t="default"/>
      </items>
    </pivotField>
    <pivotField name="Youth" dataField="1" compact="0" outline="0" multipleItemSelectionAllowed="1" showAll="0">
      <items>
        <item x="0"/>
        <item x="1"/>
        <item t="default"/>
      </items>
    </pivotField>
    <pivotField name="WG #" axis="axisCol" compact="0" outline="0" multipleItemSelectionAllowed="1" showAll="0" sortType="ascending">
      <items>
        <item x="1"/>
        <item x="0"/>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compact="0" outline="0" multipleItemSelectionAllowed="1" showAll="0">
      <items>
        <item x="0"/>
        <item x="1"/>
        <item x="2"/>
        <item x="3"/>
        <item x="4"/>
        <item x="5"/>
        <item x="6"/>
        <item x="7"/>
        <item x="8"/>
        <item x="9"/>
        <item x="10"/>
        <item x="11"/>
        <item x="12"/>
        <item x="13"/>
        <item x="14"/>
        <item x="15"/>
        <item x="16"/>
        <item x="17"/>
        <item x="18"/>
        <item t="default"/>
      </items>
    </pivotField>
    <pivotField name="Chapter title - WG3" compact="0" outline="0" multipleItemSelectionAllowed="1" showAll="0">
      <items>
        <item x="0"/>
        <item x="1"/>
        <item x="2"/>
        <item x="3"/>
        <item x="4"/>
        <item x="5"/>
        <item x="6"/>
        <item x="7"/>
        <item x="8"/>
        <item x="9"/>
        <item x="10"/>
        <item x="11"/>
        <item x="12"/>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dataField="1" compact="0" outline="0" multipleItemSelectionAllowed="1" showAll="0">
      <items>
        <item x="0"/>
        <item x="1"/>
        <item x="2"/>
        <item x="3"/>
        <item x="4"/>
        <item x="5"/>
        <item x="6"/>
        <item x="7"/>
        <item x="8"/>
        <item x="9"/>
        <item x="10"/>
        <item t="default"/>
      </items>
    </pivotField>
    <pivotField name="climate risk 12" dataField="1" compact="0" outline="0" multipleItemSelectionAllowed="1" showAll="0">
      <items>
        <item x="0"/>
        <item x="1"/>
        <item x="2"/>
        <item x="3"/>
        <item x="4"/>
        <item x="5"/>
        <item x="6"/>
        <item x="7"/>
        <item x="8"/>
        <item x="9"/>
        <item x="10"/>
        <item t="default"/>
      </items>
    </pivotField>
    <pivotField name="Climate response" dataField="1" compact="0" outline="0" multipleItemSelectionAllowed="1" showAll="0">
      <items>
        <item x="0"/>
        <item x="1"/>
        <item x="2"/>
        <item x="3"/>
        <item x="4"/>
        <item x="5"/>
        <item x="6"/>
        <item x="7"/>
        <item x="8"/>
        <item t="default"/>
      </items>
    </pivotField>
    <pivotField name="Co-benefit" dataField="1" compact="0" outline="0" multipleItemSelectionAllowed="1" showAll="0">
      <items>
        <item x="0"/>
        <item x="1"/>
        <item x="2"/>
        <item x="3"/>
        <item x="4"/>
        <item x="5"/>
        <item x="6"/>
        <item x="7"/>
        <item t="default"/>
      </items>
    </pivotField>
    <pivotField name="Lense/framework - 1 &#10;" compact="0" outline="0" multipleItemSelectionAllowed="1" showAll="0">
      <items>
        <item x="0"/>
        <item x="1"/>
        <item x="2"/>
        <item x="3"/>
        <item x="4"/>
        <item x="5"/>
        <item x="6"/>
        <item x="7"/>
        <item x="8"/>
        <item x="9"/>
        <item t="default"/>
      </items>
    </pivotField>
    <pivotField name="Lens/framework - 2" compact="0" outline="0" multipleItemSelectionAllowed="1" showAll="0">
      <items>
        <item x="0"/>
        <item x="1"/>
        <item x="2"/>
        <item x="3"/>
        <item x="4"/>
        <item x="5"/>
        <item x="6"/>
        <item x="7"/>
        <item x="8"/>
        <item x="9"/>
        <item x="10"/>
        <item t="default"/>
      </items>
    </pivotField>
    <pivotField name="Line list " dataField="1"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2"/>
  </rowFields>
  <colFields>
    <field x="13"/>
  </colFields>
  <dataFields>
    <dataField name="COUNT of Any child" fld="11" subtotal="countNums" baseField="0"/>
    <dataField name="COUNT of Any youth" fld="12" subtotal="countNums" baseField="0"/>
    <dataField name="COUNTA of Risk 1 " fld="22" subtotal="count" baseField="0"/>
    <dataField name="COUNTA of Risk 2" fld="23" subtotal="count" baseField="0"/>
    <dataField name="COUNTA of Mitigating Protective  or Adaptive Interventions&#10;&#10;(Climate) education&#10;health (indivdual or systems)&#10;poverty allieviation (future earnings, income security/co benefit)&#10;social protection&#10;norm change&#10;adaptation&#10;Infrastructure (incl environmental conditions of buildings)&#10;Other (policy change)" fld="24" subtotal="count" baseField="0"/>
    <dataField name="COUNTA of Co-benefit specifically for children/youth" fld="25" subtotal="count" baseField="0"/>
    <dataField name="COUNTA of Line list " fld="28" subtotal="count" baseField="0"/>
  </dataFields>
</pivotTableDefinition>
</file>

<file path=xl/pivotTables/pivotTable10.xml><?xml version="1.0" encoding="utf-8"?>
<pivotTableDefinition xmlns="http://schemas.openxmlformats.org/spreadsheetml/2006/main" name="Fig 6 Lenses" cacheId="0" dataCaption="" compact="0" compactData="0">
  <location ref="A2:C13" firstHeaderRow="0" firstDataRow="2" firstDataCol="0"/>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dataField="1" compact="0" outline="0" multipleItemSelectionAllowed="1" showAll="0">
      <items>
        <item x="0"/>
        <item x="1"/>
        <item t="default"/>
      </items>
    </pivotField>
    <pivotField name="Youth" dataField="1" compact="0" outline="0" multipleItemSelectionAllowed="1" showAll="0">
      <items>
        <item x="0"/>
        <item x="1"/>
        <item t="default"/>
      </items>
    </pivotField>
    <pivotField name="WG #" compact="0" outline="0" multipleItemSelectionAllowed="1" showAll="0">
      <items>
        <item x="0"/>
        <item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compact="0" outline="0" multipleItemSelectionAllowed="1" showAll="0">
      <items>
        <item x="0"/>
        <item x="1"/>
        <item x="2"/>
        <item x="3"/>
        <item x="4"/>
        <item x="5"/>
        <item x="6"/>
        <item x="7"/>
        <item x="8"/>
        <item x="9"/>
        <item x="10"/>
        <item x="11"/>
        <item x="12"/>
        <item x="13"/>
        <item x="14"/>
        <item x="15"/>
        <item x="16"/>
        <item x="17"/>
        <item x="18"/>
        <item t="default"/>
      </items>
    </pivotField>
    <pivotField name="Chapter title - WG3" compact="0" outline="0" multipleItemSelectionAllowed="1" showAll="0">
      <items>
        <item x="0"/>
        <item x="1"/>
        <item x="2"/>
        <item x="3"/>
        <item x="4"/>
        <item x="5"/>
        <item x="6"/>
        <item x="7"/>
        <item x="8"/>
        <item x="9"/>
        <item x="10"/>
        <item x="11"/>
        <item x="12"/>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compact="0" outline="0" multipleItemSelectionAllowed="1" showAll="0">
      <items>
        <item x="0"/>
        <item x="1"/>
        <item x="2"/>
        <item x="3"/>
        <item x="4"/>
        <item x="5"/>
        <item x="6"/>
        <item x="7"/>
        <item x="8"/>
        <item x="9"/>
        <item x="10"/>
        <item t="default"/>
      </items>
    </pivotField>
    <pivotField name="climate risk 12" compact="0" outline="0" multipleItemSelectionAllowed="1" showAll="0">
      <items>
        <item x="0"/>
        <item x="1"/>
        <item x="2"/>
        <item x="3"/>
        <item x="4"/>
        <item x="5"/>
        <item x="6"/>
        <item x="7"/>
        <item x="8"/>
        <item x="9"/>
        <item x="10"/>
        <item t="default"/>
      </items>
    </pivotField>
    <pivotField name="Climate response" compact="0" outline="0" multipleItemSelectionAllowed="1" showAll="0">
      <items>
        <item x="0"/>
        <item x="1"/>
        <item x="2"/>
        <item x="3"/>
        <item x="4"/>
        <item x="5"/>
        <item x="6"/>
        <item x="7"/>
        <item x="8"/>
        <item t="default"/>
      </items>
    </pivotField>
    <pivotField name="Co-benefit" compact="0" outline="0" multipleItemSelectionAllowed="1" showAll="0">
      <items>
        <item x="0"/>
        <item x="1"/>
        <item x="2"/>
        <item x="3"/>
        <item x="4"/>
        <item x="5"/>
        <item x="6"/>
        <item x="7"/>
        <item t="default"/>
      </items>
    </pivotField>
    <pivotField name="Lense/framework - 1 &#10;" axis="axisRow" compact="0" outline="0" multipleItemSelectionAllowed="1" showAll="0" sortType="ascending">
      <items>
        <item x="9"/>
        <item x="0"/>
        <item x="1"/>
        <item x="2"/>
        <item x="3"/>
        <item x="4"/>
        <item x="5"/>
        <item x="6"/>
        <item x="7"/>
        <item x="8"/>
        <item t="default"/>
      </items>
    </pivotField>
    <pivotField name="Lens/framework - 2" compact="0" outline="0" multipleItemSelectionAllowed="1" showAll="0">
      <items>
        <item x="0"/>
        <item x="1"/>
        <item x="2"/>
        <item x="3"/>
        <item x="4"/>
        <item x="5"/>
        <item x="6"/>
        <item x="7"/>
        <item x="8"/>
        <item x="9"/>
        <item x="10"/>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26"/>
  </rowFields>
  <colFields>
    <field x="-2"/>
  </colFields>
  <dataFields>
    <dataField name="COUNT of Any child" fld="11" subtotal="countNums" baseField="0"/>
    <dataField name="COUNTA of Any youth" fld="12" subtotal="count" baseField="0"/>
  </dataFields>
</pivotTableDefinition>
</file>

<file path=xl/pivotTables/pivotTable11.xml><?xml version="1.0" encoding="utf-8"?>
<pivotTableDefinition xmlns="http://schemas.openxmlformats.org/spreadsheetml/2006/main" name="Fig 6 Lenses 2" cacheId="0" dataCaption="" compact="0" compactData="0">
  <location ref="A17:C29" firstHeaderRow="0" firstDataRow="2" firstDataCol="0"/>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dataField="1" compact="0" outline="0" multipleItemSelectionAllowed="1" showAll="0">
      <items>
        <item x="0"/>
        <item x="1"/>
        <item t="default"/>
      </items>
    </pivotField>
    <pivotField name="Youth" dataField="1" compact="0" outline="0" multipleItemSelectionAllowed="1" showAll="0">
      <items>
        <item x="0"/>
        <item x="1"/>
        <item t="default"/>
      </items>
    </pivotField>
    <pivotField name="WG #" compact="0" outline="0" multipleItemSelectionAllowed="1" showAll="0">
      <items>
        <item x="0"/>
        <item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compact="0" outline="0" multipleItemSelectionAllowed="1" showAll="0">
      <items>
        <item x="0"/>
        <item x="1"/>
        <item x="2"/>
        <item x="3"/>
        <item x="4"/>
        <item x="5"/>
        <item x="6"/>
        <item x="7"/>
        <item x="8"/>
        <item x="9"/>
        <item x="10"/>
        <item x="11"/>
        <item x="12"/>
        <item x="13"/>
        <item x="14"/>
        <item x="15"/>
        <item x="16"/>
        <item x="17"/>
        <item x="18"/>
        <item t="default"/>
      </items>
    </pivotField>
    <pivotField name="Chapter title - WG3" compact="0" outline="0" multipleItemSelectionAllowed="1" showAll="0">
      <items>
        <item x="0"/>
        <item x="1"/>
        <item x="2"/>
        <item x="3"/>
        <item x="4"/>
        <item x="5"/>
        <item x="6"/>
        <item x="7"/>
        <item x="8"/>
        <item x="9"/>
        <item x="10"/>
        <item x="11"/>
        <item x="12"/>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compact="0" outline="0" multipleItemSelectionAllowed="1" showAll="0">
      <items>
        <item x="0"/>
        <item x="1"/>
        <item x="2"/>
        <item x="3"/>
        <item x="4"/>
        <item x="5"/>
        <item x="6"/>
        <item x="7"/>
        <item x="8"/>
        <item x="9"/>
        <item x="10"/>
        <item t="default"/>
      </items>
    </pivotField>
    <pivotField name="climate risk 12" compact="0" outline="0" multipleItemSelectionAllowed="1" showAll="0">
      <items>
        <item x="0"/>
        <item x="1"/>
        <item x="2"/>
        <item x="3"/>
        <item x="4"/>
        <item x="5"/>
        <item x="6"/>
        <item x="7"/>
        <item x="8"/>
        <item x="9"/>
        <item x="10"/>
        <item t="default"/>
      </items>
    </pivotField>
    <pivotField name="Climate response" compact="0" outline="0" multipleItemSelectionAllowed="1" showAll="0">
      <items>
        <item x="0"/>
        <item x="1"/>
        <item x="2"/>
        <item x="3"/>
        <item x="4"/>
        <item x="5"/>
        <item x="6"/>
        <item x="7"/>
        <item x="8"/>
        <item t="default"/>
      </items>
    </pivotField>
    <pivotField name="Co-benefit" compact="0" outline="0" multipleItemSelectionAllowed="1" showAll="0">
      <items>
        <item x="0"/>
        <item x="1"/>
        <item x="2"/>
        <item x="3"/>
        <item x="4"/>
        <item x="5"/>
        <item x="6"/>
        <item x="7"/>
        <item t="default"/>
      </items>
    </pivotField>
    <pivotField name="Lense/framework - 1 &#10;" compact="0" outline="0" multipleItemSelectionAllowed="1" showAll="0">
      <items>
        <item x="0"/>
        <item x="1"/>
        <item x="2"/>
        <item x="3"/>
        <item x="4"/>
        <item x="5"/>
        <item x="6"/>
        <item x="7"/>
        <item x="8"/>
        <item x="9"/>
        <item t="default"/>
      </items>
    </pivotField>
    <pivotField name="Lens/framework - 2" axis="axisRow" compact="0" outline="0" multipleItemSelectionAllowed="1" showAll="0" sortType="ascending">
      <items>
        <item x="0"/>
        <item x="10"/>
        <item x="6"/>
        <item x="7"/>
        <item x="3"/>
        <item x="8"/>
        <item x="9"/>
        <item x="1"/>
        <item x="2"/>
        <item x="5"/>
        <item x="4"/>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27"/>
  </rowFields>
  <colFields>
    <field x="-2"/>
  </colFields>
  <dataFields>
    <dataField name="COUNT of Any child" fld="11" subtotal="countNums" baseField="0"/>
    <dataField name="COUNTA of Any youth" fld="12" subtotal="count" baseField="0"/>
  </dataFields>
</pivotTableDefinition>
</file>

<file path=xl/pivotTables/pivotTable2.xml><?xml version="1.0" encoding="utf-8"?>
<pivotTableDefinition xmlns="http://schemas.openxmlformats.org/spreadsheetml/2006/main" name="Fig3 WG-Two" cacheId="0" dataCaption="" compact="0" compactData="0">
  <location ref="A3:B22" firstHeaderRow="0" firstDataRow="1" firstDataCol="0" rowPageCount="1" colPageCount="1"/>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dataField="1" compact="0" outline="0" multipleItemSelectionAllowed="1" showAll="0">
      <items>
        <item x="0"/>
        <item x="1"/>
        <item t="default"/>
      </items>
    </pivotField>
    <pivotField name="Youth" compact="0" outline="0" multipleItemSelectionAllowed="1" showAll="0">
      <items>
        <item x="0"/>
        <item x="1"/>
        <item t="default"/>
      </items>
    </pivotField>
    <pivotField name="WG #" axis="axisPage" compact="0" outline="0" multipleItemSelectionAllowed="1" showAll="0">
      <items>
        <item h="1" x="0"/>
        <item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axis="axisRow" compact="0" outline="0" multipleItemSelectionAllowed="1" showAll="0" sortType="ascending">
      <items>
        <item x="0"/>
        <item x="15"/>
        <item x="6"/>
        <item x="18"/>
        <item x="10"/>
        <item x="5"/>
        <item x="4"/>
        <item x="9"/>
        <item x="8"/>
        <item x="7"/>
        <item x="14"/>
        <item x="12"/>
        <item x="3"/>
        <item x="13"/>
        <item x="16"/>
        <item x="17"/>
        <item x="2"/>
        <item x="1"/>
        <item x="11"/>
        <item t="default"/>
      </items>
    </pivotField>
    <pivotField name="Chapter title - WG3" compact="0" outline="0" multipleItemSelectionAllowed="1" showAll="0">
      <items>
        <item x="0"/>
        <item x="1"/>
        <item x="2"/>
        <item x="3"/>
        <item x="4"/>
        <item x="5"/>
        <item x="6"/>
        <item x="7"/>
        <item x="8"/>
        <item x="9"/>
        <item x="10"/>
        <item x="11"/>
        <item x="12"/>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compact="0" outline="0" multipleItemSelectionAllowed="1" showAll="0">
      <items>
        <item x="0"/>
        <item x="1"/>
        <item x="2"/>
        <item x="3"/>
        <item x="4"/>
        <item x="5"/>
        <item x="6"/>
        <item x="7"/>
        <item x="8"/>
        <item x="9"/>
        <item x="10"/>
        <item t="default"/>
      </items>
    </pivotField>
    <pivotField name="climate risk 12" compact="0" outline="0" multipleItemSelectionAllowed="1" showAll="0">
      <items>
        <item x="0"/>
        <item x="1"/>
        <item x="2"/>
        <item x="3"/>
        <item x="4"/>
        <item x="5"/>
        <item x="6"/>
        <item x="7"/>
        <item x="8"/>
        <item x="9"/>
        <item x="10"/>
        <item t="default"/>
      </items>
    </pivotField>
    <pivotField name="Climate response" compact="0" outline="0" multipleItemSelectionAllowed="1" showAll="0">
      <items>
        <item x="0"/>
        <item x="1"/>
        <item x="2"/>
        <item x="3"/>
        <item x="4"/>
        <item x="5"/>
        <item x="6"/>
        <item x="7"/>
        <item x="8"/>
        <item t="default"/>
      </items>
    </pivotField>
    <pivotField name="Co-benefit" compact="0" outline="0" multipleItemSelectionAllowed="1" showAll="0">
      <items>
        <item x="0"/>
        <item x="1"/>
        <item x="2"/>
        <item x="3"/>
        <item x="4"/>
        <item x="5"/>
        <item x="6"/>
        <item x="7"/>
        <item t="default"/>
      </items>
    </pivotField>
    <pivotField name="Lense/framework - 1 &#10;" compact="0" outline="0" multipleItemSelectionAllowed="1" showAll="0">
      <items>
        <item x="0"/>
        <item x="1"/>
        <item x="2"/>
        <item x="3"/>
        <item x="4"/>
        <item x="5"/>
        <item x="6"/>
        <item x="7"/>
        <item x="8"/>
        <item x="9"/>
        <item t="default"/>
      </items>
    </pivotField>
    <pivotField name="Lens/framework - 2" compact="0" outline="0" multipleItemSelectionAllowed="1" showAll="0">
      <items>
        <item x="0"/>
        <item x="1"/>
        <item x="2"/>
        <item x="3"/>
        <item x="4"/>
        <item x="5"/>
        <item x="6"/>
        <item x="7"/>
        <item x="8"/>
        <item x="9"/>
        <item x="10"/>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15"/>
  </rowFields>
  <pageFields>
    <pageField fld="13"/>
  </pageFields>
  <dataFields>
    <dataField name="SUM of Any child" fld="11" baseField="0"/>
  </dataFields>
</pivotTableDefinition>
</file>

<file path=xl/pivotTables/pivotTable3.xml><?xml version="1.0" encoding="utf-8"?>
<pivotTableDefinition xmlns="http://schemas.openxmlformats.org/spreadsheetml/2006/main" name="Fig3 WG-Two 2" cacheId="0" dataCaption="" compact="0" compactData="0">
  <location ref="A26:B45" firstHeaderRow="0" firstDataRow="1" firstDataCol="0" rowPageCount="1" colPageCount="1"/>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compact="0" outline="0" multipleItemSelectionAllowed="1" showAll="0">
      <items>
        <item x="0"/>
        <item x="1"/>
        <item t="default"/>
      </items>
    </pivotField>
    <pivotField name="Youth" dataField="1" compact="0" outline="0" multipleItemSelectionAllowed="1" showAll="0">
      <items>
        <item x="0"/>
        <item x="1"/>
        <item t="default"/>
      </items>
    </pivotField>
    <pivotField name="WG #" axis="axisPage" compact="0" outline="0" multipleItemSelectionAllowed="1" showAll="0">
      <items>
        <item h="1" x="0"/>
        <item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axis="axisRow" compact="0" outline="0" multipleItemSelectionAllowed="1" showAll="0" sortType="ascending">
      <items>
        <item x="0"/>
        <item x="15"/>
        <item x="6"/>
        <item x="18"/>
        <item x="10"/>
        <item x="5"/>
        <item x="4"/>
        <item x="9"/>
        <item x="8"/>
        <item x="7"/>
        <item x="14"/>
        <item x="12"/>
        <item x="3"/>
        <item x="13"/>
        <item x="16"/>
        <item x="17"/>
        <item x="2"/>
        <item x="1"/>
        <item x="11"/>
        <item t="default"/>
      </items>
    </pivotField>
    <pivotField name="Chapter title - WG3" compact="0" outline="0" multipleItemSelectionAllowed="1" showAll="0">
      <items>
        <item x="0"/>
        <item x="1"/>
        <item x="2"/>
        <item x="3"/>
        <item x="4"/>
        <item x="5"/>
        <item x="6"/>
        <item x="7"/>
        <item x="8"/>
        <item x="9"/>
        <item x="10"/>
        <item x="11"/>
        <item x="12"/>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compact="0" outline="0" multipleItemSelectionAllowed="1" showAll="0">
      <items>
        <item x="0"/>
        <item x="1"/>
        <item x="2"/>
        <item x="3"/>
        <item x="4"/>
        <item x="5"/>
        <item x="6"/>
        <item x="7"/>
        <item x="8"/>
        <item x="9"/>
        <item x="10"/>
        <item t="default"/>
      </items>
    </pivotField>
    <pivotField name="climate risk 12" compact="0" outline="0" multipleItemSelectionAllowed="1" showAll="0">
      <items>
        <item x="0"/>
        <item x="1"/>
        <item x="2"/>
        <item x="3"/>
        <item x="4"/>
        <item x="5"/>
        <item x="6"/>
        <item x="7"/>
        <item x="8"/>
        <item x="9"/>
        <item x="10"/>
        <item t="default"/>
      </items>
    </pivotField>
    <pivotField name="Climate response" compact="0" outline="0" multipleItemSelectionAllowed="1" showAll="0">
      <items>
        <item x="0"/>
        <item x="1"/>
        <item x="2"/>
        <item x="3"/>
        <item x="4"/>
        <item x="5"/>
        <item x="6"/>
        <item x="7"/>
        <item x="8"/>
        <item t="default"/>
      </items>
    </pivotField>
    <pivotField name="Co-benefit" compact="0" outline="0" multipleItemSelectionAllowed="1" showAll="0">
      <items>
        <item x="0"/>
        <item x="1"/>
        <item x="2"/>
        <item x="3"/>
        <item x="4"/>
        <item x="5"/>
        <item x="6"/>
        <item x="7"/>
        <item t="default"/>
      </items>
    </pivotField>
    <pivotField name="Lense/framework - 1 &#10;" compact="0" outline="0" multipleItemSelectionAllowed="1" showAll="0">
      <items>
        <item x="0"/>
        <item x="1"/>
        <item x="2"/>
        <item x="3"/>
        <item x="4"/>
        <item x="5"/>
        <item x="6"/>
        <item x="7"/>
        <item x="8"/>
        <item x="9"/>
        <item t="default"/>
      </items>
    </pivotField>
    <pivotField name="Lens/framework - 2" compact="0" outline="0" multipleItemSelectionAllowed="1" showAll="0">
      <items>
        <item x="0"/>
        <item x="1"/>
        <item x="2"/>
        <item x="3"/>
        <item x="4"/>
        <item x="5"/>
        <item x="6"/>
        <item x="7"/>
        <item x="8"/>
        <item x="9"/>
        <item x="10"/>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15"/>
  </rowFields>
  <pageFields>
    <pageField fld="13"/>
  </pageFields>
  <dataFields>
    <dataField name="COUNTA of Any youth" fld="12" subtotal="count" baseField="0"/>
  </dataFields>
</pivotTableDefinition>
</file>

<file path=xl/pivotTables/pivotTable4.xml><?xml version="1.0" encoding="utf-8"?>
<pivotTableDefinition xmlns="http://schemas.openxmlformats.org/spreadsheetml/2006/main" name="Fig3 WG-Three" cacheId="0" dataCaption="" compact="0" compactData="0">
  <location ref="A3:B16" firstHeaderRow="0" firstDataRow="1" firstDataCol="0" rowPageCount="1" colPageCount="1"/>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dataField="1" compact="0" outline="0" multipleItemSelectionAllowed="1" showAll="0">
      <items>
        <item x="0"/>
        <item x="1"/>
        <item t="default"/>
      </items>
    </pivotField>
    <pivotField name="Youth" compact="0" outline="0" multipleItemSelectionAllowed="1" showAll="0">
      <items>
        <item x="0"/>
        <item x="1"/>
        <item t="default"/>
      </items>
    </pivotField>
    <pivotField name="WG #" axis="axisPage" compact="0" outline="0" multipleItemSelectionAllowed="1" showAll="0">
      <items>
        <item x="0"/>
        <item h="1"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compact="0" outline="0" multipleItemSelectionAllowed="1" showAll="0">
      <items>
        <item x="0"/>
        <item x="1"/>
        <item x="2"/>
        <item x="3"/>
        <item x="4"/>
        <item x="5"/>
        <item x="6"/>
        <item x="7"/>
        <item x="8"/>
        <item x="9"/>
        <item x="10"/>
        <item x="11"/>
        <item x="12"/>
        <item x="13"/>
        <item x="14"/>
        <item x="15"/>
        <item x="16"/>
        <item x="17"/>
        <item x="18"/>
        <item t="default"/>
      </items>
    </pivotField>
    <pivotField name="Chapter title - WG3" axis="axisRow" compact="0" outline="0" multipleItemSelectionAllowed="1" showAll="0" sortType="ascending">
      <items>
        <item x="2"/>
        <item x="10"/>
        <item x="6"/>
        <item x="11"/>
        <item x="0"/>
        <item x="12"/>
        <item x="7"/>
        <item x="9"/>
        <item x="5"/>
        <item x="4"/>
        <item x="8"/>
        <item x="3"/>
        <item x="1"/>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compact="0" outline="0" multipleItemSelectionAllowed="1" showAll="0">
      <items>
        <item x="0"/>
        <item x="1"/>
        <item x="2"/>
        <item x="3"/>
        <item x="4"/>
        <item x="5"/>
        <item x="6"/>
        <item x="7"/>
        <item x="8"/>
        <item x="9"/>
        <item x="10"/>
        <item t="default"/>
      </items>
    </pivotField>
    <pivotField name="climate risk 12" compact="0" outline="0" multipleItemSelectionAllowed="1" showAll="0">
      <items>
        <item x="0"/>
        <item x="1"/>
        <item x="2"/>
        <item x="3"/>
        <item x="4"/>
        <item x="5"/>
        <item x="6"/>
        <item x="7"/>
        <item x="8"/>
        <item x="9"/>
        <item x="10"/>
        <item t="default"/>
      </items>
    </pivotField>
    <pivotField name="Climate response" compact="0" outline="0" multipleItemSelectionAllowed="1" showAll="0">
      <items>
        <item x="0"/>
        <item x="1"/>
        <item x="2"/>
        <item x="3"/>
        <item x="4"/>
        <item x="5"/>
        <item x="6"/>
        <item x="7"/>
        <item x="8"/>
        <item t="default"/>
      </items>
    </pivotField>
    <pivotField name="Co-benefit" compact="0" outline="0" multipleItemSelectionAllowed="1" showAll="0">
      <items>
        <item x="0"/>
        <item x="1"/>
        <item x="2"/>
        <item x="3"/>
        <item x="4"/>
        <item x="5"/>
        <item x="6"/>
        <item x="7"/>
        <item t="default"/>
      </items>
    </pivotField>
    <pivotField name="Lense/framework - 1 &#10;" compact="0" outline="0" multipleItemSelectionAllowed="1" showAll="0">
      <items>
        <item x="0"/>
        <item x="1"/>
        <item x="2"/>
        <item x="3"/>
        <item x="4"/>
        <item x="5"/>
        <item x="6"/>
        <item x="7"/>
        <item x="8"/>
        <item x="9"/>
        <item t="default"/>
      </items>
    </pivotField>
    <pivotField name="Lens/framework - 2" compact="0" outline="0" multipleItemSelectionAllowed="1" showAll="0">
      <items>
        <item x="0"/>
        <item x="1"/>
        <item x="2"/>
        <item x="3"/>
        <item x="4"/>
        <item x="5"/>
        <item x="6"/>
        <item x="7"/>
        <item x="8"/>
        <item x="9"/>
        <item x="10"/>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16"/>
  </rowFields>
  <pageFields>
    <pageField fld="13"/>
  </pageFields>
  <dataFields>
    <dataField name="COUNTA of Any child" fld="11" subtotal="count" baseField="0"/>
  </dataFields>
</pivotTableDefinition>
</file>

<file path=xl/pivotTables/pivotTable5.xml><?xml version="1.0" encoding="utf-8"?>
<pivotTableDefinition xmlns="http://schemas.openxmlformats.org/spreadsheetml/2006/main" name="Fig3 WG-Three 2" cacheId="0" dataCaption="" compact="0" compactData="0">
  <location ref="A19:B32" firstHeaderRow="0" firstDataRow="1" firstDataCol="0" rowPageCount="1" colPageCount="1"/>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compact="0" outline="0" multipleItemSelectionAllowed="1" showAll="0">
      <items>
        <item x="0"/>
        <item x="1"/>
        <item t="default"/>
      </items>
    </pivotField>
    <pivotField name="Youth" dataField="1" compact="0" outline="0" multipleItemSelectionAllowed="1" showAll="0">
      <items>
        <item x="0"/>
        <item x="1"/>
        <item t="default"/>
      </items>
    </pivotField>
    <pivotField name="WG #" axis="axisPage" compact="0" outline="0" multipleItemSelectionAllowed="1" showAll="0">
      <items>
        <item x="0"/>
        <item h="1"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compact="0" outline="0" multipleItemSelectionAllowed="1" showAll="0">
      <items>
        <item x="0"/>
        <item x="1"/>
        <item x="2"/>
        <item x="3"/>
        <item x="4"/>
        <item x="5"/>
        <item x="6"/>
        <item x="7"/>
        <item x="8"/>
        <item x="9"/>
        <item x="10"/>
        <item x="11"/>
        <item x="12"/>
        <item x="13"/>
        <item x="14"/>
        <item x="15"/>
        <item x="16"/>
        <item x="17"/>
        <item x="18"/>
        <item t="default"/>
      </items>
    </pivotField>
    <pivotField name="Chapter title - WG3" axis="axisRow" compact="0" outline="0" multipleItemSelectionAllowed="1" showAll="0" sortType="ascending">
      <items>
        <item x="2"/>
        <item x="10"/>
        <item x="6"/>
        <item x="11"/>
        <item x="0"/>
        <item x="12"/>
        <item x="7"/>
        <item x="9"/>
        <item x="5"/>
        <item x="4"/>
        <item x="8"/>
        <item x="3"/>
        <item x="1"/>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compact="0" outline="0" multipleItemSelectionAllowed="1" showAll="0">
      <items>
        <item x="0"/>
        <item x="1"/>
        <item x="2"/>
        <item x="3"/>
        <item x="4"/>
        <item x="5"/>
        <item x="6"/>
        <item x="7"/>
        <item x="8"/>
        <item x="9"/>
        <item x="10"/>
        <item t="default"/>
      </items>
    </pivotField>
    <pivotField name="climate risk 12" compact="0" outline="0" multipleItemSelectionAllowed="1" showAll="0">
      <items>
        <item x="0"/>
        <item x="1"/>
        <item x="2"/>
        <item x="3"/>
        <item x="4"/>
        <item x="5"/>
        <item x="6"/>
        <item x="7"/>
        <item x="8"/>
        <item x="9"/>
        <item x="10"/>
        <item t="default"/>
      </items>
    </pivotField>
    <pivotField name="Climate response" compact="0" outline="0" multipleItemSelectionAllowed="1" showAll="0">
      <items>
        <item x="0"/>
        <item x="1"/>
        <item x="2"/>
        <item x="3"/>
        <item x="4"/>
        <item x="5"/>
        <item x="6"/>
        <item x="7"/>
        <item x="8"/>
        <item t="default"/>
      </items>
    </pivotField>
    <pivotField name="Co-benefit" compact="0" outline="0" multipleItemSelectionAllowed="1" showAll="0">
      <items>
        <item x="0"/>
        <item x="1"/>
        <item x="2"/>
        <item x="3"/>
        <item x="4"/>
        <item x="5"/>
        <item x="6"/>
        <item x="7"/>
        <item t="default"/>
      </items>
    </pivotField>
    <pivotField name="Lense/framework - 1 &#10;" compact="0" outline="0" multipleItemSelectionAllowed="1" showAll="0">
      <items>
        <item x="0"/>
        <item x="1"/>
        <item x="2"/>
        <item x="3"/>
        <item x="4"/>
        <item x="5"/>
        <item x="6"/>
        <item x="7"/>
        <item x="8"/>
        <item x="9"/>
        <item t="default"/>
      </items>
    </pivotField>
    <pivotField name="Lens/framework - 2" compact="0" outline="0" multipleItemSelectionAllowed="1" showAll="0">
      <items>
        <item x="0"/>
        <item x="1"/>
        <item x="2"/>
        <item x="3"/>
        <item x="4"/>
        <item x="5"/>
        <item x="6"/>
        <item x="7"/>
        <item x="8"/>
        <item x="9"/>
        <item x="10"/>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16"/>
  </rowFields>
  <pageFields>
    <pageField fld="13"/>
  </pageFields>
  <dataFields>
    <dataField name="COUNTA of Any youth" fld="12" subtotal="count" baseField="0"/>
  </dataFields>
</pivotTableDefinition>
</file>

<file path=xl/pivotTables/pivotTable6.xml><?xml version="1.0" encoding="utf-8"?>
<pivotTableDefinition xmlns="http://schemas.openxmlformats.org/spreadsheetml/2006/main" name="Fig4 Risks" cacheId="0" dataCaption="" compact="0" compactData="0">
  <location ref="A1:C13" firstHeaderRow="0" firstDataRow="2" firstDataCol="0"/>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dataField="1" compact="0" outline="0" multipleItemSelectionAllowed="1" showAll="0">
      <items>
        <item x="0"/>
        <item x="1"/>
        <item t="default"/>
      </items>
    </pivotField>
    <pivotField name="Youth" dataField="1" compact="0" outline="0" multipleItemSelectionAllowed="1" showAll="0">
      <items>
        <item x="0"/>
        <item x="1"/>
        <item t="default"/>
      </items>
    </pivotField>
    <pivotField name="WG #" compact="0" outline="0" multipleItemSelectionAllowed="1" showAll="0">
      <items>
        <item x="0"/>
        <item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compact="0" outline="0" multipleItemSelectionAllowed="1" showAll="0">
      <items>
        <item x="0"/>
        <item x="1"/>
        <item x="2"/>
        <item x="3"/>
        <item x="4"/>
        <item x="5"/>
        <item x="6"/>
        <item x="7"/>
        <item x="8"/>
        <item x="9"/>
        <item x="10"/>
        <item x="11"/>
        <item x="12"/>
        <item x="13"/>
        <item x="14"/>
        <item x="15"/>
        <item x="16"/>
        <item x="17"/>
        <item x="18"/>
        <item t="default"/>
      </items>
    </pivotField>
    <pivotField name="Chapter title - WG3" compact="0" outline="0" multipleItemSelectionAllowed="1" showAll="0">
      <items>
        <item x="0"/>
        <item x="1"/>
        <item x="2"/>
        <item x="3"/>
        <item x="4"/>
        <item x="5"/>
        <item x="6"/>
        <item x="7"/>
        <item x="8"/>
        <item x="9"/>
        <item x="10"/>
        <item x="11"/>
        <item x="12"/>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axis="axisRow" compact="0" outline="0" multipleItemSelectionAllowed="1" showAll="0" sortType="ascending">
      <items>
        <item x="0"/>
        <item x="1"/>
        <item x="2"/>
        <item x="10"/>
        <item x="3"/>
        <item x="7"/>
        <item x="8"/>
        <item x="6"/>
        <item x="4"/>
        <item x="5"/>
        <item x="9"/>
        <item t="default"/>
      </items>
    </pivotField>
    <pivotField name="climate risk 12" compact="0" outline="0" multipleItemSelectionAllowed="1" showAll="0">
      <items>
        <item x="0"/>
        <item x="1"/>
        <item x="2"/>
        <item x="3"/>
        <item x="4"/>
        <item x="5"/>
        <item x="6"/>
        <item x="7"/>
        <item x="8"/>
        <item x="9"/>
        <item x="10"/>
        <item t="default"/>
      </items>
    </pivotField>
    <pivotField name="Climate response" compact="0" outline="0" multipleItemSelectionAllowed="1" showAll="0">
      <items>
        <item x="0"/>
        <item x="1"/>
        <item x="2"/>
        <item x="3"/>
        <item x="4"/>
        <item x="5"/>
        <item x="6"/>
        <item x="7"/>
        <item x="8"/>
        <item t="default"/>
      </items>
    </pivotField>
    <pivotField name="Co-benefit" compact="0" outline="0" multipleItemSelectionAllowed="1" showAll="0">
      <items>
        <item x="0"/>
        <item x="1"/>
        <item x="2"/>
        <item x="3"/>
        <item x="4"/>
        <item x="5"/>
        <item x="6"/>
        <item x="7"/>
        <item t="default"/>
      </items>
    </pivotField>
    <pivotField name="Lense/framework - 1 &#10;" compact="0" outline="0" multipleItemSelectionAllowed="1" showAll="0">
      <items>
        <item x="0"/>
        <item x="1"/>
        <item x="2"/>
        <item x="3"/>
        <item x="4"/>
        <item x="5"/>
        <item x="6"/>
        <item x="7"/>
        <item x="8"/>
        <item x="9"/>
        <item t="default"/>
      </items>
    </pivotField>
    <pivotField name="Lens/framework - 2" compact="0" outline="0" multipleItemSelectionAllowed="1" showAll="0">
      <items>
        <item x="0"/>
        <item x="1"/>
        <item x="2"/>
        <item x="3"/>
        <item x="4"/>
        <item x="5"/>
        <item x="6"/>
        <item x="7"/>
        <item x="8"/>
        <item x="9"/>
        <item x="10"/>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22"/>
  </rowFields>
  <colFields>
    <field x="-2"/>
  </colFields>
  <dataFields>
    <dataField name="COUNTA of Any child" fld="11" subtotal="count" baseField="0"/>
    <dataField name="COUNTA of Any youth" fld="12" subtotal="count" baseField="0"/>
  </dataFields>
</pivotTableDefinition>
</file>

<file path=xl/pivotTables/pivotTable7.xml><?xml version="1.0" encoding="utf-8"?>
<pivotTableDefinition xmlns="http://schemas.openxmlformats.org/spreadsheetml/2006/main" name="Fig4 Risks 2" cacheId="0" dataCaption="" compact="0" compactData="0">
  <location ref="A20:C32" firstHeaderRow="0" firstDataRow="2" firstDataCol="0"/>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dataField="1" compact="0" outline="0" multipleItemSelectionAllowed="1" showAll="0">
      <items>
        <item x="0"/>
        <item x="1"/>
        <item t="default"/>
      </items>
    </pivotField>
    <pivotField name="Youth" dataField="1" compact="0" outline="0" multipleItemSelectionAllowed="1" showAll="0">
      <items>
        <item x="0"/>
        <item x="1"/>
        <item t="default"/>
      </items>
    </pivotField>
    <pivotField name="WG #" compact="0" outline="0" multipleItemSelectionAllowed="1" showAll="0">
      <items>
        <item x="0"/>
        <item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compact="0" outline="0" multipleItemSelectionAllowed="1" showAll="0">
      <items>
        <item x="0"/>
        <item x="1"/>
        <item x="2"/>
        <item x="3"/>
        <item x="4"/>
        <item x="5"/>
        <item x="6"/>
        <item x="7"/>
        <item x="8"/>
        <item x="9"/>
        <item x="10"/>
        <item x="11"/>
        <item x="12"/>
        <item x="13"/>
        <item x="14"/>
        <item x="15"/>
        <item x="16"/>
        <item x="17"/>
        <item x="18"/>
        <item t="default"/>
      </items>
    </pivotField>
    <pivotField name="Chapter title - WG3" compact="0" outline="0" multipleItemSelectionAllowed="1" showAll="0">
      <items>
        <item x="0"/>
        <item x="1"/>
        <item x="2"/>
        <item x="3"/>
        <item x="4"/>
        <item x="5"/>
        <item x="6"/>
        <item x="7"/>
        <item x="8"/>
        <item x="9"/>
        <item x="10"/>
        <item x="11"/>
        <item x="12"/>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compact="0" outline="0" multipleItemSelectionAllowed="1" showAll="0">
      <items>
        <item x="0"/>
        <item x="1"/>
        <item x="2"/>
        <item x="3"/>
        <item x="4"/>
        <item x="5"/>
        <item x="6"/>
        <item x="7"/>
        <item x="8"/>
        <item x="9"/>
        <item x="10"/>
        <item t="default"/>
      </items>
    </pivotField>
    <pivotField name="climate risk 12" axis="axisRow" compact="0" outline="0" multipleItemSelectionAllowed="1" showAll="0" sortType="ascending">
      <items>
        <item x="0"/>
        <item x="5"/>
        <item x="8"/>
        <item x="4"/>
        <item x="10"/>
        <item x="7"/>
        <item x="9"/>
        <item x="1"/>
        <item x="2"/>
        <item x="3"/>
        <item x="6"/>
        <item t="default"/>
      </items>
    </pivotField>
    <pivotField name="Climate response" compact="0" outline="0" multipleItemSelectionAllowed="1" showAll="0">
      <items>
        <item x="0"/>
        <item x="1"/>
        <item x="2"/>
        <item x="3"/>
        <item x="4"/>
        <item x="5"/>
        <item x="6"/>
        <item x="7"/>
        <item x="8"/>
        <item t="default"/>
      </items>
    </pivotField>
    <pivotField name="Co-benefit" compact="0" outline="0" multipleItemSelectionAllowed="1" showAll="0">
      <items>
        <item x="0"/>
        <item x="1"/>
        <item x="2"/>
        <item x="3"/>
        <item x="4"/>
        <item x="5"/>
        <item x="6"/>
        <item x="7"/>
        <item t="default"/>
      </items>
    </pivotField>
    <pivotField name="Lense/framework - 1 &#10;" compact="0" outline="0" multipleItemSelectionAllowed="1" showAll="0">
      <items>
        <item x="0"/>
        <item x="1"/>
        <item x="2"/>
        <item x="3"/>
        <item x="4"/>
        <item x="5"/>
        <item x="6"/>
        <item x="7"/>
        <item x="8"/>
        <item x="9"/>
        <item t="default"/>
      </items>
    </pivotField>
    <pivotField name="Lens/framework - 2" compact="0" outline="0" multipleItemSelectionAllowed="1" showAll="0">
      <items>
        <item x="0"/>
        <item x="1"/>
        <item x="2"/>
        <item x="3"/>
        <item x="4"/>
        <item x="5"/>
        <item x="6"/>
        <item x="7"/>
        <item x="8"/>
        <item x="9"/>
        <item x="10"/>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23"/>
  </rowFields>
  <colFields>
    <field x="-2"/>
  </colFields>
  <dataFields>
    <dataField name="COUNTA of Any child" fld="11" subtotal="count" baseField="0"/>
    <dataField name="COUNTA of Any youth" fld="12" subtotal="count" baseField="0"/>
  </dataFields>
</pivotTableDefinition>
</file>

<file path=xl/pivotTables/pivotTable8.xml><?xml version="1.0" encoding="utf-8"?>
<pivotTableDefinition xmlns="http://schemas.openxmlformats.org/spreadsheetml/2006/main" name="Fig5a Responses" cacheId="0" dataCaption="" compact="0" compactData="0">
  <location ref="A1:C11" firstHeaderRow="0" firstDataRow="2" firstDataCol="0"/>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dataField="1" compact="0" outline="0" multipleItemSelectionAllowed="1" showAll="0">
      <items>
        <item x="0"/>
        <item x="1"/>
        <item t="default"/>
      </items>
    </pivotField>
    <pivotField name="Youth" dataField="1" compact="0" outline="0" multipleItemSelectionAllowed="1" showAll="0">
      <items>
        <item x="0"/>
        <item x="1"/>
        <item t="default"/>
      </items>
    </pivotField>
    <pivotField name="WG #" compact="0" outline="0" multipleItemSelectionAllowed="1" showAll="0">
      <items>
        <item x="0"/>
        <item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compact="0" outline="0" multipleItemSelectionAllowed="1" showAll="0">
      <items>
        <item x="0"/>
        <item x="1"/>
        <item x="2"/>
        <item x="3"/>
        <item x="4"/>
        <item x="5"/>
        <item x="6"/>
        <item x="7"/>
        <item x="8"/>
        <item x="9"/>
        <item x="10"/>
        <item x="11"/>
        <item x="12"/>
        <item x="13"/>
        <item x="14"/>
        <item x="15"/>
        <item x="16"/>
        <item x="17"/>
        <item x="18"/>
        <item t="default"/>
      </items>
    </pivotField>
    <pivotField name="Chapter title - WG3" compact="0" outline="0" multipleItemSelectionAllowed="1" showAll="0">
      <items>
        <item x="0"/>
        <item x="1"/>
        <item x="2"/>
        <item x="3"/>
        <item x="4"/>
        <item x="5"/>
        <item x="6"/>
        <item x="7"/>
        <item x="8"/>
        <item x="9"/>
        <item x="10"/>
        <item x="11"/>
        <item x="12"/>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compact="0" outline="0" multipleItemSelectionAllowed="1" showAll="0">
      <items>
        <item x="0"/>
        <item x="1"/>
        <item x="2"/>
        <item x="3"/>
        <item x="4"/>
        <item x="5"/>
        <item x="6"/>
        <item x="7"/>
        <item x="8"/>
        <item x="9"/>
        <item x="10"/>
        <item t="default"/>
      </items>
    </pivotField>
    <pivotField name="climate risk 12" compact="0" outline="0" multipleItemSelectionAllowed="1" showAll="0">
      <items>
        <item x="0"/>
        <item x="1"/>
        <item x="2"/>
        <item x="3"/>
        <item x="4"/>
        <item x="5"/>
        <item x="6"/>
        <item x="7"/>
        <item x="8"/>
        <item x="9"/>
        <item x="10"/>
        <item t="default"/>
      </items>
    </pivotField>
    <pivotField name="Climate response" axis="axisRow" compact="0" outline="0" multipleItemSelectionAllowed="1" showAll="0" sortType="ascending">
      <items>
        <item x="2"/>
        <item x="3"/>
        <item x="5"/>
        <item x="0"/>
        <item x="6"/>
        <item x="4"/>
        <item x="7"/>
        <item x="1"/>
        <item x="8"/>
        <item t="default"/>
      </items>
    </pivotField>
    <pivotField name="Co-benefit" compact="0" outline="0" multipleItemSelectionAllowed="1" showAll="0">
      <items>
        <item x="0"/>
        <item x="1"/>
        <item x="2"/>
        <item x="3"/>
        <item x="4"/>
        <item x="5"/>
        <item x="6"/>
        <item x="7"/>
        <item t="default"/>
      </items>
    </pivotField>
    <pivotField name="Lense/framework - 1 &#10;" compact="0" outline="0" multipleItemSelectionAllowed="1" showAll="0">
      <items>
        <item x="0"/>
        <item x="1"/>
        <item x="2"/>
        <item x="3"/>
        <item x="4"/>
        <item x="5"/>
        <item x="6"/>
        <item x="7"/>
        <item x="8"/>
        <item x="9"/>
        <item t="default"/>
      </items>
    </pivotField>
    <pivotField name="Lens/framework - 2" compact="0" outline="0" multipleItemSelectionAllowed="1" showAll="0">
      <items>
        <item x="0"/>
        <item x="1"/>
        <item x="2"/>
        <item x="3"/>
        <item x="4"/>
        <item x="5"/>
        <item x="6"/>
        <item x="7"/>
        <item x="8"/>
        <item x="9"/>
        <item x="10"/>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24"/>
  </rowFields>
  <colFields>
    <field x="-2"/>
  </colFields>
  <dataFields>
    <dataField name="COUNT of Any child" fld="11" subtotal="countNums" baseField="0"/>
    <dataField name="COUNTA of Any youth" fld="12" subtotal="count" baseField="0"/>
  </dataFields>
</pivotTableDefinition>
</file>

<file path=xl/pivotTables/pivotTable9.xml><?xml version="1.0" encoding="utf-8"?>
<pivotTableDefinition xmlns="http://schemas.openxmlformats.org/spreadsheetml/2006/main" name="Fig 5b Co-benefits table" cacheId="0" dataCaption="" rowGrandTotals="0" compact="0" compactData="0">
  <location ref="A37:D76" firstHeaderRow="0" firstDataRow="3" firstDataCol="0"/>
  <pivotFields>
    <pivotField name="Baby/Infant" compact="0" outline="0" multipleItemSelectionAllowed="1" showAll="0">
      <items>
        <item x="0"/>
        <item x="1"/>
        <item t="default"/>
      </items>
    </pivotField>
    <pivotField name="Child/children/minor" compact="0" outline="0" multipleItemSelectionAllowed="1" showAll="0">
      <items>
        <item x="0"/>
        <item x="1"/>
        <item t="default"/>
      </items>
    </pivotField>
    <pivotField name="Girl" compact="0" outline="0" multipleItemSelectionAllowed="1" showAll="0">
      <items>
        <item x="0"/>
        <item x="1"/>
        <item t="default"/>
      </items>
    </pivotField>
    <pivotField name="Boy" compact="0" outline="0" multipleItemSelectionAllowed="1" showAll="0">
      <items>
        <item x="0"/>
        <item x="1"/>
        <item t="default"/>
      </items>
    </pivotField>
    <pivotField name="Youth/young person" compact="0" outline="0" multipleItemSelectionAllowed="1" showAll="0">
      <items>
        <item x="0"/>
        <item x="1"/>
        <item t="default"/>
      </items>
    </pivotField>
    <pivotField name="Young man" compact="0" outline="0" multipleItemSelectionAllowed="1" showAll="0">
      <items>
        <item x="0"/>
        <item x="1"/>
        <item t="default"/>
      </items>
    </pivotField>
    <pivotField name="Young woman" compact="0" outline="0" multipleItemSelectionAllowed="1" showAll="0">
      <items>
        <item x="0"/>
        <item t="default"/>
      </items>
    </pivotField>
    <pivotField name="Adolescent" compact="0" outline="0" multipleItemSelectionAllowed="1" showAll="0">
      <items>
        <item x="0"/>
        <item x="1"/>
        <item t="default"/>
      </items>
    </pivotField>
    <pivotField name="Teenager" compact="0" outline="0" multipleItemSelectionAllowed="1" showAll="0">
      <items>
        <item x="0"/>
        <item t="default"/>
      </items>
    </pivotField>
    <pivotField name="Derived Child" compact="0" outline="0" multipleItemSelectionAllowed="1" showAll="0">
      <items>
        <item x="0"/>
        <item x="1"/>
        <item x="2"/>
        <item x="3"/>
        <item t="default"/>
      </items>
    </pivotField>
    <pivotField name="Derived youth" compact="0" outline="0" multipleItemSelectionAllowed="1" showAll="0">
      <items>
        <item x="0"/>
        <item x="1"/>
        <item x="2"/>
        <item t="default"/>
      </items>
    </pivotField>
    <pivotField name="Children" dataField="1" compact="0" outline="0" multipleItemSelectionAllowed="1" showAll="0">
      <items>
        <item x="0"/>
        <item x="1"/>
        <item t="default"/>
      </items>
    </pivotField>
    <pivotField name="Youth" dataField="1" compact="0" outline="0" multipleItemSelectionAllowed="1" showAll="0">
      <items>
        <item x="0"/>
        <item x="1"/>
        <item t="default"/>
      </items>
    </pivotField>
    <pivotField name="WG #" compact="0" outline="0" multipleItemSelectionAllowed="1" showAll="0">
      <items>
        <item x="0"/>
        <item x="1"/>
        <item t="default"/>
      </items>
    </pivotField>
    <pivotField name="Chapter #&#10;SPM" compact="0" outline="0" multipleItemSelectionAllowed="1" showAll="0">
      <items>
        <item x="0"/>
        <item x="1"/>
        <item x="2"/>
        <item x="3"/>
        <item x="4"/>
        <item x="5"/>
        <item x="6"/>
        <item x="7"/>
        <item x="8"/>
        <item x="9"/>
        <item x="10"/>
        <item x="11"/>
        <item x="12"/>
        <item x="13"/>
        <item x="14"/>
        <item x="15"/>
        <item x="16"/>
        <item x="17"/>
        <item t="default"/>
      </items>
    </pivotField>
    <pivotField name="Chapter title - WG2" compact="0" outline="0" multipleItemSelectionAllowed="1" showAll="0">
      <items>
        <item x="0"/>
        <item x="1"/>
        <item x="2"/>
        <item x="3"/>
        <item x="4"/>
        <item x="5"/>
        <item x="6"/>
        <item x="7"/>
        <item x="8"/>
        <item x="9"/>
        <item x="10"/>
        <item x="11"/>
        <item x="12"/>
        <item x="13"/>
        <item x="14"/>
        <item x="15"/>
        <item x="16"/>
        <item x="17"/>
        <item x="18"/>
        <item t="default"/>
      </items>
    </pivotField>
    <pivotField name="Chapter title - WG3" compact="0" outline="0" multipleItemSelectionAllowed="1" showAll="0">
      <items>
        <item x="0"/>
        <item x="1"/>
        <item x="2"/>
        <item x="3"/>
        <item x="4"/>
        <item x="5"/>
        <item x="6"/>
        <item x="7"/>
        <item x="8"/>
        <item x="9"/>
        <item x="10"/>
        <item x="11"/>
        <item x="12"/>
        <item t="default"/>
      </items>
    </pivotField>
    <pivotField name="Section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Section Tit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Subsect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t="default"/>
      </items>
    </pivotField>
    <pivotField name="Page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name="Quo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t="default"/>
      </items>
    </pivotField>
    <pivotField name="Climate risk 1" compact="0" outline="0" multipleItemSelectionAllowed="1" showAll="0">
      <items>
        <item x="0"/>
        <item x="1"/>
        <item x="2"/>
        <item x="3"/>
        <item x="4"/>
        <item x="5"/>
        <item x="6"/>
        <item x="7"/>
        <item x="8"/>
        <item x="9"/>
        <item x="10"/>
        <item t="default"/>
      </items>
    </pivotField>
    <pivotField name="climate risk 12" compact="0" outline="0" multipleItemSelectionAllowed="1" showAll="0">
      <items>
        <item x="0"/>
        <item x="1"/>
        <item x="2"/>
        <item x="3"/>
        <item x="4"/>
        <item x="5"/>
        <item x="6"/>
        <item x="7"/>
        <item x="8"/>
        <item x="9"/>
        <item x="10"/>
        <item t="default"/>
      </items>
    </pivotField>
    <pivotField name="Climate response" axis="axisRow" compact="0" outline="0" multipleItemSelectionAllowed="1" showAll="0" sortType="descending">
      <items>
        <item x="0"/>
        <item x="1"/>
        <item x="2"/>
        <item x="3"/>
        <item x="4"/>
        <item x="5"/>
        <item x="6"/>
        <item x="7"/>
        <item x="8"/>
        <item t="default"/>
      </items>
      <autoSortScope>
        <pivotArea>
          <references>
            <reference field="4294967294">
              <x v="1"/>
            </reference>
          </references>
        </pivotArea>
      </autoSortScope>
    </pivotField>
    <pivotField name="Co-benefit" axis="axisRow" compact="0" outline="0" multipleItemSelectionAllowed="1" showAll="0" sortType="ascending">
      <items>
        <item x="0"/>
        <item x="1"/>
        <item x="2"/>
        <item x="3"/>
        <item x="4"/>
        <item x="5"/>
        <item x="6"/>
        <item x="7"/>
        <item t="default"/>
      </items>
      <autoSortScope>
        <pivotArea>
          <references>
            <reference field="4294967294">
              <x v="0"/>
            </reference>
          </references>
        </pivotArea>
      </autoSortScope>
    </pivotField>
    <pivotField name="Lense/framework - 1 &#10;" compact="0" outline="0" multipleItemSelectionAllowed="1" showAll="0">
      <items>
        <item x="0"/>
        <item x="1"/>
        <item x="2"/>
        <item x="3"/>
        <item x="4"/>
        <item x="5"/>
        <item x="6"/>
        <item x="7"/>
        <item x="8"/>
        <item x="9"/>
        <item t="default"/>
      </items>
    </pivotField>
    <pivotField name="Lens/framework - 2" compact="0" outline="0" multipleItemSelectionAllowed="1" showAll="0">
      <items>
        <item x="0"/>
        <item x="1"/>
        <item x="2"/>
        <item x="3"/>
        <item x="4"/>
        <item x="5"/>
        <item x="6"/>
        <item x="7"/>
        <item x="8"/>
        <item x="9"/>
        <item x="10"/>
        <item t="default"/>
      </items>
    </pivotField>
    <pivotField name="Line list " compact="0" outline="0" multipleItemSelectionAllowed="1" showAll="0">
      <items>
        <item x="0"/>
        <item x="1"/>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s>
  <rowFields>
    <field x="24"/>
    <field x="25"/>
  </rowFields>
  <colFields>
    <field x="-2"/>
  </colFields>
  <dataFields>
    <dataField name="COUNTA of Any child" fld="11" subtotal="count" baseField="0"/>
    <dataField name="COUNTA of Any youth" fld="12"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hyperlink" Target="https://sankeymatic.com/build/"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pivotTable" Target="../pivotTables/pivotTable3.xm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 Id="rId2" Type="http://schemas.openxmlformats.org/officeDocument/2006/relationships/pivotTable" Target="../pivotTables/pivotTable5.xm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6.xml"/><Relationship Id="rId2" Type="http://schemas.openxmlformats.org/officeDocument/2006/relationships/pivotTable" Target="../pivotTables/pivotTable7.xm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8.xm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9.xm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0.xml"/><Relationship Id="rId2" Type="http://schemas.openxmlformats.org/officeDocument/2006/relationships/pivotTable" Target="../pivotTables/pivotTable11.xml"/><Relationship Id="rId3"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5.63"/>
    <col customWidth="1" min="2" max="2" width="8.25"/>
    <col customWidth="1" min="3" max="9" width="5.63"/>
    <col customWidth="1" min="10" max="10" width="6.13"/>
    <col customWidth="1" min="11" max="11" width="9.5"/>
    <col customWidth="1" min="12" max="12" width="8.38"/>
    <col customWidth="1" min="13" max="13" width="13.13"/>
    <col customWidth="1" min="14" max="14" width="9.63"/>
    <col customWidth="1" min="15" max="15" width="7.63"/>
    <col customWidth="1" min="16" max="16" width="11.0"/>
    <col customWidth="1" min="17" max="17" width="13.13"/>
    <col customWidth="1" min="18" max="18" width="6.63"/>
    <col customWidth="1" min="19" max="20" width="11.63"/>
    <col customWidth="1" min="21" max="21" width="5.88"/>
    <col customWidth="1" min="22" max="22" width="86.63"/>
    <col customWidth="1" min="23" max="26" width="13.75"/>
    <col customWidth="1" min="27" max="27" width="17.38"/>
    <col customWidth="1" min="28" max="28" width="11.88"/>
    <col customWidth="1" min="29" max="29" width="7.13"/>
  </cols>
  <sheetData>
    <row r="1" ht="51.0" customHeight="1">
      <c r="A1" s="1" t="s">
        <v>0</v>
      </c>
      <c r="E1" s="2" t="s">
        <v>1</v>
      </c>
      <c r="J1" s="3" t="s">
        <v>2</v>
      </c>
      <c r="K1" s="3" t="s">
        <v>3</v>
      </c>
      <c r="L1" s="4" t="s">
        <v>4</v>
      </c>
      <c r="M1" s="4" t="s">
        <v>5</v>
      </c>
      <c r="N1" s="5" t="s">
        <v>6</v>
      </c>
      <c r="O1" s="5" t="s">
        <v>7</v>
      </c>
      <c r="P1" s="5" t="s">
        <v>8</v>
      </c>
      <c r="Q1" s="5" t="s">
        <v>9</v>
      </c>
      <c r="R1" s="5" t="s">
        <v>10</v>
      </c>
      <c r="S1" s="5" t="s">
        <v>11</v>
      </c>
      <c r="T1" s="5" t="s">
        <v>12</v>
      </c>
      <c r="U1" s="5" t="s">
        <v>13</v>
      </c>
      <c r="V1" s="5" t="s">
        <v>14</v>
      </c>
      <c r="W1" s="6" t="s">
        <v>15</v>
      </c>
      <c r="Y1" s="7" t="s">
        <v>16</v>
      </c>
      <c r="Z1" s="7" t="s">
        <v>17</v>
      </c>
      <c r="AA1" s="8" t="s">
        <v>18</v>
      </c>
      <c r="AB1" s="8" t="s">
        <v>19</v>
      </c>
      <c r="AC1" s="9" t="s">
        <v>20</v>
      </c>
      <c r="AD1" s="10"/>
      <c r="AE1" s="10"/>
      <c r="AF1" s="10"/>
    </row>
    <row r="2" ht="51.0" customHeight="1">
      <c r="A2" s="11" t="s">
        <v>21</v>
      </c>
      <c r="B2" s="11" t="s">
        <v>22</v>
      </c>
      <c r="C2" s="11" t="s">
        <v>23</v>
      </c>
      <c r="D2" s="11" t="s">
        <v>24</v>
      </c>
      <c r="E2" s="11" t="s">
        <v>25</v>
      </c>
      <c r="F2" s="11" t="s">
        <v>26</v>
      </c>
      <c r="G2" s="11" t="s">
        <v>27</v>
      </c>
      <c r="H2" s="11" t="s">
        <v>28</v>
      </c>
      <c r="I2" s="11" t="s">
        <v>29</v>
      </c>
      <c r="J2" s="3" t="s">
        <v>2</v>
      </c>
      <c r="K2" s="3" t="s">
        <v>3</v>
      </c>
      <c r="L2" s="4" t="s">
        <v>30</v>
      </c>
      <c r="M2" s="4" t="s">
        <v>31</v>
      </c>
      <c r="N2" s="5" t="s">
        <v>6</v>
      </c>
      <c r="O2" s="5" t="s">
        <v>32</v>
      </c>
      <c r="P2" s="5" t="s">
        <v>8</v>
      </c>
      <c r="Q2" s="5" t="s">
        <v>9</v>
      </c>
      <c r="R2" s="5" t="s">
        <v>10</v>
      </c>
      <c r="S2" s="5" t="s">
        <v>11</v>
      </c>
      <c r="T2" s="5" t="s">
        <v>12</v>
      </c>
      <c r="U2" s="5" t="s">
        <v>13</v>
      </c>
      <c r="V2" s="5" t="s">
        <v>14</v>
      </c>
      <c r="W2" s="12" t="s">
        <v>33</v>
      </c>
      <c r="X2" s="12" t="s">
        <v>33</v>
      </c>
      <c r="Y2" s="6" t="s">
        <v>34</v>
      </c>
      <c r="Z2" s="7" t="s">
        <v>35</v>
      </c>
      <c r="AA2" s="13" t="s">
        <v>36</v>
      </c>
      <c r="AB2" s="13" t="s">
        <v>37</v>
      </c>
      <c r="AC2" s="8" t="s">
        <v>20</v>
      </c>
      <c r="AD2" s="10" t="s">
        <v>38</v>
      </c>
      <c r="AE2" s="10" t="s">
        <v>38</v>
      </c>
      <c r="AF2" s="10" t="s">
        <v>38</v>
      </c>
    </row>
    <row r="3" ht="51.0" customHeight="1">
      <c r="A3" s="10"/>
      <c r="B3" s="10"/>
      <c r="C3" s="10"/>
      <c r="D3" s="10"/>
      <c r="E3" s="10">
        <v>1.0</v>
      </c>
      <c r="F3" s="10"/>
      <c r="G3" s="10"/>
      <c r="H3" s="10"/>
      <c r="I3" s="10"/>
      <c r="J3" s="10">
        <f t="shared" ref="J3:J176" si="1">SUM(A3:D3)</f>
        <v>0</v>
      </c>
      <c r="K3" s="10">
        <f t="shared" ref="K3:K152" si="2">SUM(E3:I3)</f>
        <v>1</v>
      </c>
      <c r="L3" s="10"/>
      <c r="M3" s="10">
        <v>1.0</v>
      </c>
      <c r="N3" s="10">
        <v>3.0</v>
      </c>
      <c r="O3" s="10">
        <v>5.0</v>
      </c>
      <c r="P3" s="14"/>
      <c r="Q3" s="14" t="s">
        <v>39</v>
      </c>
      <c r="R3" s="10">
        <v>5.4</v>
      </c>
      <c r="S3" s="10"/>
      <c r="T3" s="10" t="s">
        <v>40</v>
      </c>
      <c r="U3" s="10">
        <v>557.0</v>
      </c>
      <c r="V3" s="15" t="s">
        <v>41</v>
      </c>
      <c r="W3" s="10"/>
      <c r="X3" s="10"/>
      <c r="Y3" s="10" t="s">
        <v>42</v>
      </c>
      <c r="Z3" s="16" t="s">
        <v>43</v>
      </c>
      <c r="AA3" s="10" t="s">
        <v>44</v>
      </c>
      <c r="AC3" s="10"/>
      <c r="AD3" s="10"/>
      <c r="AE3" s="10"/>
      <c r="AF3" s="10"/>
    </row>
    <row r="4">
      <c r="A4" s="10"/>
      <c r="B4" s="10"/>
      <c r="C4" s="10"/>
      <c r="D4" s="10"/>
      <c r="E4" s="10">
        <v>1.0</v>
      </c>
      <c r="F4" s="10"/>
      <c r="G4" s="10"/>
      <c r="H4" s="10"/>
      <c r="I4" s="10"/>
      <c r="J4" s="10">
        <f t="shared" si="1"/>
        <v>0</v>
      </c>
      <c r="K4" s="10">
        <f t="shared" si="2"/>
        <v>1</v>
      </c>
      <c r="L4" s="10"/>
      <c r="M4" s="10">
        <v>1.0</v>
      </c>
      <c r="N4" s="10">
        <v>3.0</v>
      </c>
      <c r="O4" s="10">
        <v>5.0</v>
      </c>
      <c r="P4" s="14"/>
      <c r="Q4" s="14" t="s">
        <v>39</v>
      </c>
      <c r="R4" s="10" t="s">
        <v>45</v>
      </c>
      <c r="S4" s="10" t="s">
        <v>46</v>
      </c>
      <c r="T4" s="10" t="s">
        <v>46</v>
      </c>
      <c r="U4" s="10">
        <v>506.0</v>
      </c>
      <c r="V4" s="15" t="s">
        <v>47</v>
      </c>
      <c r="W4" s="10"/>
      <c r="X4" s="10"/>
      <c r="Y4" s="10" t="s">
        <v>42</v>
      </c>
      <c r="Z4" s="16" t="s">
        <v>43</v>
      </c>
      <c r="AA4" s="10" t="s">
        <v>44</v>
      </c>
      <c r="AC4" s="10"/>
      <c r="AD4" s="10"/>
      <c r="AE4" s="10"/>
      <c r="AF4" s="10"/>
    </row>
    <row r="5" ht="15.75" customHeight="1">
      <c r="A5" s="10"/>
      <c r="B5" s="10"/>
      <c r="C5" s="10"/>
      <c r="D5" s="10"/>
      <c r="E5" s="10">
        <v>1.0</v>
      </c>
      <c r="F5" s="10"/>
      <c r="G5" s="10"/>
      <c r="H5" s="10"/>
      <c r="I5" s="10"/>
      <c r="J5" s="10">
        <f t="shared" si="1"/>
        <v>0</v>
      </c>
      <c r="K5" s="10">
        <f t="shared" si="2"/>
        <v>1</v>
      </c>
      <c r="L5" s="10"/>
      <c r="M5" s="10">
        <v>1.0</v>
      </c>
      <c r="N5" s="10">
        <v>3.0</v>
      </c>
      <c r="O5" s="10">
        <v>17.0</v>
      </c>
      <c r="P5" s="10"/>
      <c r="Q5" s="10" t="s">
        <v>48</v>
      </c>
      <c r="R5" s="10">
        <v>17.4</v>
      </c>
      <c r="S5" s="10"/>
      <c r="T5" s="10" t="s">
        <v>49</v>
      </c>
      <c r="U5" s="10">
        <v>1765.0</v>
      </c>
      <c r="V5" s="15" t="s">
        <v>50</v>
      </c>
      <c r="W5" s="10"/>
      <c r="X5" s="10"/>
      <c r="Y5" s="10" t="s">
        <v>42</v>
      </c>
      <c r="Z5" s="16"/>
      <c r="AA5" s="10" t="s">
        <v>44</v>
      </c>
      <c r="AC5" s="10"/>
      <c r="AD5" s="10"/>
      <c r="AE5" s="10"/>
      <c r="AF5" s="10"/>
    </row>
    <row r="6" ht="15.75" customHeight="1">
      <c r="A6" s="10"/>
      <c r="B6" s="10">
        <v>1.0</v>
      </c>
      <c r="C6" s="10"/>
      <c r="D6" s="10"/>
      <c r="E6" s="10">
        <v>1.0</v>
      </c>
      <c r="F6" s="10"/>
      <c r="G6" s="10"/>
      <c r="H6" s="10"/>
      <c r="I6" s="10"/>
      <c r="J6" s="10">
        <f t="shared" si="1"/>
        <v>1</v>
      </c>
      <c r="K6" s="10">
        <f t="shared" si="2"/>
        <v>1</v>
      </c>
      <c r="L6" s="10">
        <v>1.0</v>
      </c>
      <c r="M6" s="10">
        <v>1.0</v>
      </c>
      <c r="N6" s="10">
        <v>2.0</v>
      </c>
      <c r="O6" s="10">
        <v>17.0</v>
      </c>
      <c r="P6" s="10" t="s">
        <v>51</v>
      </c>
      <c r="Q6" s="17"/>
      <c r="R6" s="10">
        <v>17.4</v>
      </c>
      <c r="S6" s="10" t="s">
        <v>52</v>
      </c>
      <c r="T6" s="10" t="s">
        <v>53</v>
      </c>
      <c r="U6" s="10">
        <v>2599.0</v>
      </c>
      <c r="V6" s="15" t="s">
        <v>54</v>
      </c>
      <c r="W6" s="10"/>
      <c r="X6" s="10"/>
      <c r="Y6" s="10" t="s">
        <v>42</v>
      </c>
      <c r="Z6" s="10"/>
      <c r="AA6" s="10" t="s">
        <v>44</v>
      </c>
      <c r="AB6" s="10" t="s">
        <v>55</v>
      </c>
      <c r="AC6" s="10"/>
      <c r="AD6" s="10"/>
      <c r="AE6" s="10"/>
      <c r="AF6" s="10"/>
    </row>
    <row r="7" ht="15.75" customHeight="1">
      <c r="A7" s="15"/>
      <c r="B7" s="15"/>
      <c r="C7" s="15"/>
      <c r="D7" s="15"/>
      <c r="E7" s="15">
        <v>1.0</v>
      </c>
      <c r="F7" s="15"/>
      <c r="G7" s="15"/>
      <c r="H7" s="15"/>
      <c r="I7" s="15"/>
      <c r="J7" s="10">
        <f t="shared" si="1"/>
        <v>0</v>
      </c>
      <c r="K7" s="10">
        <f t="shared" si="2"/>
        <v>1</v>
      </c>
      <c r="L7" s="15"/>
      <c r="M7" s="10">
        <v>1.0</v>
      </c>
      <c r="N7" s="15">
        <v>3.0</v>
      </c>
      <c r="O7" s="15">
        <v>16.0</v>
      </c>
      <c r="P7" s="15"/>
      <c r="Q7" s="15" t="s">
        <v>56</v>
      </c>
      <c r="R7" s="15">
        <v>16.3</v>
      </c>
      <c r="S7" s="15" t="s">
        <v>57</v>
      </c>
      <c r="T7" s="15" t="s">
        <v>58</v>
      </c>
      <c r="U7" s="15">
        <v>1666.0</v>
      </c>
      <c r="V7" s="15" t="s">
        <v>59</v>
      </c>
      <c r="W7" s="15"/>
      <c r="X7" s="15"/>
      <c r="Y7" s="10" t="s">
        <v>42</v>
      </c>
      <c r="Z7" s="16"/>
      <c r="AA7" s="10" t="s">
        <v>44</v>
      </c>
      <c r="AC7" s="15"/>
      <c r="AD7" s="10"/>
      <c r="AE7" s="10"/>
      <c r="AF7" s="10"/>
    </row>
    <row r="8" ht="15.75" customHeight="1">
      <c r="A8" s="10"/>
      <c r="B8" s="10"/>
      <c r="C8" s="10"/>
      <c r="D8" s="10"/>
      <c r="E8" s="10">
        <v>1.0</v>
      </c>
      <c r="F8" s="10"/>
      <c r="G8" s="10"/>
      <c r="H8" s="10"/>
      <c r="I8" s="10"/>
      <c r="J8" s="10">
        <f t="shared" si="1"/>
        <v>0</v>
      </c>
      <c r="K8" s="10">
        <f t="shared" si="2"/>
        <v>1</v>
      </c>
      <c r="L8" s="10"/>
      <c r="M8" s="10">
        <v>1.0</v>
      </c>
      <c r="N8" s="10">
        <v>2.0</v>
      </c>
      <c r="O8" s="10">
        <v>16.0</v>
      </c>
      <c r="P8" s="10" t="s">
        <v>60</v>
      </c>
      <c r="Q8" s="17"/>
      <c r="R8" s="10">
        <v>16.1</v>
      </c>
      <c r="S8" s="10" t="s">
        <v>61</v>
      </c>
      <c r="T8" s="10" t="s">
        <v>62</v>
      </c>
      <c r="U8" s="10">
        <v>2418.0</v>
      </c>
      <c r="V8" s="15" t="s">
        <v>63</v>
      </c>
      <c r="W8" s="10"/>
      <c r="X8" s="10"/>
      <c r="Y8" s="10" t="s">
        <v>42</v>
      </c>
      <c r="Z8" s="16"/>
      <c r="AA8" s="10" t="s">
        <v>44</v>
      </c>
      <c r="AC8" s="10"/>
      <c r="AD8" s="10"/>
      <c r="AE8" s="10"/>
      <c r="AF8" s="10"/>
    </row>
    <row r="9" ht="15.75" customHeight="1">
      <c r="A9" s="10"/>
      <c r="B9" s="10"/>
      <c r="C9" s="10"/>
      <c r="D9" s="10"/>
      <c r="E9" s="10">
        <v>1.0</v>
      </c>
      <c r="F9" s="10"/>
      <c r="G9" s="10"/>
      <c r="H9" s="10"/>
      <c r="I9" s="10"/>
      <c r="J9" s="10">
        <f t="shared" si="1"/>
        <v>0</v>
      </c>
      <c r="K9" s="10">
        <f t="shared" si="2"/>
        <v>1</v>
      </c>
      <c r="L9" s="10"/>
      <c r="M9" s="10">
        <v>1.0</v>
      </c>
      <c r="N9" s="10">
        <v>3.0</v>
      </c>
      <c r="O9" s="10">
        <v>14.0</v>
      </c>
      <c r="P9" s="10"/>
      <c r="Q9" s="10" t="s">
        <v>64</v>
      </c>
      <c r="R9" s="10">
        <v>14.5</v>
      </c>
      <c r="S9" s="10"/>
      <c r="T9" s="10" t="s">
        <v>65</v>
      </c>
      <c r="U9" s="10">
        <v>1508.0</v>
      </c>
      <c r="V9" s="15" t="s">
        <v>66</v>
      </c>
      <c r="W9" s="10"/>
      <c r="X9" s="10"/>
      <c r="Y9" s="10" t="s">
        <v>42</v>
      </c>
      <c r="Z9" s="16"/>
      <c r="AA9" s="10" t="s">
        <v>44</v>
      </c>
      <c r="AC9" s="10"/>
      <c r="AD9" s="10"/>
      <c r="AE9" s="10"/>
      <c r="AF9" s="10"/>
    </row>
    <row r="10" ht="15.75" customHeight="1">
      <c r="A10" s="15"/>
      <c r="B10" s="15"/>
      <c r="C10" s="15"/>
      <c r="D10" s="15"/>
      <c r="E10" s="15">
        <v>1.0</v>
      </c>
      <c r="F10" s="15"/>
      <c r="G10" s="15"/>
      <c r="H10" s="15"/>
      <c r="I10" s="15"/>
      <c r="J10" s="10">
        <f t="shared" si="1"/>
        <v>0</v>
      </c>
      <c r="K10" s="10">
        <f t="shared" si="2"/>
        <v>1</v>
      </c>
      <c r="L10" s="15"/>
      <c r="M10" s="10">
        <v>1.0</v>
      </c>
      <c r="N10" s="15">
        <v>3.0</v>
      </c>
      <c r="O10" s="15">
        <v>14.0</v>
      </c>
      <c r="P10" s="10"/>
      <c r="Q10" s="10" t="s">
        <v>64</v>
      </c>
      <c r="R10" s="15">
        <v>14.6</v>
      </c>
      <c r="S10" s="15" t="s">
        <v>67</v>
      </c>
      <c r="T10" s="15" t="s">
        <v>68</v>
      </c>
      <c r="U10" s="15">
        <v>1515.0</v>
      </c>
      <c r="V10" s="15" t="s">
        <v>69</v>
      </c>
      <c r="W10" s="15"/>
      <c r="X10" s="15"/>
      <c r="Y10" s="10" t="s">
        <v>42</v>
      </c>
      <c r="Z10" s="16"/>
      <c r="AA10" s="10" t="s">
        <v>44</v>
      </c>
      <c r="AC10" s="15"/>
      <c r="AD10" s="10"/>
      <c r="AE10" s="10"/>
      <c r="AF10" s="10"/>
    </row>
    <row r="11" ht="15.75" customHeight="1">
      <c r="A11" s="15"/>
      <c r="B11" s="15"/>
      <c r="C11" s="15"/>
      <c r="D11" s="15"/>
      <c r="E11" s="15">
        <v>1.0</v>
      </c>
      <c r="F11" s="15"/>
      <c r="G11" s="15"/>
      <c r="H11" s="15"/>
      <c r="I11" s="15"/>
      <c r="J11" s="10">
        <f t="shared" si="1"/>
        <v>0</v>
      </c>
      <c r="K11" s="10">
        <f t="shared" si="2"/>
        <v>1</v>
      </c>
      <c r="L11" s="10"/>
      <c r="M11" s="10">
        <v>1.0</v>
      </c>
      <c r="N11" s="15">
        <v>3.0</v>
      </c>
      <c r="O11" s="15">
        <v>13.0</v>
      </c>
      <c r="P11" s="15"/>
      <c r="Q11" s="15" t="s">
        <v>70</v>
      </c>
      <c r="R11" s="15">
        <v>13.4</v>
      </c>
      <c r="S11" s="15"/>
      <c r="T11" s="15" t="s">
        <v>71</v>
      </c>
      <c r="U11" s="15">
        <v>1375.0</v>
      </c>
      <c r="V11" s="15" t="s">
        <v>72</v>
      </c>
      <c r="W11" s="15"/>
      <c r="X11" s="15"/>
      <c r="Y11" s="10" t="s">
        <v>42</v>
      </c>
      <c r="Z11" s="16"/>
      <c r="AA11" s="10" t="s">
        <v>44</v>
      </c>
      <c r="AC11" s="15"/>
      <c r="AD11" s="10"/>
      <c r="AE11" s="10"/>
      <c r="AF11" s="10"/>
    </row>
    <row r="12" ht="15.75" customHeight="1">
      <c r="A12" s="10"/>
      <c r="B12" s="10"/>
      <c r="C12" s="10"/>
      <c r="D12" s="10"/>
      <c r="E12" s="10">
        <v>1.0</v>
      </c>
      <c r="F12" s="10"/>
      <c r="G12" s="10"/>
      <c r="H12" s="10"/>
      <c r="I12" s="10"/>
      <c r="J12" s="10">
        <f t="shared" si="1"/>
        <v>0</v>
      </c>
      <c r="K12" s="10">
        <f t="shared" si="2"/>
        <v>1</v>
      </c>
      <c r="L12" s="10"/>
      <c r="M12" s="10">
        <v>1.0</v>
      </c>
      <c r="N12" s="10">
        <v>3.0</v>
      </c>
      <c r="O12" s="10">
        <v>13.0</v>
      </c>
      <c r="P12" s="15"/>
      <c r="Q12" s="15" t="s">
        <v>70</v>
      </c>
      <c r="R12" s="10">
        <v>13.4</v>
      </c>
      <c r="S12" s="10" t="s">
        <v>73</v>
      </c>
      <c r="T12" s="10" t="s">
        <v>73</v>
      </c>
      <c r="U12" s="15">
        <v>1375.0</v>
      </c>
      <c r="V12" s="15" t="s">
        <v>74</v>
      </c>
      <c r="W12" s="10"/>
      <c r="X12" s="10"/>
      <c r="Y12" s="10" t="s">
        <v>42</v>
      </c>
      <c r="Z12" s="16"/>
      <c r="AA12" s="10" t="s">
        <v>44</v>
      </c>
      <c r="AC12" s="10"/>
      <c r="AD12" s="10"/>
      <c r="AE12" s="10"/>
      <c r="AF12" s="10"/>
    </row>
    <row r="13" ht="15.75" customHeight="1">
      <c r="A13" s="10"/>
      <c r="B13" s="10"/>
      <c r="C13" s="10"/>
      <c r="D13" s="10"/>
      <c r="E13" s="10">
        <v>1.0</v>
      </c>
      <c r="F13" s="10"/>
      <c r="G13" s="10"/>
      <c r="H13" s="10"/>
      <c r="I13" s="10"/>
      <c r="J13" s="10">
        <f t="shared" si="1"/>
        <v>0</v>
      </c>
      <c r="K13" s="10">
        <f t="shared" si="2"/>
        <v>1</v>
      </c>
      <c r="L13" s="10"/>
      <c r="M13" s="10">
        <v>1.0</v>
      </c>
      <c r="N13" s="10">
        <v>2.0</v>
      </c>
      <c r="O13" s="10">
        <v>12.0</v>
      </c>
      <c r="P13" s="10" t="s">
        <v>75</v>
      </c>
      <c r="Q13" s="17"/>
      <c r="R13" s="10">
        <v>12.7</v>
      </c>
      <c r="S13" s="10" t="s">
        <v>76</v>
      </c>
      <c r="T13" s="10" t="s">
        <v>77</v>
      </c>
      <c r="U13" s="10">
        <v>1762.0</v>
      </c>
      <c r="V13" s="15" t="s">
        <v>78</v>
      </c>
      <c r="W13" s="10"/>
      <c r="X13" s="10"/>
      <c r="Y13" s="10" t="s">
        <v>42</v>
      </c>
      <c r="Z13" s="16"/>
      <c r="AA13" s="10" t="s">
        <v>44</v>
      </c>
      <c r="AC13" s="10"/>
      <c r="AD13" s="10"/>
      <c r="AE13" s="10"/>
      <c r="AF13" s="10"/>
    </row>
    <row r="14" ht="15.75" customHeight="1">
      <c r="A14" s="10"/>
      <c r="B14" s="10"/>
      <c r="C14" s="10"/>
      <c r="D14" s="10"/>
      <c r="E14" s="10">
        <v>1.0</v>
      </c>
      <c r="F14" s="10"/>
      <c r="G14" s="10"/>
      <c r="H14" s="10"/>
      <c r="I14" s="10"/>
      <c r="J14" s="10">
        <f t="shared" si="1"/>
        <v>0</v>
      </c>
      <c r="K14" s="10">
        <f t="shared" si="2"/>
        <v>1</v>
      </c>
      <c r="L14" s="10"/>
      <c r="M14" s="10">
        <v>1.0</v>
      </c>
      <c r="N14" s="10">
        <v>2.0</v>
      </c>
      <c r="O14" s="10">
        <v>6.0</v>
      </c>
      <c r="P14" s="10" t="s">
        <v>79</v>
      </c>
      <c r="Q14" s="17"/>
      <c r="R14" s="10">
        <v>6.1</v>
      </c>
      <c r="S14" s="10"/>
      <c r="T14" s="10" t="s">
        <v>80</v>
      </c>
      <c r="U14" s="10">
        <v>912.0</v>
      </c>
      <c r="V14" s="15" t="s">
        <v>81</v>
      </c>
      <c r="W14" s="10"/>
      <c r="X14" s="10"/>
      <c r="Y14" s="10" t="s">
        <v>42</v>
      </c>
      <c r="Z14" s="16"/>
      <c r="AA14" s="10" t="s">
        <v>44</v>
      </c>
      <c r="AC14" s="10"/>
      <c r="AD14" s="10"/>
      <c r="AE14" s="10"/>
      <c r="AF14" s="10"/>
    </row>
    <row r="15" ht="15.75" customHeight="1">
      <c r="A15" s="10"/>
      <c r="B15" s="10"/>
      <c r="C15" s="10"/>
      <c r="D15" s="10"/>
      <c r="E15" s="10">
        <v>1.0</v>
      </c>
      <c r="F15" s="10"/>
      <c r="G15" s="10"/>
      <c r="H15" s="10"/>
      <c r="I15" s="10"/>
      <c r="J15" s="10">
        <f t="shared" si="1"/>
        <v>0</v>
      </c>
      <c r="K15" s="10">
        <f t="shared" si="2"/>
        <v>1</v>
      </c>
      <c r="L15" s="10"/>
      <c r="M15" s="10">
        <v>1.0</v>
      </c>
      <c r="N15" s="10">
        <v>2.0</v>
      </c>
      <c r="O15" s="10">
        <v>6.0</v>
      </c>
      <c r="P15" s="10" t="s">
        <v>79</v>
      </c>
      <c r="Q15" s="17"/>
      <c r="R15" s="10">
        <v>6.4</v>
      </c>
      <c r="S15" s="10"/>
      <c r="T15" s="10" t="s">
        <v>82</v>
      </c>
      <c r="U15" s="10">
        <v>973.0</v>
      </c>
      <c r="V15" s="15" t="s">
        <v>83</v>
      </c>
      <c r="W15" s="10"/>
      <c r="X15" s="10"/>
      <c r="Y15" s="10" t="s">
        <v>42</v>
      </c>
      <c r="Z15" s="16"/>
      <c r="AA15" s="10" t="s">
        <v>44</v>
      </c>
      <c r="AC15" s="10"/>
      <c r="AD15" s="10"/>
      <c r="AE15" s="10"/>
      <c r="AF15" s="10"/>
    </row>
    <row r="16" ht="15.75" customHeight="1">
      <c r="A16" s="10"/>
      <c r="B16" s="10"/>
      <c r="C16" s="10"/>
      <c r="D16" s="10"/>
      <c r="E16" s="10">
        <v>1.0</v>
      </c>
      <c r="F16" s="10"/>
      <c r="G16" s="10"/>
      <c r="H16" s="10"/>
      <c r="I16" s="10"/>
      <c r="J16" s="10">
        <f t="shared" si="1"/>
        <v>0</v>
      </c>
      <c r="K16" s="10">
        <f t="shared" si="2"/>
        <v>1</v>
      </c>
      <c r="L16" s="10"/>
      <c r="M16" s="10">
        <v>1.0</v>
      </c>
      <c r="N16" s="10">
        <v>2.0</v>
      </c>
      <c r="O16" s="10">
        <v>6.0</v>
      </c>
      <c r="P16" s="10" t="s">
        <v>79</v>
      </c>
      <c r="Q16" s="17"/>
      <c r="R16" s="10">
        <v>6.4</v>
      </c>
      <c r="S16" s="10"/>
      <c r="T16" s="10" t="s">
        <v>84</v>
      </c>
      <c r="U16" s="10">
        <v>974.0</v>
      </c>
      <c r="V16" s="15" t="s">
        <v>85</v>
      </c>
      <c r="W16" s="10"/>
      <c r="X16" s="10"/>
      <c r="Y16" s="10" t="s">
        <v>42</v>
      </c>
      <c r="Z16" s="16"/>
      <c r="AA16" s="10" t="s">
        <v>44</v>
      </c>
      <c r="AC16" s="10"/>
      <c r="AD16" s="10"/>
      <c r="AE16" s="10"/>
      <c r="AF16" s="10"/>
    </row>
    <row r="17" ht="15.75" customHeight="1">
      <c r="A17" s="10"/>
      <c r="B17" s="10"/>
      <c r="C17" s="10"/>
      <c r="D17" s="10"/>
      <c r="E17" s="10">
        <v>1.0</v>
      </c>
      <c r="F17" s="10"/>
      <c r="G17" s="10"/>
      <c r="H17" s="10"/>
      <c r="I17" s="10"/>
      <c r="J17" s="10">
        <f t="shared" si="1"/>
        <v>0</v>
      </c>
      <c r="K17" s="10">
        <f t="shared" si="2"/>
        <v>1</v>
      </c>
      <c r="L17" s="10"/>
      <c r="M17" s="10">
        <v>1.0</v>
      </c>
      <c r="N17" s="10">
        <v>2.0</v>
      </c>
      <c r="O17" s="10">
        <v>6.0</v>
      </c>
      <c r="P17" s="10" t="s">
        <v>79</v>
      </c>
      <c r="Q17" s="17"/>
      <c r="R17" s="10" t="s">
        <v>86</v>
      </c>
      <c r="S17" s="10"/>
      <c r="T17" s="10" t="s">
        <v>86</v>
      </c>
      <c r="U17" s="10">
        <v>911.0</v>
      </c>
      <c r="V17" s="15" t="s">
        <v>87</v>
      </c>
      <c r="W17" s="10"/>
      <c r="X17" s="10"/>
      <c r="Y17" s="10" t="s">
        <v>88</v>
      </c>
      <c r="Z17" s="16"/>
      <c r="AA17" s="10" t="s">
        <v>44</v>
      </c>
      <c r="AB17" s="10" t="s">
        <v>89</v>
      </c>
      <c r="AC17" s="10"/>
      <c r="AD17" s="10"/>
      <c r="AE17" s="10"/>
      <c r="AF17" s="10"/>
    </row>
    <row r="18" ht="15.75" customHeight="1">
      <c r="A18" s="10"/>
      <c r="B18" s="10"/>
      <c r="C18" s="10"/>
      <c r="D18" s="10"/>
      <c r="E18" s="10">
        <v>1.0</v>
      </c>
      <c r="F18" s="10"/>
      <c r="G18" s="10"/>
      <c r="H18" s="10"/>
      <c r="I18" s="10"/>
      <c r="J18" s="10">
        <f t="shared" si="1"/>
        <v>0</v>
      </c>
      <c r="K18" s="10">
        <f t="shared" si="2"/>
        <v>1</v>
      </c>
      <c r="L18" s="10"/>
      <c r="M18" s="10">
        <v>1.0</v>
      </c>
      <c r="N18" s="10">
        <v>3.0</v>
      </c>
      <c r="O18" s="10">
        <v>5.0</v>
      </c>
      <c r="P18" s="14"/>
      <c r="Q18" s="14" t="s">
        <v>39</v>
      </c>
      <c r="R18" s="10">
        <v>5.2</v>
      </c>
      <c r="S18" s="10" t="s">
        <v>90</v>
      </c>
      <c r="T18" s="10" t="s">
        <v>91</v>
      </c>
      <c r="U18" s="10">
        <v>525.0</v>
      </c>
      <c r="V18" s="15" t="s">
        <v>92</v>
      </c>
      <c r="W18" s="10"/>
      <c r="X18" s="10"/>
      <c r="Y18" s="10" t="s">
        <v>42</v>
      </c>
      <c r="Z18" s="16"/>
      <c r="AA18" s="10" t="s">
        <v>44</v>
      </c>
      <c r="AB18" s="10" t="s">
        <v>55</v>
      </c>
      <c r="AC18" s="10"/>
      <c r="AD18" s="10"/>
      <c r="AE18" s="10"/>
      <c r="AF18" s="10"/>
    </row>
    <row r="19" ht="15.75" customHeight="1">
      <c r="A19" s="10"/>
      <c r="B19" s="10"/>
      <c r="C19" s="10"/>
      <c r="D19" s="10"/>
      <c r="E19" s="10">
        <v>1.0</v>
      </c>
      <c r="F19" s="10"/>
      <c r="G19" s="10"/>
      <c r="H19" s="10"/>
      <c r="I19" s="10"/>
      <c r="J19" s="10">
        <f t="shared" si="1"/>
        <v>0</v>
      </c>
      <c r="K19" s="10">
        <f t="shared" si="2"/>
        <v>1</v>
      </c>
      <c r="L19" s="10"/>
      <c r="M19" s="10">
        <v>1.0</v>
      </c>
      <c r="N19" s="10">
        <v>3.0</v>
      </c>
      <c r="O19" s="10">
        <v>5.0</v>
      </c>
      <c r="P19" s="14"/>
      <c r="Q19" s="14" t="s">
        <v>39</v>
      </c>
      <c r="R19" s="10">
        <v>5.7</v>
      </c>
      <c r="S19" s="10" t="s">
        <v>93</v>
      </c>
      <c r="T19" s="10"/>
      <c r="U19" s="10">
        <v>570.0</v>
      </c>
      <c r="V19" s="15" t="s">
        <v>94</v>
      </c>
      <c r="W19" s="10"/>
      <c r="X19" s="10"/>
      <c r="Y19" s="10" t="s">
        <v>42</v>
      </c>
      <c r="Z19" s="16"/>
      <c r="AA19" s="10" t="s">
        <v>44</v>
      </c>
      <c r="AB19" s="10" t="s">
        <v>55</v>
      </c>
      <c r="AC19" s="10"/>
      <c r="AD19" s="10"/>
      <c r="AE19" s="10"/>
      <c r="AF19" s="10"/>
    </row>
    <row r="20" ht="15.75" customHeight="1">
      <c r="A20" s="10"/>
      <c r="B20" s="10"/>
      <c r="C20" s="10"/>
      <c r="D20" s="10"/>
      <c r="E20" s="10">
        <v>1.0</v>
      </c>
      <c r="F20" s="10"/>
      <c r="G20" s="10"/>
      <c r="H20" s="10"/>
      <c r="I20" s="10"/>
      <c r="J20" s="10">
        <f t="shared" si="1"/>
        <v>0</v>
      </c>
      <c r="K20" s="10">
        <f t="shared" si="2"/>
        <v>1</v>
      </c>
      <c r="L20" s="10"/>
      <c r="M20" s="10">
        <v>1.0</v>
      </c>
      <c r="N20" s="10">
        <v>2.0</v>
      </c>
      <c r="O20" s="10">
        <v>5.0</v>
      </c>
      <c r="P20" s="18" t="s">
        <v>95</v>
      </c>
      <c r="Q20" s="17"/>
      <c r="R20" s="10">
        <v>5.1</v>
      </c>
      <c r="S20" s="10"/>
      <c r="T20" s="10" t="s">
        <v>96</v>
      </c>
      <c r="U20" s="10">
        <v>721.0</v>
      </c>
      <c r="V20" s="15" t="s">
        <v>97</v>
      </c>
      <c r="W20" s="10"/>
      <c r="X20" s="10"/>
      <c r="Y20" s="10" t="s">
        <v>42</v>
      </c>
      <c r="Z20" s="16"/>
      <c r="AA20" s="10" t="s">
        <v>44</v>
      </c>
      <c r="AC20" s="10"/>
      <c r="AD20" s="10"/>
      <c r="AE20" s="10"/>
      <c r="AF20" s="10"/>
    </row>
    <row r="21" ht="15.75" customHeight="1">
      <c r="A21" s="10"/>
      <c r="B21" s="10"/>
      <c r="C21" s="10"/>
      <c r="D21" s="10"/>
      <c r="E21" s="10">
        <v>1.0</v>
      </c>
      <c r="F21" s="10"/>
      <c r="G21" s="10"/>
      <c r="H21" s="10"/>
      <c r="I21" s="10"/>
      <c r="J21" s="10">
        <f t="shared" si="1"/>
        <v>0</v>
      </c>
      <c r="K21" s="10">
        <f t="shared" si="2"/>
        <v>1</v>
      </c>
      <c r="L21" s="10"/>
      <c r="M21" s="10">
        <v>1.0</v>
      </c>
      <c r="N21" s="10">
        <v>3.0</v>
      </c>
      <c r="O21" s="10">
        <v>1.0</v>
      </c>
      <c r="P21" s="14"/>
      <c r="Q21" s="14" t="s">
        <v>98</v>
      </c>
      <c r="R21" s="10">
        <v>1.3</v>
      </c>
      <c r="S21" s="10">
        <v>1.3</v>
      </c>
      <c r="T21" s="10" t="s">
        <v>99</v>
      </c>
      <c r="U21" s="10">
        <v>165.0</v>
      </c>
      <c r="V21" s="15" t="s">
        <v>100</v>
      </c>
      <c r="W21" s="10"/>
      <c r="X21" s="10"/>
      <c r="Y21" s="10" t="s">
        <v>42</v>
      </c>
      <c r="Z21" s="16"/>
      <c r="AA21" s="10" t="s">
        <v>44</v>
      </c>
      <c r="AB21" s="10"/>
      <c r="AC21" s="10"/>
      <c r="AD21" s="10"/>
      <c r="AE21" s="10"/>
      <c r="AF21" s="10"/>
    </row>
    <row r="22" ht="15.75" customHeight="1">
      <c r="A22" s="10"/>
      <c r="B22" s="10"/>
      <c r="C22" s="10"/>
      <c r="D22" s="10"/>
      <c r="E22" s="10">
        <v>1.0</v>
      </c>
      <c r="F22" s="10"/>
      <c r="G22" s="10"/>
      <c r="H22" s="10"/>
      <c r="I22" s="10"/>
      <c r="J22" s="10">
        <f t="shared" si="1"/>
        <v>0</v>
      </c>
      <c r="K22" s="10">
        <f t="shared" si="2"/>
        <v>1</v>
      </c>
      <c r="L22" s="10"/>
      <c r="M22" s="10">
        <v>1.0</v>
      </c>
      <c r="N22" s="10">
        <v>2.0</v>
      </c>
      <c r="O22" s="10">
        <v>1.0</v>
      </c>
      <c r="P22" s="14" t="s">
        <v>101</v>
      </c>
      <c r="Q22" s="17"/>
      <c r="R22" s="10">
        <v>1.1</v>
      </c>
      <c r="S22" s="10"/>
      <c r="T22" s="10" t="s">
        <v>102</v>
      </c>
      <c r="U22" s="10">
        <v>126.0</v>
      </c>
      <c r="V22" s="15" t="s">
        <v>103</v>
      </c>
      <c r="W22" s="10"/>
      <c r="X22" s="10"/>
      <c r="Y22" s="10" t="s">
        <v>42</v>
      </c>
      <c r="Z22" s="16"/>
      <c r="AA22" s="10" t="s">
        <v>44</v>
      </c>
      <c r="AC22" s="10"/>
      <c r="AD22" s="10"/>
      <c r="AE22" s="10"/>
      <c r="AF22" s="10"/>
    </row>
    <row r="23" ht="15.75" customHeight="1">
      <c r="A23" s="10"/>
      <c r="B23" s="10">
        <v>1.0</v>
      </c>
      <c r="C23" s="10">
        <v>1.0</v>
      </c>
      <c r="D23" s="10">
        <v>1.0</v>
      </c>
      <c r="E23" s="10"/>
      <c r="F23" s="10"/>
      <c r="G23" s="10"/>
      <c r="H23" s="10">
        <v>1.0</v>
      </c>
      <c r="I23" s="10"/>
      <c r="J23" s="10">
        <f t="shared" si="1"/>
        <v>3</v>
      </c>
      <c r="K23" s="10">
        <f t="shared" si="2"/>
        <v>1</v>
      </c>
      <c r="L23" s="10">
        <v>1.0</v>
      </c>
      <c r="M23" s="10">
        <v>1.0</v>
      </c>
      <c r="N23" s="10">
        <v>2.0</v>
      </c>
      <c r="O23" s="10">
        <v>9.0</v>
      </c>
      <c r="P23" s="10" t="s">
        <v>104</v>
      </c>
      <c r="Q23" s="10"/>
      <c r="R23" s="10">
        <v>9.11</v>
      </c>
      <c r="S23" s="10"/>
      <c r="T23" s="10" t="s">
        <v>105</v>
      </c>
      <c r="U23" s="10">
        <v>1387.0</v>
      </c>
      <c r="V23" s="15" t="s">
        <v>106</v>
      </c>
      <c r="W23" s="15" t="s">
        <v>107</v>
      </c>
      <c r="X23" s="10" t="s">
        <v>108</v>
      </c>
      <c r="Y23" s="10"/>
      <c r="Z23" s="10"/>
      <c r="AA23" s="10" t="s">
        <v>109</v>
      </c>
      <c r="AB23" s="10" t="s">
        <v>110</v>
      </c>
      <c r="AC23" s="10"/>
      <c r="AD23" s="10"/>
      <c r="AE23" s="10"/>
      <c r="AF23" s="10"/>
    </row>
    <row r="24" ht="15.75" customHeight="1">
      <c r="A24" s="10"/>
      <c r="B24" s="10"/>
      <c r="C24" s="10">
        <v>1.0</v>
      </c>
      <c r="D24" s="10"/>
      <c r="E24" s="10"/>
      <c r="F24" s="10"/>
      <c r="G24" s="10"/>
      <c r="H24" s="10"/>
      <c r="I24" s="10"/>
      <c r="J24" s="10">
        <f t="shared" si="1"/>
        <v>1</v>
      </c>
      <c r="K24" s="10">
        <f t="shared" si="2"/>
        <v>0</v>
      </c>
      <c r="L24" s="10">
        <v>1.0</v>
      </c>
      <c r="M24" s="10"/>
      <c r="N24" s="10">
        <v>2.0</v>
      </c>
      <c r="O24" s="10">
        <v>8.0</v>
      </c>
      <c r="P24" s="10" t="s">
        <v>111</v>
      </c>
      <c r="Q24" s="17"/>
      <c r="R24" s="10">
        <v>8.5</v>
      </c>
      <c r="S24" s="10"/>
      <c r="T24" s="10" t="s">
        <v>112</v>
      </c>
      <c r="U24" s="10">
        <v>1231.0</v>
      </c>
      <c r="V24" s="19" t="s">
        <v>113</v>
      </c>
      <c r="W24" s="20" t="s">
        <v>114</v>
      </c>
      <c r="X24" s="10"/>
      <c r="Y24" s="10"/>
      <c r="Z24" s="10"/>
      <c r="AA24" s="10" t="s">
        <v>109</v>
      </c>
      <c r="AB24" s="10" t="s">
        <v>110</v>
      </c>
      <c r="AC24" s="10"/>
      <c r="AD24" s="10"/>
      <c r="AE24" s="10"/>
      <c r="AF24" s="10"/>
    </row>
    <row r="25" ht="15.75" customHeight="1">
      <c r="A25" s="10"/>
      <c r="B25" s="10">
        <v>1.0</v>
      </c>
      <c r="C25" s="10">
        <v>1.0</v>
      </c>
      <c r="D25" s="10"/>
      <c r="E25" s="10"/>
      <c r="F25" s="10"/>
      <c r="G25" s="10"/>
      <c r="H25" s="10">
        <v>1.0</v>
      </c>
      <c r="I25" s="10"/>
      <c r="J25" s="10">
        <f t="shared" si="1"/>
        <v>2</v>
      </c>
      <c r="K25" s="10">
        <f t="shared" si="2"/>
        <v>1</v>
      </c>
      <c r="L25" s="10">
        <v>1.0</v>
      </c>
      <c r="M25" s="10">
        <v>1.0</v>
      </c>
      <c r="N25" s="10">
        <v>2.0</v>
      </c>
      <c r="O25" s="10">
        <v>7.0</v>
      </c>
      <c r="P25" s="10" t="s">
        <v>115</v>
      </c>
      <c r="Q25" s="17"/>
      <c r="R25" s="10" t="s">
        <v>116</v>
      </c>
      <c r="S25" s="10"/>
      <c r="T25" s="10" t="s">
        <v>116</v>
      </c>
      <c r="U25" s="10">
        <v>1046.0</v>
      </c>
      <c r="V25" s="15" t="s">
        <v>117</v>
      </c>
      <c r="W25" s="21" t="s">
        <v>118</v>
      </c>
      <c r="X25" s="10"/>
      <c r="Y25" s="10"/>
      <c r="Z25" s="10"/>
      <c r="AA25" s="10" t="s">
        <v>109</v>
      </c>
      <c r="AB25" s="10" t="s">
        <v>110</v>
      </c>
      <c r="AC25" s="10" t="s">
        <v>119</v>
      </c>
      <c r="AD25" s="10"/>
      <c r="AE25" s="10"/>
      <c r="AF25" s="10"/>
    </row>
    <row r="26" ht="15.75" customHeight="1">
      <c r="A26" s="10"/>
      <c r="B26" s="10">
        <v>1.0</v>
      </c>
      <c r="C26" s="10">
        <v>1.0</v>
      </c>
      <c r="D26" s="10"/>
      <c r="E26" s="10"/>
      <c r="F26" s="10"/>
      <c r="G26" s="10"/>
      <c r="H26" s="10">
        <v>1.0</v>
      </c>
      <c r="I26" s="10"/>
      <c r="J26" s="10">
        <f t="shared" si="1"/>
        <v>2</v>
      </c>
      <c r="K26" s="10">
        <f t="shared" si="2"/>
        <v>1</v>
      </c>
      <c r="L26" s="10">
        <v>1.0</v>
      </c>
      <c r="M26" s="10">
        <v>1.0</v>
      </c>
      <c r="N26" s="10">
        <v>2.0</v>
      </c>
      <c r="O26" s="10">
        <v>7.0</v>
      </c>
      <c r="P26" s="10" t="s">
        <v>115</v>
      </c>
      <c r="Q26" s="17"/>
      <c r="R26" s="10">
        <v>7.3</v>
      </c>
      <c r="S26" s="10"/>
      <c r="T26" s="10" t="s">
        <v>120</v>
      </c>
      <c r="U26" s="10">
        <v>1098.0</v>
      </c>
      <c r="V26" s="19" t="s">
        <v>121</v>
      </c>
      <c r="W26" s="10" t="s">
        <v>118</v>
      </c>
      <c r="X26" s="10"/>
      <c r="Y26" s="10"/>
      <c r="Z26" s="10"/>
      <c r="AA26" s="10" t="s">
        <v>109</v>
      </c>
      <c r="AB26" s="10" t="s">
        <v>110</v>
      </c>
      <c r="AC26" s="10"/>
      <c r="AD26" s="10"/>
      <c r="AE26" s="10"/>
      <c r="AF26" s="10"/>
    </row>
    <row r="27" ht="15.75" customHeight="1">
      <c r="A27" s="10"/>
      <c r="B27" s="10">
        <v>1.0</v>
      </c>
      <c r="C27" s="10"/>
      <c r="D27" s="10"/>
      <c r="E27" s="10"/>
      <c r="F27" s="10"/>
      <c r="G27" s="10"/>
      <c r="H27" s="10"/>
      <c r="I27" s="10"/>
      <c r="J27" s="10">
        <f t="shared" si="1"/>
        <v>1</v>
      </c>
      <c r="K27" s="10">
        <f t="shared" si="2"/>
        <v>0</v>
      </c>
      <c r="L27" s="10">
        <v>1.0</v>
      </c>
      <c r="M27" s="10"/>
      <c r="N27" s="10">
        <v>2.0</v>
      </c>
      <c r="O27" s="10">
        <v>8.0</v>
      </c>
      <c r="P27" s="10" t="s">
        <v>111</v>
      </c>
      <c r="Q27" s="17"/>
      <c r="R27" s="10">
        <v>8.4</v>
      </c>
      <c r="S27" s="10"/>
      <c r="T27" s="10" t="s">
        <v>122</v>
      </c>
      <c r="U27" s="10">
        <v>1219.0</v>
      </c>
      <c r="V27" s="19" t="s">
        <v>123</v>
      </c>
      <c r="W27" s="10" t="s">
        <v>124</v>
      </c>
      <c r="X27" s="10" t="s">
        <v>108</v>
      </c>
      <c r="Y27" s="10"/>
      <c r="Z27" s="10"/>
      <c r="AA27" s="10" t="s">
        <v>109</v>
      </c>
      <c r="AB27" s="10" t="s">
        <v>110</v>
      </c>
      <c r="AC27" s="10"/>
      <c r="AD27" s="10"/>
      <c r="AE27" s="10"/>
      <c r="AF27" s="10"/>
    </row>
    <row r="28" ht="15.75" customHeight="1">
      <c r="A28" s="10"/>
      <c r="B28" s="10">
        <v>1.0</v>
      </c>
      <c r="C28" s="10"/>
      <c r="D28" s="10"/>
      <c r="E28" s="10"/>
      <c r="F28" s="10"/>
      <c r="G28" s="10"/>
      <c r="H28" s="10"/>
      <c r="I28" s="10"/>
      <c r="J28" s="10">
        <f t="shared" si="1"/>
        <v>1</v>
      </c>
      <c r="K28" s="10">
        <f t="shared" si="2"/>
        <v>0</v>
      </c>
      <c r="L28" s="10">
        <v>1.0</v>
      </c>
      <c r="M28" s="10"/>
      <c r="N28" s="10">
        <v>2.0</v>
      </c>
      <c r="O28" s="10">
        <v>6.0</v>
      </c>
      <c r="P28" s="10" t="s">
        <v>79</v>
      </c>
      <c r="Q28" s="17"/>
      <c r="R28" s="10">
        <v>6.2</v>
      </c>
      <c r="S28" s="10"/>
      <c r="T28" s="10" t="s">
        <v>125</v>
      </c>
      <c r="U28" s="10">
        <v>926.0</v>
      </c>
      <c r="V28" s="15" t="s">
        <v>126</v>
      </c>
      <c r="W28" s="10" t="s">
        <v>127</v>
      </c>
      <c r="X28" s="10"/>
      <c r="Y28" s="10"/>
      <c r="Z28" s="10"/>
      <c r="AA28" s="10" t="s">
        <v>109</v>
      </c>
      <c r="AB28" s="10" t="s">
        <v>110</v>
      </c>
      <c r="AC28" s="10"/>
      <c r="AD28" s="10"/>
      <c r="AE28" s="10"/>
      <c r="AF28" s="10"/>
    </row>
    <row r="29" ht="15.75" customHeight="1">
      <c r="A29" s="10"/>
      <c r="B29" s="10">
        <v>1.0</v>
      </c>
      <c r="C29" s="10"/>
      <c r="D29" s="10"/>
      <c r="E29" s="10"/>
      <c r="F29" s="10"/>
      <c r="G29" s="10"/>
      <c r="H29" s="10"/>
      <c r="I29" s="10"/>
      <c r="J29" s="10">
        <f t="shared" si="1"/>
        <v>1</v>
      </c>
      <c r="K29" s="10">
        <f t="shared" si="2"/>
        <v>0</v>
      </c>
      <c r="L29" s="10">
        <v>1.0</v>
      </c>
      <c r="M29" s="10"/>
      <c r="N29" s="10">
        <v>2.0</v>
      </c>
      <c r="O29" s="10">
        <v>9.0</v>
      </c>
      <c r="P29" s="10" t="s">
        <v>104</v>
      </c>
      <c r="Q29" s="17"/>
      <c r="R29" s="10">
        <v>9.4</v>
      </c>
      <c r="S29" s="10"/>
      <c r="T29" s="10" t="s">
        <v>128</v>
      </c>
      <c r="U29" s="10">
        <v>1319.0</v>
      </c>
      <c r="V29" s="15" t="s">
        <v>129</v>
      </c>
      <c r="W29" s="15" t="s">
        <v>107</v>
      </c>
      <c r="X29" s="10" t="s">
        <v>124</v>
      </c>
      <c r="Y29" s="10"/>
      <c r="Z29" s="10"/>
      <c r="AA29" s="10" t="s">
        <v>109</v>
      </c>
      <c r="AB29" s="10" t="s">
        <v>130</v>
      </c>
      <c r="AC29" s="10"/>
      <c r="AD29" s="10"/>
      <c r="AE29" s="10"/>
      <c r="AF29" s="10"/>
    </row>
    <row r="30" ht="15.75" customHeight="1">
      <c r="A30" s="10"/>
      <c r="B30" s="10"/>
      <c r="C30" s="10"/>
      <c r="D30" s="10"/>
      <c r="E30" s="10">
        <v>1.0</v>
      </c>
      <c r="F30" s="10"/>
      <c r="G30" s="10"/>
      <c r="H30" s="10"/>
      <c r="I30" s="10"/>
      <c r="J30" s="10">
        <f t="shared" si="1"/>
        <v>0</v>
      </c>
      <c r="K30" s="10">
        <f t="shared" si="2"/>
        <v>1</v>
      </c>
      <c r="L30" s="10"/>
      <c r="M30" s="10">
        <v>1.0</v>
      </c>
      <c r="N30" s="10">
        <v>2.0</v>
      </c>
      <c r="O30" s="10">
        <v>7.0</v>
      </c>
      <c r="P30" s="10" t="s">
        <v>115</v>
      </c>
      <c r="Q30" s="17"/>
      <c r="R30" s="10">
        <v>7.4</v>
      </c>
      <c r="S30" s="10"/>
      <c r="T30" s="10" t="s">
        <v>131</v>
      </c>
      <c r="U30" s="10">
        <v>1123.0</v>
      </c>
      <c r="V30" s="15" t="s">
        <v>132</v>
      </c>
      <c r="W30" s="20" t="s">
        <v>114</v>
      </c>
      <c r="X30" s="10"/>
      <c r="Y30" s="10"/>
      <c r="Z30" s="10"/>
      <c r="AA30" s="10" t="s">
        <v>109</v>
      </c>
      <c r="AB30" s="10" t="s">
        <v>130</v>
      </c>
      <c r="AC30" s="10"/>
      <c r="AD30" s="10"/>
      <c r="AE30" s="10"/>
      <c r="AF30" s="10"/>
    </row>
    <row r="31" ht="15.75" customHeight="1">
      <c r="A31" s="10"/>
      <c r="B31" s="10">
        <v>1.0</v>
      </c>
      <c r="C31" s="10"/>
      <c r="D31" s="10"/>
      <c r="E31" s="10"/>
      <c r="F31" s="10"/>
      <c r="G31" s="10"/>
      <c r="H31" s="10"/>
      <c r="I31" s="10"/>
      <c r="J31" s="10">
        <f t="shared" si="1"/>
        <v>1</v>
      </c>
      <c r="K31" s="10">
        <f t="shared" si="2"/>
        <v>0</v>
      </c>
      <c r="L31" s="10">
        <v>1.0</v>
      </c>
      <c r="M31" s="10"/>
      <c r="N31" s="10">
        <v>2.0</v>
      </c>
      <c r="O31" s="10">
        <v>7.0</v>
      </c>
      <c r="P31" s="10" t="s">
        <v>115</v>
      </c>
      <c r="Q31" s="17"/>
      <c r="R31" s="10">
        <v>7.1</v>
      </c>
      <c r="S31" s="10"/>
      <c r="T31" s="10" t="s">
        <v>133</v>
      </c>
      <c r="U31" s="10">
        <v>1053.0</v>
      </c>
      <c r="V31" s="15" t="s">
        <v>134</v>
      </c>
      <c r="W31" s="15" t="s">
        <v>108</v>
      </c>
      <c r="X31" s="10" t="s">
        <v>124</v>
      </c>
      <c r="Y31" s="10"/>
      <c r="Z31" s="10"/>
      <c r="AA31" s="10" t="s">
        <v>109</v>
      </c>
      <c r="AB31" s="10" t="s">
        <v>130</v>
      </c>
      <c r="AC31" s="10" t="s">
        <v>119</v>
      </c>
      <c r="AD31" s="10"/>
      <c r="AE31" s="10"/>
      <c r="AF31" s="10"/>
    </row>
    <row r="32" ht="15.75" customHeight="1">
      <c r="A32" s="10"/>
      <c r="B32" s="10"/>
      <c r="C32" s="10">
        <v>1.0</v>
      </c>
      <c r="D32" s="10"/>
      <c r="E32" s="10"/>
      <c r="F32" s="10"/>
      <c r="G32" s="10"/>
      <c r="H32" s="10"/>
      <c r="I32" s="10"/>
      <c r="J32" s="10">
        <f t="shared" si="1"/>
        <v>1</v>
      </c>
      <c r="K32" s="10">
        <f t="shared" si="2"/>
        <v>0</v>
      </c>
      <c r="L32" s="10">
        <v>1.0</v>
      </c>
      <c r="M32" s="10"/>
      <c r="N32" s="10">
        <v>2.0</v>
      </c>
      <c r="O32" s="10">
        <v>7.0</v>
      </c>
      <c r="P32" s="10" t="s">
        <v>115</v>
      </c>
      <c r="Q32" s="17"/>
      <c r="R32" s="10">
        <v>7.1</v>
      </c>
      <c r="S32" s="10"/>
      <c r="T32" s="10" t="s">
        <v>133</v>
      </c>
      <c r="U32" s="10">
        <v>1058.0</v>
      </c>
      <c r="V32" s="15" t="s">
        <v>135</v>
      </c>
      <c r="W32" s="15" t="s">
        <v>108</v>
      </c>
      <c r="X32" s="10"/>
      <c r="Y32" s="10"/>
      <c r="Z32" s="10"/>
      <c r="AA32" s="10" t="s">
        <v>109</v>
      </c>
      <c r="AB32" s="10" t="s">
        <v>130</v>
      </c>
      <c r="AC32" s="10"/>
      <c r="AD32" s="10"/>
      <c r="AE32" s="10"/>
      <c r="AF32" s="10"/>
    </row>
    <row r="33" ht="15.75" customHeight="1">
      <c r="A33" s="10"/>
      <c r="B33" s="10"/>
      <c r="C33" s="10">
        <v>1.0</v>
      </c>
      <c r="D33" s="10"/>
      <c r="E33" s="10"/>
      <c r="F33" s="10"/>
      <c r="G33" s="10"/>
      <c r="H33" s="10"/>
      <c r="I33" s="10"/>
      <c r="J33" s="10">
        <f t="shared" si="1"/>
        <v>1</v>
      </c>
      <c r="K33" s="10">
        <f t="shared" si="2"/>
        <v>0</v>
      </c>
      <c r="L33" s="10">
        <v>1.0</v>
      </c>
      <c r="M33" s="10"/>
      <c r="N33" s="10">
        <v>2.0</v>
      </c>
      <c r="O33" s="10">
        <v>7.0</v>
      </c>
      <c r="P33" s="10" t="s">
        <v>115</v>
      </c>
      <c r="Q33" s="17"/>
      <c r="R33" s="10" t="s">
        <v>116</v>
      </c>
      <c r="S33" s="10"/>
      <c r="T33" s="10" t="s">
        <v>116</v>
      </c>
      <c r="U33" s="10">
        <v>1045.0</v>
      </c>
      <c r="V33" s="15" t="s">
        <v>136</v>
      </c>
      <c r="W33" s="10" t="s">
        <v>127</v>
      </c>
      <c r="X33" s="10"/>
      <c r="Y33" s="10"/>
      <c r="Z33" s="10"/>
      <c r="AA33" s="10" t="s">
        <v>109</v>
      </c>
      <c r="AB33" s="10" t="s">
        <v>130</v>
      </c>
      <c r="AC33" s="10" t="s">
        <v>119</v>
      </c>
      <c r="AD33" s="10"/>
      <c r="AE33" s="10"/>
      <c r="AF33" s="10"/>
    </row>
    <row r="34" ht="15.75" customHeight="1">
      <c r="A34" s="10"/>
      <c r="B34" s="10">
        <v>1.0</v>
      </c>
      <c r="C34" s="10">
        <v>1.0</v>
      </c>
      <c r="D34" s="10"/>
      <c r="E34" s="10"/>
      <c r="F34" s="10"/>
      <c r="G34" s="10"/>
      <c r="H34" s="10"/>
      <c r="I34" s="10"/>
      <c r="J34" s="10">
        <f t="shared" si="1"/>
        <v>2</v>
      </c>
      <c r="K34" s="10">
        <f t="shared" si="2"/>
        <v>0</v>
      </c>
      <c r="L34" s="10">
        <v>1.0</v>
      </c>
      <c r="M34" s="10"/>
      <c r="N34" s="10">
        <v>3.0</v>
      </c>
      <c r="O34" s="10">
        <v>9.0</v>
      </c>
      <c r="P34" s="10"/>
      <c r="Q34" s="10" t="s">
        <v>137</v>
      </c>
      <c r="R34" s="10">
        <v>9.8</v>
      </c>
      <c r="S34" s="10" t="s">
        <v>138</v>
      </c>
      <c r="T34" s="10" t="s">
        <v>139</v>
      </c>
      <c r="U34" s="10">
        <v>1003.0</v>
      </c>
      <c r="V34" s="15" t="s">
        <v>140</v>
      </c>
      <c r="W34" s="10" t="s">
        <v>107</v>
      </c>
      <c r="X34" s="10" t="s">
        <v>127</v>
      </c>
      <c r="Y34" s="10"/>
      <c r="Z34" s="10"/>
      <c r="AA34" s="10" t="s">
        <v>109</v>
      </c>
      <c r="AB34" s="10"/>
      <c r="AC34" s="10"/>
      <c r="AD34" s="10"/>
      <c r="AE34" s="10"/>
      <c r="AF34" s="10"/>
    </row>
    <row r="35" ht="15.75" customHeight="1">
      <c r="A35" s="10"/>
      <c r="B35" s="10"/>
      <c r="C35" s="10"/>
      <c r="D35" s="10"/>
      <c r="E35" s="10"/>
      <c r="F35" s="10">
        <v>1.0</v>
      </c>
      <c r="G35" s="10"/>
      <c r="H35" s="10"/>
      <c r="I35" s="10"/>
      <c r="J35" s="10">
        <f t="shared" si="1"/>
        <v>0</v>
      </c>
      <c r="K35" s="10">
        <f t="shared" si="2"/>
        <v>1</v>
      </c>
      <c r="L35" s="10"/>
      <c r="M35" s="10">
        <v>1.0</v>
      </c>
      <c r="N35" s="10">
        <v>2.0</v>
      </c>
      <c r="O35" s="10">
        <v>7.0</v>
      </c>
      <c r="P35" s="10" t="s">
        <v>115</v>
      </c>
      <c r="Q35" s="17"/>
      <c r="R35" s="10" t="s">
        <v>141</v>
      </c>
      <c r="S35" s="10"/>
      <c r="T35" s="10" t="s">
        <v>142</v>
      </c>
      <c r="U35" s="10">
        <v>1767.0</v>
      </c>
      <c r="V35" s="15" t="s">
        <v>143</v>
      </c>
      <c r="W35" s="10" t="s">
        <v>144</v>
      </c>
      <c r="X35" s="10" t="s">
        <v>145</v>
      </c>
      <c r="AA35" s="10" t="s">
        <v>109</v>
      </c>
      <c r="AB35" s="10"/>
      <c r="AC35" s="10"/>
      <c r="AD35" s="10"/>
      <c r="AE35" s="10"/>
      <c r="AF35" s="10"/>
    </row>
    <row r="36" ht="15.75" customHeight="1">
      <c r="A36" s="10"/>
      <c r="B36" s="10"/>
      <c r="C36" s="10"/>
      <c r="D36" s="10"/>
      <c r="E36" s="10"/>
      <c r="F36" s="10">
        <v>1.0</v>
      </c>
      <c r="G36" s="10"/>
      <c r="H36" s="10"/>
      <c r="I36" s="10"/>
      <c r="J36" s="10">
        <f t="shared" si="1"/>
        <v>0</v>
      </c>
      <c r="K36" s="10">
        <f t="shared" si="2"/>
        <v>1</v>
      </c>
      <c r="L36" s="10"/>
      <c r="M36" s="10">
        <v>1.0</v>
      </c>
      <c r="N36" s="10">
        <v>2.0</v>
      </c>
      <c r="O36" s="10">
        <v>7.0</v>
      </c>
      <c r="P36" s="10" t="s">
        <v>115</v>
      </c>
      <c r="Q36" s="17"/>
      <c r="R36" s="10">
        <v>7.2</v>
      </c>
      <c r="S36" s="22"/>
      <c r="T36" s="10" t="s">
        <v>146</v>
      </c>
      <c r="U36" s="10">
        <v>1085.0</v>
      </c>
      <c r="V36" s="15" t="s">
        <v>147</v>
      </c>
      <c r="W36" s="10" t="s">
        <v>144</v>
      </c>
      <c r="X36" s="10"/>
      <c r="Y36" s="10"/>
      <c r="Z36" s="10"/>
      <c r="AA36" s="10" t="s">
        <v>109</v>
      </c>
      <c r="AB36" s="17"/>
      <c r="AC36" s="10"/>
      <c r="AD36" s="10"/>
      <c r="AE36" s="10"/>
      <c r="AF36" s="10"/>
    </row>
    <row r="37" ht="15.75" customHeight="1">
      <c r="A37" s="10"/>
      <c r="B37" s="10">
        <v>1.0</v>
      </c>
      <c r="C37" s="10">
        <v>1.0</v>
      </c>
      <c r="D37" s="10"/>
      <c r="E37" s="10"/>
      <c r="F37" s="10"/>
      <c r="G37" s="10"/>
      <c r="H37" s="10"/>
      <c r="I37" s="10"/>
      <c r="J37" s="10">
        <f t="shared" si="1"/>
        <v>2</v>
      </c>
      <c r="K37" s="10">
        <f t="shared" si="2"/>
        <v>0</v>
      </c>
      <c r="L37" s="10">
        <v>1.0</v>
      </c>
      <c r="M37" s="10"/>
      <c r="N37" s="10">
        <v>2.0</v>
      </c>
      <c r="O37" s="10">
        <v>4.0</v>
      </c>
      <c r="P37" s="10" t="s">
        <v>148</v>
      </c>
      <c r="Q37" s="17"/>
      <c r="R37" s="10">
        <v>4.7</v>
      </c>
      <c r="S37" s="10" t="s">
        <v>149</v>
      </c>
      <c r="T37" s="10" t="s">
        <v>150</v>
      </c>
      <c r="U37" s="10">
        <v>643.0</v>
      </c>
      <c r="V37" s="15" t="s">
        <v>151</v>
      </c>
      <c r="W37" s="10" t="s">
        <v>144</v>
      </c>
      <c r="X37" s="15" t="s">
        <v>107</v>
      </c>
      <c r="Y37" s="10"/>
      <c r="Z37" s="10"/>
      <c r="AA37" s="10" t="s">
        <v>109</v>
      </c>
      <c r="AB37" s="10"/>
      <c r="AC37" s="10"/>
      <c r="AD37" s="10"/>
      <c r="AE37" s="10"/>
      <c r="AF37" s="10"/>
    </row>
    <row r="38" ht="15.75" customHeight="1">
      <c r="A38" s="10">
        <v>1.0</v>
      </c>
      <c r="B38" s="10"/>
      <c r="C38" s="10"/>
      <c r="D38" s="10"/>
      <c r="E38" s="10"/>
      <c r="F38" s="10"/>
      <c r="G38" s="10"/>
      <c r="H38" s="10"/>
      <c r="I38" s="10"/>
      <c r="J38" s="10">
        <f t="shared" si="1"/>
        <v>1</v>
      </c>
      <c r="K38" s="10">
        <f t="shared" si="2"/>
        <v>0</v>
      </c>
      <c r="L38" s="10">
        <v>1.0</v>
      </c>
      <c r="M38" s="10"/>
      <c r="N38" s="10">
        <v>2.0</v>
      </c>
      <c r="O38" s="10">
        <v>18.0</v>
      </c>
      <c r="P38" s="10" t="s">
        <v>152</v>
      </c>
      <c r="Q38" s="17"/>
      <c r="R38" s="10">
        <v>18.3</v>
      </c>
      <c r="S38" s="10" t="s">
        <v>153</v>
      </c>
      <c r="T38" s="10" t="s">
        <v>154</v>
      </c>
      <c r="U38" s="10">
        <v>2701.0</v>
      </c>
      <c r="V38" s="15" t="s">
        <v>155</v>
      </c>
      <c r="W38" s="10" t="s">
        <v>156</v>
      </c>
      <c r="X38" s="10" t="s">
        <v>124</v>
      </c>
      <c r="Y38" s="10"/>
      <c r="Z38" s="10"/>
      <c r="AA38" s="10" t="s">
        <v>109</v>
      </c>
      <c r="AB38" s="10"/>
      <c r="AC38" s="10"/>
      <c r="AD38" s="10"/>
      <c r="AE38" s="10"/>
      <c r="AF38" s="10"/>
    </row>
    <row r="39" ht="18.0" customHeight="1">
      <c r="A39" s="10"/>
      <c r="B39" s="10">
        <v>1.0</v>
      </c>
      <c r="C39" s="10"/>
      <c r="D39" s="10"/>
      <c r="E39" s="10"/>
      <c r="F39" s="10"/>
      <c r="G39" s="10"/>
      <c r="H39" s="10"/>
      <c r="I39" s="10"/>
      <c r="J39" s="10">
        <f t="shared" si="1"/>
        <v>1</v>
      </c>
      <c r="K39" s="10">
        <f t="shared" si="2"/>
        <v>0</v>
      </c>
      <c r="L39" s="10">
        <v>1.0</v>
      </c>
      <c r="M39" s="10"/>
      <c r="N39" s="10">
        <v>2.0</v>
      </c>
      <c r="O39" s="10">
        <v>8.0</v>
      </c>
      <c r="P39" s="10" t="s">
        <v>111</v>
      </c>
      <c r="Q39" s="17"/>
      <c r="R39" s="10">
        <v>8.2</v>
      </c>
      <c r="S39" s="10"/>
      <c r="T39" s="10" t="s">
        <v>157</v>
      </c>
      <c r="U39" s="10">
        <v>1192.0</v>
      </c>
      <c r="V39" s="15" t="s">
        <v>158</v>
      </c>
      <c r="W39" s="10" t="s">
        <v>156</v>
      </c>
      <c r="X39" s="10"/>
      <c r="Y39" s="10"/>
      <c r="Z39" s="10"/>
      <c r="AA39" s="10" t="s">
        <v>109</v>
      </c>
      <c r="AB39" s="10"/>
      <c r="AC39" s="10"/>
      <c r="AD39" s="10"/>
      <c r="AE39" s="10"/>
      <c r="AF39" s="10"/>
    </row>
    <row r="40" ht="15.75" customHeight="1">
      <c r="A40" s="10"/>
      <c r="B40" s="10"/>
      <c r="C40" s="10">
        <v>1.0</v>
      </c>
      <c r="D40" s="10"/>
      <c r="E40" s="10"/>
      <c r="F40" s="10"/>
      <c r="G40" s="10"/>
      <c r="H40" s="10"/>
      <c r="I40" s="10"/>
      <c r="J40" s="10">
        <f t="shared" si="1"/>
        <v>1</v>
      </c>
      <c r="K40" s="10">
        <f t="shared" si="2"/>
        <v>0</v>
      </c>
      <c r="L40" s="10">
        <v>1.0</v>
      </c>
      <c r="M40" s="10"/>
      <c r="N40" s="10">
        <v>2.0</v>
      </c>
      <c r="O40" s="10">
        <v>7.0</v>
      </c>
      <c r="P40" s="10" t="s">
        <v>115</v>
      </c>
      <c r="Q40" s="17"/>
      <c r="R40" s="10">
        <v>7.1</v>
      </c>
      <c r="S40" s="10"/>
      <c r="T40" s="10" t="s">
        <v>159</v>
      </c>
      <c r="U40" s="10">
        <v>1055.0</v>
      </c>
      <c r="V40" s="15" t="s">
        <v>160</v>
      </c>
      <c r="W40" s="10" t="s">
        <v>127</v>
      </c>
      <c r="X40" s="10" t="s">
        <v>161</v>
      </c>
      <c r="Y40" s="10"/>
      <c r="Z40" s="10"/>
      <c r="AA40" s="10" t="s">
        <v>109</v>
      </c>
      <c r="AB40" s="17"/>
      <c r="AC40" s="10"/>
      <c r="AD40" s="10"/>
      <c r="AE40" s="10"/>
      <c r="AF40" s="10"/>
    </row>
    <row r="41" ht="15.75" customHeight="1">
      <c r="A41" s="10"/>
      <c r="B41" s="10"/>
      <c r="C41" s="10"/>
      <c r="D41" s="10"/>
      <c r="E41" s="10"/>
      <c r="F41" s="10">
        <v>1.0</v>
      </c>
      <c r="G41" s="10"/>
      <c r="H41" s="10"/>
      <c r="I41" s="10"/>
      <c r="J41" s="10">
        <f t="shared" si="1"/>
        <v>0</v>
      </c>
      <c r="K41" s="10">
        <f t="shared" si="2"/>
        <v>1</v>
      </c>
      <c r="L41" s="10"/>
      <c r="M41" s="10">
        <v>1.0</v>
      </c>
      <c r="N41" s="10">
        <v>2.0</v>
      </c>
      <c r="O41" s="10">
        <v>7.0</v>
      </c>
      <c r="P41" s="10" t="s">
        <v>115</v>
      </c>
      <c r="Q41" s="17"/>
      <c r="R41" s="10">
        <v>7.2</v>
      </c>
      <c r="S41" s="10"/>
      <c r="T41" s="10" t="s">
        <v>162</v>
      </c>
      <c r="U41" s="10">
        <v>1088.0</v>
      </c>
      <c r="V41" s="15" t="s">
        <v>163</v>
      </c>
      <c r="W41" s="10" t="s">
        <v>127</v>
      </c>
      <c r="X41" s="10"/>
      <c r="Y41" s="10"/>
      <c r="Z41" s="10"/>
      <c r="AA41" s="10" t="s">
        <v>109</v>
      </c>
      <c r="AB41" s="10"/>
      <c r="AC41" s="10"/>
      <c r="AD41" s="10"/>
      <c r="AE41" s="10"/>
      <c r="AF41" s="10"/>
    </row>
    <row r="42" ht="15.75" customHeight="1">
      <c r="A42" s="10"/>
      <c r="B42" s="10">
        <v>1.0</v>
      </c>
      <c r="C42" s="10">
        <v>1.0</v>
      </c>
      <c r="D42" s="10"/>
      <c r="E42" s="10"/>
      <c r="F42" s="10"/>
      <c r="G42" s="10"/>
      <c r="H42" s="10"/>
      <c r="I42" s="10"/>
      <c r="J42" s="10">
        <f t="shared" si="1"/>
        <v>2</v>
      </c>
      <c r="K42" s="10">
        <f t="shared" si="2"/>
        <v>0</v>
      </c>
      <c r="L42" s="10">
        <v>1.0</v>
      </c>
      <c r="M42" s="10"/>
      <c r="N42" s="10">
        <v>2.0</v>
      </c>
      <c r="O42" s="10">
        <v>18.0</v>
      </c>
      <c r="P42" s="10" t="s">
        <v>152</v>
      </c>
      <c r="Q42" s="17"/>
      <c r="R42" s="10">
        <v>18.3</v>
      </c>
      <c r="S42" s="10" t="s">
        <v>164</v>
      </c>
      <c r="T42" s="10" t="s">
        <v>165</v>
      </c>
      <c r="U42" s="10">
        <v>2701.0</v>
      </c>
      <c r="V42" s="15" t="s">
        <v>166</v>
      </c>
      <c r="W42" s="10" t="s">
        <v>161</v>
      </c>
      <c r="X42" s="10" t="s">
        <v>127</v>
      </c>
      <c r="Y42" s="10"/>
      <c r="Z42" s="10"/>
      <c r="AA42" s="10" t="s">
        <v>109</v>
      </c>
      <c r="AB42" s="10"/>
      <c r="AC42" s="10"/>
      <c r="AD42" s="10"/>
      <c r="AE42" s="10"/>
      <c r="AF42" s="10"/>
    </row>
    <row r="43" ht="15.75" customHeight="1">
      <c r="A43" s="10"/>
      <c r="B43" s="10">
        <v>1.0</v>
      </c>
      <c r="C43" s="10">
        <v>1.0</v>
      </c>
      <c r="D43" s="10"/>
      <c r="E43" s="10"/>
      <c r="F43" s="10"/>
      <c r="G43" s="10"/>
      <c r="H43" s="10"/>
      <c r="I43" s="10"/>
      <c r="J43" s="10">
        <f t="shared" si="1"/>
        <v>2</v>
      </c>
      <c r="K43" s="10">
        <f t="shared" si="2"/>
        <v>0</v>
      </c>
      <c r="L43" s="10">
        <v>1.0</v>
      </c>
      <c r="M43" s="10"/>
      <c r="N43" s="10">
        <v>2.0</v>
      </c>
      <c r="O43" s="10">
        <v>4.0</v>
      </c>
      <c r="P43" s="10" t="s">
        <v>148</v>
      </c>
      <c r="Q43" s="17"/>
      <c r="R43" s="10">
        <v>4.8</v>
      </c>
      <c r="S43" s="10"/>
      <c r="T43" s="10" t="s">
        <v>167</v>
      </c>
      <c r="U43" s="10">
        <v>656.0</v>
      </c>
      <c r="V43" s="19" t="s">
        <v>168</v>
      </c>
      <c r="W43" s="10" t="s">
        <v>161</v>
      </c>
      <c r="X43" s="15" t="s">
        <v>107</v>
      </c>
      <c r="Y43" s="10"/>
      <c r="Z43" s="10"/>
      <c r="AA43" s="10" t="s">
        <v>109</v>
      </c>
      <c r="AB43" s="10"/>
      <c r="AC43" s="10"/>
      <c r="AD43" s="10"/>
      <c r="AE43" s="10"/>
      <c r="AF43" s="10"/>
    </row>
    <row r="44" ht="15.75" customHeight="1">
      <c r="A44" s="10"/>
      <c r="B44" s="10"/>
      <c r="C44" s="10">
        <v>1.0</v>
      </c>
      <c r="D44" s="10"/>
      <c r="E44" s="10"/>
      <c r="F44" s="10"/>
      <c r="G44" s="10"/>
      <c r="H44" s="10"/>
      <c r="I44" s="10"/>
      <c r="J44" s="10">
        <f t="shared" si="1"/>
        <v>1</v>
      </c>
      <c r="K44" s="10">
        <f t="shared" si="2"/>
        <v>0</v>
      </c>
      <c r="L44" s="10">
        <v>1.0</v>
      </c>
      <c r="M44" s="10"/>
      <c r="N44" s="10">
        <v>2.0</v>
      </c>
      <c r="O44" s="10">
        <v>4.0</v>
      </c>
      <c r="P44" s="10" t="s">
        <v>148</v>
      </c>
      <c r="Q44" s="17"/>
      <c r="R44" s="10">
        <v>4.6</v>
      </c>
      <c r="S44" s="10"/>
      <c r="T44" s="10" t="s">
        <v>169</v>
      </c>
      <c r="U44" s="10">
        <v>627.0</v>
      </c>
      <c r="V44" s="19" t="s">
        <v>170</v>
      </c>
      <c r="W44" s="10" t="s">
        <v>161</v>
      </c>
      <c r="X44" s="17" t="s">
        <v>108</v>
      </c>
      <c r="Y44" s="10"/>
      <c r="Z44" s="10"/>
      <c r="AA44" s="10" t="s">
        <v>109</v>
      </c>
      <c r="AB44" s="10"/>
      <c r="AC44" s="10"/>
      <c r="AD44" s="10"/>
      <c r="AE44" s="10"/>
      <c r="AF44" s="10"/>
    </row>
    <row r="45" ht="15.75" customHeight="1">
      <c r="A45" s="10"/>
      <c r="B45" s="10">
        <v>1.0</v>
      </c>
      <c r="C45" s="10">
        <v>1.0</v>
      </c>
      <c r="D45" s="10"/>
      <c r="E45" s="10"/>
      <c r="F45" s="10"/>
      <c r="G45" s="10"/>
      <c r="H45" s="10"/>
      <c r="I45" s="10"/>
      <c r="J45" s="10">
        <f t="shared" si="1"/>
        <v>2</v>
      </c>
      <c r="K45" s="10">
        <f t="shared" si="2"/>
        <v>0</v>
      </c>
      <c r="L45" s="10">
        <v>1.0</v>
      </c>
      <c r="M45" s="10"/>
      <c r="N45" s="10">
        <v>2.0</v>
      </c>
      <c r="O45" s="10">
        <v>4.0</v>
      </c>
      <c r="P45" s="10" t="s">
        <v>148</v>
      </c>
      <c r="Q45" s="17"/>
      <c r="R45" s="10">
        <v>4.3</v>
      </c>
      <c r="S45" s="10"/>
      <c r="T45" s="10" t="s">
        <v>171</v>
      </c>
      <c r="U45" s="10">
        <v>587.0</v>
      </c>
      <c r="V45" s="15" t="s">
        <v>172</v>
      </c>
      <c r="W45" s="10" t="s">
        <v>161</v>
      </c>
      <c r="X45" s="10" t="s">
        <v>127</v>
      </c>
      <c r="Y45" s="10"/>
      <c r="Z45" s="10"/>
      <c r="AA45" s="10" t="s">
        <v>109</v>
      </c>
      <c r="AB45" s="10"/>
      <c r="AC45" s="10"/>
      <c r="AD45" s="10"/>
      <c r="AE45" s="10"/>
      <c r="AF45" s="10"/>
    </row>
    <row r="46" ht="15.75" customHeight="1">
      <c r="A46" s="10"/>
      <c r="B46" s="10">
        <v>1.0</v>
      </c>
      <c r="C46" s="10"/>
      <c r="D46" s="10"/>
      <c r="E46" s="10"/>
      <c r="F46" s="10"/>
      <c r="G46" s="10"/>
      <c r="H46" s="10"/>
      <c r="I46" s="10"/>
      <c r="J46" s="10">
        <f t="shared" si="1"/>
        <v>1</v>
      </c>
      <c r="K46" s="10">
        <f t="shared" si="2"/>
        <v>0</v>
      </c>
      <c r="L46" s="10">
        <v>1.0</v>
      </c>
      <c r="M46" s="10"/>
      <c r="N46" s="10">
        <v>3.0</v>
      </c>
      <c r="O46" s="10">
        <v>9.0</v>
      </c>
      <c r="P46" s="10"/>
      <c r="Q46" s="10" t="s">
        <v>137</v>
      </c>
      <c r="R46" s="15">
        <v>9.8</v>
      </c>
      <c r="S46" s="10" t="s">
        <v>138</v>
      </c>
      <c r="T46" s="10" t="s">
        <v>173</v>
      </c>
      <c r="U46" s="15">
        <v>1000.0</v>
      </c>
      <c r="V46" s="15" t="s">
        <v>174</v>
      </c>
      <c r="W46" s="10"/>
      <c r="X46" s="15"/>
      <c r="Y46" s="10" t="s">
        <v>175</v>
      </c>
      <c r="Z46" s="10" t="s">
        <v>107</v>
      </c>
      <c r="AA46" s="10" t="s">
        <v>109</v>
      </c>
      <c r="AB46" s="10"/>
      <c r="AC46" s="10"/>
      <c r="AD46" s="10"/>
      <c r="AE46" s="10"/>
      <c r="AF46" s="10"/>
    </row>
    <row r="47" ht="15.75" customHeight="1">
      <c r="A47" s="10"/>
      <c r="B47" s="10">
        <v>1.0</v>
      </c>
      <c r="C47" s="10"/>
      <c r="D47" s="10"/>
      <c r="E47" s="10"/>
      <c r="F47" s="10"/>
      <c r="G47" s="10"/>
      <c r="H47" s="10"/>
      <c r="I47" s="10"/>
      <c r="J47" s="10">
        <f t="shared" si="1"/>
        <v>1</v>
      </c>
      <c r="K47" s="10">
        <f t="shared" si="2"/>
        <v>0</v>
      </c>
      <c r="L47" s="10">
        <v>1.0</v>
      </c>
      <c r="M47" s="10"/>
      <c r="N47" s="10">
        <v>2.0</v>
      </c>
      <c r="O47" s="10">
        <v>18.0</v>
      </c>
      <c r="P47" s="10" t="s">
        <v>152</v>
      </c>
      <c r="Q47" s="17"/>
      <c r="R47" s="10">
        <v>18.3</v>
      </c>
      <c r="S47" s="10" t="s">
        <v>153</v>
      </c>
      <c r="T47" s="10" t="s">
        <v>176</v>
      </c>
      <c r="U47" s="10">
        <v>2702.0</v>
      </c>
      <c r="V47" s="15" t="s">
        <v>177</v>
      </c>
      <c r="W47" s="10"/>
      <c r="X47" s="10"/>
      <c r="Y47" s="10" t="s">
        <v>178</v>
      </c>
      <c r="Z47" s="10" t="s">
        <v>179</v>
      </c>
      <c r="AA47" s="10" t="s">
        <v>109</v>
      </c>
      <c r="AB47" s="10"/>
      <c r="AC47" s="10"/>
      <c r="AD47" s="10"/>
      <c r="AE47" s="10"/>
      <c r="AF47" s="10"/>
    </row>
    <row r="48" ht="15.75" customHeight="1">
      <c r="A48" s="10"/>
      <c r="B48" s="10"/>
      <c r="C48" s="10">
        <v>1.0</v>
      </c>
      <c r="D48" s="10"/>
      <c r="E48" s="10"/>
      <c r="F48" s="10"/>
      <c r="G48" s="10"/>
      <c r="H48" s="10"/>
      <c r="I48" s="10"/>
      <c r="J48" s="10">
        <f t="shared" si="1"/>
        <v>1</v>
      </c>
      <c r="K48" s="10">
        <f t="shared" si="2"/>
        <v>0</v>
      </c>
      <c r="L48" s="10">
        <v>1.0</v>
      </c>
      <c r="M48" s="10"/>
      <c r="N48" s="10">
        <v>2.0</v>
      </c>
      <c r="O48" s="10">
        <v>9.0</v>
      </c>
      <c r="P48" s="10" t="s">
        <v>104</v>
      </c>
      <c r="Q48" s="17"/>
      <c r="R48" s="10">
        <v>9.7</v>
      </c>
      <c r="S48" s="10"/>
      <c r="T48" s="10" t="s">
        <v>180</v>
      </c>
      <c r="U48" s="10">
        <v>1331.0</v>
      </c>
      <c r="V48" s="15" t="s">
        <v>181</v>
      </c>
      <c r="W48" s="10"/>
      <c r="X48" s="10"/>
      <c r="Y48" s="10" t="s">
        <v>182</v>
      </c>
      <c r="Z48" s="10" t="s">
        <v>179</v>
      </c>
      <c r="AA48" s="10" t="s">
        <v>109</v>
      </c>
      <c r="AB48" s="17"/>
      <c r="AC48" s="10"/>
      <c r="AD48" s="10"/>
      <c r="AE48" s="10"/>
      <c r="AF48" s="10"/>
    </row>
    <row r="49" ht="15.75" customHeight="1">
      <c r="A49" s="10"/>
      <c r="B49" s="10"/>
      <c r="C49" s="10">
        <v>1.0</v>
      </c>
      <c r="D49" s="10"/>
      <c r="E49" s="10"/>
      <c r="F49" s="10"/>
      <c r="G49" s="10"/>
      <c r="H49" s="10"/>
      <c r="I49" s="10"/>
      <c r="J49" s="10">
        <f t="shared" si="1"/>
        <v>1</v>
      </c>
      <c r="K49" s="10">
        <f t="shared" si="2"/>
        <v>0</v>
      </c>
      <c r="L49" s="10">
        <v>1.0</v>
      </c>
      <c r="M49" s="10"/>
      <c r="N49" s="10">
        <v>2.0</v>
      </c>
      <c r="O49" s="10">
        <v>7.0</v>
      </c>
      <c r="P49" s="10" t="s">
        <v>115</v>
      </c>
      <c r="Q49" s="17"/>
      <c r="R49" s="10">
        <v>7.4</v>
      </c>
      <c r="S49" s="10"/>
      <c r="T49" s="10" t="s">
        <v>183</v>
      </c>
      <c r="U49" s="10">
        <v>1110.0</v>
      </c>
      <c r="V49" s="23" t="s">
        <v>184</v>
      </c>
      <c r="W49" s="16"/>
      <c r="X49" s="16"/>
      <c r="Y49" s="16" t="s">
        <v>185</v>
      </c>
      <c r="Z49" s="10" t="s">
        <v>186</v>
      </c>
      <c r="AA49" s="10" t="s">
        <v>109</v>
      </c>
      <c r="AB49" s="10" t="s">
        <v>187</v>
      </c>
      <c r="AC49" s="10"/>
      <c r="AD49" s="10"/>
      <c r="AE49" s="10"/>
      <c r="AF49" s="10"/>
    </row>
    <row r="50" ht="15.75" customHeight="1">
      <c r="A50" s="10"/>
      <c r="B50" s="10">
        <v>1.0</v>
      </c>
      <c r="C50" s="10"/>
      <c r="D50" s="10"/>
      <c r="E50" s="10"/>
      <c r="F50" s="10"/>
      <c r="G50" s="10"/>
      <c r="H50" s="10"/>
      <c r="I50" s="10"/>
      <c r="J50" s="10">
        <f t="shared" si="1"/>
        <v>1</v>
      </c>
      <c r="K50" s="10">
        <f t="shared" si="2"/>
        <v>0</v>
      </c>
      <c r="L50" s="10">
        <v>1.0</v>
      </c>
      <c r="M50" s="10"/>
      <c r="N50" s="10">
        <v>3.0</v>
      </c>
      <c r="O50" s="10">
        <v>9.0</v>
      </c>
      <c r="P50" s="10"/>
      <c r="Q50" s="10" t="s">
        <v>137</v>
      </c>
      <c r="R50" s="15">
        <v>9.8</v>
      </c>
      <c r="S50" s="10" t="s">
        <v>138</v>
      </c>
      <c r="T50" s="16" t="s">
        <v>188</v>
      </c>
      <c r="U50" s="15">
        <v>1000.0</v>
      </c>
      <c r="V50" s="15" t="s">
        <v>189</v>
      </c>
      <c r="W50" s="10"/>
      <c r="X50" s="10"/>
      <c r="Y50" s="10" t="s">
        <v>190</v>
      </c>
      <c r="Z50" s="10" t="s">
        <v>145</v>
      </c>
      <c r="AA50" s="10" t="s">
        <v>109</v>
      </c>
      <c r="AB50" s="10"/>
      <c r="AC50" s="10"/>
      <c r="AD50" s="10"/>
      <c r="AE50" s="10"/>
      <c r="AF50" s="10"/>
    </row>
    <row r="51" ht="15.75" customHeight="1">
      <c r="A51" s="10"/>
      <c r="B51" s="10">
        <v>1.0</v>
      </c>
      <c r="C51" s="10"/>
      <c r="D51" s="10"/>
      <c r="E51" s="10"/>
      <c r="F51" s="10"/>
      <c r="G51" s="10"/>
      <c r="H51" s="10"/>
      <c r="I51" s="10"/>
      <c r="J51" s="10">
        <f t="shared" si="1"/>
        <v>1</v>
      </c>
      <c r="K51" s="10">
        <f t="shared" si="2"/>
        <v>0</v>
      </c>
      <c r="L51" s="10">
        <v>1.0</v>
      </c>
      <c r="M51" s="10"/>
      <c r="N51" s="10">
        <v>3.0</v>
      </c>
      <c r="O51" s="10">
        <v>9.0</v>
      </c>
      <c r="P51" s="10"/>
      <c r="Q51" s="10" t="s">
        <v>137</v>
      </c>
      <c r="R51" s="10">
        <v>9.8</v>
      </c>
      <c r="S51" s="10" t="s">
        <v>138</v>
      </c>
      <c r="T51" s="10" t="s">
        <v>191</v>
      </c>
      <c r="U51" s="10">
        <v>998.0</v>
      </c>
      <c r="V51" s="19" t="s">
        <v>192</v>
      </c>
      <c r="W51" s="10"/>
      <c r="X51" s="10"/>
      <c r="Y51" s="10" t="s">
        <v>175</v>
      </c>
      <c r="Z51" s="10" t="s">
        <v>145</v>
      </c>
      <c r="AA51" s="10" t="s">
        <v>109</v>
      </c>
      <c r="AB51" s="10"/>
      <c r="AC51" s="10" t="s">
        <v>119</v>
      </c>
      <c r="AD51" s="10"/>
      <c r="AE51" s="10"/>
      <c r="AF51" s="10"/>
    </row>
    <row r="52" ht="15.75" customHeight="1">
      <c r="A52" s="10"/>
      <c r="B52" s="10">
        <v>1.0</v>
      </c>
      <c r="C52" s="10">
        <v>1.0</v>
      </c>
      <c r="D52" s="10"/>
      <c r="E52" s="10"/>
      <c r="F52" s="10"/>
      <c r="G52" s="10"/>
      <c r="H52" s="10"/>
      <c r="I52" s="10"/>
      <c r="J52" s="10">
        <f t="shared" si="1"/>
        <v>2</v>
      </c>
      <c r="K52" s="10">
        <f t="shared" si="2"/>
        <v>0</v>
      </c>
      <c r="L52" s="10">
        <v>1.0</v>
      </c>
      <c r="M52" s="10"/>
      <c r="N52" s="10">
        <v>2.0</v>
      </c>
      <c r="O52" s="10">
        <v>7.0</v>
      </c>
      <c r="P52" s="10" t="s">
        <v>115</v>
      </c>
      <c r="Q52" s="17"/>
      <c r="R52" s="10">
        <v>7.4</v>
      </c>
      <c r="S52" s="10"/>
      <c r="T52" s="10" t="s">
        <v>183</v>
      </c>
      <c r="U52" s="10">
        <v>1112.0</v>
      </c>
      <c r="V52" s="15" t="s">
        <v>193</v>
      </c>
      <c r="W52" s="10"/>
      <c r="X52" s="10"/>
      <c r="Y52" s="10" t="s">
        <v>178</v>
      </c>
      <c r="Z52" s="10" t="s">
        <v>108</v>
      </c>
      <c r="AA52" s="10" t="s">
        <v>109</v>
      </c>
      <c r="AB52" s="10"/>
      <c r="AC52" s="10"/>
      <c r="AD52" s="10"/>
      <c r="AE52" s="10"/>
      <c r="AF52" s="10"/>
    </row>
    <row r="53" ht="15.75" customHeight="1">
      <c r="A53" s="10"/>
      <c r="B53" s="10">
        <v>1.0</v>
      </c>
      <c r="C53" s="10">
        <v>1.0</v>
      </c>
      <c r="D53" s="10"/>
      <c r="E53" s="10"/>
      <c r="F53" s="10"/>
      <c r="G53" s="10"/>
      <c r="H53" s="10"/>
      <c r="I53" s="10"/>
      <c r="J53" s="10">
        <f t="shared" si="1"/>
        <v>2</v>
      </c>
      <c r="K53" s="10">
        <f t="shared" si="2"/>
        <v>0</v>
      </c>
      <c r="L53" s="10">
        <v>1.0</v>
      </c>
      <c r="M53" s="10"/>
      <c r="N53" s="10">
        <v>2.0</v>
      </c>
      <c r="O53" s="10">
        <v>7.0</v>
      </c>
      <c r="P53" s="10" t="s">
        <v>115</v>
      </c>
      <c r="Q53" s="17"/>
      <c r="R53" s="10">
        <v>7.4</v>
      </c>
      <c r="S53" s="10"/>
      <c r="T53" s="10" t="s">
        <v>183</v>
      </c>
      <c r="U53" s="10">
        <v>1111.0</v>
      </c>
      <c r="V53" s="19" t="s">
        <v>194</v>
      </c>
      <c r="W53" s="20"/>
      <c r="X53" s="16"/>
      <c r="Y53" s="16" t="s">
        <v>195</v>
      </c>
      <c r="Z53" s="16" t="s">
        <v>108</v>
      </c>
      <c r="AA53" s="10" t="s">
        <v>109</v>
      </c>
      <c r="AB53" s="10" t="s">
        <v>187</v>
      </c>
      <c r="AC53" s="10"/>
      <c r="AD53" s="10"/>
      <c r="AE53" s="10"/>
      <c r="AF53" s="10"/>
    </row>
    <row r="54" ht="15.75" customHeight="1">
      <c r="A54" s="10"/>
      <c r="B54" s="10"/>
      <c r="C54" s="10"/>
      <c r="D54" s="10"/>
      <c r="E54" s="10">
        <v>1.0</v>
      </c>
      <c r="F54" s="10"/>
      <c r="G54" s="10"/>
      <c r="H54" s="10"/>
      <c r="I54" s="10"/>
      <c r="J54" s="10">
        <f t="shared" si="1"/>
        <v>0</v>
      </c>
      <c r="K54" s="10">
        <f t="shared" si="2"/>
        <v>1</v>
      </c>
      <c r="L54" s="10"/>
      <c r="M54" s="10">
        <v>1.0</v>
      </c>
      <c r="N54" s="10">
        <v>2.0</v>
      </c>
      <c r="O54" s="10">
        <v>5.0</v>
      </c>
      <c r="P54" s="18" t="s">
        <v>95</v>
      </c>
      <c r="Q54" s="17"/>
      <c r="R54" s="10" t="s">
        <v>196</v>
      </c>
      <c r="S54" s="10"/>
      <c r="T54" s="10" t="s">
        <v>197</v>
      </c>
      <c r="U54" s="10">
        <v>837.0</v>
      </c>
      <c r="V54" s="15" t="s">
        <v>198</v>
      </c>
      <c r="W54" s="10"/>
      <c r="X54" s="10"/>
      <c r="Y54" s="10" t="s">
        <v>195</v>
      </c>
      <c r="Z54" s="10" t="s">
        <v>108</v>
      </c>
      <c r="AA54" s="10" t="s">
        <v>109</v>
      </c>
      <c r="AB54" s="10"/>
      <c r="AC54" s="10" t="s">
        <v>119</v>
      </c>
      <c r="AD54" s="10"/>
      <c r="AE54" s="10"/>
      <c r="AF54" s="10"/>
    </row>
    <row r="55" ht="15.75" customHeight="1">
      <c r="A55" s="15"/>
      <c r="B55" s="15">
        <v>1.0</v>
      </c>
      <c r="C55" s="15"/>
      <c r="D55" s="15"/>
      <c r="E55" s="15"/>
      <c r="F55" s="15"/>
      <c r="G55" s="15"/>
      <c r="H55" s="15"/>
      <c r="I55" s="15"/>
      <c r="J55" s="10">
        <f t="shared" si="1"/>
        <v>1</v>
      </c>
      <c r="K55" s="10">
        <f t="shared" si="2"/>
        <v>0</v>
      </c>
      <c r="L55" s="10">
        <v>1.0</v>
      </c>
      <c r="M55" s="15"/>
      <c r="N55" s="15">
        <v>3.0</v>
      </c>
      <c r="O55" s="10">
        <v>9.0</v>
      </c>
      <c r="P55" s="10"/>
      <c r="Q55" s="10" t="s">
        <v>137</v>
      </c>
      <c r="R55" s="15">
        <v>9.8</v>
      </c>
      <c r="S55" s="10" t="s">
        <v>138</v>
      </c>
      <c r="T55" s="15" t="s">
        <v>173</v>
      </c>
      <c r="U55" s="15">
        <v>1000.0</v>
      </c>
      <c r="V55" s="15" t="s">
        <v>199</v>
      </c>
      <c r="W55" s="15"/>
      <c r="X55" s="15"/>
      <c r="Y55" s="10" t="s">
        <v>175</v>
      </c>
      <c r="Z55" s="10" t="s">
        <v>127</v>
      </c>
      <c r="AA55" s="15" t="s">
        <v>109</v>
      </c>
      <c r="AB55" s="15"/>
      <c r="AC55" s="15"/>
      <c r="AD55" s="10"/>
      <c r="AE55" s="10"/>
      <c r="AF55" s="10"/>
    </row>
    <row r="56" ht="15.75" customHeight="1">
      <c r="A56" s="15"/>
      <c r="B56" s="15">
        <v>1.0</v>
      </c>
      <c r="C56" s="15"/>
      <c r="D56" s="15"/>
      <c r="E56" s="15"/>
      <c r="F56" s="15"/>
      <c r="G56" s="15"/>
      <c r="H56" s="15"/>
      <c r="I56" s="15"/>
      <c r="J56" s="10">
        <f t="shared" si="1"/>
        <v>1</v>
      </c>
      <c r="K56" s="10">
        <f t="shared" si="2"/>
        <v>0</v>
      </c>
      <c r="L56" s="10">
        <v>1.0</v>
      </c>
      <c r="M56" s="15"/>
      <c r="N56" s="15">
        <v>3.0</v>
      </c>
      <c r="O56" s="10">
        <v>5.0</v>
      </c>
      <c r="P56" s="14"/>
      <c r="Q56" s="14" t="s">
        <v>39</v>
      </c>
      <c r="R56" s="15">
        <v>5.6</v>
      </c>
      <c r="S56" s="15" t="s">
        <v>200</v>
      </c>
      <c r="T56" s="15" t="s">
        <v>201</v>
      </c>
      <c r="U56" s="15">
        <v>569.0</v>
      </c>
      <c r="V56" s="15" t="s">
        <v>202</v>
      </c>
      <c r="W56" s="15"/>
      <c r="X56" s="15"/>
      <c r="Y56" s="10" t="s">
        <v>175</v>
      </c>
      <c r="Z56" s="10" t="s">
        <v>127</v>
      </c>
      <c r="AA56" s="15" t="s">
        <v>109</v>
      </c>
      <c r="AB56" s="15"/>
      <c r="AC56" s="15"/>
      <c r="AD56" s="10"/>
      <c r="AE56" s="10"/>
      <c r="AF56" s="10"/>
    </row>
    <row r="57" ht="15.75" customHeight="1">
      <c r="A57" s="10"/>
      <c r="B57" s="10">
        <v>1.0</v>
      </c>
      <c r="C57" s="10"/>
      <c r="D57" s="10"/>
      <c r="E57" s="10"/>
      <c r="F57" s="10"/>
      <c r="G57" s="10"/>
      <c r="H57" s="10"/>
      <c r="I57" s="10"/>
      <c r="J57" s="10">
        <f t="shared" si="1"/>
        <v>1</v>
      </c>
      <c r="K57" s="10">
        <f t="shared" si="2"/>
        <v>0</v>
      </c>
      <c r="L57" s="10">
        <v>1.0</v>
      </c>
      <c r="M57" s="10"/>
      <c r="N57" s="10">
        <v>2.0</v>
      </c>
      <c r="O57" s="10">
        <v>7.0</v>
      </c>
      <c r="P57" s="10" t="s">
        <v>115</v>
      </c>
      <c r="Q57" s="17"/>
      <c r="R57" s="10">
        <v>7.1</v>
      </c>
      <c r="S57" s="10"/>
      <c r="T57" s="10" t="s">
        <v>159</v>
      </c>
      <c r="U57" s="10">
        <v>1055.0</v>
      </c>
      <c r="V57" s="19" t="s">
        <v>203</v>
      </c>
      <c r="W57" s="10"/>
      <c r="X57" s="10"/>
      <c r="Y57" s="10" t="s">
        <v>88</v>
      </c>
      <c r="Z57" s="10" t="s">
        <v>43</v>
      </c>
      <c r="AA57" s="10" t="s">
        <v>109</v>
      </c>
      <c r="AB57" s="10" t="s">
        <v>89</v>
      </c>
      <c r="AC57" s="10" t="s">
        <v>119</v>
      </c>
      <c r="AD57" s="10"/>
      <c r="AE57" s="10"/>
      <c r="AF57" s="10"/>
    </row>
    <row r="58" ht="15.75" customHeight="1">
      <c r="A58" s="10"/>
      <c r="B58" s="10">
        <v>1.0</v>
      </c>
      <c r="C58" s="10"/>
      <c r="D58" s="10"/>
      <c r="E58" s="10"/>
      <c r="F58" s="10"/>
      <c r="G58" s="10"/>
      <c r="H58" s="10"/>
      <c r="I58" s="10"/>
      <c r="J58" s="10">
        <f t="shared" si="1"/>
        <v>1</v>
      </c>
      <c r="K58" s="10">
        <f t="shared" si="2"/>
        <v>0</v>
      </c>
      <c r="L58" s="10">
        <v>1.0</v>
      </c>
      <c r="M58" s="10"/>
      <c r="N58" s="10">
        <v>2.0</v>
      </c>
      <c r="O58" s="10">
        <v>11.0</v>
      </c>
      <c r="P58" s="10" t="s">
        <v>204</v>
      </c>
      <c r="Q58" s="17"/>
      <c r="R58" s="10">
        <v>11.4</v>
      </c>
      <c r="S58" s="10" t="s">
        <v>205</v>
      </c>
      <c r="T58" s="10"/>
      <c r="U58" s="10">
        <v>1629.0</v>
      </c>
      <c r="V58" s="19" t="s">
        <v>206</v>
      </c>
      <c r="W58" s="10" t="s">
        <v>127</v>
      </c>
      <c r="X58" s="10" t="s">
        <v>124</v>
      </c>
      <c r="Y58" s="10"/>
      <c r="Z58" s="10"/>
      <c r="AA58" s="10" t="s">
        <v>110</v>
      </c>
      <c r="AB58" s="10" t="s">
        <v>207</v>
      </c>
      <c r="AC58" s="10"/>
      <c r="AD58" s="10"/>
      <c r="AE58" s="10"/>
      <c r="AF58" s="10"/>
    </row>
    <row r="59" ht="15.75" customHeight="1">
      <c r="A59" s="10"/>
      <c r="B59" s="10"/>
      <c r="C59" s="10"/>
      <c r="D59" s="10"/>
      <c r="E59" s="10">
        <v>1.0</v>
      </c>
      <c r="F59" s="10"/>
      <c r="G59" s="10"/>
      <c r="H59" s="10"/>
      <c r="I59" s="10"/>
      <c r="J59" s="10">
        <f t="shared" si="1"/>
        <v>0</v>
      </c>
      <c r="K59" s="10">
        <f t="shared" si="2"/>
        <v>1</v>
      </c>
      <c r="L59" s="10"/>
      <c r="M59" s="10">
        <v>1.0</v>
      </c>
      <c r="N59" s="10">
        <v>2.0</v>
      </c>
      <c r="O59" s="10">
        <v>5.0</v>
      </c>
      <c r="P59" s="18" t="s">
        <v>95</v>
      </c>
      <c r="Q59" s="17"/>
      <c r="R59" s="10">
        <v>5.13</v>
      </c>
      <c r="S59" s="10"/>
      <c r="T59" s="10" t="s">
        <v>208</v>
      </c>
      <c r="U59" s="10">
        <v>820.0</v>
      </c>
      <c r="V59" s="19" t="s">
        <v>209</v>
      </c>
      <c r="W59" s="10" t="s">
        <v>145</v>
      </c>
      <c r="X59" s="10" t="s">
        <v>144</v>
      </c>
      <c r="Y59" s="10"/>
      <c r="Z59" s="10"/>
      <c r="AA59" s="10" t="s">
        <v>110</v>
      </c>
      <c r="AB59" s="10" t="s">
        <v>109</v>
      </c>
      <c r="AC59" s="10"/>
      <c r="AD59" s="10"/>
      <c r="AE59" s="10"/>
      <c r="AF59" s="10"/>
    </row>
    <row r="60" ht="15.75" customHeight="1">
      <c r="A60" s="10"/>
      <c r="B60" s="10">
        <v>1.0</v>
      </c>
      <c r="C60" s="10">
        <v>1.0</v>
      </c>
      <c r="D60" s="10"/>
      <c r="E60" s="10">
        <v>1.0</v>
      </c>
      <c r="F60" s="10"/>
      <c r="G60" s="10"/>
      <c r="H60" s="10"/>
      <c r="I60" s="10"/>
      <c r="J60" s="10">
        <f t="shared" si="1"/>
        <v>2</v>
      </c>
      <c r="K60" s="10">
        <f t="shared" si="2"/>
        <v>1</v>
      </c>
      <c r="L60" s="10">
        <v>1.0</v>
      </c>
      <c r="M60" s="10">
        <v>1.0</v>
      </c>
      <c r="N60" s="10">
        <v>2.0</v>
      </c>
      <c r="O60" s="10">
        <v>8.0</v>
      </c>
      <c r="P60" s="10" t="s">
        <v>111</v>
      </c>
      <c r="Q60" s="17"/>
      <c r="R60" s="10">
        <v>8.3</v>
      </c>
      <c r="S60" s="10"/>
      <c r="T60" s="10" t="s">
        <v>210</v>
      </c>
      <c r="U60" s="10">
        <v>1207.0</v>
      </c>
      <c r="V60" s="15" t="s">
        <v>211</v>
      </c>
      <c r="W60" s="10" t="s">
        <v>156</v>
      </c>
      <c r="X60" s="10"/>
      <c r="Y60" s="10"/>
      <c r="Z60" s="10"/>
      <c r="AA60" s="10" t="s">
        <v>110</v>
      </c>
      <c r="AB60" s="10" t="s">
        <v>109</v>
      </c>
      <c r="AC60" s="10" t="s">
        <v>119</v>
      </c>
      <c r="AD60" s="10"/>
      <c r="AE60" s="10"/>
      <c r="AF60" s="10"/>
    </row>
    <row r="61" ht="15.75" customHeight="1">
      <c r="A61" s="10"/>
      <c r="B61" s="10"/>
      <c r="C61" s="10">
        <v>1.0</v>
      </c>
      <c r="D61" s="10"/>
      <c r="E61" s="10"/>
      <c r="F61" s="10"/>
      <c r="G61" s="10"/>
      <c r="H61" s="10"/>
      <c r="I61" s="10"/>
      <c r="J61" s="10">
        <f t="shared" si="1"/>
        <v>1</v>
      </c>
      <c r="K61" s="10">
        <f t="shared" si="2"/>
        <v>0</v>
      </c>
      <c r="L61" s="10">
        <v>1.0</v>
      </c>
      <c r="M61" s="10"/>
      <c r="N61" s="10">
        <v>2.0</v>
      </c>
      <c r="O61" s="10">
        <v>5.0</v>
      </c>
      <c r="P61" s="18" t="s">
        <v>95</v>
      </c>
      <c r="Q61" s="17"/>
      <c r="R61" s="10">
        <v>5.12</v>
      </c>
      <c r="S61" s="10"/>
      <c r="T61" s="10" t="s">
        <v>212</v>
      </c>
      <c r="U61" s="10">
        <v>793.0</v>
      </c>
      <c r="V61" s="15" t="s">
        <v>213</v>
      </c>
      <c r="W61" s="15" t="s">
        <v>108</v>
      </c>
      <c r="X61" s="10"/>
      <c r="Y61" s="10"/>
      <c r="Z61" s="10"/>
      <c r="AA61" s="10" t="s">
        <v>110</v>
      </c>
      <c r="AB61" s="10" t="s">
        <v>109</v>
      </c>
      <c r="AC61" s="10" t="s">
        <v>119</v>
      </c>
      <c r="AD61" s="10"/>
      <c r="AE61" s="10"/>
      <c r="AF61" s="10"/>
    </row>
    <row r="62" ht="15.75" customHeight="1">
      <c r="A62" s="10"/>
      <c r="B62" s="10"/>
      <c r="C62" s="10">
        <v>1.0</v>
      </c>
      <c r="D62" s="10"/>
      <c r="E62" s="10"/>
      <c r="F62" s="10"/>
      <c r="G62" s="10"/>
      <c r="H62" s="10"/>
      <c r="I62" s="10"/>
      <c r="J62" s="10">
        <f t="shared" si="1"/>
        <v>1</v>
      </c>
      <c r="K62" s="10">
        <f t="shared" si="2"/>
        <v>0</v>
      </c>
      <c r="L62" s="10">
        <v>1.0</v>
      </c>
      <c r="M62" s="10"/>
      <c r="N62" s="10">
        <v>2.0</v>
      </c>
      <c r="O62" s="10">
        <v>5.0</v>
      </c>
      <c r="P62" s="18" t="s">
        <v>95</v>
      </c>
      <c r="Q62" s="17"/>
      <c r="R62" s="10">
        <v>5.12</v>
      </c>
      <c r="S62" s="10"/>
      <c r="T62" s="10" t="s">
        <v>214</v>
      </c>
      <c r="U62" s="10">
        <v>793.0</v>
      </c>
      <c r="V62" s="15" t="s">
        <v>215</v>
      </c>
      <c r="W62" s="10" t="s">
        <v>108</v>
      </c>
      <c r="X62" s="10"/>
      <c r="Y62" s="10"/>
      <c r="Z62" s="10"/>
      <c r="AA62" s="10" t="s">
        <v>110</v>
      </c>
      <c r="AB62" s="10" t="s">
        <v>109</v>
      </c>
      <c r="AC62" s="10"/>
      <c r="AD62" s="10"/>
      <c r="AE62" s="10"/>
      <c r="AF62" s="10"/>
    </row>
    <row r="63" ht="15.75" customHeight="1">
      <c r="A63" s="10"/>
      <c r="B63" s="10"/>
      <c r="C63" s="10">
        <v>1.0</v>
      </c>
      <c r="D63" s="10"/>
      <c r="E63" s="10"/>
      <c r="F63" s="10"/>
      <c r="G63" s="10"/>
      <c r="H63" s="10"/>
      <c r="I63" s="10"/>
      <c r="J63" s="10">
        <f t="shared" si="1"/>
        <v>1</v>
      </c>
      <c r="K63" s="10">
        <f t="shared" si="2"/>
        <v>0</v>
      </c>
      <c r="L63" s="10">
        <v>1.0</v>
      </c>
      <c r="M63" s="10"/>
      <c r="N63" s="10">
        <v>2.0</v>
      </c>
      <c r="O63" s="10">
        <v>5.0</v>
      </c>
      <c r="P63" s="18" t="s">
        <v>95</v>
      </c>
      <c r="Q63" s="17"/>
      <c r="R63" s="10">
        <v>5.12</v>
      </c>
      <c r="S63" s="10"/>
      <c r="T63" s="10" t="s">
        <v>214</v>
      </c>
      <c r="U63" s="10">
        <v>793.0</v>
      </c>
      <c r="V63" s="15" t="s">
        <v>216</v>
      </c>
      <c r="W63" s="15" t="s">
        <v>108</v>
      </c>
      <c r="X63" s="10"/>
      <c r="Y63" s="10"/>
      <c r="Z63" s="10"/>
      <c r="AA63" s="10" t="s">
        <v>110</v>
      </c>
      <c r="AB63" s="10" t="s">
        <v>109</v>
      </c>
      <c r="AC63" s="10"/>
      <c r="AD63" s="10"/>
      <c r="AE63" s="10"/>
      <c r="AF63" s="10"/>
    </row>
    <row r="64" ht="15.75" customHeight="1">
      <c r="A64" s="10"/>
      <c r="B64" s="10">
        <v>1.0</v>
      </c>
      <c r="C64" s="10"/>
      <c r="D64" s="10"/>
      <c r="E64" s="10"/>
      <c r="F64" s="10"/>
      <c r="G64" s="10"/>
      <c r="H64" s="10"/>
      <c r="I64" s="10"/>
      <c r="J64" s="10">
        <f t="shared" si="1"/>
        <v>1</v>
      </c>
      <c r="K64" s="10">
        <f t="shared" si="2"/>
        <v>0</v>
      </c>
      <c r="L64" s="10">
        <v>1.0</v>
      </c>
      <c r="M64" s="10"/>
      <c r="N64" s="10">
        <v>2.0</v>
      </c>
      <c r="O64" s="10">
        <v>16.0</v>
      </c>
      <c r="P64" s="10" t="s">
        <v>60</v>
      </c>
      <c r="Q64" s="17"/>
      <c r="R64" s="10">
        <v>16.3</v>
      </c>
      <c r="S64" s="10" t="s">
        <v>217</v>
      </c>
      <c r="T64" s="10" t="s">
        <v>218</v>
      </c>
      <c r="U64" s="10">
        <v>2439.0</v>
      </c>
      <c r="V64" s="19" t="s">
        <v>219</v>
      </c>
      <c r="W64" s="10" t="s">
        <v>127</v>
      </c>
      <c r="X64" s="10"/>
      <c r="Y64" s="10"/>
      <c r="Z64" s="10"/>
      <c r="AA64" s="10" t="s">
        <v>110</v>
      </c>
      <c r="AB64" s="10" t="s">
        <v>109</v>
      </c>
      <c r="AC64" s="10"/>
      <c r="AD64" s="10"/>
      <c r="AE64" s="10"/>
      <c r="AF64" s="10"/>
    </row>
    <row r="65" ht="15.75" customHeight="1">
      <c r="A65" s="10"/>
      <c r="B65" s="10">
        <v>1.0</v>
      </c>
      <c r="C65" s="10">
        <v>1.0</v>
      </c>
      <c r="D65" s="10"/>
      <c r="E65" s="10"/>
      <c r="F65" s="10"/>
      <c r="G65" s="10"/>
      <c r="H65" s="10"/>
      <c r="I65" s="10"/>
      <c r="J65" s="10">
        <f t="shared" si="1"/>
        <v>2</v>
      </c>
      <c r="K65" s="10">
        <f t="shared" si="2"/>
        <v>0</v>
      </c>
      <c r="L65" s="10">
        <v>1.0</v>
      </c>
      <c r="M65" s="10"/>
      <c r="N65" s="10">
        <v>2.0</v>
      </c>
      <c r="O65" s="10">
        <v>4.0</v>
      </c>
      <c r="P65" s="10" t="s">
        <v>148</v>
      </c>
      <c r="Q65" s="17"/>
      <c r="R65" s="10">
        <v>4.4</v>
      </c>
      <c r="S65" s="10"/>
      <c r="T65" s="22" t="s">
        <v>220</v>
      </c>
      <c r="U65" s="10">
        <v>628.0</v>
      </c>
      <c r="V65" s="24" t="s">
        <v>221</v>
      </c>
      <c r="W65" s="10" t="s">
        <v>161</v>
      </c>
      <c r="X65" s="15" t="s">
        <v>107</v>
      </c>
      <c r="Y65" s="10"/>
      <c r="Z65" s="10"/>
      <c r="AA65" s="10" t="s">
        <v>110</v>
      </c>
      <c r="AB65" s="10" t="s">
        <v>109</v>
      </c>
      <c r="AC65" s="10"/>
      <c r="AD65" s="10"/>
      <c r="AE65" s="10"/>
      <c r="AF65" s="10"/>
    </row>
    <row r="66" ht="15.75" customHeight="1">
      <c r="A66" s="10"/>
      <c r="B66" s="10"/>
      <c r="C66" s="10"/>
      <c r="D66" s="10"/>
      <c r="E66" s="10">
        <v>1.0</v>
      </c>
      <c r="F66" s="10"/>
      <c r="G66" s="10"/>
      <c r="H66" s="10"/>
      <c r="I66" s="10"/>
      <c r="J66" s="10">
        <f t="shared" si="1"/>
        <v>0</v>
      </c>
      <c r="K66" s="10">
        <f t="shared" si="2"/>
        <v>1</v>
      </c>
      <c r="L66" s="10"/>
      <c r="M66" s="10">
        <v>1.0</v>
      </c>
      <c r="N66" s="10">
        <v>2.0</v>
      </c>
      <c r="O66" s="10">
        <v>11.0</v>
      </c>
      <c r="P66" s="10" t="s">
        <v>204</v>
      </c>
      <c r="Q66" s="17"/>
      <c r="R66" s="10">
        <v>11.1</v>
      </c>
      <c r="S66" s="10" t="s">
        <v>222</v>
      </c>
      <c r="T66" s="10"/>
      <c r="U66" s="10"/>
      <c r="V66" s="19" t="s">
        <v>223</v>
      </c>
      <c r="W66" s="20" t="s">
        <v>114</v>
      </c>
      <c r="X66" s="10"/>
      <c r="Y66" s="10"/>
      <c r="Z66" s="10"/>
      <c r="AA66" s="10" t="s">
        <v>110</v>
      </c>
      <c r="AB66" s="10" t="s">
        <v>224</v>
      </c>
      <c r="AC66" s="10"/>
      <c r="AD66" s="10"/>
      <c r="AE66" s="10"/>
      <c r="AF66" s="10"/>
    </row>
    <row r="67" ht="15.75" customHeight="1">
      <c r="A67" s="10"/>
      <c r="B67" s="10">
        <v>1.0</v>
      </c>
      <c r="C67" s="10"/>
      <c r="D67" s="10"/>
      <c r="E67" s="10">
        <v>1.0</v>
      </c>
      <c r="F67" s="10"/>
      <c r="G67" s="10"/>
      <c r="H67" s="10"/>
      <c r="I67" s="10"/>
      <c r="J67" s="10">
        <f t="shared" si="1"/>
        <v>1</v>
      </c>
      <c r="K67" s="10">
        <f t="shared" si="2"/>
        <v>1</v>
      </c>
      <c r="L67" s="10">
        <v>1.0</v>
      </c>
      <c r="M67" s="10">
        <v>1.0</v>
      </c>
      <c r="N67" s="10">
        <v>2.0</v>
      </c>
      <c r="O67" s="10">
        <v>12.0</v>
      </c>
      <c r="P67" s="10" t="s">
        <v>75</v>
      </c>
      <c r="Q67" s="17"/>
      <c r="R67" s="10">
        <v>12.5</v>
      </c>
      <c r="S67" s="10" t="s">
        <v>225</v>
      </c>
      <c r="T67" s="10" t="s">
        <v>226</v>
      </c>
      <c r="U67" s="10">
        <v>1746.0</v>
      </c>
      <c r="V67" s="15" t="s">
        <v>227</v>
      </c>
      <c r="W67" s="10" t="s">
        <v>145</v>
      </c>
      <c r="X67" s="10"/>
      <c r="Y67" s="10"/>
      <c r="Z67" s="10"/>
      <c r="AA67" s="10" t="s">
        <v>110</v>
      </c>
      <c r="AB67" s="10" t="s">
        <v>228</v>
      </c>
      <c r="AC67" s="10" t="s">
        <v>119</v>
      </c>
      <c r="AD67" s="10"/>
      <c r="AE67" s="10"/>
      <c r="AF67" s="10"/>
    </row>
    <row r="68" ht="15.0" customHeight="1">
      <c r="A68" s="10"/>
      <c r="B68" s="10">
        <v>1.0</v>
      </c>
      <c r="C68" s="10"/>
      <c r="D68" s="10"/>
      <c r="E68" s="10"/>
      <c r="F68" s="10"/>
      <c r="G68" s="10"/>
      <c r="H68" s="10"/>
      <c r="I68" s="10"/>
      <c r="J68" s="10">
        <f t="shared" si="1"/>
        <v>1</v>
      </c>
      <c r="K68" s="10">
        <f t="shared" si="2"/>
        <v>0</v>
      </c>
      <c r="L68" s="10">
        <v>1.0</v>
      </c>
      <c r="M68" s="10"/>
      <c r="N68" s="10">
        <v>3.0</v>
      </c>
      <c r="O68" s="10">
        <v>15.0</v>
      </c>
      <c r="P68" s="10"/>
      <c r="Q68" s="10" t="s">
        <v>229</v>
      </c>
      <c r="R68" s="10">
        <v>15.6</v>
      </c>
      <c r="S68" s="10" t="s">
        <v>230</v>
      </c>
      <c r="T68" s="10" t="s">
        <v>231</v>
      </c>
      <c r="U68" s="10">
        <v>1603.0</v>
      </c>
      <c r="V68" s="15" t="s">
        <v>232</v>
      </c>
      <c r="W68" s="10" t="s">
        <v>145</v>
      </c>
      <c r="X68" s="10"/>
      <c r="Y68" s="10"/>
      <c r="Z68" s="10"/>
      <c r="AA68" s="10" t="s">
        <v>110</v>
      </c>
      <c r="AB68" s="10" t="s">
        <v>55</v>
      </c>
      <c r="AC68" s="10"/>
      <c r="AD68" s="10"/>
      <c r="AE68" s="10"/>
      <c r="AF68" s="10"/>
    </row>
    <row r="69" ht="15.75" customHeight="1">
      <c r="A69" s="10"/>
      <c r="B69" s="10">
        <v>1.0</v>
      </c>
      <c r="C69" s="10"/>
      <c r="D69" s="10"/>
      <c r="E69" s="10"/>
      <c r="F69" s="10"/>
      <c r="G69" s="10"/>
      <c r="H69" s="10"/>
      <c r="I69" s="10"/>
      <c r="J69" s="10">
        <f t="shared" si="1"/>
        <v>1</v>
      </c>
      <c r="K69" s="10">
        <f t="shared" si="2"/>
        <v>0</v>
      </c>
      <c r="L69" s="10">
        <v>1.0</v>
      </c>
      <c r="M69" s="10"/>
      <c r="N69" s="10">
        <v>2.0</v>
      </c>
      <c r="O69" s="10">
        <v>4.0</v>
      </c>
      <c r="P69" s="10" t="s">
        <v>148</v>
      </c>
      <c r="Q69" s="17"/>
      <c r="R69" s="10">
        <v>4.8</v>
      </c>
      <c r="S69" s="25"/>
      <c r="T69" s="10" t="s">
        <v>233</v>
      </c>
      <c r="U69" s="10">
        <v>657.0</v>
      </c>
      <c r="V69" s="19" t="s">
        <v>234</v>
      </c>
      <c r="W69" s="10" t="s">
        <v>161</v>
      </c>
      <c r="X69" s="10"/>
      <c r="Y69" s="10"/>
      <c r="Z69" s="10"/>
      <c r="AA69" s="10" t="s">
        <v>110</v>
      </c>
      <c r="AB69" s="10" t="s">
        <v>55</v>
      </c>
      <c r="AC69" s="10" t="s">
        <v>119</v>
      </c>
      <c r="AD69" s="10"/>
      <c r="AE69" s="10"/>
      <c r="AF69" s="10"/>
    </row>
    <row r="70" ht="15.75" customHeight="1">
      <c r="A70" s="10"/>
      <c r="B70" s="10">
        <v>1.0</v>
      </c>
      <c r="C70" s="10"/>
      <c r="D70" s="10"/>
      <c r="E70" s="10"/>
      <c r="F70" s="10"/>
      <c r="G70" s="10"/>
      <c r="H70" s="10"/>
      <c r="I70" s="10"/>
      <c r="J70" s="10">
        <f t="shared" si="1"/>
        <v>1</v>
      </c>
      <c r="K70" s="10">
        <f t="shared" si="2"/>
        <v>0</v>
      </c>
      <c r="L70" s="10">
        <v>1.0</v>
      </c>
      <c r="M70" s="10"/>
      <c r="N70" s="10">
        <v>2.0</v>
      </c>
      <c r="O70" s="10">
        <v>8.0</v>
      </c>
      <c r="P70" s="10" t="s">
        <v>111</v>
      </c>
      <c r="Q70" s="17"/>
      <c r="R70" s="10">
        <v>8.3</v>
      </c>
      <c r="S70" s="10"/>
      <c r="T70" s="10" t="s">
        <v>235</v>
      </c>
      <c r="U70" s="10">
        <v>1197.0</v>
      </c>
      <c r="V70" s="15" t="s">
        <v>236</v>
      </c>
      <c r="W70" s="20" t="s">
        <v>114</v>
      </c>
      <c r="X70" s="17"/>
      <c r="Y70" s="10"/>
      <c r="Z70" s="10"/>
      <c r="AA70" s="10" t="s">
        <v>110</v>
      </c>
      <c r="AB70" s="10" t="s">
        <v>130</v>
      </c>
      <c r="AC70" s="10" t="s">
        <v>119</v>
      </c>
      <c r="AD70" s="10"/>
      <c r="AE70" s="10"/>
      <c r="AF70" s="10"/>
    </row>
    <row r="71" ht="15.75" customHeight="1">
      <c r="A71" s="10"/>
      <c r="B71" s="10">
        <v>1.0</v>
      </c>
      <c r="C71" s="10"/>
      <c r="D71" s="10"/>
      <c r="E71" s="10"/>
      <c r="F71" s="10"/>
      <c r="G71" s="10"/>
      <c r="H71" s="10"/>
      <c r="I71" s="10"/>
      <c r="J71" s="10">
        <f t="shared" si="1"/>
        <v>1</v>
      </c>
      <c r="K71" s="10">
        <f t="shared" si="2"/>
        <v>0</v>
      </c>
      <c r="L71" s="10">
        <v>1.0</v>
      </c>
      <c r="M71" s="10"/>
      <c r="N71" s="10">
        <v>2.0</v>
      </c>
      <c r="O71" s="10">
        <v>6.0</v>
      </c>
      <c r="P71" s="10" t="s">
        <v>79</v>
      </c>
      <c r="Q71" s="17"/>
      <c r="R71" s="10">
        <v>6.2</v>
      </c>
      <c r="S71" s="10"/>
      <c r="T71" s="10" t="s">
        <v>237</v>
      </c>
      <c r="U71" s="10">
        <v>922.0</v>
      </c>
      <c r="V71" s="15" t="s">
        <v>238</v>
      </c>
      <c r="W71" s="20" t="s">
        <v>114</v>
      </c>
      <c r="X71" s="10"/>
      <c r="Y71" s="10"/>
      <c r="Z71" s="10"/>
      <c r="AA71" s="10" t="s">
        <v>110</v>
      </c>
      <c r="AB71" s="10" t="s">
        <v>130</v>
      </c>
      <c r="AC71" s="10" t="s">
        <v>119</v>
      </c>
      <c r="AD71" s="10"/>
      <c r="AE71" s="10"/>
      <c r="AF71" s="10"/>
    </row>
    <row r="72" ht="15.75" customHeight="1">
      <c r="A72" s="10"/>
      <c r="B72" s="10"/>
      <c r="C72" s="10"/>
      <c r="D72" s="10"/>
      <c r="E72" s="10">
        <v>1.0</v>
      </c>
      <c r="F72" s="10"/>
      <c r="G72" s="10"/>
      <c r="H72" s="10"/>
      <c r="I72" s="10"/>
      <c r="J72" s="10">
        <f t="shared" si="1"/>
        <v>0</v>
      </c>
      <c r="K72" s="10">
        <f t="shared" si="2"/>
        <v>1</v>
      </c>
      <c r="L72" s="10"/>
      <c r="M72" s="10">
        <v>1.0</v>
      </c>
      <c r="N72" s="10">
        <v>2.0</v>
      </c>
      <c r="O72" s="10">
        <v>13.0</v>
      </c>
      <c r="P72" s="10" t="s">
        <v>239</v>
      </c>
      <c r="Q72" s="17"/>
      <c r="R72" s="10"/>
      <c r="S72" s="10" t="s">
        <v>240</v>
      </c>
      <c r="T72" s="10" t="s">
        <v>241</v>
      </c>
      <c r="U72" s="10">
        <v>1889.0</v>
      </c>
      <c r="V72" s="15" t="s">
        <v>242</v>
      </c>
      <c r="W72" s="10" t="s">
        <v>145</v>
      </c>
      <c r="X72" s="10"/>
      <c r="Y72" s="10"/>
      <c r="Z72" s="10"/>
      <c r="AA72" s="10" t="s">
        <v>110</v>
      </c>
      <c r="AB72" s="10" t="s">
        <v>130</v>
      </c>
      <c r="AC72" s="10"/>
      <c r="AD72" s="10"/>
      <c r="AE72" s="10"/>
      <c r="AF72" s="10"/>
    </row>
    <row r="73" ht="15.75" customHeight="1">
      <c r="A73" s="10"/>
      <c r="B73" s="10">
        <v>1.0</v>
      </c>
      <c r="C73" s="10"/>
      <c r="D73" s="10"/>
      <c r="E73" s="10"/>
      <c r="F73" s="10"/>
      <c r="G73" s="10"/>
      <c r="H73" s="10"/>
      <c r="I73" s="10"/>
      <c r="J73" s="10">
        <f t="shared" si="1"/>
        <v>1</v>
      </c>
      <c r="K73" s="10">
        <f t="shared" si="2"/>
        <v>0</v>
      </c>
      <c r="L73" s="10">
        <v>1.0</v>
      </c>
      <c r="M73" s="10"/>
      <c r="N73" s="10">
        <v>2.0</v>
      </c>
      <c r="O73" s="10">
        <v>8.0</v>
      </c>
      <c r="P73" s="10" t="s">
        <v>111</v>
      </c>
      <c r="Q73" s="17"/>
      <c r="R73" s="10">
        <v>8.3</v>
      </c>
      <c r="S73" s="10"/>
      <c r="T73" s="10" t="s">
        <v>243</v>
      </c>
      <c r="U73" s="10">
        <v>1205.0</v>
      </c>
      <c r="V73" s="15" t="s">
        <v>244</v>
      </c>
      <c r="W73" s="10" t="s">
        <v>145</v>
      </c>
      <c r="X73" s="10" t="s">
        <v>161</v>
      </c>
      <c r="Y73" s="10"/>
      <c r="Z73" s="10"/>
      <c r="AA73" s="10" t="s">
        <v>110</v>
      </c>
      <c r="AB73" s="10" t="s">
        <v>130</v>
      </c>
      <c r="AC73" s="10" t="s">
        <v>119</v>
      </c>
      <c r="AD73" s="10"/>
      <c r="AE73" s="10"/>
      <c r="AF73" s="10"/>
    </row>
    <row r="74" ht="15.75" customHeight="1">
      <c r="A74" s="10"/>
      <c r="B74" s="10">
        <v>1.0</v>
      </c>
      <c r="C74" s="10"/>
      <c r="D74" s="10"/>
      <c r="E74" s="10"/>
      <c r="F74" s="10"/>
      <c r="G74" s="10"/>
      <c r="H74" s="10"/>
      <c r="I74" s="10"/>
      <c r="J74" s="10">
        <f t="shared" si="1"/>
        <v>1</v>
      </c>
      <c r="K74" s="10">
        <f t="shared" si="2"/>
        <v>0</v>
      </c>
      <c r="L74" s="10">
        <v>1.0</v>
      </c>
      <c r="M74" s="10"/>
      <c r="N74" s="10">
        <v>2.0</v>
      </c>
      <c r="O74" s="10">
        <v>9.0</v>
      </c>
      <c r="P74" s="10" t="s">
        <v>104</v>
      </c>
      <c r="Q74" s="17"/>
      <c r="R74" s="26">
        <v>9.1</v>
      </c>
      <c r="S74" s="10"/>
      <c r="T74" s="10" t="s">
        <v>245</v>
      </c>
      <c r="U74" s="10">
        <v>1378.0</v>
      </c>
      <c r="V74" s="15" t="s">
        <v>246</v>
      </c>
      <c r="W74" s="21" t="s">
        <v>118</v>
      </c>
      <c r="X74" s="10"/>
      <c r="Y74" s="10"/>
      <c r="Z74" s="10"/>
      <c r="AA74" s="10" t="s">
        <v>110</v>
      </c>
      <c r="AB74" s="10" t="s">
        <v>130</v>
      </c>
      <c r="AC74" s="10"/>
      <c r="AD74" s="10"/>
      <c r="AE74" s="10"/>
      <c r="AF74" s="10"/>
    </row>
    <row r="75" ht="15.75" customHeight="1">
      <c r="A75" s="10"/>
      <c r="B75" s="10">
        <v>1.0</v>
      </c>
      <c r="C75" s="10"/>
      <c r="D75" s="10"/>
      <c r="E75" s="10"/>
      <c r="F75" s="10"/>
      <c r="G75" s="10"/>
      <c r="H75" s="10"/>
      <c r="I75" s="10"/>
      <c r="J75" s="10">
        <f t="shared" si="1"/>
        <v>1</v>
      </c>
      <c r="K75" s="10">
        <f t="shared" si="2"/>
        <v>0</v>
      </c>
      <c r="L75" s="10">
        <v>1.0</v>
      </c>
      <c r="M75" s="10"/>
      <c r="N75" s="10">
        <v>2.0</v>
      </c>
      <c r="O75" s="10">
        <v>16.0</v>
      </c>
      <c r="P75" s="10" t="s">
        <v>60</v>
      </c>
      <c r="Q75" s="17"/>
      <c r="R75" s="10">
        <v>16.5</v>
      </c>
      <c r="S75" s="10" t="s">
        <v>247</v>
      </c>
      <c r="T75" s="10" t="s">
        <v>248</v>
      </c>
      <c r="U75" s="10">
        <v>2462.0</v>
      </c>
      <c r="V75" s="19" t="s">
        <v>249</v>
      </c>
      <c r="W75" s="10" t="s">
        <v>156</v>
      </c>
      <c r="X75" s="10" t="s">
        <v>161</v>
      </c>
      <c r="Y75" s="10"/>
      <c r="Z75" s="10"/>
      <c r="AA75" s="10" t="s">
        <v>110</v>
      </c>
      <c r="AB75" s="10" t="s">
        <v>130</v>
      </c>
      <c r="AC75" s="10"/>
      <c r="AD75" s="10"/>
      <c r="AE75" s="10"/>
      <c r="AF75" s="10"/>
    </row>
    <row r="76" ht="15.75" customHeight="1">
      <c r="A76" s="10"/>
      <c r="B76" s="10">
        <v>1.0</v>
      </c>
      <c r="C76" s="10"/>
      <c r="D76" s="10"/>
      <c r="E76" s="10"/>
      <c r="F76" s="10"/>
      <c r="G76" s="10"/>
      <c r="H76" s="10"/>
      <c r="I76" s="10"/>
      <c r="J76" s="10">
        <f t="shared" si="1"/>
        <v>1</v>
      </c>
      <c r="K76" s="10">
        <f t="shared" si="2"/>
        <v>0</v>
      </c>
      <c r="L76" s="10">
        <v>1.0</v>
      </c>
      <c r="M76" s="10"/>
      <c r="N76" s="10">
        <v>2.0</v>
      </c>
      <c r="O76" s="10">
        <v>9.0</v>
      </c>
      <c r="P76" s="10" t="s">
        <v>104</v>
      </c>
      <c r="Q76" s="17"/>
      <c r="R76" s="10">
        <v>9.8</v>
      </c>
      <c r="S76" s="10"/>
      <c r="T76" s="10" t="s">
        <v>250</v>
      </c>
      <c r="U76" s="10">
        <v>1350.0</v>
      </c>
      <c r="V76" s="15" t="s">
        <v>251</v>
      </c>
      <c r="W76" s="15" t="s">
        <v>108</v>
      </c>
      <c r="X76" s="10" t="s">
        <v>124</v>
      </c>
      <c r="Y76" s="10"/>
      <c r="Z76" s="10"/>
      <c r="AA76" s="10" t="s">
        <v>110</v>
      </c>
      <c r="AB76" s="10" t="s">
        <v>130</v>
      </c>
      <c r="AC76" s="10"/>
      <c r="AD76" s="10"/>
      <c r="AE76" s="10"/>
      <c r="AF76" s="10"/>
    </row>
    <row r="77" ht="15.75" customHeight="1">
      <c r="A77" s="10"/>
      <c r="B77" s="10">
        <v>1.0</v>
      </c>
      <c r="C77" s="10"/>
      <c r="D77" s="10"/>
      <c r="E77" s="10"/>
      <c r="F77" s="10"/>
      <c r="G77" s="10"/>
      <c r="H77" s="10"/>
      <c r="I77" s="10"/>
      <c r="J77" s="10">
        <f t="shared" si="1"/>
        <v>1</v>
      </c>
      <c r="K77" s="10">
        <f t="shared" si="2"/>
        <v>0</v>
      </c>
      <c r="L77" s="10">
        <v>1.0</v>
      </c>
      <c r="M77" s="10"/>
      <c r="N77" s="10">
        <v>2.0</v>
      </c>
      <c r="O77" s="10">
        <v>5.0</v>
      </c>
      <c r="P77" s="18" t="s">
        <v>95</v>
      </c>
      <c r="Q77" s="17"/>
      <c r="R77" s="10">
        <v>5.12</v>
      </c>
      <c r="S77" s="10"/>
      <c r="T77" s="10" t="s">
        <v>252</v>
      </c>
      <c r="U77" s="10">
        <v>798.0</v>
      </c>
      <c r="V77" s="15" t="s">
        <v>253</v>
      </c>
      <c r="W77" s="15" t="s">
        <v>108</v>
      </c>
      <c r="X77" s="10" t="s">
        <v>124</v>
      </c>
      <c r="Y77" s="10"/>
      <c r="Z77" s="10"/>
      <c r="AA77" s="10" t="s">
        <v>110</v>
      </c>
      <c r="AB77" s="10" t="s">
        <v>130</v>
      </c>
      <c r="AC77" s="10"/>
      <c r="AD77" s="10"/>
      <c r="AE77" s="10"/>
      <c r="AF77" s="10"/>
    </row>
    <row r="78" ht="15.75" customHeight="1">
      <c r="A78" s="10"/>
      <c r="B78" s="10"/>
      <c r="C78" s="10"/>
      <c r="D78" s="10"/>
      <c r="E78" s="10">
        <v>1.0</v>
      </c>
      <c r="F78" s="10"/>
      <c r="G78" s="10"/>
      <c r="H78" s="10"/>
      <c r="I78" s="10"/>
      <c r="J78" s="10">
        <f t="shared" si="1"/>
        <v>0</v>
      </c>
      <c r="K78" s="10">
        <f t="shared" si="2"/>
        <v>1</v>
      </c>
      <c r="L78" s="10"/>
      <c r="M78" s="10">
        <v>1.0</v>
      </c>
      <c r="N78" s="10">
        <v>3.0</v>
      </c>
      <c r="O78" s="10">
        <v>9.0</v>
      </c>
      <c r="P78" s="10"/>
      <c r="Q78" s="10" t="s">
        <v>137</v>
      </c>
      <c r="R78" s="10">
        <v>9.8</v>
      </c>
      <c r="S78" s="10"/>
      <c r="T78" s="10" t="s">
        <v>254</v>
      </c>
      <c r="U78" s="10">
        <v>1001.0</v>
      </c>
      <c r="V78" s="15" t="s">
        <v>255</v>
      </c>
      <c r="W78" s="10" t="s">
        <v>124</v>
      </c>
      <c r="X78" s="17"/>
      <c r="Y78" s="10"/>
      <c r="Z78" s="10"/>
      <c r="AA78" s="10" t="s">
        <v>110</v>
      </c>
      <c r="AB78" s="10" t="s">
        <v>130</v>
      </c>
      <c r="AC78" s="10" t="s">
        <v>119</v>
      </c>
      <c r="AD78" s="10"/>
      <c r="AE78" s="10"/>
      <c r="AF78" s="10"/>
    </row>
    <row r="79" ht="15.75" customHeight="1">
      <c r="A79" s="10"/>
      <c r="B79" s="10">
        <v>1.0</v>
      </c>
      <c r="C79" s="10"/>
      <c r="D79" s="10"/>
      <c r="E79" s="10"/>
      <c r="F79" s="10"/>
      <c r="G79" s="10"/>
      <c r="H79" s="10"/>
      <c r="I79" s="10"/>
      <c r="J79" s="10">
        <f t="shared" si="1"/>
        <v>1</v>
      </c>
      <c r="K79" s="10">
        <f t="shared" si="2"/>
        <v>0</v>
      </c>
      <c r="L79" s="10">
        <v>1.0</v>
      </c>
      <c r="M79" s="10"/>
      <c r="N79" s="10">
        <v>2.0</v>
      </c>
      <c r="O79" s="10">
        <v>9.0</v>
      </c>
      <c r="P79" s="10" t="s">
        <v>104</v>
      </c>
      <c r="Q79" s="17"/>
      <c r="R79" s="26">
        <v>9.1</v>
      </c>
      <c r="S79" s="10"/>
      <c r="T79" s="10" t="s">
        <v>256</v>
      </c>
      <c r="U79" s="10">
        <v>1372.0</v>
      </c>
      <c r="V79" s="15" t="s">
        <v>257</v>
      </c>
      <c r="W79" s="10" t="s">
        <v>124</v>
      </c>
      <c r="X79" s="10"/>
      <c r="Y79" s="10"/>
      <c r="Z79" s="10"/>
      <c r="AA79" s="10" t="s">
        <v>110</v>
      </c>
      <c r="AB79" s="10" t="s">
        <v>130</v>
      </c>
      <c r="AC79" s="10" t="s">
        <v>119</v>
      </c>
      <c r="AD79" s="10"/>
      <c r="AE79" s="10"/>
      <c r="AF79" s="10"/>
    </row>
    <row r="80" ht="15.75" customHeight="1">
      <c r="A80" s="10"/>
      <c r="B80" s="10">
        <v>1.0</v>
      </c>
      <c r="C80" s="10"/>
      <c r="D80" s="10"/>
      <c r="E80" s="10"/>
      <c r="F80" s="10"/>
      <c r="G80" s="10"/>
      <c r="H80" s="10"/>
      <c r="I80" s="10"/>
      <c r="J80" s="10">
        <f t="shared" si="1"/>
        <v>1</v>
      </c>
      <c r="K80" s="10">
        <f t="shared" si="2"/>
        <v>0</v>
      </c>
      <c r="L80" s="10">
        <v>1.0</v>
      </c>
      <c r="M80" s="10"/>
      <c r="N80" s="10">
        <v>2.0</v>
      </c>
      <c r="O80" s="10">
        <v>4.0</v>
      </c>
      <c r="P80" s="10" t="s">
        <v>148</v>
      </c>
      <c r="Q80" s="17"/>
      <c r="R80" s="10"/>
      <c r="S80" s="10" t="s">
        <v>86</v>
      </c>
      <c r="T80" s="10" t="s">
        <v>86</v>
      </c>
      <c r="U80" s="10">
        <v>555.0</v>
      </c>
      <c r="V80" s="15" t="s">
        <v>258</v>
      </c>
      <c r="W80" s="10" t="s">
        <v>161</v>
      </c>
      <c r="X80" s="10" t="s">
        <v>124</v>
      </c>
      <c r="Y80" s="10"/>
      <c r="Z80" s="10"/>
      <c r="AA80" s="10" t="s">
        <v>110</v>
      </c>
      <c r="AB80" s="10" t="s">
        <v>130</v>
      </c>
      <c r="AC80" s="10" t="s">
        <v>119</v>
      </c>
      <c r="AD80" s="10"/>
      <c r="AE80" s="10"/>
      <c r="AF80" s="10"/>
    </row>
    <row r="81" ht="15.75" customHeight="1">
      <c r="A81" s="10"/>
      <c r="B81" s="10">
        <v>1.0</v>
      </c>
      <c r="C81" s="10"/>
      <c r="D81" s="10"/>
      <c r="E81" s="10"/>
      <c r="F81" s="10"/>
      <c r="G81" s="10"/>
      <c r="H81" s="10"/>
      <c r="I81" s="10"/>
      <c r="J81" s="10">
        <f t="shared" si="1"/>
        <v>1</v>
      </c>
      <c r="K81" s="10">
        <f t="shared" si="2"/>
        <v>0</v>
      </c>
      <c r="L81" s="10">
        <v>1.0</v>
      </c>
      <c r="M81" s="10"/>
      <c r="N81" s="10">
        <v>2.0</v>
      </c>
      <c r="O81" s="10">
        <v>10.0</v>
      </c>
      <c r="P81" s="10" t="s">
        <v>259</v>
      </c>
      <c r="Q81" s="17"/>
      <c r="R81" s="10">
        <v>10.3</v>
      </c>
      <c r="S81" s="10" t="s">
        <v>260</v>
      </c>
      <c r="T81" s="10" t="s">
        <v>261</v>
      </c>
      <c r="U81" s="10">
        <v>1468.0</v>
      </c>
      <c r="V81" s="15" t="s">
        <v>262</v>
      </c>
      <c r="W81" s="15" t="s">
        <v>107</v>
      </c>
      <c r="X81" s="10" t="s">
        <v>108</v>
      </c>
      <c r="Y81" s="10"/>
      <c r="Z81" s="10"/>
      <c r="AA81" s="10" t="s">
        <v>110</v>
      </c>
      <c r="AB81" s="10"/>
      <c r="AC81" s="10"/>
      <c r="AD81" s="10"/>
      <c r="AE81" s="10"/>
      <c r="AF81" s="10"/>
    </row>
    <row r="82" ht="15.75" customHeight="1">
      <c r="A82" s="10"/>
      <c r="B82" s="10">
        <v>1.0</v>
      </c>
      <c r="C82" s="10"/>
      <c r="D82" s="10"/>
      <c r="E82" s="10"/>
      <c r="F82" s="10"/>
      <c r="G82" s="10"/>
      <c r="H82" s="10"/>
      <c r="I82" s="10"/>
      <c r="J82" s="10">
        <f t="shared" si="1"/>
        <v>1</v>
      </c>
      <c r="K82" s="10">
        <f t="shared" si="2"/>
        <v>0</v>
      </c>
      <c r="L82" s="10">
        <v>1.0</v>
      </c>
      <c r="M82" s="10"/>
      <c r="N82" s="10">
        <v>2.0</v>
      </c>
      <c r="O82" s="10">
        <v>16.0</v>
      </c>
      <c r="P82" s="10" t="s">
        <v>60</v>
      </c>
      <c r="Q82" s="17"/>
      <c r="R82" s="10">
        <v>16.6</v>
      </c>
      <c r="S82" s="10" t="s">
        <v>263</v>
      </c>
      <c r="T82" s="10" t="s">
        <v>264</v>
      </c>
      <c r="U82" s="10">
        <v>2479.0</v>
      </c>
      <c r="V82" s="15" t="s">
        <v>265</v>
      </c>
      <c r="W82" s="20" t="s">
        <v>114</v>
      </c>
      <c r="X82" s="17"/>
      <c r="Y82" s="10"/>
      <c r="Z82" s="10"/>
      <c r="AA82" s="10" t="s">
        <v>110</v>
      </c>
      <c r="AB82" s="10"/>
      <c r="AC82" s="10" t="s">
        <v>119</v>
      </c>
      <c r="AD82" s="10"/>
      <c r="AE82" s="10"/>
      <c r="AF82" s="10"/>
    </row>
    <row r="83" ht="15.75" customHeight="1">
      <c r="A83" s="10"/>
      <c r="B83" s="10"/>
      <c r="C83" s="10"/>
      <c r="D83" s="10"/>
      <c r="E83" s="10">
        <v>1.0</v>
      </c>
      <c r="F83" s="10"/>
      <c r="G83" s="10"/>
      <c r="H83" s="10"/>
      <c r="I83" s="10"/>
      <c r="J83" s="10">
        <f t="shared" si="1"/>
        <v>0</v>
      </c>
      <c r="K83" s="10">
        <f t="shared" si="2"/>
        <v>1</v>
      </c>
      <c r="L83" s="10"/>
      <c r="M83" s="10">
        <v>1.0</v>
      </c>
      <c r="N83" s="10">
        <v>2.0</v>
      </c>
      <c r="O83" s="10">
        <v>8.0</v>
      </c>
      <c r="P83" s="10" t="s">
        <v>111</v>
      </c>
      <c r="Q83" s="17"/>
      <c r="R83" s="10">
        <v>8.2</v>
      </c>
      <c r="S83" s="10"/>
      <c r="T83" s="10" t="s">
        <v>157</v>
      </c>
      <c r="U83" s="10">
        <v>1191.0</v>
      </c>
      <c r="V83" s="15" t="s">
        <v>266</v>
      </c>
      <c r="W83" s="20" t="s">
        <v>114</v>
      </c>
      <c r="X83" s="10"/>
      <c r="Y83" s="10"/>
      <c r="Z83" s="10"/>
      <c r="AA83" s="10" t="s">
        <v>110</v>
      </c>
      <c r="AB83" s="10"/>
      <c r="AC83" s="10" t="s">
        <v>119</v>
      </c>
      <c r="AD83" s="10"/>
      <c r="AE83" s="10"/>
      <c r="AF83" s="10"/>
    </row>
    <row r="84" ht="15.75" customHeight="1">
      <c r="A84" s="10"/>
      <c r="B84" s="10">
        <v>1.0</v>
      </c>
      <c r="C84" s="10"/>
      <c r="D84" s="10"/>
      <c r="E84" s="10"/>
      <c r="F84" s="10"/>
      <c r="G84" s="10"/>
      <c r="H84" s="10"/>
      <c r="I84" s="10"/>
      <c r="J84" s="10">
        <f t="shared" si="1"/>
        <v>1</v>
      </c>
      <c r="K84" s="10">
        <f t="shared" si="2"/>
        <v>0</v>
      </c>
      <c r="L84" s="10">
        <v>1.0</v>
      </c>
      <c r="M84" s="10"/>
      <c r="N84" s="10">
        <v>2.0</v>
      </c>
      <c r="O84" s="10">
        <v>4.0</v>
      </c>
      <c r="P84" s="10" t="s">
        <v>148</v>
      </c>
      <c r="Q84" s="17"/>
      <c r="R84" s="10">
        <v>5.13</v>
      </c>
      <c r="S84" s="10" t="s">
        <v>267</v>
      </c>
      <c r="T84" s="10" t="s">
        <v>268</v>
      </c>
      <c r="U84" s="10">
        <v>591.0</v>
      </c>
      <c r="V84" s="20" t="s">
        <v>269</v>
      </c>
      <c r="W84" s="20" t="s">
        <v>114</v>
      </c>
      <c r="X84" s="10"/>
      <c r="Y84" s="10"/>
      <c r="Z84" s="10"/>
      <c r="AA84" s="10" t="s">
        <v>110</v>
      </c>
      <c r="AB84" s="10"/>
      <c r="AC84" s="10" t="s">
        <v>119</v>
      </c>
      <c r="AD84" s="10"/>
      <c r="AE84" s="10"/>
      <c r="AF84" s="10"/>
    </row>
    <row r="85" ht="15.75" customHeight="1">
      <c r="A85" s="15"/>
      <c r="B85" s="15"/>
      <c r="C85" s="15"/>
      <c r="D85" s="15"/>
      <c r="E85" s="15">
        <v>1.0</v>
      </c>
      <c r="F85" s="15"/>
      <c r="G85" s="15"/>
      <c r="H85" s="15"/>
      <c r="I85" s="15"/>
      <c r="J85" s="10">
        <f t="shared" si="1"/>
        <v>0</v>
      </c>
      <c r="K85" s="10">
        <f t="shared" si="2"/>
        <v>1</v>
      </c>
      <c r="L85" s="10"/>
      <c r="M85" s="10">
        <v>1.0</v>
      </c>
      <c r="N85" s="15">
        <v>3.0</v>
      </c>
      <c r="O85" s="10">
        <v>16.0</v>
      </c>
      <c r="P85" s="15"/>
      <c r="Q85" s="15" t="s">
        <v>56</v>
      </c>
      <c r="R85" s="15">
        <v>16.2</v>
      </c>
      <c r="S85" s="15"/>
      <c r="T85" s="15" t="s">
        <v>270</v>
      </c>
      <c r="U85" s="15">
        <v>1695.0</v>
      </c>
      <c r="V85" s="15" t="s">
        <v>271</v>
      </c>
      <c r="W85" s="10" t="s">
        <v>145</v>
      </c>
      <c r="X85" s="15" t="s">
        <v>107</v>
      </c>
      <c r="Y85" s="15"/>
      <c r="Z85" s="15"/>
      <c r="AA85" s="15" t="s">
        <v>110</v>
      </c>
      <c r="AB85" s="15"/>
      <c r="AC85" s="15"/>
      <c r="AD85" s="10"/>
      <c r="AE85" s="10"/>
      <c r="AF85" s="10"/>
    </row>
    <row r="86" ht="15.75" customHeight="1">
      <c r="A86" s="10"/>
      <c r="B86" s="10">
        <v>1.0</v>
      </c>
      <c r="C86" s="10"/>
      <c r="D86" s="10"/>
      <c r="E86" s="10"/>
      <c r="F86" s="10"/>
      <c r="G86" s="10"/>
      <c r="H86" s="10">
        <v>1.0</v>
      </c>
      <c r="I86" s="10"/>
      <c r="J86" s="10">
        <f t="shared" si="1"/>
        <v>1</v>
      </c>
      <c r="K86" s="10">
        <f t="shared" si="2"/>
        <v>1</v>
      </c>
      <c r="L86" s="10">
        <v>1.0</v>
      </c>
      <c r="M86" s="10">
        <v>1.0</v>
      </c>
      <c r="N86" s="10">
        <v>2.0</v>
      </c>
      <c r="O86" s="10" t="s">
        <v>272</v>
      </c>
      <c r="P86" s="10" t="s">
        <v>273</v>
      </c>
      <c r="Q86" s="17"/>
      <c r="R86" s="10"/>
      <c r="S86" s="10" t="s">
        <v>274</v>
      </c>
      <c r="T86" s="10"/>
      <c r="U86" s="10">
        <v>15.0</v>
      </c>
      <c r="V86" s="15" t="s">
        <v>275</v>
      </c>
      <c r="W86" s="21" t="s">
        <v>118</v>
      </c>
      <c r="X86" s="10"/>
      <c r="Y86" s="10"/>
      <c r="Z86" s="10"/>
      <c r="AA86" s="10" t="s">
        <v>110</v>
      </c>
      <c r="AB86" s="10"/>
      <c r="AC86" s="10" t="s">
        <v>119</v>
      </c>
      <c r="AD86" s="10"/>
      <c r="AE86" s="10"/>
      <c r="AF86" s="10"/>
    </row>
    <row r="87" ht="15.75" customHeight="1">
      <c r="A87" s="10"/>
      <c r="B87" s="10">
        <v>1.0</v>
      </c>
      <c r="C87" s="10"/>
      <c r="D87" s="10"/>
      <c r="E87" s="10"/>
      <c r="F87" s="10"/>
      <c r="G87" s="10"/>
      <c r="H87" s="10"/>
      <c r="I87" s="10"/>
      <c r="J87" s="10">
        <f t="shared" si="1"/>
        <v>1</v>
      </c>
      <c r="K87" s="10">
        <f t="shared" si="2"/>
        <v>0</v>
      </c>
      <c r="L87" s="10">
        <v>1.0</v>
      </c>
      <c r="M87" s="10"/>
      <c r="N87" s="10">
        <v>2.0</v>
      </c>
      <c r="O87" s="10">
        <v>10.0</v>
      </c>
      <c r="P87" s="10" t="s">
        <v>259</v>
      </c>
      <c r="Q87" s="17"/>
      <c r="R87" s="10">
        <v>10.3</v>
      </c>
      <c r="S87" s="10" t="s">
        <v>260</v>
      </c>
      <c r="T87" s="10" t="s">
        <v>261</v>
      </c>
      <c r="U87" s="10">
        <v>1468.0</v>
      </c>
      <c r="V87" s="15" t="s">
        <v>276</v>
      </c>
      <c r="W87" s="21" t="s">
        <v>118</v>
      </c>
      <c r="X87" s="10"/>
      <c r="Y87" s="10"/>
      <c r="Z87" s="10"/>
      <c r="AA87" s="10" t="s">
        <v>110</v>
      </c>
      <c r="AB87" s="10"/>
      <c r="AC87" s="10"/>
      <c r="AD87" s="10"/>
      <c r="AE87" s="10"/>
      <c r="AF87" s="10"/>
    </row>
    <row r="88" ht="15.75" customHeight="1">
      <c r="A88" s="10"/>
      <c r="B88" s="10"/>
      <c r="C88" s="10"/>
      <c r="D88" s="10"/>
      <c r="E88" s="10">
        <v>1.0</v>
      </c>
      <c r="F88" s="10"/>
      <c r="G88" s="10"/>
      <c r="H88" s="10"/>
      <c r="I88" s="10"/>
      <c r="J88" s="10">
        <f t="shared" si="1"/>
        <v>0</v>
      </c>
      <c r="K88" s="10">
        <f t="shared" si="2"/>
        <v>1</v>
      </c>
      <c r="L88" s="10"/>
      <c r="M88" s="10">
        <v>1.0</v>
      </c>
      <c r="N88" s="10">
        <v>2.0</v>
      </c>
      <c r="O88" s="10">
        <v>9.0</v>
      </c>
      <c r="P88" s="10" t="s">
        <v>104</v>
      </c>
      <c r="Q88" s="17"/>
      <c r="R88" s="26">
        <v>9.1</v>
      </c>
      <c r="S88" s="10"/>
      <c r="T88" s="10" t="s">
        <v>277</v>
      </c>
      <c r="U88" s="10">
        <v>1379.0</v>
      </c>
      <c r="V88" s="15" t="s">
        <v>278</v>
      </c>
      <c r="W88" s="21" t="s">
        <v>118</v>
      </c>
      <c r="X88" s="10"/>
      <c r="Y88" s="10"/>
      <c r="Z88" s="10"/>
      <c r="AA88" s="10" t="s">
        <v>110</v>
      </c>
      <c r="AB88" s="10"/>
      <c r="AC88" s="10"/>
      <c r="AD88" s="10"/>
      <c r="AE88" s="10"/>
      <c r="AF88" s="10"/>
    </row>
    <row r="89" ht="15.75" customHeight="1">
      <c r="A89" s="10"/>
      <c r="B89" s="10">
        <v>1.0</v>
      </c>
      <c r="C89" s="10"/>
      <c r="D89" s="10"/>
      <c r="E89" s="10"/>
      <c r="F89" s="10"/>
      <c r="G89" s="10"/>
      <c r="H89" s="10"/>
      <c r="I89" s="10"/>
      <c r="J89" s="10">
        <f t="shared" si="1"/>
        <v>1</v>
      </c>
      <c r="K89" s="10">
        <f t="shared" si="2"/>
        <v>0</v>
      </c>
      <c r="L89" s="10">
        <v>1.0</v>
      </c>
      <c r="M89" s="10"/>
      <c r="N89" s="10">
        <v>2.0</v>
      </c>
      <c r="O89" s="10">
        <v>9.0</v>
      </c>
      <c r="P89" s="10" t="s">
        <v>104</v>
      </c>
      <c r="Q89" s="17"/>
      <c r="R89" s="10">
        <v>9.3</v>
      </c>
      <c r="S89" s="10"/>
      <c r="T89" s="10" t="s">
        <v>279</v>
      </c>
      <c r="U89" s="10">
        <v>1304.0</v>
      </c>
      <c r="V89" s="15" t="s">
        <v>280</v>
      </c>
      <c r="W89" s="10" t="s">
        <v>144</v>
      </c>
      <c r="X89" s="10" t="s">
        <v>114</v>
      </c>
      <c r="Y89" s="10"/>
      <c r="Z89" s="10"/>
      <c r="AA89" s="10" t="s">
        <v>110</v>
      </c>
      <c r="AB89" s="10"/>
      <c r="AC89" s="10" t="s">
        <v>119</v>
      </c>
      <c r="AD89" s="10"/>
      <c r="AE89" s="10"/>
      <c r="AF89" s="10"/>
    </row>
    <row r="90" ht="15.75" customHeight="1">
      <c r="A90" s="10"/>
      <c r="B90" s="10">
        <v>1.0</v>
      </c>
      <c r="C90" s="10"/>
      <c r="D90" s="10"/>
      <c r="E90" s="10"/>
      <c r="F90" s="10"/>
      <c r="G90" s="10"/>
      <c r="H90" s="10"/>
      <c r="I90" s="10"/>
      <c r="J90" s="10">
        <f t="shared" si="1"/>
        <v>1</v>
      </c>
      <c r="K90" s="10">
        <f t="shared" si="2"/>
        <v>0</v>
      </c>
      <c r="L90" s="10">
        <v>1.0</v>
      </c>
      <c r="M90" s="10"/>
      <c r="N90" s="10">
        <v>2.0</v>
      </c>
      <c r="O90" s="10">
        <v>16.0</v>
      </c>
      <c r="P90" s="10" t="s">
        <v>60</v>
      </c>
      <c r="Q90" s="17"/>
      <c r="R90" s="10">
        <v>16.5</v>
      </c>
      <c r="S90" s="10" t="s">
        <v>247</v>
      </c>
      <c r="T90" s="10" t="s">
        <v>281</v>
      </c>
      <c r="U90" s="10">
        <v>2464.0</v>
      </c>
      <c r="V90" s="15" t="s">
        <v>282</v>
      </c>
      <c r="W90" s="10" t="s">
        <v>156</v>
      </c>
      <c r="X90" s="10" t="s">
        <v>161</v>
      </c>
      <c r="Y90" s="10"/>
      <c r="Z90" s="10"/>
      <c r="AA90" s="10" t="s">
        <v>110</v>
      </c>
      <c r="AB90" s="10"/>
      <c r="AC90" s="10"/>
      <c r="AD90" s="10"/>
      <c r="AE90" s="10"/>
      <c r="AF90" s="10"/>
    </row>
    <row r="91" ht="15.75" customHeight="1">
      <c r="A91" s="17"/>
      <c r="B91" s="10">
        <v>1.0</v>
      </c>
      <c r="C91" s="17"/>
      <c r="D91" s="17"/>
      <c r="E91" s="17"/>
      <c r="F91" s="17"/>
      <c r="G91" s="17"/>
      <c r="H91" s="17"/>
      <c r="I91" s="17"/>
      <c r="J91" s="10">
        <f t="shared" si="1"/>
        <v>1</v>
      </c>
      <c r="K91" s="10">
        <f t="shared" si="2"/>
        <v>0</v>
      </c>
      <c r="L91" s="10">
        <v>1.0</v>
      </c>
      <c r="M91" s="10"/>
      <c r="N91" s="10">
        <v>2.0</v>
      </c>
      <c r="O91" s="10">
        <v>9.0</v>
      </c>
      <c r="P91" s="10" t="s">
        <v>104</v>
      </c>
      <c r="Q91" s="17"/>
      <c r="R91" s="26">
        <v>9.1</v>
      </c>
      <c r="S91" s="10"/>
      <c r="T91" s="10" t="s">
        <v>283</v>
      </c>
      <c r="U91" s="10">
        <v>1373.0</v>
      </c>
      <c r="V91" s="15" t="s">
        <v>284</v>
      </c>
      <c r="W91" s="10" t="s">
        <v>156</v>
      </c>
      <c r="X91" s="10" t="s">
        <v>124</v>
      </c>
      <c r="Y91" s="17"/>
      <c r="Z91" s="17"/>
      <c r="AA91" s="10" t="s">
        <v>110</v>
      </c>
      <c r="AB91" s="17"/>
      <c r="AC91" s="17"/>
      <c r="AD91" s="10"/>
      <c r="AE91" s="10"/>
      <c r="AF91" s="10"/>
    </row>
    <row r="92" ht="15.75" customHeight="1">
      <c r="A92" s="10"/>
      <c r="B92" s="10">
        <v>1.0</v>
      </c>
      <c r="C92" s="10"/>
      <c r="D92" s="10"/>
      <c r="E92" s="10"/>
      <c r="F92" s="10"/>
      <c r="G92" s="10"/>
      <c r="H92" s="10"/>
      <c r="I92" s="10"/>
      <c r="J92" s="10">
        <f t="shared" si="1"/>
        <v>1</v>
      </c>
      <c r="K92" s="10">
        <f t="shared" si="2"/>
        <v>0</v>
      </c>
      <c r="L92" s="10">
        <v>1.0</v>
      </c>
      <c r="M92" s="10"/>
      <c r="N92" s="10">
        <v>2.0</v>
      </c>
      <c r="O92" s="10">
        <v>7.0</v>
      </c>
      <c r="P92" s="10" t="s">
        <v>115</v>
      </c>
      <c r="Q92" s="17"/>
      <c r="R92" s="10">
        <v>7.3</v>
      </c>
      <c r="S92" s="10"/>
      <c r="T92" s="10" t="s">
        <v>285</v>
      </c>
      <c r="U92" s="10">
        <v>1090.0</v>
      </c>
      <c r="V92" s="15" t="s">
        <v>286</v>
      </c>
      <c r="W92" s="10" t="s">
        <v>156</v>
      </c>
      <c r="X92" s="10" t="s">
        <v>108</v>
      </c>
      <c r="Y92" s="10"/>
      <c r="Z92" s="10"/>
      <c r="AA92" s="10" t="s">
        <v>110</v>
      </c>
      <c r="AB92" s="10"/>
      <c r="AC92" s="10"/>
      <c r="AD92" s="10"/>
      <c r="AE92" s="10"/>
      <c r="AF92" s="10"/>
    </row>
    <row r="93" ht="15.0" customHeight="1">
      <c r="A93" s="10"/>
      <c r="B93" s="10">
        <v>1.0</v>
      </c>
      <c r="C93" s="10"/>
      <c r="D93" s="10"/>
      <c r="E93" s="10"/>
      <c r="F93" s="10"/>
      <c r="G93" s="10"/>
      <c r="H93" s="10"/>
      <c r="I93" s="10"/>
      <c r="J93" s="10">
        <f t="shared" si="1"/>
        <v>1</v>
      </c>
      <c r="K93" s="10">
        <f t="shared" si="2"/>
        <v>0</v>
      </c>
      <c r="L93" s="10">
        <v>1.0</v>
      </c>
      <c r="M93" s="10"/>
      <c r="N93" s="10">
        <v>2.0</v>
      </c>
      <c r="O93" s="10">
        <v>7.0</v>
      </c>
      <c r="P93" s="10" t="s">
        <v>115</v>
      </c>
      <c r="Q93" s="17"/>
      <c r="R93" s="10">
        <v>7.3</v>
      </c>
      <c r="S93" s="10" t="s">
        <v>287</v>
      </c>
      <c r="T93" s="10" t="s">
        <v>288</v>
      </c>
      <c r="U93" s="10">
        <v>1095.0</v>
      </c>
      <c r="V93" s="15" t="s">
        <v>289</v>
      </c>
      <c r="W93" s="10" t="s">
        <v>156</v>
      </c>
      <c r="X93" s="10" t="s">
        <v>124</v>
      </c>
      <c r="Y93" s="10"/>
      <c r="Z93" s="10"/>
      <c r="AA93" s="10" t="s">
        <v>110</v>
      </c>
      <c r="AB93" s="10"/>
      <c r="AC93" s="10"/>
      <c r="AD93" s="10"/>
      <c r="AE93" s="10"/>
      <c r="AF93" s="10"/>
    </row>
    <row r="94" ht="15.75" customHeight="1">
      <c r="A94" s="10"/>
      <c r="B94" s="10">
        <v>1.0</v>
      </c>
      <c r="C94" s="10"/>
      <c r="D94" s="10"/>
      <c r="E94" s="10"/>
      <c r="F94" s="10"/>
      <c r="G94" s="10"/>
      <c r="H94" s="10"/>
      <c r="I94" s="10"/>
      <c r="J94" s="10">
        <f t="shared" si="1"/>
        <v>1</v>
      </c>
      <c r="K94" s="10">
        <f t="shared" si="2"/>
        <v>0</v>
      </c>
      <c r="L94" s="10">
        <v>1.0</v>
      </c>
      <c r="M94" s="10"/>
      <c r="N94" s="10">
        <v>2.0</v>
      </c>
      <c r="O94" s="10">
        <v>16.0</v>
      </c>
      <c r="P94" s="10" t="s">
        <v>60</v>
      </c>
      <c r="Q94" s="17"/>
      <c r="R94" s="10">
        <v>16.6</v>
      </c>
      <c r="S94" s="10" t="s">
        <v>263</v>
      </c>
      <c r="T94" s="10" t="s">
        <v>290</v>
      </c>
      <c r="U94" s="10">
        <v>2491.0</v>
      </c>
      <c r="V94" s="15" t="s">
        <v>291</v>
      </c>
      <c r="W94" s="15" t="s">
        <v>108</v>
      </c>
      <c r="X94" s="10" t="s">
        <v>156</v>
      </c>
      <c r="Y94" s="10"/>
      <c r="Z94" s="10"/>
      <c r="AA94" s="10" t="s">
        <v>110</v>
      </c>
      <c r="AB94" s="10"/>
      <c r="AC94" s="10"/>
      <c r="AD94" s="10"/>
      <c r="AE94" s="10"/>
      <c r="AF94" s="10"/>
    </row>
    <row r="95" ht="15.75" customHeight="1">
      <c r="A95" s="10"/>
      <c r="B95" s="10">
        <v>1.0</v>
      </c>
      <c r="C95" s="10"/>
      <c r="D95" s="10"/>
      <c r="E95" s="10"/>
      <c r="F95" s="10"/>
      <c r="G95" s="10"/>
      <c r="H95" s="10"/>
      <c r="I95" s="10"/>
      <c r="J95" s="10">
        <f t="shared" si="1"/>
        <v>1</v>
      </c>
      <c r="K95" s="10">
        <f t="shared" si="2"/>
        <v>0</v>
      </c>
      <c r="L95" s="10">
        <v>1.0</v>
      </c>
      <c r="M95" s="10"/>
      <c r="N95" s="10">
        <v>2.0</v>
      </c>
      <c r="O95" s="10">
        <v>16.0</v>
      </c>
      <c r="P95" s="10" t="s">
        <v>60</v>
      </c>
      <c r="Q95" s="17"/>
      <c r="R95" s="10">
        <v>16.2</v>
      </c>
      <c r="S95" s="10" t="s">
        <v>292</v>
      </c>
      <c r="T95" s="10" t="s">
        <v>293</v>
      </c>
      <c r="U95" s="10">
        <v>2426.0</v>
      </c>
      <c r="V95" s="15" t="s">
        <v>294</v>
      </c>
      <c r="W95" s="15" t="s">
        <v>108</v>
      </c>
      <c r="X95" s="10" t="s">
        <v>124</v>
      </c>
      <c r="Y95" s="10"/>
      <c r="Z95" s="10"/>
      <c r="AA95" s="10" t="s">
        <v>110</v>
      </c>
      <c r="AB95" s="10"/>
      <c r="AC95" s="10"/>
      <c r="AD95" s="10"/>
      <c r="AE95" s="10"/>
      <c r="AF95" s="10"/>
    </row>
    <row r="96" ht="15.75" customHeight="1">
      <c r="A96" s="10"/>
      <c r="B96" s="10">
        <v>1.0</v>
      </c>
      <c r="C96" s="10"/>
      <c r="D96" s="10"/>
      <c r="E96" s="10"/>
      <c r="F96" s="10"/>
      <c r="G96" s="10"/>
      <c r="H96" s="10"/>
      <c r="I96" s="10"/>
      <c r="J96" s="10">
        <f t="shared" si="1"/>
        <v>1</v>
      </c>
      <c r="K96" s="10">
        <f t="shared" si="2"/>
        <v>0</v>
      </c>
      <c r="L96" s="10">
        <v>1.0</v>
      </c>
      <c r="M96" s="10"/>
      <c r="N96" s="10">
        <v>2.0</v>
      </c>
      <c r="O96" s="10">
        <v>14.0</v>
      </c>
      <c r="P96" s="10" t="s">
        <v>295</v>
      </c>
      <c r="Q96" s="17"/>
      <c r="R96" s="10">
        <v>14.6</v>
      </c>
      <c r="S96" s="10" t="s">
        <v>296</v>
      </c>
      <c r="T96" s="10" t="s">
        <v>297</v>
      </c>
      <c r="U96" s="10">
        <v>1984.0</v>
      </c>
      <c r="V96" s="15" t="s">
        <v>298</v>
      </c>
      <c r="W96" s="15" t="s">
        <v>108</v>
      </c>
      <c r="X96" s="10"/>
      <c r="Y96" s="10"/>
      <c r="Z96" s="10"/>
      <c r="AA96" s="10" t="s">
        <v>110</v>
      </c>
      <c r="AB96" s="10"/>
      <c r="AC96" s="10" t="s">
        <v>119</v>
      </c>
      <c r="AD96" s="10"/>
      <c r="AE96" s="10"/>
      <c r="AF96" s="10"/>
    </row>
    <row r="97" ht="15.75" customHeight="1">
      <c r="A97" s="10"/>
      <c r="B97" s="10">
        <v>1.0</v>
      </c>
      <c r="C97" s="10"/>
      <c r="D97" s="10"/>
      <c r="E97" s="10"/>
      <c r="F97" s="10"/>
      <c r="G97" s="10"/>
      <c r="H97" s="10"/>
      <c r="I97" s="10"/>
      <c r="J97" s="10">
        <f t="shared" si="1"/>
        <v>1</v>
      </c>
      <c r="K97" s="10">
        <f t="shared" si="2"/>
        <v>0</v>
      </c>
      <c r="L97" s="10">
        <v>1.0</v>
      </c>
      <c r="M97" s="10"/>
      <c r="N97" s="10">
        <v>3.0</v>
      </c>
      <c r="O97" s="10">
        <v>12.0</v>
      </c>
      <c r="P97" s="10"/>
      <c r="Q97" s="10" t="s">
        <v>299</v>
      </c>
      <c r="R97" s="10">
        <v>12.4</v>
      </c>
      <c r="S97" s="27" t="s">
        <v>300</v>
      </c>
      <c r="T97" s="10" t="s">
        <v>301</v>
      </c>
      <c r="U97" s="10">
        <v>1279.0</v>
      </c>
      <c r="V97" s="15" t="s">
        <v>302</v>
      </c>
      <c r="W97" s="15" t="s">
        <v>108</v>
      </c>
      <c r="X97" s="10" t="s">
        <v>124</v>
      </c>
      <c r="Y97" s="10"/>
      <c r="Z97" s="10"/>
      <c r="AA97" s="10" t="s">
        <v>110</v>
      </c>
      <c r="AB97" s="10"/>
      <c r="AC97" s="10"/>
      <c r="AD97" s="10"/>
      <c r="AE97" s="10"/>
      <c r="AF97" s="10"/>
    </row>
    <row r="98" ht="15.75" customHeight="1">
      <c r="A98" s="10"/>
      <c r="B98" s="10">
        <v>1.0</v>
      </c>
      <c r="C98" s="10"/>
      <c r="D98" s="10"/>
      <c r="E98" s="10"/>
      <c r="F98" s="10"/>
      <c r="G98" s="10"/>
      <c r="H98" s="10"/>
      <c r="I98" s="10"/>
      <c r="J98" s="10">
        <f t="shared" si="1"/>
        <v>1</v>
      </c>
      <c r="K98" s="10">
        <f t="shared" si="2"/>
        <v>0</v>
      </c>
      <c r="L98" s="10">
        <v>1.0</v>
      </c>
      <c r="M98" s="10"/>
      <c r="N98" s="10">
        <v>2.0</v>
      </c>
      <c r="O98" s="10">
        <v>10.0</v>
      </c>
      <c r="P98" s="10" t="s">
        <v>259</v>
      </c>
      <c r="Q98" s="17"/>
      <c r="R98" s="10">
        <v>10.3</v>
      </c>
      <c r="S98" s="10" t="s">
        <v>260</v>
      </c>
      <c r="T98" s="10" t="s">
        <v>261</v>
      </c>
      <c r="U98" s="10">
        <v>1468.0</v>
      </c>
      <c r="V98" s="15" t="s">
        <v>303</v>
      </c>
      <c r="W98" s="15" t="s">
        <v>108</v>
      </c>
      <c r="X98" s="10" t="s">
        <v>124</v>
      </c>
      <c r="Y98" s="10"/>
      <c r="Z98" s="10"/>
      <c r="AA98" s="10" t="s">
        <v>110</v>
      </c>
      <c r="AB98" s="10"/>
      <c r="AC98" s="10"/>
      <c r="AD98" s="10"/>
      <c r="AE98" s="10"/>
      <c r="AF98" s="10"/>
    </row>
    <row r="99" ht="15.75" customHeight="1">
      <c r="A99" s="10"/>
      <c r="B99" s="10">
        <v>1.0</v>
      </c>
      <c r="C99" s="10"/>
      <c r="D99" s="10"/>
      <c r="E99" s="10"/>
      <c r="F99" s="10"/>
      <c r="G99" s="10"/>
      <c r="H99" s="10"/>
      <c r="I99" s="10"/>
      <c r="J99" s="10">
        <f t="shared" si="1"/>
        <v>1</v>
      </c>
      <c r="K99" s="10">
        <f t="shared" si="2"/>
        <v>0</v>
      </c>
      <c r="L99" s="10">
        <v>1.0</v>
      </c>
      <c r="M99" s="10"/>
      <c r="N99" s="10">
        <v>2.0</v>
      </c>
      <c r="O99" s="10">
        <v>9.0</v>
      </c>
      <c r="P99" s="10" t="s">
        <v>104</v>
      </c>
      <c r="Q99" s="17"/>
      <c r="R99" s="10">
        <v>9.8</v>
      </c>
      <c r="S99" s="10"/>
      <c r="T99" s="10" t="s">
        <v>250</v>
      </c>
      <c r="U99" s="10">
        <v>1350.0</v>
      </c>
      <c r="V99" s="15" t="s">
        <v>304</v>
      </c>
      <c r="W99" s="15" t="s">
        <v>108</v>
      </c>
      <c r="X99" s="10"/>
      <c r="Y99" s="10"/>
      <c r="Z99" s="10"/>
      <c r="AA99" s="10" t="s">
        <v>110</v>
      </c>
      <c r="AB99" s="10"/>
      <c r="AC99" s="10"/>
      <c r="AD99" s="10"/>
      <c r="AE99" s="10"/>
      <c r="AF99" s="10"/>
    </row>
    <row r="100" ht="15.75" customHeight="1">
      <c r="A100" s="10"/>
      <c r="B100" s="10">
        <v>1.0</v>
      </c>
      <c r="C100" s="10"/>
      <c r="D100" s="10"/>
      <c r="E100" s="10"/>
      <c r="F100" s="10"/>
      <c r="G100" s="10"/>
      <c r="H100" s="10"/>
      <c r="I100" s="10"/>
      <c r="J100" s="10">
        <f t="shared" si="1"/>
        <v>1</v>
      </c>
      <c r="K100" s="10">
        <f t="shared" si="2"/>
        <v>0</v>
      </c>
      <c r="L100" s="10">
        <v>1.0</v>
      </c>
      <c r="M100" s="10"/>
      <c r="N100" s="10">
        <v>2.0</v>
      </c>
      <c r="O100" s="10">
        <v>9.0</v>
      </c>
      <c r="P100" s="10" t="s">
        <v>104</v>
      </c>
      <c r="Q100" s="17"/>
      <c r="R100" s="26">
        <v>9.1</v>
      </c>
      <c r="S100" s="10"/>
      <c r="T100" s="10" t="s">
        <v>305</v>
      </c>
      <c r="U100" s="10">
        <v>1379.0</v>
      </c>
      <c r="V100" s="15" t="s">
        <v>306</v>
      </c>
      <c r="W100" s="10" t="s">
        <v>108</v>
      </c>
      <c r="X100" s="10"/>
      <c r="Y100" s="10"/>
      <c r="Z100" s="10"/>
      <c r="AA100" s="10" t="s">
        <v>110</v>
      </c>
      <c r="AB100" s="10"/>
      <c r="AC100" s="10"/>
      <c r="AD100" s="10"/>
      <c r="AE100" s="10"/>
      <c r="AF100" s="10"/>
    </row>
    <row r="101" ht="15.75" customHeight="1">
      <c r="A101" s="10"/>
      <c r="B101" s="10">
        <v>1.0</v>
      </c>
      <c r="C101" s="10"/>
      <c r="D101" s="10"/>
      <c r="E101" s="10"/>
      <c r="F101" s="10"/>
      <c r="G101" s="10"/>
      <c r="H101" s="10"/>
      <c r="I101" s="10"/>
      <c r="J101" s="10">
        <f t="shared" si="1"/>
        <v>1</v>
      </c>
      <c r="K101" s="10">
        <f t="shared" si="2"/>
        <v>0</v>
      </c>
      <c r="L101" s="10">
        <v>1.0</v>
      </c>
      <c r="M101" s="10"/>
      <c r="N101" s="10">
        <v>2.0</v>
      </c>
      <c r="O101" s="10">
        <v>7.0</v>
      </c>
      <c r="P101" s="10" t="s">
        <v>115</v>
      </c>
      <c r="Q101" s="17"/>
      <c r="R101" s="10">
        <v>7.2</v>
      </c>
      <c r="S101" s="10"/>
      <c r="T101" s="10" t="s">
        <v>307</v>
      </c>
      <c r="U101" s="10">
        <v>1075.0</v>
      </c>
      <c r="V101" s="15" t="s">
        <v>308</v>
      </c>
      <c r="W101" s="15" t="s">
        <v>108</v>
      </c>
      <c r="X101" s="10" t="s">
        <v>156</v>
      </c>
      <c r="Y101" s="10"/>
      <c r="Z101" s="10"/>
      <c r="AA101" s="10" t="s">
        <v>110</v>
      </c>
      <c r="AB101" s="10"/>
      <c r="AC101" s="10"/>
      <c r="AD101" s="10"/>
      <c r="AE101" s="10"/>
      <c r="AF101" s="10"/>
    </row>
    <row r="102" ht="15.75" customHeight="1">
      <c r="A102" s="10"/>
      <c r="B102" s="10">
        <v>1.0</v>
      </c>
      <c r="C102" s="10"/>
      <c r="D102" s="10"/>
      <c r="E102" s="10"/>
      <c r="F102" s="10"/>
      <c r="G102" s="10"/>
      <c r="H102" s="10"/>
      <c r="I102" s="10"/>
      <c r="J102" s="10">
        <f t="shared" si="1"/>
        <v>1</v>
      </c>
      <c r="K102" s="10">
        <f t="shared" si="2"/>
        <v>0</v>
      </c>
      <c r="L102" s="10">
        <v>1.0</v>
      </c>
      <c r="M102" s="10"/>
      <c r="N102" s="10">
        <v>2.0</v>
      </c>
      <c r="O102" s="10">
        <v>7.0</v>
      </c>
      <c r="P102" s="10" t="s">
        <v>115</v>
      </c>
      <c r="Q102" s="17"/>
      <c r="R102" s="10" t="s">
        <v>116</v>
      </c>
      <c r="S102" s="10"/>
      <c r="T102" s="10" t="s">
        <v>116</v>
      </c>
      <c r="U102" s="10">
        <v>1045.0</v>
      </c>
      <c r="V102" s="15" t="s">
        <v>309</v>
      </c>
      <c r="W102" s="15" t="s">
        <v>108</v>
      </c>
      <c r="X102" s="10" t="s">
        <v>124</v>
      </c>
      <c r="Y102" s="10"/>
      <c r="Z102" s="10"/>
      <c r="AA102" s="10" t="s">
        <v>110</v>
      </c>
      <c r="AB102" s="17"/>
      <c r="AC102" s="10"/>
      <c r="AD102" s="10"/>
      <c r="AE102" s="10"/>
      <c r="AF102" s="10"/>
    </row>
    <row r="103" ht="15.75" customHeight="1">
      <c r="A103" s="10"/>
      <c r="B103" s="10">
        <v>1.0</v>
      </c>
      <c r="C103" s="10"/>
      <c r="D103" s="10"/>
      <c r="E103" s="10"/>
      <c r="F103" s="10"/>
      <c r="G103" s="10"/>
      <c r="H103" s="10"/>
      <c r="I103" s="10"/>
      <c r="J103" s="10">
        <f t="shared" si="1"/>
        <v>1</v>
      </c>
      <c r="K103" s="10">
        <f t="shared" si="2"/>
        <v>0</v>
      </c>
      <c r="L103" s="10">
        <v>1.0</v>
      </c>
      <c r="M103" s="10"/>
      <c r="N103" s="10">
        <v>2.0</v>
      </c>
      <c r="O103" s="10">
        <v>7.0</v>
      </c>
      <c r="P103" s="10" t="s">
        <v>115</v>
      </c>
      <c r="Q103" s="17"/>
      <c r="R103" s="10" t="s">
        <v>116</v>
      </c>
      <c r="S103" s="10"/>
      <c r="T103" s="10" t="s">
        <v>116</v>
      </c>
      <c r="U103" s="10">
        <v>1045.0</v>
      </c>
      <c r="V103" s="15" t="s">
        <v>310</v>
      </c>
      <c r="W103" s="15" t="s">
        <v>108</v>
      </c>
      <c r="X103" s="10" t="s">
        <v>124</v>
      </c>
      <c r="Y103" s="10"/>
      <c r="Z103" s="10"/>
      <c r="AA103" s="10" t="s">
        <v>110</v>
      </c>
      <c r="AB103" s="10"/>
      <c r="AC103" s="10"/>
      <c r="AD103" s="10"/>
      <c r="AE103" s="10"/>
      <c r="AF103" s="10"/>
    </row>
    <row r="104" ht="13.5" customHeight="1">
      <c r="A104" s="10"/>
      <c r="B104" s="10">
        <v>1.0</v>
      </c>
      <c r="C104" s="10"/>
      <c r="D104" s="10"/>
      <c r="E104" s="10"/>
      <c r="F104" s="10"/>
      <c r="G104" s="10"/>
      <c r="H104" s="10"/>
      <c r="I104" s="10"/>
      <c r="J104" s="10">
        <f t="shared" si="1"/>
        <v>1</v>
      </c>
      <c r="K104" s="10">
        <f t="shared" si="2"/>
        <v>0</v>
      </c>
      <c r="L104" s="10">
        <v>1.0</v>
      </c>
      <c r="M104" s="10"/>
      <c r="N104" s="10">
        <v>2.0</v>
      </c>
      <c r="O104" s="10">
        <v>7.0</v>
      </c>
      <c r="P104" s="10" t="s">
        <v>115</v>
      </c>
      <c r="Q104" s="17"/>
      <c r="R104" s="10">
        <v>7.1</v>
      </c>
      <c r="S104" s="10"/>
      <c r="T104" s="10" t="s">
        <v>159</v>
      </c>
      <c r="U104" s="10">
        <v>1055.0</v>
      </c>
      <c r="V104" s="15" t="s">
        <v>311</v>
      </c>
      <c r="W104" s="15" t="s">
        <v>108</v>
      </c>
      <c r="X104" s="10" t="s">
        <v>124</v>
      </c>
      <c r="Y104" s="10"/>
      <c r="Z104" s="10"/>
      <c r="AA104" s="10" t="s">
        <v>110</v>
      </c>
      <c r="AB104" s="10"/>
      <c r="AC104" s="10"/>
      <c r="AD104" s="10"/>
      <c r="AE104" s="10"/>
      <c r="AF104" s="10"/>
    </row>
    <row r="105" ht="15.75" customHeight="1">
      <c r="A105" s="10"/>
      <c r="B105" s="10">
        <v>1.0</v>
      </c>
      <c r="C105" s="10"/>
      <c r="D105" s="10"/>
      <c r="E105" s="10"/>
      <c r="F105" s="10"/>
      <c r="G105" s="10"/>
      <c r="H105" s="10"/>
      <c r="I105" s="10"/>
      <c r="J105" s="10">
        <f t="shared" si="1"/>
        <v>1</v>
      </c>
      <c r="K105" s="10">
        <f t="shared" si="2"/>
        <v>0</v>
      </c>
      <c r="L105" s="10">
        <v>1.0</v>
      </c>
      <c r="M105" s="10"/>
      <c r="N105" s="10">
        <v>2.0</v>
      </c>
      <c r="O105" s="10">
        <v>7.0</v>
      </c>
      <c r="P105" s="10" t="s">
        <v>115</v>
      </c>
      <c r="Q105" s="17"/>
      <c r="R105" s="10">
        <v>7.3</v>
      </c>
      <c r="S105" s="10"/>
      <c r="T105" s="10" t="s">
        <v>312</v>
      </c>
      <c r="U105" s="10">
        <v>1097.0</v>
      </c>
      <c r="V105" s="15" t="s">
        <v>313</v>
      </c>
      <c r="W105" s="15" t="s">
        <v>108</v>
      </c>
      <c r="X105" s="10" t="s">
        <v>124</v>
      </c>
      <c r="Y105" s="10"/>
      <c r="Z105" s="10"/>
      <c r="AA105" s="10" t="s">
        <v>110</v>
      </c>
      <c r="AB105" s="10"/>
      <c r="AC105" s="10"/>
      <c r="AD105" s="10"/>
      <c r="AE105" s="10"/>
      <c r="AF105" s="10"/>
    </row>
    <row r="106" ht="15.75" customHeight="1">
      <c r="A106" s="10"/>
      <c r="B106" s="10">
        <v>1.0</v>
      </c>
      <c r="C106" s="10"/>
      <c r="D106" s="10"/>
      <c r="E106" s="10"/>
      <c r="F106" s="10"/>
      <c r="G106" s="10"/>
      <c r="H106" s="10"/>
      <c r="I106" s="10"/>
      <c r="J106" s="10">
        <f t="shared" si="1"/>
        <v>1</v>
      </c>
      <c r="K106" s="10">
        <f t="shared" si="2"/>
        <v>0</v>
      </c>
      <c r="L106" s="10">
        <v>1.0</v>
      </c>
      <c r="M106" s="10"/>
      <c r="N106" s="10">
        <v>2.0</v>
      </c>
      <c r="O106" s="10">
        <v>7.0</v>
      </c>
      <c r="P106" s="10" t="s">
        <v>115</v>
      </c>
      <c r="Q106" s="17"/>
      <c r="R106" s="10">
        <v>7.3</v>
      </c>
      <c r="S106" s="10"/>
      <c r="T106" s="10" t="s">
        <v>312</v>
      </c>
      <c r="U106" s="10">
        <v>1097.0</v>
      </c>
      <c r="V106" s="15" t="s">
        <v>314</v>
      </c>
      <c r="W106" s="15" t="s">
        <v>108</v>
      </c>
      <c r="X106" s="10" t="s">
        <v>124</v>
      </c>
      <c r="Y106" s="10"/>
      <c r="Z106" s="10"/>
      <c r="AA106" s="10" t="s">
        <v>110</v>
      </c>
      <c r="AB106" s="10"/>
      <c r="AC106" s="10"/>
      <c r="AD106" s="10"/>
      <c r="AE106" s="10"/>
      <c r="AF106" s="10"/>
    </row>
    <row r="107" ht="15.75" customHeight="1">
      <c r="A107" s="10"/>
      <c r="B107" s="10">
        <v>1.0</v>
      </c>
      <c r="C107" s="10"/>
      <c r="D107" s="10"/>
      <c r="E107" s="10"/>
      <c r="F107" s="10"/>
      <c r="G107" s="10"/>
      <c r="H107" s="10"/>
      <c r="I107" s="10"/>
      <c r="J107" s="10">
        <f t="shared" si="1"/>
        <v>1</v>
      </c>
      <c r="K107" s="10">
        <f t="shared" si="2"/>
        <v>0</v>
      </c>
      <c r="L107" s="10">
        <v>1.0</v>
      </c>
      <c r="M107" s="10"/>
      <c r="N107" s="10">
        <v>2.0</v>
      </c>
      <c r="O107" s="10">
        <v>5.0</v>
      </c>
      <c r="P107" s="18" t="s">
        <v>95</v>
      </c>
      <c r="Q107" s="17"/>
      <c r="R107" s="10">
        <v>5.12</v>
      </c>
      <c r="S107" s="10" t="s">
        <v>315</v>
      </c>
      <c r="T107" s="10"/>
      <c r="U107" s="10">
        <v>794.0</v>
      </c>
      <c r="V107" s="15" t="s">
        <v>316</v>
      </c>
      <c r="W107" s="15" t="s">
        <v>108</v>
      </c>
      <c r="X107" s="10" t="s">
        <v>156</v>
      </c>
      <c r="Y107" s="10"/>
      <c r="Z107" s="10"/>
      <c r="AA107" s="10" t="s">
        <v>110</v>
      </c>
      <c r="AB107" s="10"/>
      <c r="AC107" s="10"/>
      <c r="AD107" s="10"/>
      <c r="AE107" s="10"/>
      <c r="AF107" s="10"/>
    </row>
    <row r="108" ht="15.75" customHeight="1">
      <c r="A108" s="10"/>
      <c r="B108" s="10">
        <v>1.0</v>
      </c>
      <c r="C108" s="10"/>
      <c r="D108" s="10"/>
      <c r="E108" s="10"/>
      <c r="F108" s="10"/>
      <c r="G108" s="10"/>
      <c r="H108" s="10"/>
      <c r="I108" s="10"/>
      <c r="J108" s="10">
        <f t="shared" si="1"/>
        <v>1</v>
      </c>
      <c r="K108" s="10">
        <f t="shared" si="2"/>
        <v>0</v>
      </c>
      <c r="L108" s="10">
        <v>1.0</v>
      </c>
      <c r="M108" s="10"/>
      <c r="N108" s="10">
        <v>2.0</v>
      </c>
      <c r="O108" s="10">
        <v>5.0</v>
      </c>
      <c r="P108" s="18" t="s">
        <v>95</v>
      </c>
      <c r="Q108" s="17"/>
      <c r="R108" s="10">
        <v>5.12</v>
      </c>
      <c r="S108" s="10" t="s">
        <v>315</v>
      </c>
      <c r="T108" s="10"/>
      <c r="U108" s="10">
        <v>796.0</v>
      </c>
      <c r="V108" s="15" t="s">
        <v>317</v>
      </c>
      <c r="W108" s="15" t="s">
        <v>108</v>
      </c>
      <c r="X108" s="10" t="s">
        <v>124</v>
      </c>
      <c r="Y108" s="10"/>
      <c r="Z108" s="10"/>
      <c r="AA108" s="10" t="s">
        <v>110</v>
      </c>
      <c r="AB108" s="10"/>
      <c r="AC108" s="10"/>
      <c r="AD108" s="10"/>
      <c r="AE108" s="10"/>
      <c r="AF108" s="10"/>
    </row>
    <row r="109" ht="15.75" customHeight="1">
      <c r="A109" s="10"/>
      <c r="B109" s="10">
        <v>1.0</v>
      </c>
      <c r="C109" s="10"/>
      <c r="D109" s="10"/>
      <c r="E109" s="10"/>
      <c r="F109" s="10"/>
      <c r="G109" s="10"/>
      <c r="H109" s="10"/>
      <c r="I109" s="10"/>
      <c r="J109" s="10">
        <f t="shared" si="1"/>
        <v>1</v>
      </c>
      <c r="K109" s="10">
        <f t="shared" si="2"/>
        <v>0</v>
      </c>
      <c r="L109" s="10">
        <v>1.0</v>
      </c>
      <c r="M109" s="10"/>
      <c r="N109" s="10">
        <v>2.0</v>
      </c>
      <c r="O109" s="10">
        <v>5.0</v>
      </c>
      <c r="P109" s="18" t="s">
        <v>95</v>
      </c>
      <c r="Q109" s="17"/>
      <c r="R109" s="10">
        <v>5.12</v>
      </c>
      <c r="S109" s="10"/>
      <c r="T109" s="10" t="s">
        <v>214</v>
      </c>
      <c r="U109" s="10">
        <v>793.0</v>
      </c>
      <c r="V109" s="15" t="s">
        <v>318</v>
      </c>
      <c r="W109" s="15" t="s">
        <v>108</v>
      </c>
      <c r="X109" s="10"/>
      <c r="Y109" s="10"/>
      <c r="Z109" s="10"/>
      <c r="AA109" s="10" t="s">
        <v>110</v>
      </c>
      <c r="AB109" s="10"/>
      <c r="AC109" s="10"/>
      <c r="AD109" s="10"/>
      <c r="AE109" s="10"/>
      <c r="AF109" s="10"/>
    </row>
    <row r="110" ht="15.75" customHeight="1">
      <c r="A110" s="10"/>
      <c r="B110" s="10">
        <v>1.0</v>
      </c>
      <c r="C110" s="10"/>
      <c r="D110" s="10"/>
      <c r="E110" s="10"/>
      <c r="F110" s="10"/>
      <c r="G110" s="10"/>
      <c r="H110" s="10"/>
      <c r="I110" s="10"/>
      <c r="J110" s="10">
        <f t="shared" si="1"/>
        <v>1</v>
      </c>
      <c r="K110" s="10">
        <f t="shared" si="2"/>
        <v>0</v>
      </c>
      <c r="L110" s="10">
        <v>1.0</v>
      </c>
      <c r="M110" s="10"/>
      <c r="N110" s="10">
        <v>2.0</v>
      </c>
      <c r="O110" s="10">
        <v>16.0</v>
      </c>
      <c r="P110" s="10" t="s">
        <v>60</v>
      </c>
      <c r="Q110" s="17"/>
      <c r="R110" s="10">
        <v>16.5</v>
      </c>
      <c r="S110" s="10" t="s">
        <v>247</v>
      </c>
      <c r="T110" s="10" t="s">
        <v>248</v>
      </c>
      <c r="U110" s="10">
        <v>2462.0</v>
      </c>
      <c r="V110" s="15" t="s">
        <v>319</v>
      </c>
      <c r="W110" s="10" t="s">
        <v>124</v>
      </c>
      <c r="X110" s="10" t="s">
        <v>161</v>
      </c>
      <c r="Y110" s="10"/>
      <c r="Z110" s="10"/>
      <c r="AA110" s="10" t="s">
        <v>110</v>
      </c>
      <c r="AB110" s="10"/>
      <c r="AC110" s="10"/>
      <c r="AD110" s="10"/>
      <c r="AE110" s="10"/>
      <c r="AF110" s="10"/>
    </row>
    <row r="111" ht="19.5" customHeight="1">
      <c r="A111" s="10"/>
      <c r="B111" s="10">
        <v>1.0</v>
      </c>
      <c r="C111" s="10"/>
      <c r="D111" s="10"/>
      <c r="E111" s="10"/>
      <c r="F111" s="10"/>
      <c r="G111" s="10"/>
      <c r="H111" s="10"/>
      <c r="I111" s="10"/>
      <c r="J111" s="10">
        <f t="shared" si="1"/>
        <v>1</v>
      </c>
      <c r="K111" s="10">
        <f t="shared" si="2"/>
        <v>0</v>
      </c>
      <c r="L111" s="10">
        <v>1.0</v>
      </c>
      <c r="M111" s="10"/>
      <c r="N111" s="10">
        <v>2.0</v>
      </c>
      <c r="O111" s="10">
        <v>14.0</v>
      </c>
      <c r="P111" s="10" t="s">
        <v>295</v>
      </c>
      <c r="Q111" s="17"/>
      <c r="R111" s="10">
        <v>14.5</v>
      </c>
      <c r="S111" s="10" t="s">
        <v>320</v>
      </c>
      <c r="T111" s="10" t="s">
        <v>321</v>
      </c>
      <c r="U111" s="10">
        <v>1970.0</v>
      </c>
      <c r="V111" s="15" t="s">
        <v>322</v>
      </c>
      <c r="W111" s="10" t="s">
        <v>124</v>
      </c>
      <c r="X111" s="10" t="s">
        <v>161</v>
      </c>
      <c r="Y111" s="10"/>
      <c r="Z111" s="10"/>
      <c r="AA111" s="10" t="s">
        <v>110</v>
      </c>
      <c r="AB111" s="10"/>
      <c r="AC111" s="10"/>
      <c r="AD111" s="10"/>
      <c r="AE111" s="10"/>
      <c r="AF111" s="10"/>
    </row>
    <row r="112" ht="15.75" customHeight="1">
      <c r="A112" s="10"/>
      <c r="B112" s="10">
        <v>1.0</v>
      </c>
      <c r="C112" s="10"/>
      <c r="D112" s="10"/>
      <c r="E112" s="10"/>
      <c r="F112" s="10"/>
      <c r="G112" s="10"/>
      <c r="H112" s="10"/>
      <c r="I112" s="10"/>
      <c r="J112" s="10">
        <f t="shared" si="1"/>
        <v>1</v>
      </c>
      <c r="K112" s="10">
        <f t="shared" si="2"/>
        <v>0</v>
      </c>
      <c r="L112" s="10">
        <v>1.0</v>
      </c>
      <c r="M112" s="10"/>
      <c r="N112" s="10">
        <v>2.0</v>
      </c>
      <c r="O112" s="10">
        <v>13.0</v>
      </c>
      <c r="P112" s="10" t="s">
        <v>239</v>
      </c>
      <c r="Q112" s="17"/>
      <c r="R112" s="10">
        <v>13.7</v>
      </c>
      <c r="S112" s="10" t="s">
        <v>323</v>
      </c>
      <c r="T112" s="10" t="s">
        <v>324</v>
      </c>
      <c r="U112" s="10">
        <v>1860.0</v>
      </c>
      <c r="V112" s="15" t="s">
        <v>325</v>
      </c>
      <c r="W112" s="10" t="s">
        <v>124</v>
      </c>
      <c r="X112" s="10"/>
      <c r="Y112" s="10"/>
      <c r="Z112" s="10"/>
      <c r="AA112" s="10" t="s">
        <v>110</v>
      </c>
      <c r="AB112" s="10"/>
      <c r="AC112" s="10"/>
      <c r="AD112" s="10"/>
      <c r="AE112" s="10"/>
      <c r="AF112" s="10"/>
    </row>
    <row r="113" ht="15.75" customHeight="1">
      <c r="A113" s="10"/>
      <c r="B113" s="10">
        <v>1.0</v>
      </c>
      <c r="C113" s="10"/>
      <c r="D113" s="10"/>
      <c r="E113" s="10"/>
      <c r="F113" s="10"/>
      <c r="G113" s="10"/>
      <c r="H113" s="10"/>
      <c r="I113" s="10"/>
      <c r="J113" s="10">
        <f t="shared" si="1"/>
        <v>1</v>
      </c>
      <c r="K113" s="10">
        <f t="shared" si="2"/>
        <v>0</v>
      </c>
      <c r="L113" s="10">
        <v>1.0</v>
      </c>
      <c r="M113" s="10"/>
      <c r="N113" s="10">
        <v>2.0</v>
      </c>
      <c r="O113" s="10">
        <v>13.0</v>
      </c>
      <c r="P113" s="10" t="s">
        <v>239</v>
      </c>
      <c r="Q113" s="17"/>
      <c r="R113" s="10"/>
      <c r="S113" s="10"/>
      <c r="T113" s="10" t="s">
        <v>241</v>
      </c>
      <c r="U113" s="10">
        <v>1891.0</v>
      </c>
      <c r="V113" s="15" t="s">
        <v>326</v>
      </c>
      <c r="W113" s="10" t="s">
        <v>124</v>
      </c>
      <c r="X113" s="10"/>
      <c r="Y113" s="10"/>
      <c r="Z113" s="10"/>
      <c r="AA113" s="10" t="s">
        <v>110</v>
      </c>
      <c r="AB113" s="10"/>
      <c r="AC113" s="10" t="s">
        <v>119</v>
      </c>
      <c r="AD113" s="10"/>
      <c r="AE113" s="10"/>
      <c r="AF113" s="10"/>
    </row>
    <row r="114" ht="15.75" customHeight="1">
      <c r="A114" s="10"/>
      <c r="B114" s="10">
        <v>1.0</v>
      </c>
      <c r="C114" s="10"/>
      <c r="D114" s="10"/>
      <c r="E114" s="10"/>
      <c r="F114" s="10"/>
      <c r="G114" s="10"/>
      <c r="H114" s="10"/>
      <c r="I114" s="10"/>
      <c r="J114" s="10">
        <f t="shared" si="1"/>
        <v>1</v>
      </c>
      <c r="K114" s="10">
        <f t="shared" si="2"/>
        <v>0</v>
      </c>
      <c r="L114" s="10">
        <v>1.0</v>
      </c>
      <c r="M114" s="10"/>
      <c r="N114" s="10">
        <v>2.0</v>
      </c>
      <c r="O114" s="10">
        <v>12.0</v>
      </c>
      <c r="P114" s="10" t="s">
        <v>75</v>
      </c>
      <c r="Q114" s="17"/>
      <c r="R114" s="10">
        <v>12.3</v>
      </c>
      <c r="S114" s="10" t="s">
        <v>327</v>
      </c>
      <c r="T114" s="10" t="s">
        <v>328</v>
      </c>
      <c r="U114" s="10">
        <v>1705.0</v>
      </c>
      <c r="V114" s="15" t="s">
        <v>329</v>
      </c>
      <c r="W114" s="10" t="s">
        <v>124</v>
      </c>
      <c r="X114" s="10"/>
      <c r="Y114" s="10"/>
      <c r="Z114" s="10"/>
      <c r="AA114" s="10" t="s">
        <v>110</v>
      </c>
      <c r="AB114" s="10"/>
      <c r="AC114" s="10"/>
      <c r="AD114" s="10"/>
      <c r="AE114" s="10"/>
      <c r="AF114" s="10"/>
    </row>
    <row r="115" ht="15.75" customHeight="1">
      <c r="A115" s="10"/>
      <c r="B115" s="10">
        <v>1.0</v>
      </c>
      <c r="C115" s="10"/>
      <c r="D115" s="10"/>
      <c r="E115" s="10"/>
      <c r="F115" s="10"/>
      <c r="G115" s="10"/>
      <c r="H115" s="10"/>
      <c r="I115" s="10"/>
      <c r="J115" s="10">
        <f t="shared" si="1"/>
        <v>1</v>
      </c>
      <c r="K115" s="10">
        <f t="shared" si="2"/>
        <v>0</v>
      </c>
      <c r="L115" s="10">
        <v>1.0</v>
      </c>
      <c r="M115" s="10"/>
      <c r="N115" s="10">
        <v>2.0</v>
      </c>
      <c r="O115" s="10">
        <v>10.0</v>
      </c>
      <c r="P115" s="10" t="s">
        <v>259</v>
      </c>
      <c r="Q115" s="17"/>
      <c r="R115" s="10">
        <v>10.4</v>
      </c>
      <c r="S115" s="10" t="s">
        <v>330</v>
      </c>
      <c r="T115" s="10" t="s">
        <v>331</v>
      </c>
      <c r="U115" s="10">
        <v>1509.0</v>
      </c>
      <c r="V115" s="15" t="s">
        <v>332</v>
      </c>
      <c r="W115" s="10" t="s">
        <v>124</v>
      </c>
      <c r="X115" s="10" t="s">
        <v>108</v>
      </c>
      <c r="Y115" s="10"/>
      <c r="Z115" s="17"/>
      <c r="AA115" s="10" t="s">
        <v>110</v>
      </c>
      <c r="AB115" s="10"/>
      <c r="AC115" s="10"/>
      <c r="AD115" s="10"/>
      <c r="AE115" s="10"/>
      <c r="AF115" s="10"/>
    </row>
    <row r="116" ht="16.5" customHeight="1">
      <c r="A116" s="22"/>
      <c r="B116" s="10">
        <v>1.0</v>
      </c>
      <c r="C116" s="22"/>
      <c r="D116" s="22"/>
      <c r="E116" s="22"/>
      <c r="F116" s="22"/>
      <c r="G116" s="22"/>
      <c r="H116" s="22"/>
      <c r="I116" s="22"/>
      <c r="J116" s="10">
        <f t="shared" si="1"/>
        <v>1</v>
      </c>
      <c r="K116" s="10">
        <f t="shared" si="2"/>
        <v>0</v>
      </c>
      <c r="L116" s="10">
        <v>1.0</v>
      </c>
      <c r="M116" s="10"/>
      <c r="N116" s="10">
        <v>2.0</v>
      </c>
      <c r="O116" s="10">
        <v>9.0</v>
      </c>
      <c r="P116" s="10" t="s">
        <v>104</v>
      </c>
      <c r="Q116" s="17"/>
      <c r="R116" s="26">
        <v>9.1</v>
      </c>
      <c r="S116" s="10"/>
      <c r="T116" s="10" t="s">
        <v>283</v>
      </c>
      <c r="U116" s="10">
        <v>1373.0</v>
      </c>
      <c r="V116" s="15" t="s">
        <v>333</v>
      </c>
      <c r="W116" s="10" t="s">
        <v>124</v>
      </c>
      <c r="X116" s="10" t="s">
        <v>156</v>
      </c>
      <c r="Y116" s="22"/>
      <c r="Z116" s="22"/>
      <c r="AA116" s="10" t="s">
        <v>110</v>
      </c>
      <c r="AB116" s="22"/>
      <c r="AC116" s="22"/>
      <c r="AD116" s="10"/>
      <c r="AE116" s="10"/>
      <c r="AF116" s="10"/>
    </row>
    <row r="117" ht="16.5" customHeight="1">
      <c r="A117" s="10"/>
      <c r="B117" s="10">
        <v>1.0</v>
      </c>
      <c r="C117" s="10"/>
      <c r="D117" s="10"/>
      <c r="E117" s="10"/>
      <c r="F117" s="10"/>
      <c r="G117" s="10"/>
      <c r="H117" s="10"/>
      <c r="I117" s="10"/>
      <c r="J117" s="10">
        <f t="shared" si="1"/>
        <v>1</v>
      </c>
      <c r="K117" s="10">
        <f t="shared" si="2"/>
        <v>0</v>
      </c>
      <c r="L117" s="10">
        <v>1.0</v>
      </c>
      <c r="M117" s="10"/>
      <c r="N117" s="10">
        <v>2.0</v>
      </c>
      <c r="O117" s="10">
        <v>9.0</v>
      </c>
      <c r="P117" s="10" t="s">
        <v>104</v>
      </c>
      <c r="Q117" s="17"/>
      <c r="R117" s="10">
        <v>9.5</v>
      </c>
      <c r="S117" s="10"/>
      <c r="T117" s="10" t="s">
        <v>334</v>
      </c>
      <c r="U117" s="10">
        <v>1323.0</v>
      </c>
      <c r="V117" s="15" t="s">
        <v>335</v>
      </c>
      <c r="W117" s="10" t="s">
        <v>124</v>
      </c>
      <c r="X117" s="10"/>
      <c r="Y117" s="10"/>
      <c r="Z117" s="10"/>
      <c r="AA117" s="10" t="s">
        <v>110</v>
      </c>
      <c r="AC117" s="10"/>
      <c r="AD117" s="10"/>
      <c r="AE117" s="10"/>
      <c r="AF117" s="10"/>
    </row>
    <row r="118" ht="16.5" customHeight="1">
      <c r="A118" s="10"/>
      <c r="B118" s="10">
        <v>1.0</v>
      </c>
      <c r="C118" s="10"/>
      <c r="D118" s="10"/>
      <c r="E118" s="10"/>
      <c r="F118" s="10"/>
      <c r="G118" s="10"/>
      <c r="H118" s="10"/>
      <c r="I118" s="10"/>
      <c r="J118" s="10">
        <f t="shared" si="1"/>
        <v>1</v>
      </c>
      <c r="K118" s="10">
        <f t="shared" si="2"/>
        <v>0</v>
      </c>
      <c r="L118" s="10">
        <v>1.0</v>
      </c>
      <c r="M118" s="10"/>
      <c r="N118" s="10">
        <v>2.0</v>
      </c>
      <c r="O118" s="10">
        <v>9.0</v>
      </c>
      <c r="P118" s="10" t="s">
        <v>104</v>
      </c>
      <c r="Q118" s="17"/>
      <c r="R118" s="10">
        <v>9.5</v>
      </c>
      <c r="S118" s="10"/>
      <c r="T118" s="10" t="s">
        <v>336</v>
      </c>
      <c r="U118" s="10">
        <v>1326.0</v>
      </c>
      <c r="V118" s="15" t="s">
        <v>337</v>
      </c>
      <c r="W118" s="10" t="s">
        <v>124</v>
      </c>
      <c r="X118" s="10"/>
      <c r="Y118" s="10"/>
      <c r="Z118" s="10"/>
      <c r="AA118" s="10" t="s">
        <v>110</v>
      </c>
      <c r="AC118" s="10"/>
      <c r="AD118" s="10"/>
      <c r="AE118" s="10"/>
      <c r="AF118" s="10"/>
    </row>
    <row r="119" ht="15.75" customHeight="1">
      <c r="A119" s="10"/>
      <c r="B119" s="10">
        <v>1.0</v>
      </c>
      <c r="C119" s="10"/>
      <c r="D119" s="10"/>
      <c r="E119" s="10"/>
      <c r="F119" s="10"/>
      <c r="G119" s="10"/>
      <c r="H119" s="10"/>
      <c r="I119" s="10"/>
      <c r="J119" s="10">
        <f t="shared" si="1"/>
        <v>1</v>
      </c>
      <c r="K119" s="10">
        <f t="shared" si="2"/>
        <v>0</v>
      </c>
      <c r="L119" s="10">
        <v>1.0</v>
      </c>
      <c r="M119" s="10"/>
      <c r="N119" s="10">
        <v>2.0</v>
      </c>
      <c r="O119" s="10">
        <v>9.0</v>
      </c>
      <c r="P119" s="10" t="s">
        <v>104</v>
      </c>
      <c r="Q119" s="17"/>
      <c r="R119" s="10">
        <v>9.5</v>
      </c>
      <c r="S119" s="10"/>
      <c r="T119" s="10" t="s">
        <v>338</v>
      </c>
      <c r="U119" s="10">
        <v>1328.0</v>
      </c>
      <c r="V119" s="15" t="s">
        <v>339</v>
      </c>
      <c r="W119" s="10" t="s">
        <v>124</v>
      </c>
      <c r="X119" s="10"/>
      <c r="Y119" s="10"/>
      <c r="Z119" s="10"/>
      <c r="AA119" s="10" t="s">
        <v>110</v>
      </c>
      <c r="AC119" s="10"/>
      <c r="AD119" s="10"/>
      <c r="AE119" s="10"/>
      <c r="AF119" s="10"/>
    </row>
    <row r="120" ht="15.75" customHeight="1">
      <c r="A120" s="10"/>
      <c r="B120" s="10">
        <v>1.0</v>
      </c>
      <c r="C120" s="10"/>
      <c r="D120" s="10"/>
      <c r="E120" s="10"/>
      <c r="F120" s="10"/>
      <c r="G120" s="10"/>
      <c r="H120" s="10"/>
      <c r="I120" s="10"/>
      <c r="J120" s="10">
        <f t="shared" si="1"/>
        <v>1</v>
      </c>
      <c r="K120" s="10">
        <f t="shared" si="2"/>
        <v>0</v>
      </c>
      <c r="L120" s="10">
        <v>1.0</v>
      </c>
      <c r="M120" s="10"/>
      <c r="N120" s="10">
        <v>2.0</v>
      </c>
      <c r="O120" s="10">
        <v>8.0</v>
      </c>
      <c r="P120" s="10" t="s">
        <v>111</v>
      </c>
      <c r="Q120" s="17"/>
      <c r="R120" s="10">
        <v>8.4</v>
      </c>
      <c r="S120" s="10"/>
      <c r="T120" s="10" t="s">
        <v>340</v>
      </c>
      <c r="U120" s="10">
        <v>1221.0</v>
      </c>
      <c r="V120" s="15" t="s">
        <v>341</v>
      </c>
      <c r="W120" s="10" t="s">
        <v>124</v>
      </c>
      <c r="X120" s="10"/>
      <c r="Y120" s="10"/>
      <c r="Z120" s="10"/>
      <c r="AA120" s="10" t="s">
        <v>110</v>
      </c>
      <c r="AB120" s="10"/>
      <c r="AC120" s="10"/>
      <c r="AD120" s="10"/>
      <c r="AE120" s="10"/>
      <c r="AF120" s="10"/>
    </row>
    <row r="121" ht="15.75" customHeight="1">
      <c r="A121" s="10"/>
      <c r="B121" s="10">
        <v>1.0</v>
      </c>
      <c r="C121" s="10"/>
      <c r="D121" s="10"/>
      <c r="E121" s="10"/>
      <c r="F121" s="10"/>
      <c r="G121" s="10"/>
      <c r="H121" s="10"/>
      <c r="I121" s="10"/>
      <c r="J121" s="10">
        <f t="shared" si="1"/>
        <v>1</v>
      </c>
      <c r="K121" s="10">
        <f t="shared" si="2"/>
        <v>0</v>
      </c>
      <c r="L121" s="10">
        <v>1.0</v>
      </c>
      <c r="M121" s="10"/>
      <c r="N121" s="10">
        <v>2.0</v>
      </c>
      <c r="O121" s="10">
        <v>8.0</v>
      </c>
      <c r="P121" s="10" t="s">
        <v>111</v>
      </c>
      <c r="Q121" s="17"/>
      <c r="R121" s="10">
        <v>8.4</v>
      </c>
      <c r="S121" s="10"/>
      <c r="T121" s="10" t="s">
        <v>340</v>
      </c>
      <c r="U121" s="10">
        <v>1221.0</v>
      </c>
      <c r="V121" s="15" t="s">
        <v>342</v>
      </c>
      <c r="W121" s="10" t="s">
        <v>124</v>
      </c>
      <c r="X121" s="10"/>
      <c r="Y121" s="10"/>
      <c r="Z121" s="10"/>
      <c r="AA121" s="10" t="s">
        <v>110</v>
      </c>
      <c r="AB121" s="10"/>
      <c r="AC121" s="10"/>
      <c r="AD121" s="10"/>
      <c r="AE121" s="10"/>
      <c r="AF121" s="10"/>
    </row>
    <row r="122" ht="15.75" customHeight="1">
      <c r="A122" s="10"/>
      <c r="B122" s="10">
        <v>1.0</v>
      </c>
      <c r="C122" s="10"/>
      <c r="D122" s="10"/>
      <c r="E122" s="10"/>
      <c r="F122" s="10"/>
      <c r="G122" s="10"/>
      <c r="H122" s="10"/>
      <c r="I122" s="10"/>
      <c r="J122" s="10">
        <f t="shared" si="1"/>
        <v>1</v>
      </c>
      <c r="K122" s="10">
        <f t="shared" si="2"/>
        <v>0</v>
      </c>
      <c r="L122" s="10">
        <v>1.0</v>
      </c>
      <c r="M122" s="10"/>
      <c r="N122" s="10">
        <v>2.0</v>
      </c>
      <c r="O122" s="10">
        <v>8.0</v>
      </c>
      <c r="P122" s="10" t="s">
        <v>111</v>
      </c>
      <c r="Q122" s="17"/>
      <c r="R122" s="10">
        <v>8.4</v>
      </c>
      <c r="S122" s="10"/>
      <c r="T122" s="10" t="s">
        <v>343</v>
      </c>
      <c r="U122" s="10">
        <v>1225.0</v>
      </c>
      <c r="V122" s="15" t="s">
        <v>344</v>
      </c>
      <c r="W122" s="10" t="s">
        <v>124</v>
      </c>
      <c r="X122" s="10"/>
      <c r="Y122" s="10"/>
      <c r="Z122" s="10"/>
      <c r="AA122" s="10" t="s">
        <v>110</v>
      </c>
      <c r="AB122" s="10"/>
      <c r="AC122" s="10"/>
      <c r="AD122" s="10"/>
      <c r="AE122" s="10"/>
      <c r="AF122" s="10"/>
    </row>
    <row r="123" ht="15.75" customHeight="1">
      <c r="A123" s="10"/>
      <c r="B123" s="10">
        <v>1.0</v>
      </c>
      <c r="C123" s="10"/>
      <c r="D123" s="10"/>
      <c r="E123" s="10"/>
      <c r="F123" s="10"/>
      <c r="G123" s="10"/>
      <c r="H123" s="10"/>
      <c r="I123" s="10"/>
      <c r="J123" s="10">
        <f t="shared" si="1"/>
        <v>1</v>
      </c>
      <c r="K123" s="10">
        <f t="shared" si="2"/>
        <v>0</v>
      </c>
      <c r="L123" s="10">
        <v>1.0</v>
      </c>
      <c r="M123" s="10"/>
      <c r="N123" s="10">
        <v>2.0</v>
      </c>
      <c r="O123" s="10">
        <v>7.0</v>
      </c>
      <c r="P123" s="10" t="s">
        <v>115</v>
      </c>
      <c r="Q123" s="17"/>
      <c r="R123" s="10">
        <v>7.2</v>
      </c>
      <c r="S123" s="10"/>
      <c r="T123" s="10" t="s">
        <v>345</v>
      </c>
      <c r="U123" s="10">
        <v>1074.0</v>
      </c>
      <c r="V123" s="15" t="s">
        <v>346</v>
      </c>
      <c r="W123" s="10" t="s">
        <v>124</v>
      </c>
      <c r="X123" s="10"/>
      <c r="Y123" s="10"/>
      <c r="Z123" s="10"/>
      <c r="AA123" s="10" t="s">
        <v>110</v>
      </c>
      <c r="AB123" s="10"/>
      <c r="AC123" s="10" t="s">
        <v>119</v>
      </c>
      <c r="AD123" s="10"/>
      <c r="AE123" s="10"/>
      <c r="AF123" s="10"/>
    </row>
    <row r="124" ht="15.75" customHeight="1">
      <c r="A124" s="10"/>
      <c r="B124" s="10">
        <v>1.0</v>
      </c>
      <c r="C124" s="10"/>
      <c r="D124" s="10"/>
      <c r="E124" s="10"/>
      <c r="F124" s="10"/>
      <c r="G124" s="10"/>
      <c r="H124" s="10"/>
      <c r="I124" s="10"/>
      <c r="J124" s="10">
        <f t="shared" si="1"/>
        <v>1</v>
      </c>
      <c r="K124" s="10">
        <f t="shared" si="2"/>
        <v>0</v>
      </c>
      <c r="L124" s="10">
        <v>1.0</v>
      </c>
      <c r="M124" s="10"/>
      <c r="N124" s="10">
        <v>2.0</v>
      </c>
      <c r="O124" s="10">
        <v>6.0</v>
      </c>
      <c r="P124" s="10" t="s">
        <v>79</v>
      </c>
      <c r="Q124" s="17"/>
      <c r="R124" s="10">
        <v>6.2</v>
      </c>
      <c r="S124" s="10"/>
      <c r="T124" s="22" t="s">
        <v>347</v>
      </c>
      <c r="U124" s="10">
        <v>922.0</v>
      </c>
      <c r="V124" s="15" t="s">
        <v>348</v>
      </c>
      <c r="W124" s="10" t="s">
        <v>124</v>
      </c>
      <c r="X124" s="10"/>
      <c r="Y124" s="10"/>
      <c r="Z124" s="10"/>
      <c r="AA124" s="10" t="s">
        <v>110</v>
      </c>
      <c r="AB124" s="17"/>
      <c r="AC124" s="10" t="s">
        <v>119</v>
      </c>
      <c r="AD124" s="10"/>
      <c r="AE124" s="10"/>
      <c r="AF124" s="10"/>
    </row>
    <row r="125" ht="15.75" customHeight="1">
      <c r="A125" s="10"/>
      <c r="B125" s="10">
        <v>1.0</v>
      </c>
      <c r="C125" s="10"/>
      <c r="D125" s="10"/>
      <c r="E125" s="10"/>
      <c r="F125" s="10"/>
      <c r="G125" s="10"/>
      <c r="H125" s="10"/>
      <c r="I125" s="10"/>
      <c r="J125" s="10">
        <f t="shared" si="1"/>
        <v>1</v>
      </c>
      <c r="K125" s="10">
        <f t="shared" si="2"/>
        <v>0</v>
      </c>
      <c r="L125" s="10">
        <v>1.0</v>
      </c>
      <c r="M125" s="10"/>
      <c r="N125" s="10">
        <v>3.0</v>
      </c>
      <c r="O125" s="10">
        <v>9.0</v>
      </c>
      <c r="P125" s="10"/>
      <c r="Q125" s="10" t="s">
        <v>137</v>
      </c>
      <c r="R125" s="15">
        <v>9.8</v>
      </c>
      <c r="S125" s="10" t="s">
        <v>138</v>
      </c>
      <c r="T125" s="10" t="s">
        <v>173</v>
      </c>
      <c r="U125" s="15">
        <v>1000.0</v>
      </c>
      <c r="V125" s="15" t="s">
        <v>349</v>
      </c>
      <c r="W125" s="10"/>
      <c r="X125" s="15"/>
      <c r="Y125" s="10" t="s">
        <v>175</v>
      </c>
      <c r="Z125" s="10" t="s">
        <v>107</v>
      </c>
      <c r="AA125" s="10" t="s">
        <v>110</v>
      </c>
      <c r="AB125" s="10" t="s">
        <v>109</v>
      </c>
      <c r="AC125" s="10"/>
      <c r="AD125" s="10"/>
      <c r="AE125" s="10"/>
      <c r="AF125" s="10"/>
    </row>
    <row r="126" ht="15.75" customHeight="1">
      <c r="A126" s="10"/>
      <c r="B126" s="10"/>
      <c r="C126" s="10"/>
      <c r="D126" s="10"/>
      <c r="E126" s="10">
        <v>1.0</v>
      </c>
      <c r="F126" s="10"/>
      <c r="G126" s="10"/>
      <c r="H126" s="10"/>
      <c r="I126" s="10"/>
      <c r="J126" s="10">
        <f t="shared" si="1"/>
        <v>0</v>
      </c>
      <c r="K126" s="10">
        <f t="shared" si="2"/>
        <v>1</v>
      </c>
      <c r="L126" s="10">
        <v>1.0</v>
      </c>
      <c r="M126" s="10"/>
      <c r="N126" s="10">
        <v>2.0</v>
      </c>
      <c r="O126" s="10">
        <v>9.0</v>
      </c>
      <c r="P126" s="18" t="s">
        <v>95</v>
      </c>
      <c r="Q126" s="17"/>
      <c r="R126" s="10">
        <v>5.0</v>
      </c>
      <c r="S126" s="10"/>
      <c r="T126" s="10" t="s">
        <v>350</v>
      </c>
      <c r="U126" s="10">
        <v>819.0</v>
      </c>
      <c r="V126" s="15" t="s">
        <v>351</v>
      </c>
      <c r="W126" s="10"/>
      <c r="X126" s="10"/>
      <c r="Y126" s="10" t="s">
        <v>182</v>
      </c>
      <c r="Z126" s="10" t="s">
        <v>179</v>
      </c>
      <c r="AA126" s="10" t="s">
        <v>110</v>
      </c>
      <c r="AB126" s="28" t="s">
        <v>89</v>
      </c>
      <c r="AC126" s="10"/>
      <c r="AD126" s="10"/>
      <c r="AE126" s="10"/>
      <c r="AF126" s="10"/>
    </row>
    <row r="127" ht="15.75" customHeight="1">
      <c r="A127" s="10"/>
      <c r="B127" s="10">
        <v>1.0</v>
      </c>
      <c r="C127" s="10"/>
      <c r="D127" s="10"/>
      <c r="E127" s="10"/>
      <c r="F127" s="10"/>
      <c r="G127" s="10"/>
      <c r="H127" s="10"/>
      <c r="I127" s="10"/>
      <c r="J127" s="10">
        <f t="shared" si="1"/>
        <v>1</v>
      </c>
      <c r="K127" s="10">
        <f t="shared" si="2"/>
        <v>0</v>
      </c>
      <c r="L127" s="10">
        <v>1.0</v>
      </c>
      <c r="M127" s="10"/>
      <c r="N127" s="10">
        <v>2.0</v>
      </c>
      <c r="O127" s="10">
        <v>6.0</v>
      </c>
      <c r="P127" s="10" t="s">
        <v>79</v>
      </c>
      <c r="Q127" s="17"/>
      <c r="R127" s="10">
        <v>6.4</v>
      </c>
      <c r="S127" s="10"/>
      <c r="T127" s="10" t="s">
        <v>352</v>
      </c>
      <c r="U127" s="10">
        <v>995.0</v>
      </c>
      <c r="V127" s="15" t="s">
        <v>353</v>
      </c>
      <c r="W127" s="10"/>
      <c r="X127" s="10"/>
      <c r="Y127" s="10" t="s">
        <v>88</v>
      </c>
      <c r="Z127" s="10" t="s">
        <v>179</v>
      </c>
      <c r="AA127" s="10" t="s">
        <v>110</v>
      </c>
      <c r="AB127" s="10"/>
      <c r="AC127" s="10" t="s">
        <v>119</v>
      </c>
      <c r="AD127" s="10"/>
      <c r="AE127" s="10"/>
      <c r="AF127" s="10"/>
    </row>
    <row r="128" ht="15.75" customHeight="1">
      <c r="A128" s="10"/>
      <c r="B128" s="10"/>
      <c r="C128" s="10"/>
      <c r="D128" s="10"/>
      <c r="E128" s="10">
        <v>1.0</v>
      </c>
      <c r="F128" s="10"/>
      <c r="G128" s="10"/>
      <c r="H128" s="10"/>
      <c r="I128" s="10"/>
      <c r="J128" s="10">
        <f t="shared" si="1"/>
        <v>0</v>
      </c>
      <c r="K128" s="10">
        <f t="shared" si="2"/>
        <v>1</v>
      </c>
      <c r="L128" s="10"/>
      <c r="M128" s="10">
        <v>1.0</v>
      </c>
      <c r="N128" s="10">
        <v>2.0</v>
      </c>
      <c r="O128" s="10">
        <v>4.0</v>
      </c>
      <c r="P128" s="10" t="s">
        <v>148</v>
      </c>
      <c r="Q128" s="17"/>
      <c r="R128" s="10">
        <v>4.8</v>
      </c>
      <c r="S128" s="10"/>
      <c r="T128" s="10" t="s">
        <v>354</v>
      </c>
      <c r="U128" s="10">
        <v>659.0</v>
      </c>
      <c r="V128" s="15" t="s">
        <v>355</v>
      </c>
      <c r="W128" s="10"/>
      <c r="X128" s="10"/>
      <c r="Y128" s="10" t="s">
        <v>88</v>
      </c>
      <c r="Z128" s="16" t="s">
        <v>179</v>
      </c>
      <c r="AA128" s="10" t="s">
        <v>110</v>
      </c>
      <c r="AB128" s="10" t="s">
        <v>89</v>
      </c>
      <c r="AC128" s="10"/>
      <c r="AD128" s="10"/>
      <c r="AE128" s="10"/>
      <c r="AF128" s="10"/>
    </row>
    <row r="129" ht="15.75" customHeight="1">
      <c r="A129" s="10"/>
      <c r="B129" s="10">
        <v>1.0</v>
      </c>
      <c r="C129" s="10"/>
      <c r="D129" s="10"/>
      <c r="E129" s="10"/>
      <c r="F129" s="10"/>
      <c r="G129" s="10"/>
      <c r="H129" s="10"/>
      <c r="I129" s="10"/>
      <c r="J129" s="10">
        <f t="shared" si="1"/>
        <v>1</v>
      </c>
      <c r="K129" s="10">
        <f t="shared" si="2"/>
        <v>0</v>
      </c>
      <c r="L129" s="10">
        <v>1.0</v>
      </c>
      <c r="M129" s="10"/>
      <c r="N129" s="10">
        <v>2.0</v>
      </c>
      <c r="O129" s="10">
        <v>9.0</v>
      </c>
      <c r="P129" s="10" t="s">
        <v>104</v>
      </c>
      <c r="Q129" s="17"/>
      <c r="R129" s="26">
        <v>9.1</v>
      </c>
      <c r="S129" s="10"/>
      <c r="T129" s="10" t="s">
        <v>356</v>
      </c>
      <c r="U129" s="10">
        <v>1379.0</v>
      </c>
      <c r="V129" s="15" t="s">
        <v>357</v>
      </c>
      <c r="W129" s="10" t="s">
        <v>156</v>
      </c>
      <c r="X129" s="10" t="s">
        <v>108</v>
      </c>
      <c r="Y129" s="10"/>
      <c r="Z129" s="10"/>
      <c r="AA129" s="10" t="s">
        <v>224</v>
      </c>
      <c r="AB129" s="10"/>
      <c r="AC129" s="10"/>
      <c r="AD129" s="10"/>
      <c r="AE129" s="10"/>
      <c r="AF129" s="10"/>
    </row>
    <row r="130" ht="15.75" customHeight="1">
      <c r="A130" s="10"/>
      <c r="B130" s="10"/>
      <c r="C130" s="10"/>
      <c r="D130" s="10"/>
      <c r="E130" s="10">
        <v>1.0</v>
      </c>
      <c r="F130" s="10"/>
      <c r="G130" s="10"/>
      <c r="H130" s="10"/>
      <c r="I130" s="10"/>
      <c r="J130" s="10">
        <f t="shared" si="1"/>
        <v>0</v>
      </c>
      <c r="K130" s="10">
        <f t="shared" si="2"/>
        <v>1</v>
      </c>
      <c r="L130" s="10"/>
      <c r="M130" s="10">
        <v>1.0</v>
      </c>
      <c r="N130" s="10">
        <v>2.0</v>
      </c>
      <c r="O130" s="10">
        <v>10.0</v>
      </c>
      <c r="P130" s="10" t="s">
        <v>259</v>
      </c>
      <c r="Q130" s="17"/>
      <c r="R130" s="10">
        <v>10.5</v>
      </c>
      <c r="S130" s="10" t="s">
        <v>358</v>
      </c>
      <c r="T130" s="10" t="s">
        <v>359</v>
      </c>
      <c r="U130" s="10">
        <v>1525.0</v>
      </c>
      <c r="V130" s="15" t="s">
        <v>360</v>
      </c>
      <c r="W130" s="10"/>
      <c r="X130" s="10"/>
      <c r="Y130" s="10" t="s">
        <v>182</v>
      </c>
      <c r="Z130" s="10" t="s">
        <v>43</v>
      </c>
      <c r="AA130" s="10" t="s">
        <v>224</v>
      </c>
      <c r="AB130" s="10" t="s">
        <v>89</v>
      </c>
      <c r="AC130" s="10"/>
      <c r="AD130" s="10"/>
      <c r="AE130" s="10"/>
      <c r="AF130" s="10"/>
    </row>
    <row r="131" ht="15.75" customHeight="1">
      <c r="A131" s="10"/>
      <c r="B131" s="10"/>
      <c r="C131" s="10"/>
      <c r="D131" s="10"/>
      <c r="E131" s="10">
        <v>1.0</v>
      </c>
      <c r="F131" s="10"/>
      <c r="G131" s="10"/>
      <c r="H131" s="10"/>
      <c r="I131" s="10"/>
      <c r="J131" s="10">
        <f t="shared" si="1"/>
        <v>0</v>
      </c>
      <c r="K131" s="10">
        <f t="shared" si="2"/>
        <v>1</v>
      </c>
      <c r="L131" s="10"/>
      <c r="M131" s="10">
        <v>1.0</v>
      </c>
      <c r="N131" s="10">
        <v>2.0</v>
      </c>
      <c r="O131" s="10">
        <v>17.0</v>
      </c>
      <c r="P131" s="10" t="s">
        <v>51</v>
      </c>
      <c r="Q131" s="17"/>
      <c r="R131" s="10">
        <v>17.4</v>
      </c>
      <c r="S131" s="10" t="s">
        <v>52</v>
      </c>
      <c r="T131" s="10" t="s">
        <v>361</v>
      </c>
      <c r="U131" s="10">
        <v>2599.0</v>
      </c>
      <c r="V131" s="15" t="s">
        <v>362</v>
      </c>
      <c r="W131" s="10"/>
      <c r="X131" s="10"/>
      <c r="Y131" s="10" t="s">
        <v>363</v>
      </c>
      <c r="Z131" s="16"/>
      <c r="AA131" s="10" t="s">
        <v>224</v>
      </c>
      <c r="AB131" s="10"/>
      <c r="AC131" s="10"/>
      <c r="AD131" s="10"/>
      <c r="AE131" s="10"/>
      <c r="AF131" s="10"/>
    </row>
    <row r="132" ht="15.75" customHeight="1">
      <c r="A132" s="10"/>
      <c r="B132" s="10">
        <v>1.0</v>
      </c>
      <c r="C132" s="10"/>
      <c r="D132" s="10"/>
      <c r="E132" s="10">
        <v>1.0</v>
      </c>
      <c r="F132" s="10"/>
      <c r="G132" s="10"/>
      <c r="H132" s="10"/>
      <c r="I132" s="10"/>
      <c r="J132" s="10">
        <f t="shared" si="1"/>
        <v>1</v>
      </c>
      <c r="K132" s="10">
        <f t="shared" si="2"/>
        <v>1</v>
      </c>
      <c r="L132" s="10">
        <v>1.0</v>
      </c>
      <c r="M132" s="10">
        <v>1.0</v>
      </c>
      <c r="N132" s="10">
        <v>3.0</v>
      </c>
      <c r="O132" s="10">
        <v>14.0</v>
      </c>
      <c r="P132" s="10"/>
      <c r="Q132" s="10" t="s">
        <v>64</v>
      </c>
      <c r="R132" s="10">
        <v>14.5</v>
      </c>
      <c r="S132" s="10" t="s">
        <v>364</v>
      </c>
      <c r="T132" s="27" t="s">
        <v>365</v>
      </c>
      <c r="U132" s="10">
        <v>1508.0</v>
      </c>
      <c r="V132" s="15" t="s">
        <v>366</v>
      </c>
      <c r="W132" s="10"/>
      <c r="X132" s="10"/>
      <c r="Y132" s="10" t="s">
        <v>42</v>
      </c>
      <c r="Z132" s="16"/>
      <c r="AA132" s="10" t="s">
        <v>224</v>
      </c>
      <c r="AB132" s="10" t="s">
        <v>44</v>
      </c>
      <c r="AC132" s="10"/>
      <c r="AD132" s="10"/>
      <c r="AE132" s="10"/>
      <c r="AF132" s="10"/>
    </row>
    <row r="133" ht="15.75" customHeight="1">
      <c r="A133" s="10"/>
      <c r="B133" s="10"/>
      <c r="C133" s="10"/>
      <c r="D133" s="10"/>
      <c r="E133" s="10">
        <v>1.0</v>
      </c>
      <c r="F133" s="10"/>
      <c r="G133" s="10"/>
      <c r="H133" s="10"/>
      <c r="I133" s="10"/>
      <c r="J133" s="10">
        <f t="shared" si="1"/>
        <v>0</v>
      </c>
      <c r="K133" s="10">
        <f t="shared" si="2"/>
        <v>1</v>
      </c>
      <c r="L133" s="10"/>
      <c r="M133" s="10">
        <v>1.0</v>
      </c>
      <c r="N133" s="10">
        <v>2.0</v>
      </c>
      <c r="O133" s="10">
        <v>6.0</v>
      </c>
      <c r="P133" s="10" t="s">
        <v>79</v>
      </c>
      <c r="Q133" s="17"/>
      <c r="R133" s="10">
        <v>6.1</v>
      </c>
      <c r="S133" s="10"/>
      <c r="T133" s="10" t="s">
        <v>367</v>
      </c>
      <c r="U133" s="10">
        <v>921.0</v>
      </c>
      <c r="V133" s="15" t="s">
        <v>368</v>
      </c>
      <c r="W133" s="10"/>
      <c r="X133" s="10"/>
      <c r="Y133" s="10" t="s">
        <v>42</v>
      </c>
      <c r="Z133" s="16"/>
      <c r="AA133" s="10" t="s">
        <v>224</v>
      </c>
      <c r="AB133" s="10" t="s">
        <v>44</v>
      </c>
      <c r="AC133" s="10" t="s">
        <v>119</v>
      </c>
      <c r="AD133" s="10"/>
      <c r="AE133" s="10"/>
      <c r="AF133" s="10"/>
    </row>
    <row r="134" ht="15.75" customHeight="1">
      <c r="A134" s="10"/>
      <c r="B134" s="10"/>
      <c r="C134" s="10"/>
      <c r="D134" s="10"/>
      <c r="E134" s="10">
        <v>1.0</v>
      </c>
      <c r="F134" s="10"/>
      <c r="G134" s="10"/>
      <c r="H134" s="10"/>
      <c r="I134" s="10"/>
      <c r="J134" s="10">
        <f t="shared" si="1"/>
        <v>0</v>
      </c>
      <c r="K134" s="10">
        <f t="shared" si="2"/>
        <v>1</v>
      </c>
      <c r="L134" s="10"/>
      <c r="M134" s="10">
        <v>1.0</v>
      </c>
      <c r="N134" s="10">
        <v>2.0</v>
      </c>
      <c r="O134" s="10">
        <v>1.0</v>
      </c>
      <c r="P134" s="14" t="s">
        <v>101</v>
      </c>
      <c r="Q134" s="17"/>
      <c r="R134" s="10">
        <v>1.4</v>
      </c>
      <c r="S134" s="10"/>
      <c r="T134" s="10" t="s">
        <v>369</v>
      </c>
      <c r="U134" s="10">
        <v>160.0</v>
      </c>
      <c r="V134" s="15" t="s">
        <v>370</v>
      </c>
      <c r="W134" s="10"/>
      <c r="X134" s="10"/>
      <c r="Y134" s="10" t="s">
        <v>42</v>
      </c>
      <c r="Z134" s="16"/>
      <c r="AA134" s="10" t="s">
        <v>224</v>
      </c>
      <c r="AB134" s="10" t="s">
        <v>44</v>
      </c>
      <c r="AC134" s="10"/>
      <c r="AD134" s="10"/>
      <c r="AE134" s="10"/>
      <c r="AF134" s="10"/>
    </row>
    <row r="135" ht="15.75" customHeight="1">
      <c r="A135" s="10"/>
      <c r="B135" s="10">
        <v>1.0</v>
      </c>
      <c r="C135" s="10"/>
      <c r="D135" s="10"/>
      <c r="E135" s="10"/>
      <c r="F135" s="10"/>
      <c r="G135" s="10"/>
      <c r="H135" s="10"/>
      <c r="I135" s="10"/>
      <c r="J135" s="10">
        <f t="shared" si="1"/>
        <v>1</v>
      </c>
      <c r="K135" s="10">
        <f t="shared" si="2"/>
        <v>0</v>
      </c>
      <c r="L135" s="10">
        <v>1.0</v>
      </c>
      <c r="M135" s="10"/>
      <c r="N135" s="10">
        <v>2.0</v>
      </c>
      <c r="O135" s="10">
        <v>8.0</v>
      </c>
      <c r="P135" s="10" t="s">
        <v>111</v>
      </c>
      <c r="Q135" s="17"/>
      <c r="R135" s="10">
        <v>8.4</v>
      </c>
      <c r="S135" s="10"/>
      <c r="T135" s="10" t="s">
        <v>371</v>
      </c>
      <c r="U135" s="10">
        <v>1217.0</v>
      </c>
      <c r="V135" s="15" t="s">
        <v>372</v>
      </c>
      <c r="W135" s="10" t="s">
        <v>145</v>
      </c>
      <c r="X135" s="10"/>
      <c r="Y135" s="10"/>
      <c r="Z135" s="10"/>
      <c r="AA135" s="10" t="s">
        <v>228</v>
      </c>
      <c r="AB135" s="10" t="s">
        <v>110</v>
      </c>
      <c r="AC135" s="10" t="s">
        <v>119</v>
      </c>
      <c r="AD135" s="10"/>
      <c r="AE135" s="10"/>
      <c r="AF135" s="10"/>
    </row>
    <row r="136" ht="15.75" customHeight="1">
      <c r="A136" s="10"/>
      <c r="B136" s="10">
        <v>1.0</v>
      </c>
      <c r="C136" s="10"/>
      <c r="D136" s="10"/>
      <c r="E136" s="10"/>
      <c r="F136" s="10"/>
      <c r="G136" s="10"/>
      <c r="H136" s="10"/>
      <c r="I136" s="10"/>
      <c r="J136" s="10">
        <f t="shared" si="1"/>
        <v>1</v>
      </c>
      <c r="K136" s="10">
        <f t="shared" si="2"/>
        <v>0</v>
      </c>
      <c r="L136" s="10">
        <v>1.0</v>
      </c>
      <c r="M136" s="10"/>
      <c r="N136" s="10">
        <v>2.0</v>
      </c>
      <c r="O136" s="10">
        <v>9.0</v>
      </c>
      <c r="P136" s="10" t="s">
        <v>104</v>
      </c>
      <c r="Q136" s="17"/>
      <c r="R136" s="26">
        <v>9.1</v>
      </c>
      <c r="S136" s="10"/>
      <c r="T136" s="10" t="s">
        <v>373</v>
      </c>
      <c r="U136" s="10">
        <v>1372.0</v>
      </c>
      <c r="V136" s="19" t="s">
        <v>374</v>
      </c>
      <c r="W136" s="10" t="s">
        <v>124</v>
      </c>
      <c r="X136" s="10"/>
      <c r="Y136" s="10"/>
      <c r="Z136" s="10"/>
      <c r="AA136" s="10" t="s">
        <v>228</v>
      </c>
      <c r="AB136" s="10" t="s">
        <v>110</v>
      </c>
      <c r="AC136" s="10" t="s">
        <v>119</v>
      </c>
      <c r="AD136" s="10"/>
      <c r="AE136" s="10"/>
      <c r="AF136" s="10"/>
    </row>
    <row r="137" ht="15.75" customHeight="1">
      <c r="A137" s="10"/>
      <c r="B137" s="10">
        <v>1.0</v>
      </c>
      <c r="C137" s="10"/>
      <c r="D137" s="10"/>
      <c r="E137" s="10"/>
      <c r="F137" s="10"/>
      <c r="G137" s="10"/>
      <c r="H137" s="10"/>
      <c r="I137" s="10"/>
      <c r="J137" s="10">
        <f t="shared" si="1"/>
        <v>1</v>
      </c>
      <c r="K137" s="10">
        <f t="shared" si="2"/>
        <v>0</v>
      </c>
      <c r="L137" s="10">
        <v>1.0</v>
      </c>
      <c r="M137" s="10"/>
      <c r="N137" s="10">
        <v>2.0</v>
      </c>
      <c r="O137" s="10">
        <v>18.0</v>
      </c>
      <c r="P137" s="10" t="s">
        <v>152</v>
      </c>
      <c r="Q137" s="17"/>
      <c r="R137" s="10" t="s">
        <v>46</v>
      </c>
      <c r="S137" s="10"/>
      <c r="T137" s="10" t="s">
        <v>46</v>
      </c>
      <c r="U137" s="10">
        <v>2657.0</v>
      </c>
      <c r="V137" s="15" t="s">
        <v>375</v>
      </c>
      <c r="W137" s="10" t="s">
        <v>114</v>
      </c>
      <c r="X137" s="10"/>
      <c r="Y137" s="10"/>
      <c r="Z137" s="10"/>
      <c r="AA137" s="10" t="s">
        <v>228</v>
      </c>
      <c r="AB137" s="10" t="s">
        <v>130</v>
      </c>
      <c r="AC137" s="10" t="s">
        <v>119</v>
      </c>
      <c r="AD137" s="10"/>
      <c r="AE137" s="10"/>
      <c r="AF137" s="10"/>
    </row>
    <row r="138" ht="15.75" customHeight="1">
      <c r="A138" s="10"/>
      <c r="B138" s="10"/>
      <c r="C138" s="10"/>
      <c r="D138" s="10"/>
      <c r="E138" s="10">
        <v>1.0</v>
      </c>
      <c r="F138" s="10"/>
      <c r="G138" s="10"/>
      <c r="H138" s="10"/>
      <c r="I138" s="10"/>
      <c r="J138" s="10">
        <f t="shared" si="1"/>
        <v>0</v>
      </c>
      <c r="K138" s="10">
        <f t="shared" si="2"/>
        <v>1</v>
      </c>
      <c r="L138" s="10"/>
      <c r="M138" s="10">
        <v>1.0</v>
      </c>
      <c r="N138" s="10">
        <v>2.0</v>
      </c>
      <c r="O138" s="10">
        <v>8.0</v>
      </c>
      <c r="P138" s="10" t="s">
        <v>111</v>
      </c>
      <c r="Q138" s="17"/>
      <c r="R138" s="10" t="s">
        <v>46</v>
      </c>
      <c r="S138" s="10"/>
      <c r="T138" s="10" t="s">
        <v>46</v>
      </c>
      <c r="U138" s="10">
        <v>1174.0</v>
      </c>
      <c r="V138" s="15" t="s">
        <v>376</v>
      </c>
      <c r="W138" s="20" t="s">
        <v>114</v>
      </c>
      <c r="X138" s="10"/>
      <c r="Y138" s="10"/>
      <c r="Z138" s="10"/>
      <c r="AA138" s="10" t="s">
        <v>228</v>
      </c>
      <c r="AB138" s="10" t="s">
        <v>130</v>
      </c>
      <c r="AC138" s="10" t="s">
        <v>119</v>
      </c>
      <c r="AD138" s="10"/>
      <c r="AE138" s="10"/>
      <c r="AF138" s="10"/>
    </row>
    <row r="139" ht="15.75" customHeight="1">
      <c r="A139" s="10"/>
      <c r="B139" s="10">
        <v>1.0</v>
      </c>
      <c r="C139" s="10"/>
      <c r="D139" s="10"/>
      <c r="E139" s="10">
        <v>1.0</v>
      </c>
      <c r="F139" s="10"/>
      <c r="G139" s="10"/>
      <c r="H139" s="10"/>
      <c r="I139" s="10"/>
      <c r="J139" s="10">
        <f t="shared" si="1"/>
        <v>1</v>
      </c>
      <c r="K139" s="10">
        <f t="shared" si="2"/>
        <v>1</v>
      </c>
      <c r="L139" s="10">
        <v>1.0</v>
      </c>
      <c r="M139" s="10">
        <v>1.0</v>
      </c>
      <c r="N139" s="10">
        <v>2.0</v>
      </c>
      <c r="O139" s="10">
        <v>6.0</v>
      </c>
      <c r="P139" s="10" t="s">
        <v>79</v>
      </c>
      <c r="Q139" s="17"/>
      <c r="R139" s="10">
        <v>6.2</v>
      </c>
      <c r="S139" s="10"/>
      <c r="T139" s="10" t="s">
        <v>377</v>
      </c>
      <c r="U139" s="10">
        <v>929.0</v>
      </c>
      <c r="V139" s="15" t="s">
        <v>378</v>
      </c>
      <c r="W139" s="20" t="s">
        <v>114</v>
      </c>
      <c r="X139" s="10"/>
      <c r="Y139" s="10"/>
      <c r="Z139" s="10"/>
      <c r="AA139" s="10" t="s">
        <v>228</v>
      </c>
      <c r="AB139" s="10" t="s">
        <v>130</v>
      </c>
      <c r="AC139" s="10" t="s">
        <v>119</v>
      </c>
      <c r="AD139" s="10"/>
      <c r="AE139" s="10"/>
      <c r="AF139" s="10"/>
    </row>
    <row r="140" ht="15.75" customHeight="1">
      <c r="A140" s="10"/>
      <c r="B140" s="10">
        <v>1.0</v>
      </c>
      <c r="C140" s="10"/>
      <c r="D140" s="10"/>
      <c r="E140" s="10"/>
      <c r="F140" s="10"/>
      <c r="G140" s="10"/>
      <c r="H140" s="10"/>
      <c r="I140" s="10"/>
      <c r="J140" s="10">
        <f t="shared" si="1"/>
        <v>1</v>
      </c>
      <c r="K140" s="10">
        <f t="shared" si="2"/>
        <v>0</v>
      </c>
      <c r="L140" s="10">
        <v>1.0</v>
      </c>
      <c r="M140" s="10"/>
      <c r="N140" s="10">
        <v>2.0</v>
      </c>
      <c r="O140" s="10">
        <v>9.0</v>
      </c>
      <c r="P140" s="10" t="s">
        <v>104</v>
      </c>
      <c r="Q140" s="17"/>
      <c r="R140" s="10">
        <v>9.4</v>
      </c>
      <c r="S140" s="10"/>
      <c r="T140" s="10" t="s">
        <v>379</v>
      </c>
      <c r="U140" s="10">
        <v>1319.0</v>
      </c>
      <c r="V140" s="15" t="s">
        <v>380</v>
      </c>
      <c r="W140" s="10" t="s">
        <v>124</v>
      </c>
      <c r="X140" s="15" t="s">
        <v>107</v>
      </c>
      <c r="Y140" s="10"/>
      <c r="Z140" s="10"/>
      <c r="AA140" s="10" t="s">
        <v>228</v>
      </c>
      <c r="AB140" s="10" t="s">
        <v>130</v>
      </c>
      <c r="AC140" s="10"/>
      <c r="AD140" s="10"/>
      <c r="AE140" s="10"/>
      <c r="AF140" s="10"/>
    </row>
    <row r="141" ht="15.75" customHeight="1">
      <c r="A141" s="10"/>
      <c r="B141" s="10"/>
      <c r="C141" s="10"/>
      <c r="D141" s="10"/>
      <c r="E141" s="10">
        <v>1.0</v>
      </c>
      <c r="F141" s="10"/>
      <c r="G141" s="10"/>
      <c r="H141" s="10"/>
      <c r="I141" s="10"/>
      <c r="J141" s="10">
        <f t="shared" si="1"/>
        <v>0</v>
      </c>
      <c r="K141" s="10">
        <f t="shared" si="2"/>
        <v>1</v>
      </c>
      <c r="L141" s="10"/>
      <c r="M141" s="10">
        <v>1.0</v>
      </c>
      <c r="N141" s="10">
        <v>2.0</v>
      </c>
      <c r="O141" s="10">
        <v>1.0</v>
      </c>
      <c r="P141" s="14" t="s">
        <v>101</v>
      </c>
      <c r="Q141" s="17"/>
      <c r="R141" s="10">
        <v>1.4</v>
      </c>
      <c r="S141" s="10"/>
      <c r="T141" s="10" t="s">
        <v>381</v>
      </c>
      <c r="U141" s="10">
        <v>170.0</v>
      </c>
      <c r="V141" s="19" t="s">
        <v>382</v>
      </c>
      <c r="W141" s="10" t="s">
        <v>114</v>
      </c>
      <c r="X141" s="10"/>
      <c r="Y141" s="10"/>
      <c r="Z141" s="10"/>
      <c r="AA141" s="10" t="s">
        <v>228</v>
      </c>
      <c r="AB141" s="10"/>
      <c r="AC141" s="10" t="s">
        <v>119</v>
      </c>
      <c r="AD141" s="10"/>
      <c r="AE141" s="10"/>
      <c r="AF141" s="10"/>
    </row>
    <row r="142" ht="15.75" customHeight="1">
      <c r="A142" s="10"/>
      <c r="B142" s="10"/>
      <c r="C142" s="10">
        <v>1.0</v>
      </c>
      <c r="D142" s="10"/>
      <c r="E142" s="10">
        <v>1.0</v>
      </c>
      <c r="F142" s="10"/>
      <c r="G142" s="10"/>
      <c r="H142" s="10"/>
      <c r="I142" s="10"/>
      <c r="J142" s="10">
        <f t="shared" si="1"/>
        <v>1</v>
      </c>
      <c r="K142" s="10">
        <f t="shared" si="2"/>
        <v>1</v>
      </c>
      <c r="L142" s="10">
        <v>1.0</v>
      </c>
      <c r="M142" s="10">
        <v>1.0</v>
      </c>
      <c r="N142" s="10">
        <v>2.0</v>
      </c>
      <c r="O142" s="10">
        <v>9.0</v>
      </c>
      <c r="P142" s="10" t="s">
        <v>104</v>
      </c>
      <c r="Q142" s="17"/>
      <c r="R142" s="10">
        <v>9.4</v>
      </c>
      <c r="S142" s="10"/>
      <c r="T142" s="10" t="s">
        <v>128</v>
      </c>
      <c r="U142" s="10">
        <v>1320.0</v>
      </c>
      <c r="V142" s="15" t="s">
        <v>383</v>
      </c>
      <c r="W142" s="10"/>
      <c r="X142" s="10"/>
      <c r="Y142" s="10" t="s">
        <v>88</v>
      </c>
      <c r="Z142" s="16" t="s">
        <v>179</v>
      </c>
      <c r="AA142" s="10" t="s">
        <v>228</v>
      </c>
      <c r="AB142" s="10" t="s">
        <v>130</v>
      </c>
      <c r="AC142" s="10" t="s">
        <v>119</v>
      </c>
      <c r="AD142" s="10"/>
      <c r="AE142" s="10"/>
      <c r="AF142" s="10"/>
    </row>
    <row r="143" ht="17.25" customHeight="1">
      <c r="A143" s="10"/>
      <c r="B143" s="10">
        <v>1.0</v>
      </c>
      <c r="C143" s="10"/>
      <c r="D143" s="10"/>
      <c r="E143" s="10"/>
      <c r="F143" s="10"/>
      <c r="G143" s="10"/>
      <c r="H143" s="10"/>
      <c r="I143" s="10"/>
      <c r="J143" s="10">
        <f t="shared" si="1"/>
        <v>1</v>
      </c>
      <c r="K143" s="10">
        <f t="shared" si="2"/>
        <v>0</v>
      </c>
      <c r="L143" s="10">
        <v>1.0</v>
      </c>
      <c r="M143" s="10"/>
      <c r="N143" s="10">
        <v>2.0</v>
      </c>
      <c r="O143" s="10">
        <v>18.0</v>
      </c>
      <c r="P143" s="10" t="s">
        <v>152</v>
      </c>
      <c r="Q143" s="17"/>
      <c r="R143" s="10">
        <v>18.3</v>
      </c>
      <c r="S143" s="10" t="s">
        <v>153</v>
      </c>
      <c r="T143" s="10" t="s">
        <v>384</v>
      </c>
      <c r="U143" s="10">
        <v>2695.0</v>
      </c>
      <c r="V143" s="15" t="s">
        <v>385</v>
      </c>
      <c r="W143" s="20" t="s">
        <v>114</v>
      </c>
      <c r="X143" s="10"/>
      <c r="Y143" s="10"/>
      <c r="Z143" s="10"/>
      <c r="AA143" s="10" t="s">
        <v>55</v>
      </c>
      <c r="AB143" s="10" t="s">
        <v>110</v>
      </c>
      <c r="AC143" s="10" t="s">
        <v>119</v>
      </c>
      <c r="AD143" s="10"/>
      <c r="AE143" s="10"/>
      <c r="AF143" s="10"/>
    </row>
    <row r="144" ht="15.75" customHeight="1">
      <c r="A144" s="10"/>
      <c r="B144" s="10">
        <v>1.0</v>
      </c>
      <c r="C144" s="10"/>
      <c r="D144" s="10"/>
      <c r="E144" s="10"/>
      <c r="F144" s="10"/>
      <c r="G144" s="10"/>
      <c r="H144" s="10"/>
      <c r="I144" s="10"/>
      <c r="J144" s="10">
        <f t="shared" si="1"/>
        <v>1</v>
      </c>
      <c r="K144" s="10">
        <f t="shared" si="2"/>
        <v>0</v>
      </c>
      <c r="L144" s="10">
        <v>1.0</v>
      </c>
      <c r="M144" s="10"/>
      <c r="N144" s="10">
        <v>2.0</v>
      </c>
      <c r="O144" s="10">
        <v>6.0</v>
      </c>
      <c r="P144" s="10" t="s">
        <v>79</v>
      </c>
      <c r="Q144" s="17"/>
      <c r="R144" s="10">
        <v>6.3</v>
      </c>
      <c r="S144" s="10"/>
      <c r="T144" s="10" t="s">
        <v>386</v>
      </c>
      <c r="U144" s="10">
        <v>958.0</v>
      </c>
      <c r="V144" s="15" t="s">
        <v>387</v>
      </c>
      <c r="W144" s="10" t="s">
        <v>124</v>
      </c>
      <c r="X144" s="10"/>
      <c r="Y144" s="10"/>
      <c r="Z144" s="10"/>
      <c r="AA144" s="10" t="s">
        <v>55</v>
      </c>
      <c r="AB144" s="10" t="s">
        <v>130</v>
      </c>
      <c r="AC144" s="10" t="s">
        <v>119</v>
      </c>
      <c r="AD144" s="10"/>
      <c r="AE144" s="10"/>
      <c r="AF144" s="10"/>
    </row>
    <row r="145" ht="15.75" customHeight="1">
      <c r="A145" s="10"/>
      <c r="B145" s="10">
        <v>1.0</v>
      </c>
      <c r="C145" s="10"/>
      <c r="D145" s="10"/>
      <c r="E145" s="10"/>
      <c r="F145" s="10"/>
      <c r="G145" s="10"/>
      <c r="H145" s="10"/>
      <c r="I145" s="10"/>
      <c r="J145" s="10">
        <f t="shared" si="1"/>
        <v>1</v>
      </c>
      <c r="K145" s="10">
        <f t="shared" si="2"/>
        <v>0</v>
      </c>
      <c r="L145" s="10">
        <v>1.0</v>
      </c>
      <c r="M145" s="10"/>
      <c r="N145" s="10">
        <v>2.0</v>
      </c>
      <c r="O145" s="10">
        <v>18.0</v>
      </c>
      <c r="P145" s="10" t="s">
        <v>152</v>
      </c>
      <c r="Q145" s="17"/>
      <c r="R145" s="10">
        <v>18.2</v>
      </c>
      <c r="S145" s="10" t="s">
        <v>388</v>
      </c>
      <c r="T145" s="10" t="s">
        <v>389</v>
      </c>
      <c r="U145" s="10">
        <v>2670.0</v>
      </c>
      <c r="V145" s="15" t="s">
        <v>390</v>
      </c>
      <c r="W145" s="15" t="s">
        <v>108</v>
      </c>
      <c r="X145" s="10" t="s">
        <v>156</v>
      </c>
      <c r="Y145" s="10"/>
      <c r="Z145" s="10"/>
      <c r="AA145" s="10" t="s">
        <v>55</v>
      </c>
      <c r="AB145" s="10"/>
      <c r="AC145" s="10"/>
      <c r="AD145" s="10"/>
      <c r="AE145" s="10"/>
      <c r="AF145" s="10"/>
    </row>
    <row r="146" ht="15.75" customHeight="1">
      <c r="A146" s="10"/>
      <c r="B146" s="10"/>
      <c r="C146" s="10"/>
      <c r="D146" s="10"/>
      <c r="E146" s="10">
        <v>1.0</v>
      </c>
      <c r="F146" s="10"/>
      <c r="G146" s="10"/>
      <c r="H146" s="10"/>
      <c r="I146" s="10"/>
      <c r="J146" s="10">
        <f t="shared" si="1"/>
        <v>0</v>
      </c>
      <c r="K146" s="10">
        <f t="shared" si="2"/>
        <v>1</v>
      </c>
      <c r="L146" s="10"/>
      <c r="M146" s="10">
        <v>1.0</v>
      </c>
      <c r="N146" s="10">
        <v>2.0</v>
      </c>
      <c r="O146" s="10" t="s">
        <v>272</v>
      </c>
      <c r="P146" s="10" t="s">
        <v>273</v>
      </c>
      <c r="Q146" s="17"/>
      <c r="R146" s="10"/>
      <c r="S146" s="10" t="s">
        <v>391</v>
      </c>
      <c r="T146" s="10"/>
      <c r="U146" s="10">
        <v>29.0</v>
      </c>
      <c r="V146" s="19" t="s">
        <v>392</v>
      </c>
      <c r="W146" s="10"/>
      <c r="X146" s="10"/>
      <c r="Y146" s="10" t="s">
        <v>88</v>
      </c>
      <c r="Z146" s="16" t="s">
        <v>43</v>
      </c>
      <c r="AA146" s="10" t="s">
        <v>55</v>
      </c>
      <c r="AB146" s="10" t="s">
        <v>89</v>
      </c>
      <c r="AC146" s="10" t="s">
        <v>119</v>
      </c>
      <c r="AD146" s="10"/>
      <c r="AE146" s="10"/>
      <c r="AF146" s="10"/>
    </row>
    <row r="147" ht="15.75" customHeight="1">
      <c r="A147" s="10"/>
      <c r="B147" s="10"/>
      <c r="C147" s="10"/>
      <c r="D147" s="10"/>
      <c r="E147" s="10">
        <v>1.0</v>
      </c>
      <c r="F147" s="10"/>
      <c r="G147" s="10"/>
      <c r="H147" s="10"/>
      <c r="I147" s="10"/>
      <c r="J147" s="10">
        <f t="shared" si="1"/>
        <v>0</v>
      </c>
      <c r="K147" s="10">
        <f t="shared" si="2"/>
        <v>1</v>
      </c>
      <c r="L147" s="10"/>
      <c r="M147" s="10">
        <v>1.0</v>
      </c>
      <c r="N147" s="10">
        <v>3.0</v>
      </c>
      <c r="O147" s="10">
        <v>14.0</v>
      </c>
      <c r="P147" s="10"/>
      <c r="Q147" s="10" t="s">
        <v>64</v>
      </c>
      <c r="R147" s="10">
        <v>14.5</v>
      </c>
      <c r="S147" s="10"/>
      <c r="T147" s="10" t="s">
        <v>393</v>
      </c>
      <c r="U147" s="10">
        <v>1508.0</v>
      </c>
      <c r="V147" s="15" t="s">
        <v>394</v>
      </c>
      <c r="W147" s="10"/>
      <c r="X147" s="10"/>
      <c r="Y147" s="10" t="s">
        <v>42</v>
      </c>
      <c r="Z147" s="16"/>
      <c r="AA147" s="10" t="s">
        <v>55</v>
      </c>
      <c r="AB147" s="10" t="s">
        <v>44</v>
      </c>
      <c r="AC147" s="10" t="s">
        <v>119</v>
      </c>
      <c r="AD147" s="10"/>
      <c r="AE147" s="10"/>
      <c r="AF147" s="10"/>
    </row>
    <row r="148" ht="15.75" customHeight="1">
      <c r="A148" s="10"/>
      <c r="B148" s="10"/>
      <c r="C148" s="10"/>
      <c r="D148" s="10"/>
      <c r="E148" s="10">
        <v>1.0</v>
      </c>
      <c r="F148" s="10"/>
      <c r="G148" s="10"/>
      <c r="H148" s="10"/>
      <c r="I148" s="10"/>
      <c r="J148" s="10">
        <f t="shared" si="1"/>
        <v>0</v>
      </c>
      <c r="K148" s="10">
        <f t="shared" si="2"/>
        <v>1</v>
      </c>
      <c r="L148" s="10"/>
      <c r="M148" s="10">
        <v>1.0</v>
      </c>
      <c r="N148" s="10">
        <v>3.0</v>
      </c>
      <c r="O148" s="10">
        <v>14.0</v>
      </c>
      <c r="P148" s="10"/>
      <c r="Q148" s="10" t="s">
        <v>64</v>
      </c>
      <c r="R148" s="10"/>
      <c r="S148" s="10"/>
      <c r="T148" s="10" t="s">
        <v>65</v>
      </c>
      <c r="U148" s="10">
        <v>1509.0</v>
      </c>
      <c r="V148" s="15" t="s">
        <v>395</v>
      </c>
      <c r="W148" s="10"/>
      <c r="X148" s="10"/>
      <c r="Y148" s="10" t="s">
        <v>42</v>
      </c>
      <c r="Z148" s="16"/>
      <c r="AA148" s="10" t="s">
        <v>55</v>
      </c>
      <c r="AB148" s="10" t="s">
        <v>44</v>
      </c>
      <c r="AC148" s="10"/>
      <c r="AD148" s="10"/>
      <c r="AE148" s="10"/>
      <c r="AF148" s="10"/>
    </row>
    <row r="149" ht="15.75" customHeight="1">
      <c r="A149" s="10"/>
      <c r="B149" s="10">
        <v>1.0</v>
      </c>
      <c r="C149" s="10"/>
      <c r="D149" s="10"/>
      <c r="E149" s="10"/>
      <c r="F149" s="10"/>
      <c r="G149" s="10"/>
      <c r="H149" s="10"/>
      <c r="I149" s="10"/>
      <c r="J149" s="10">
        <f t="shared" si="1"/>
        <v>1</v>
      </c>
      <c r="K149" s="10">
        <f t="shared" si="2"/>
        <v>0</v>
      </c>
      <c r="L149" s="10">
        <v>1.0</v>
      </c>
      <c r="M149" s="10"/>
      <c r="N149" s="10">
        <v>3.0</v>
      </c>
      <c r="O149" s="10">
        <v>13.0</v>
      </c>
      <c r="P149" s="15"/>
      <c r="Q149" s="15" t="s">
        <v>70</v>
      </c>
      <c r="R149" s="10">
        <v>13.4</v>
      </c>
      <c r="S149" s="25" t="s">
        <v>396</v>
      </c>
      <c r="T149" s="10" t="s">
        <v>397</v>
      </c>
      <c r="U149" s="10">
        <v>1376.0</v>
      </c>
      <c r="V149" s="15" t="s">
        <v>398</v>
      </c>
      <c r="W149" s="10"/>
      <c r="X149" s="10"/>
      <c r="Y149" s="10" t="s">
        <v>363</v>
      </c>
      <c r="Z149" s="10"/>
      <c r="AA149" s="10" t="s">
        <v>55</v>
      </c>
      <c r="AB149" s="10"/>
      <c r="AC149" s="10"/>
      <c r="AD149" s="10"/>
      <c r="AE149" s="10"/>
      <c r="AF149" s="10"/>
    </row>
    <row r="150" ht="15.75" customHeight="1">
      <c r="A150" s="10"/>
      <c r="B150" s="10">
        <v>1.0</v>
      </c>
      <c r="C150" s="10"/>
      <c r="D150" s="10"/>
      <c r="E150" s="10"/>
      <c r="F150" s="10"/>
      <c r="G150" s="10"/>
      <c r="H150" s="10"/>
      <c r="I150" s="10"/>
      <c r="J150" s="10">
        <f t="shared" si="1"/>
        <v>1</v>
      </c>
      <c r="K150" s="10">
        <f t="shared" si="2"/>
        <v>0</v>
      </c>
      <c r="L150" s="10">
        <v>1.0</v>
      </c>
      <c r="M150" s="10"/>
      <c r="N150" s="10">
        <v>2.0</v>
      </c>
      <c r="O150" s="10">
        <v>6.0</v>
      </c>
      <c r="P150" s="10" t="s">
        <v>79</v>
      </c>
      <c r="Q150" s="17"/>
      <c r="R150" s="10">
        <v>6.4</v>
      </c>
      <c r="S150" s="10"/>
      <c r="T150" s="10" t="s">
        <v>399</v>
      </c>
      <c r="U150" s="10">
        <v>973.0</v>
      </c>
      <c r="V150" s="15" t="s">
        <v>400</v>
      </c>
      <c r="W150" s="10"/>
      <c r="X150" s="10"/>
      <c r="Y150" s="10" t="s">
        <v>88</v>
      </c>
      <c r="Z150" s="10" t="s">
        <v>179</v>
      </c>
      <c r="AA150" s="10" t="s">
        <v>89</v>
      </c>
      <c r="AC150" s="10"/>
      <c r="AD150" s="10"/>
      <c r="AE150" s="10"/>
      <c r="AF150" s="10"/>
    </row>
    <row r="151" ht="15.75" customHeight="1">
      <c r="A151" s="10"/>
      <c r="B151" s="10">
        <v>1.0</v>
      </c>
      <c r="C151" s="10"/>
      <c r="D151" s="10"/>
      <c r="E151" s="10"/>
      <c r="F151" s="10"/>
      <c r="G151" s="10"/>
      <c r="H151" s="10"/>
      <c r="I151" s="10"/>
      <c r="J151" s="10">
        <f t="shared" si="1"/>
        <v>1</v>
      </c>
      <c r="K151" s="10">
        <f t="shared" si="2"/>
        <v>0</v>
      </c>
      <c r="L151" s="10">
        <v>1.0</v>
      </c>
      <c r="M151" s="10"/>
      <c r="N151" s="10">
        <v>2.0</v>
      </c>
      <c r="O151" s="10">
        <v>9.0</v>
      </c>
      <c r="P151" s="10" t="s">
        <v>104</v>
      </c>
      <c r="Q151" s="17"/>
      <c r="R151" s="26">
        <v>9.1</v>
      </c>
      <c r="S151" s="10"/>
      <c r="T151" s="10" t="s">
        <v>401</v>
      </c>
      <c r="U151" s="10">
        <v>1382.0</v>
      </c>
      <c r="V151" s="15" t="s">
        <v>402</v>
      </c>
      <c r="W151" s="10"/>
      <c r="X151" s="10"/>
      <c r="Y151" s="10" t="s">
        <v>88</v>
      </c>
      <c r="Z151" s="10" t="s">
        <v>108</v>
      </c>
      <c r="AA151" s="10" t="s">
        <v>89</v>
      </c>
      <c r="AB151" s="10" t="s">
        <v>130</v>
      </c>
      <c r="AC151" s="10"/>
      <c r="AD151" s="10"/>
      <c r="AE151" s="10"/>
      <c r="AF151" s="10"/>
    </row>
    <row r="152" ht="15.75" customHeight="1">
      <c r="A152" s="10"/>
      <c r="B152" s="10"/>
      <c r="C152" s="10"/>
      <c r="D152" s="10"/>
      <c r="E152" s="10">
        <v>1.0</v>
      </c>
      <c r="F152" s="10"/>
      <c r="G152" s="10"/>
      <c r="H152" s="10"/>
      <c r="I152" s="10"/>
      <c r="J152" s="10">
        <f t="shared" si="1"/>
        <v>0</v>
      </c>
      <c r="K152" s="10">
        <f t="shared" si="2"/>
        <v>1</v>
      </c>
      <c r="L152" s="10"/>
      <c r="M152" s="10">
        <v>1.0</v>
      </c>
      <c r="N152" s="10">
        <v>2.0</v>
      </c>
      <c r="O152" s="10">
        <v>5.0</v>
      </c>
      <c r="P152" s="18" t="s">
        <v>95</v>
      </c>
      <c r="Q152" s="17"/>
      <c r="R152" s="10"/>
      <c r="S152" s="10"/>
      <c r="T152" s="10" t="s">
        <v>46</v>
      </c>
      <c r="U152" s="10">
        <v>719.0</v>
      </c>
      <c r="V152" s="15" t="s">
        <v>403</v>
      </c>
      <c r="W152" s="10"/>
      <c r="X152" s="10"/>
      <c r="Y152" s="10" t="s">
        <v>88</v>
      </c>
      <c r="Z152" s="16" t="s">
        <v>108</v>
      </c>
      <c r="AA152" s="10" t="s">
        <v>89</v>
      </c>
      <c r="AB152" s="10" t="s">
        <v>109</v>
      </c>
      <c r="AC152" s="10"/>
      <c r="AD152" s="10"/>
      <c r="AE152" s="10"/>
      <c r="AF152" s="10"/>
    </row>
    <row r="153" ht="15.75" customHeight="1">
      <c r="A153" s="10"/>
      <c r="B153" s="10"/>
      <c r="C153" s="10"/>
      <c r="D153" s="10"/>
      <c r="E153" s="10">
        <v>1.0</v>
      </c>
      <c r="F153" s="10"/>
      <c r="G153" s="10"/>
      <c r="H153" s="10"/>
      <c r="I153" s="10"/>
      <c r="J153" s="10">
        <f t="shared" si="1"/>
        <v>0</v>
      </c>
      <c r="K153" s="10">
        <f>SUM(E153:J153)</f>
        <v>1</v>
      </c>
      <c r="L153" s="10"/>
      <c r="M153" s="10">
        <v>1.0</v>
      </c>
      <c r="N153" s="10">
        <v>3.0</v>
      </c>
      <c r="O153" s="10" t="s">
        <v>272</v>
      </c>
      <c r="P153" s="10"/>
      <c r="Q153" s="10" t="s">
        <v>273</v>
      </c>
      <c r="R153" s="10"/>
      <c r="S153" s="10"/>
      <c r="T153" s="10"/>
      <c r="U153" s="10">
        <v>46.0</v>
      </c>
      <c r="V153" s="19" t="s">
        <v>404</v>
      </c>
      <c r="W153" s="10"/>
      <c r="X153" s="10"/>
      <c r="Y153" s="10" t="s">
        <v>88</v>
      </c>
      <c r="Z153" s="16" t="s">
        <v>43</v>
      </c>
      <c r="AA153" s="10" t="s">
        <v>89</v>
      </c>
      <c r="AB153" s="10" t="s">
        <v>110</v>
      </c>
      <c r="AC153" s="10" t="s">
        <v>119</v>
      </c>
      <c r="AD153" s="10"/>
      <c r="AE153" s="10"/>
      <c r="AF153" s="10"/>
    </row>
    <row r="154" ht="15.75" customHeight="1">
      <c r="A154" s="10"/>
      <c r="B154" s="10"/>
      <c r="C154" s="10"/>
      <c r="D154" s="10"/>
      <c r="E154" s="10">
        <v>1.0</v>
      </c>
      <c r="F154" s="10"/>
      <c r="G154" s="10"/>
      <c r="H154" s="10"/>
      <c r="I154" s="10"/>
      <c r="J154" s="10">
        <f t="shared" si="1"/>
        <v>0</v>
      </c>
      <c r="K154" s="10">
        <f t="shared" ref="K154:K157" si="3">SUM(E154:I154)</f>
        <v>1</v>
      </c>
      <c r="L154" s="10"/>
      <c r="M154" s="10">
        <v>1.0</v>
      </c>
      <c r="N154" s="10">
        <v>2.0</v>
      </c>
      <c r="O154" s="10">
        <v>15.0</v>
      </c>
      <c r="P154" s="10" t="s">
        <v>405</v>
      </c>
      <c r="Q154" s="17"/>
      <c r="R154" s="10">
        <v>15.6</v>
      </c>
      <c r="S154" s="10" t="s">
        <v>406</v>
      </c>
      <c r="T154" s="10" t="s">
        <v>407</v>
      </c>
      <c r="U154" s="10">
        <v>2090.0</v>
      </c>
      <c r="V154" s="15" t="s">
        <v>408</v>
      </c>
      <c r="W154" s="10"/>
      <c r="X154" s="10"/>
      <c r="Y154" s="10" t="s">
        <v>182</v>
      </c>
      <c r="Z154" s="16" t="s">
        <v>43</v>
      </c>
      <c r="AA154" s="10" t="s">
        <v>89</v>
      </c>
      <c r="AC154" s="10"/>
      <c r="AD154" s="10"/>
      <c r="AE154" s="10"/>
      <c r="AF154" s="10"/>
    </row>
    <row r="155" ht="15.75" customHeight="1">
      <c r="A155" s="10"/>
      <c r="B155" s="10"/>
      <c r="C155" s="10"/>
      <c r="D155" s="10"/>
      <c r="E155" s="10">
        <v>1.0</v>
      </c>
      <c r="F155" s="10"/>
      <c r="G155" s="10"/>
      <c r="H155" s="10"/>
      <c r="I155" s="10"/>
      <c r="J155" s="10">
        <f t="shared" si="1"/>
        <v>0</v>
      </c>
      <c r="K155" s="10">
        <f t="shared" si="3"/>
        <v>1</v>
      </c>
      <c r="L155" s="10"/>
      <c r="M155" s="10">
        <v>1.0</v>
      </c>
      <c r="N155" s="10">
        <v>2.0</v>
      </c>
      <c r="O155" s="10">
        <v>9.0</v>
      </c>
      <c r="P155" s="10" t="s">
        <v>104</v>
      </c>
      <c r="Q155" s="17"/>
      <c r="R155" s="26">
        <v>9.1</v>
      </c>
      <c r="S155" s="10"/>
      <c r="T155" s="10" t="s">
        <v>401</v>
      </c>
      <c r="U155" s="10">
        <v>1382.0</v>
      </c>
      <c r="V155" s="15" t="s">
        <v>409</v>
      </c>
      <c r="W155" s="10"/>
      <c r="X155" s="10"/>
      <c r="Y155" s="10" t="s">
        <v>182</v>
      </c>
      <c r="Z155" s="10" t="s">
        <v>43</v>
      </c>
      <c r="AA155" s="10" t="s">
        <v>89</v>
      </c>
      <c r="AC155" s="10" t="s">
        <v>119</v>
      </c>
      <c r="AD155" s="10"/>
      <c r="AE155" s="10"/>
      <c r="AF155" s="10"/>
    </row>
    <row r="156" ht="15.75" customHeight="1">
      <c r="A156" s="10"/>
      <c r="B156" s="10">
        <v>1.0</v>
      </c>
      <c r="C156" s="10"/>
      <c r="D156" s="10"/>
      <c r="E156" s="10">
        <v>1.0</v>
      </c>
      <c r="F156" s="10"/>
      <c r="G156" s="10"/>
      <c r="H156" s="10"/>
      <c r="I156" s="10"/>
      <c r="J156" s="10">
        <f t="shared" si="1"/>
        <v>1</v>
      </c>
      <c r="K156" s="10">
        <f t="shared" si="3"/>
        <v>1</v>
      </c>
      <c r="L156" s="10">
        <v>1.0</v>
      </c>
      <c r="M156" s="10">
        <v>1.0</v>
      </c>
      <c r="N156" s="10">
        <v>2.0</v>
      </c>
      <c r="O156" s="10">
        <v>6.0</v>
      </c>
      <c r="P156" s="10" t="s">
        <v>79</v>
      </c>
      <c r="Q156" s="17"/>
      <c r="R156" s="10">
        <v>6.3</v>
      </c>
      <c r="S156" s="10"/>
      <c r="T156" s="10" t="s">
        <v>410</v>
      </c>
      <c r="U156" s="10">
        <v>946.0</v>
      </c>
      <c r="V156" s="15" t="s">
        <v>411</v>
      </c>
      <c r="W156" s="10"/>
      <c r="X156" s="10"/>
      <c r="Y156" s="10" t="s">
        <v>182</v>
      </c>
      <c r="Z156" s="16" t="s">
        <v>43</v>
      </c>
      <c r="AA156" s="10" t="s">
        <v>89</v>
      </c>
      <c r="AC156" s="29"/>
      <c r="AD156" s="10"/>
      <c r="AE156" s="10"/>
      <c r="AF156" s="10"/>
    </row>
    <row r="157" ht="15.75" customHeight="1">
      <c r="A157" s="10"/>
      <c r="B157" s="10">
        <v>1.0</v>
      </c>
      <c r="C157" s="10"/>
      <c r="D157" s="10"/>
      <c r="E157" s="10">
        <v>1.0</v>
      </c>
      <c r="F157" s="10"/>
      <c r="G157" s="10"/>
      <c r="H157" s="10"/>
      <c r="I157" s="10"/>
      <c r="J157" s="10">
        <f t="shared" si="1"/>
        <v>1</v>
      </c>
      <c r="K157" s="10">
        <f t="shared" si="3"/>
        <v>1</v>
      </c>
      <c r="L157" s="10">
        <v>1.0</v>
      </c>
      <c r="M157" s="10">
        <v>1.0</v>
      </c>
      <c r="N157" s="10">
        <v>2.0</v>
      </c>
      <c r="O157" s="10">
        <v>6.0</v>
      </c>
      <c r="P157" s="10" t="s">
        <v>79</v>
      </c>
      <c r="Q157" s="17"/>
      <c r="R157" s="10" t="s">
        <v>412</v>
      </c>
      <c r="S157" s="10"/>
      <c r="T157" s="10" t="s">
        <v>413</v>
      </c>
      <c r="U157" s="10">
        <v>996.0</v>
      </c>
      <c r="V157" s="15" t="s">
        <v>414</v>
      </c>
      <c r="W157" s="10"/>
      <c r="X157" s="10"/>
      <c r="Y157" s="10" t="s">
        <v>88</v>
      </c>
      <c r="Z157" s="10" t="s">
        <v>43</v>
      </c>
      <c r="AA157" s="10" t="s">
        <v>89</v>
      </c>
      <c r="AB157" s="10" t="s">
        <v>224</v>
      </c>
      <c r="AC157" s="10" t="s">
        <v>119</v>
      </c>
      <c r="AD157" s="10"/>
      <c r="AE157" s="10"/>
      <c r="AF157" s="10"/>
    </row>
    <row r="158" ht="15.75" customHeight="1">
      <c r="A158" s="10"/>
      <c r="B158" s="10"/>
      <c r="C158" s="10"/>
      <c r="D158" s="10"/>
      <c r="E158" s="10">
        <v>1.0</v>
      </c>
      <c r="F158" s="10"/>
      <c r="G158" s="10"/>
      <c r="H158" s="10"/>
      <c r="I158" s="10"/>
      <c r="J158" s="10">
        <f t="shared" si="1"/>
        <v>0</v>
      </c>
      <c r="K158" s="10">
        <f t="shared" ref="K158:K159" si="4">SUM(E158:J158)</f>
        <v>1</v>
      </c>
      <c r="L158" s="10"/>
      <c r="M158" s="10">
        <v>1.0</v>
      </c>
      <c r="N158" s="10">
        <v>3.0</v>
      </c>
      <c r="O158" s="10" t="s">
        <v>272</v>
      </c>
      <c r="P158" s="10"/>
      <c r="Q158" s="10" t="s">
        <v>273</v>
      </c>
      <c r="R158" s="10"/>
      <c r="S158" s="10"/>
      <c r="T158" s="10"/>
      <c r="U158" s="10">
        <v>4.0</v>
      </c>
      <c r="V158" s="19" t="s">
        <v>415</v>
      </c>
      <c r="W158" s="10"/>
      <c r="X158" s="10"/>
      <c r="Y158" s="10" t="s">
        <v>42</v>
      </c>
      <c r="Z158" s="16"/>
      <c r="AA158" s="10" t="s">
        <v>89</v>
      </c>
      <c r="AB158" s="28" t="s">
        <v>44</v>
      </c>
      <c r="AC158" s="10" t="s">
        <v>119</v>
      </c>
      <c r="AD158" s="10"/>
      <c r="AE158" s="10"/>
      <c r="AF158" s="10"/>
    </row>
    <row r="159" ht="15.75" customHeight="1">
      <c r="A159" s="10"/>
      <c r="B159" s="10"/>
      <c r="C159" s="10"/>
      <c r="D159" s="10"/>
      <c r="E159" s="10">
        <v>1.0</v>
      </c>
      <c r="F159" s="10"/>
      <c r="G159" s="10"/>
      <c r="H159" s="10"/>
      <c r="I159" s="10"/>
      <c r="J159" s="10">
        <f t="shared" si="1"/>
        <v>0</v>
      </c>
      <c r="K159" s="10">
        <f t="shared" si="4"/>
        <v>1</v>
      </c>
      <c r="L159" s="10"/>
      <c r="M159" s="10">
        <v>1.0</v>
      </c>
      <c r="N159" s="10">
        <v>3.0</v>
      </c>
      <c r="O159" s="10" t="s">
        <v>272</v>
      </c>
      <c r="P159" s="10"/>
      <c r="Q159" s="10" t="s">
        <v>273</v>
      </c>
      <c r="R159" s="10"/>
      <c r="S159" s="10"/>
      <c r="T159" s="10"/>
      <c r="U159" s="10">
        <v>45.0</v>
      </c>
      <c r="V159" s="19" t="s">
        <v>416</v>
      </c>
      <c r="W159" s="10"/>
      <c r="X159" s="10"/>
      <c r="Y159" s="10" t="s">
        <v>88</v>
      </c>
      <c r="Z159" s="16"/>
      <c r="AA159" s="10" t="s">
        <v>89</v>
      </c>
      <c r="AC159" s="10" t="s">
        <v>119</v>
      </c>
      <c r="AD159" s="10"/>
      <c r="AE159" s="10"/>
      <c r="AF159" s="10"/>
    </row>
    <row r="160" ht="15.75" customHeight="1">
      <c r="A160" s="10"/>
      <c r="B160" s="10"/>
      <c r="C160" s="10"/>
      <c r="D160" s="10"/>
      <c r="E160" s="10">
        <v>1.0</v>
      </c>
      <c r="F160" s="10"/>
      <c r="G160" s="10"/>
      <c r="H160" s="10"/>
      <c r="I160" s="10"/>
      <c r="J160" s="10">
        <f t="shared" si="1"/>
        <v>0</v>
      </c>
      <c r="K160" s="10">
        <f t="shared" ref="K160:K176" si="5">SUM(E160:I160)</f>
        <v>1</v>
      </c>
      <c r="L160" s="10"/>
      <c r="M160" s="10">
        <v>1.0</v>
      </c>
      <c r="N160" s="10">
        <v>2.0</v>
      </c>
      <c r="O160" s="10">
        <v>18.0</v>
      </c>
      <c r="P160" s="10" t="s">
        <v>152</v>
      </c>
      <c r="Q160" s="17"/>
      <c r="R160" s="10">
        <v>18.5</v>
      </c>
      <c r="S160" s="10" t="s">
        <v>417</v>
      </c>
      <c r="T160" s="10" t="s">
        <v>418</v>
      </c>
      <c r="U160" s="10">
        <v>2729.0</v>
      </c>
      <c r="V160" s="15" t="s">
        <v>419</v>
      </c>
      <c r="W160" s="10"/>
      <c r="X160" s="10"/>
      <c r="Y160" s="10" t="s">
        <v>88</v>
      </c>
      <c r="Z160" s="16"/>
      <c r="AA160" s="10" t="s">
        <v>89</v>
      </c>
      <c r="AC160" s="10" t="s">
        <v>119</v>
      </c>
      <c r="AD160" s="10"/>
      <c r="AE160" s="10"/>
      <c r="AF160" s="10"/>
    </row>
    <row r="161" ht="15.75" customHeight="1">
      <c r="A161" s="10"/>
      <c r="B161" s="10"/>
      <c r="C161" s="10"/>
      <c r="D161" s="10"/>
      <c r="E161" s="10">
        <v>1.0</v>
      </c>
      <c r="F161" s="10"/>
      <c r="G161" s="10"/>
      <c r="H161" s="10"/>
      <c r="I161" s="10"/>
      <c r="J161" s="10">
        <f t="shared" si="1"/>
        <v>0</v>
      </c>
      <c r="K161" s="10">
        <f t="shared" si="5"/>
        <v>1</v>
      </c>
      <c r="L161" s="10"/>
      <c r="M161" s="10">
        <v>1.0</v>
      </c>
      <c r="N161" s="10">
        <v>3.0</v>
      </c>
      <c r="O161" s="10">
        <v>17.0</v>
      </c>
      <c r="P161" s="10"/>
      <c r="Q161" s="10" t="s">
        <v>48</v>
      </c>
      <c r="R161" s="10">
        <v>17.1</v>
      </c>
      <c r="S161" s="10" t="s">
        <v>420</v>
      </c>
      <c r="T161" s="10"/>
      <c r="U161" s="10">
        <v>1732.0</v>
      </c>
      <c r="V161" s="15" t="s">
        <v>421</v>
      </c>
      <c r="W161" s="10"/>
      <c r="X161" s="10"/>
      <c r="Y161" s="10" t="s">
        <v>88</v>
      </c>
      <c r="Z161" s="16"/>
      <c r="AA161" s="10" t="s">
        <v>89</v>
      </c>
      <c r="AB161" s="10" t="s">
        <v>130</v>
      </c>
      <c r="AC161" s="10" t="s">
        <v>119</v>
      </c>
      <c r="AD161" s="10"/>
      <c r="AE161" s="10"/>
      <c r="AF161" s="10"/>
    </row>
    <row r="162" ht="15.75" customHeight="1">
      <c r="A162" s="10"/>
      <c r="B162" s="10">
        <v>1.0</v>
      </c>
      <c r="C162" s="10"/>
      <c r="D162" s="10"/>
      <c r="E162" s="10">
        <v>1.0</v>
      </c>
      <c r="F162" s="10"/>
      <c r="G162" s="10"/>
      <c r="H162" s="10"/>
      <c r="I162" s="10"/>
      <c r="J162" s="10">
        <f t="shared" si="1"/>
        <v>1</v>
      </c>
      <c r="K162" s="10">
        <f t="shared" si="5"/>
        <v>1</v>
      </c>
      <c r="L162" s="10">
        <v>1.0</v>
      </c>
      <c r="M162" s="10">
        <v>1.0</v>
      </c>
      <c r="N162" s="10">
        <v>3.0</v>
      </c>
      <c r="O162" s="10">
        <v>12.0</v>
      </c>
      <c r="P162" s="10"/>
      <c r="Q162" s="10" t="s">
        <v>299</v>
      </c>
      <c r="R162" s="10">
        <v>12.5</v>
      </c>
      <c r="S162" s="10" t="s">
        <v>422</v>
      </c>
      <c r="T162" s="10" t="s">
        <v>423</v>
      </c>
      <c r="U162" s="10">
        <v>1304.0</v>
      </c>
      <c r="V162" s="15" t="s">
        <v>424</v>
      </c>
      <c r="W162" s="10"/>
      <c r="X162" s="10"/>
      <c r="Y162" s="10" t="s">
        <v>88</v>
      </c>
      <c r="Z162" s="16"/>
      <c r="AA162" s="10" t="s">
        <v>89</v>
      </c>
      <c r="AC162" s="10" t="s">
        <v>119</v>
      </c>
      <c r="AD162" s="10"/>
      <c r="AE162" s="10"/>
      <c r="AF162" s="10"/>
    </row>
    <row r="163" ht="15.75" customHeight="1">
      <c r="A163" s="10"/>
      <c r="B163" s="10"/>
      <c r="C163" s="10"/>
      <c r="D163" s="10"/>
      <c r="E163" s="10">
        <v>1.0</v>
      </c>
      <c r="F163" s="10"/>
      <c r="G163" s="10"/>
      <c r="H163" s="10"/>
      <c r="I163" s="10"/>
      <c r="J163" s="10">
        <f t="shared" si="1"/>
        <v>0</v>
      </c>
      <c r="K163" s="10">
        <f t="shared" si="5"/>
        <v>1</v>
      </c>
      <c r="L163" s="10"/>
      <c r="M163" s="10">
        <v>1.0</v>
      </c>
      <c r="N163" s="10">
        <v>2.0</v>
      </c>
      <c r="O163" s="10">
        <v>9.0</v>
      </c>
      <c r="P163" s="10" t="s">
        <v>104</v>
      </c>
      <c r="Q163" s="17"/>
      <c r="R163" s="10">
        <v>9.4</v>
      </c>
      <c r="S163" s="10"/>
      <c r="T163" s="10" t="s">
        <v>425</v>
      </c>
      <c r="U163" s="10">
        <v>1310.0</v>
      </c>
      <c r="V163" s="15" t="s">
        <v>426</v>
      </c>
      <c r="W163" s="10"/>
      <c r="X163" s="10"/>
      <c r="Y163" s="10" t="s">
        <v>88</v>
      </c>
      <c r="Z163" s="16"/>
      <c r="AA163" s="10" t="s">
        <v>89</v>
      </c>
      <c r="AC163" s="10"/>
      <c r="AD163" s="10"/>
      <c r="AE163" s="10"/>
      <c r="AF163" s="10"/>
    </row>
    <row r="164" ht="15.75" customHeight="1">
      <c r="A164" s="10"/>
      <c r="B164" s="10"/>
      <c r="C164" s="10"/>
      <c r="D164" s="10"/>
      <c r="E164" s="10">
        <v>1.0</v>
      </c>
      <c r="F164" s="10"/>
      <c r="G164" s="10"/>
      <c r="H164" s="10"/>
      <c r="I164" s="10"/>
      <c r="J164" s="10">
        <f t="shared" si="1"/>
        <v>0</v>
      </c>
      <c r="K164" s="10">
        <f t="shared" si="5"/>
        <v>1</v>
      </c>
      <c r="L164" s="10"/>
      <c r="M164" s="10">
        <v>1.0</v>
      </c>
      <c r="N164" s="10">
        <v>2.0</v>
      </c>
      <c r="O164" s="10">
        <v>9.0</v>
      </c>
      <c r="P164" s="10" t="s">
        <v>104</v>
      </c>
      <c r="Q164" s="17"/>
      <c r="R164" s="10">
        <v>9.12</v>
      </c>
      <c r="S164" s="10"/>
      <c r="T164" s="10" t="s">
        <v>427</v>
      </c>
      <c r="U164" s="10">
        <v>1397.0</v>
      </c>
      <c r="V164" s="15" t="s">
        <v>428</v>
      </c>
      <c r="W164" s="10"/>
      <c r="X164" s="10"/>
      <c r="Y164" s="10" t="s">
        <v>88</v>
      </c>
      <c r="Z164" s="16"/>
      <c r="AA164" s="10" t="s">
        <v>89</v>
      </c>
      <c r="AC164" s="10"/>
      <c r="AD164" s="10"/>
      <c r="AE164" s="10"/>
      <c r="AF164" s="10"/>
    </row>
    <row r="165" ht="15.75" customHeight="1">
      <c r="A165" s="10"/>
      <c r="B165" s="10"/>
      <c r="C165" s="10"/>
      <c r="D165" s="10"/>
      <c r="E165" s="10">
        <v>1.0</v>
      </c>
      <c r="F165" s="10"/>
      <c r="G165" s="10"/>
      <c r="H165" s="10"/>
      <c r="I165" s="10"/>
      <c r="J165" s="10">
        <f t="shared" si="1"/>
        <v>0</v>
      </c>
      <c r="K165" s="10">
        <f t="shared" si="5"/>
        <v>1</v>
      </c>
      <c r="L165" s="10"/>
      <c r="M165" s="10">
        <v>1.0</v>
      </c>
      <c r="N165" s="10">
        <v>2.0</v>
      </c>
      <c r="O165" s="10">
        <v>6.0</v>
      </c>
      <c r="P165" s="10" t="s">
        <v>79</v>
      </c>
      <c r="Q165" s="17"/>
      <c r="R165" s="10">
        <v>6.4</v>
      </c>
      <c r="S165" s="10"/>
      <c r="T165" s="10" t="s">
        <v>82</v>
      </c>
      <c r="U165" s="10">
        <v>974.0</v>
      </c>
      <c r="V165" s="15" t="s">
        <v>429</v>
      </c>
      <c r="W165" s="10"/>
      <c r="X165" s="10"/>
      <c r="Y165" s="10" t="s">
        <v>88</v>
      </c>
      <c r="Z165" s="16"/>
      <c r="AA165" s="10" t="s">
        <v>89</v>
      </c>
      <c r="AC165" s="10" t="s">
        <v>119</v>
      </c>
      <c r="AD165" s="10"/>
      <c r="AE165" s="10"/>
      <c r="AF165" s="10"/>
    </row>
    <row r="166" ht="15.75" customHeight="1">
      <c r="A166" s="10"/>
      <c r="B166" s="10"/>
      <c r="C166" s="10"/>
      <c r="D166" s="10"/>
      <c r="E166" s="10">
        <v>1.0</v>
      </c>
      <c r="F166" s="10"/>
      <c r="G166" s="10"/>
      <c r="H166" s="10"/>
      <c r="I166" s="10"/>
      <c r="J166" s="10">
        <f t="shared" si="1"/>
        <v>0</v>
      </c>
      <c r="K166" s="10">
        <f t="shared" si="5"/>
        <v>1</v>
      </c>
      <c r="L166" s="10"/>
      <c r="M166" s="10">
        <v>1.0</v>
      </c>
      <c r="N166" s="10">
        <v>2.0</v>
      </c>
      <c r="O166" s="10">
        <v>5.0</v>
      </c>
      <c r="P166" s="18" t="s">
        <v>95</v>
      </c>
      <c r="Q166" s="17"/>
      <c r="R166" s="10">
        <v>5.14</v>
      </c>
      <c r="S166" s="10"/>
      <c r="T166" s="10" t="s">
        <v>430</v>
      </c>
      <c r="U166" s="10">
        <v>821.0</v>
      </c>
      <c r="V166" s="15" t="s">
        <v>431</v>
      </c>
      <c r="W166" s="10"/>
      <c r="X166" s="10"/>
      <c r="Y166" s="10" t="s">
        <v>195</v>
      </c>
      <c r="Z166" s="16"/>
      <c r="AA166" s="10" t="s">
        <v>89</v>
      </c>
      <c r="AC166" s="10"/>
      <c r="AD166" s="10"/>
      <c r="AE166" s="10"/>
      <c r="AF166" s="10"/>
    </row>
    <row r="167" ht="15.75" customHeight="1">
      <c r="A167" s="10"/>
      <c r="B167" s="10">
        <v>1.0</v>
      </c>
      <c r="C167" s="10"/>
      <c r="D167" s="10"/>
      <c r="E167" s="10"/>
      <c r="F167" s="10"/>
      <c r="G167" s="10"/>
      <c r="H167" s="10"/>
      <c r="I167" s="10"/>
      <c r="J167" s="10">
        <f t="shared" si="1"/>
        <v>1</v>
      </c>
      <c r="K167" s="10">
        <f t="shared" si="5"/>
        <v>0</v>
      </c>
      <c r="L167" s="10">
        <v>1.0</v>
      </c>
      <c r="M167" s="10"/>
      <c r="N167" s="10">
        <v>2.0</v>
      </c>
      <c r="O167" s="10">
        <v>5.0</v>
      </c>
      <c r="P167" s="18" t="s">
        <v>95</v>
      </c>
      <c r="Q167" s="17"/>
      <c r="R167" s="10">
        <v>5.12</v>
      </c>
      <c r="S167" s="10"/>
      <c r="T167" s="10" t="s">
        <v>432</v>
      </c>
      <c r="U167" s="10">
        <v>801.0</v>
      </c>
      <c r="V167" s="15" t="s">
        <v>433</v>
      </c>
      <c r="W167" s="15" t="s">
        <v>108</v>
      </c>
      <c r="X167" s="10"/>
      <c r="Y167" s="10"/>
      <c r="Z167" s="10"/>
      <c r="AA167" s="10" t="s">
        <v>187</v>
      </c>
      <c r="AB167" s="10"/>
      <c r="AC167" s="10" t="s">
        <v>119</v>
      </c>
      <c r="AD167" s="10"/>
      <c r="AE167" s="10"/>
      <c r="AF167" s="10"/>
    </row>
    <row r="168" ht="15.75" customHeight="1">
      <c r="A168" s="10"/>
      <c r="B168" s="10">
        <v>1.0</v>
      </c>
      <c r="C168" s="10"/>
      <c r="D168" s="10"/>
      <c r="E168" s="10"/>
      <c r="F168" s="10"/>
      <c r="G168" s="10"/>
      <c r="H168" s="10"/>
      <c r="I168" s="10"/>
      <c r="J168" s="10">
        <f t="shared" si="1"/>
        <v>1</v>
      </c>
      <c r="K168" s="10">
        <f t="shared" si="5"/>
        <v>0</v>
      </c>
      <c r="L168" s="10">
        <v>1.0</v>
      </c>
      <c r="M168" s="10"/>
      <c r="N168" s="10">
        <v>2.0</v>
      </c>
      <c r="O168" s="10">
        <v>10.0</v>
      </c>
      <c r="P168" s="10" t="s">
        <v>259</v>
      </c>
      <c r="Q168" s="17"/>
      <c r="R168" s="10">
        <v>10.5</v>
      </c>
      <c r="S168" s="10" t="s">
        <v>358</v>
      </c>
      <c r="T168" s="10" t="s">
        <v>434</v>
      </c>
      <c r="U168" s="10">
        <v>1524.0</v>
      </c>
      <c r="V168" s="15" t="s">
        <v>435</v>
      </c>
      <c r="W168" s="10"/>
      <c r="X168" s="10"/>
      <c r="Y168" s="10" t="s">
        <v>178</v>
      </c>
      <c r="Z168" s="10" t="s">
        <v>179</v>
      </c>
      <c r="AA168" s="10" t="s">
        <v>187</v>
      </c>
      <c r="AB168" s="10"/>
      <c r="AC168" s="10"/>
      <c r="AD168" s="10"/>
      <c r="AE168" s="10"/>
      <c r="AF168" s="10"/>
    </row>
    <row r="169" ht="15.75" customHeight="1">
      <c r="A169" s="10"/>
      <c r="B169" s="10"/>
      <c r="C169" s="10"/>
      <c r="D169" s="10"/>
      <c r="E169" s="10">
        <v>1.0</v>
      </c>
      <c r="F169" s="10"/>
      <c r="G169" s="10"/>
      <c r="H169" s="10"/>
      <c r="I169" s="10"/>
      <c r="J169" s="10">
        <f t="shared" si="1"/>
        <v>0</v>
      </c>
      <c r="K169" s="10">
        <f t="shared" si="5"/>
        <v>1</v>
      </c>
      <c r="L169" s="10"/>
      <c r="M169" s="10">
        <v>1.0</v>
      </c>
      <c r="N169" s="10">
        <v>2.0</v>
      </c>
      <c r="O169" s="10">
        <v>5.0</v>
      </c>
      <c r="P169" s="18" t="s">
        <v>95</v>
      </c>
      <c r="Q169" s="17"/>
      <c r="R169" s="10">
        <v>5.13</v>
      </c>
      <c r="S169" s="10"/>
      <c r="T169" s="10" t="s">
        <v>208</v>
      </c>
      <c r="U169" s="10">
        <v>820.0</v>
      </c>
      <c r="V169" s="15" t="s">
        <v>436</v>
      </c>
      <c r="W169" s="10"/>
      <c r="X169" s="10"/>
      <c r="Y169" s="10" t="s">
        <v>195</v>
      </c>
      <c r="Z169" s="16" t="s">
        <v>179</v>
      </c>
      <c r="AA169" s="10" t="s">
        <v>187</v>
      </c>
      <c r="AB169" s="10" t="s">
        <v>89</v>
      </c>
      <c r="AC169" s="10"/>
      <c r="AD169" s="10"/>
      <c r="AE169" s="10"/>
      <c r="AF169" s="10"/>
    </row>
    <row r="170" ht="15.75" customHeight="1">
      <c r="A170" s="10"/>
      <c r="B170" s="10">
        <v>1.0</v>
      </c>
      <c r="C170" s="10"/>
      <c r="D170" s="10"/>
      <c r="E170" s="10"/>
      <c r="F170" s="10"/>
      <c r="G170" s="10"/>
      <c r="H170" s="10"/>
      <c r="I170" s="10"/>
      <c r="J170" s="10">
        <f t="shared" si="1"/>
        <v>1</v>
      </c>
      <c r="K170" s="10">
        <f t="shared" si="5"/>
        <v>0</v>
      </c>
      <c r="L170" s="10">
        <v>1.0</v>
      </c>
      <c r="M170" s="10"/>
      <c r="N170" s="10">
        <v>2.0</v>
      </c>
      <c r="O170" s="10">
        <v>5.0</v>
      </c>
      <c r="P170" s="18" t="s">
        <v>95</v>
      </c>
      <c r="Q170" s="17"/>
      <c r="R170" s="10">
        <v>5.1</v>
      </c>
      <c r="S170" s="10"/>
      <c r="T170" s="10" t="s">
        <v>432</v>
      </c>
      <c r="U170" s="10">
        <v>801.0</v>
      </c>
      <c r="V170" s="15" t="s">
        <v>437</v>
      </c>
      <c r="W170" s="10"/>
      <c r="X170" s="10"/>
      <c r="Y170" s="10" t="s">
        <v>178</v>
      </c>
      <c r="Z170" s="10" t="s">
        <v>179</v>
      </c>
      <c r="AA170" s="10" t="s">
        <v>187</v>
      </c>
      <c r="AB170" s="10"/>
      <c r="AC170" s="10"/>
      <c r="AD170" s="10"/>
      <c r="AE170" s="10"/>
      <c r="AF170" s="10"/>
    </row>
    <row r="171" ht="15.75" customHeight="1">
      <c r="A171" s="10"/>
      <c r="B171" s="10">
        <v>1.0</v>
      </c>
      <c r="C171" s="10"/>
      <c r="D171" s="10"/>
      <c r="E171" s="10"/>
      <c r="F171" s="10"/>
      <c r="G171" s="10"/>
      <c r="H171" s="10"/>
      <c r="I171" s="10"/>
      <c r="J171" s="10">
        <f t="shared" si="1"/>
        <v>1</v>
      </c>
      <c r="K171" s="10">
        <f t="shared" si="5"/>
        <v>0</v>
      </c>
      <c r="L171" s="10">
        <v>1.0</v>
      </c>
      <c r="M171" s="10"/>
      <c r="N171" s="10">
        <v>2.0</v>
      </c>
      <c r="O171" s="10">
        <v>16.0</v>
      </c>
      <c r="P171" s="10" t="s">
        <v>60</v>
      </c>
      <c r="Q171" s="17"/>
      <c r="R171" s="10">
        <v>16.5</v>
      </c>
      <c r="S171" s="10" t="s">
        <v>247</v>
      </c>
      <c r="T171" s="10" t="s">
        <v>438</v>
      </c>
      <c r="U171" s="10">
        <v>2461.0</v>
      </c>
      <c r="V171" s="23" t="s">
        <v>439</v>
      </c>
      <c r="W171" s="16" t="s">
        <v>145</v>
      </c>
      <c r="X171" s="16"/>
      <c r="Y171" s="16"/>
      <c r="Z171" s="16"/>
      <c r="AA171" s="10" t="s">
        <v>130</v>
      </c>
      <c r="AB171" s="10" t="s">
        <v>109</v>
      </c>
      <c r="AC171" s="10" t="s">
        <v>119</v>
      </c>
      <c r="AD171" s="10"/>
      <c r="AE171" s="10"/>
      <c r="AF171" s="10"/>
    </row>
    <row r="172" ht="15.75" customHeight="1">
      <c r="A172" s="10"/>
      <c r="B172" s="10">
        <v>1.0</v>
      </c>
      <c r="C172" s="10"/>
      <c r="D172" s="10"/>
      <c r="E172" s="10"/>
      <c r="F172" s="10"/>
      <c r="G172" s="10"/>
      <c r="H172" s="10"/>
      <c r="I172" s="10"/>
      <c r="J172" s="10">
        <f t="shared" si="1"/>
        <v>1</v>
      </c>
      <c r="K172" s="10">
        <f t="shared" si="5"/>
        <v>0</v>
      </c>
      <c r="L172" s="10">
        <v>1.0</v>
      </c>
      <c r="M172" s="10"/>
      <c r="N172" s="10">
        <v>2.0</v>
      </c>
      <c r="O172" s="10">
        <v>12.0</v>
      </c>
      <c r="P172" s="10" t="s">
        <v>75</v>
      </c>
      <c r="Q172" s="17"/>
      <c r="R172" s="10">
        <v>12.3</v>
      </c>
      <c r="S172" s="10" t="s">
        <v>327</v>
      </c>
      <c r="T172" s="10" t="s">
        <v>440</v>
      </c>
      <c r="U172" s="10">
        <v>1698.0</v>
      </c>
      <c r="V172" s="15" t="s">
        <v>441</v>
      </c>
      <c r="W172" s="10" t="s">
        <v>156</v>
      </c>
      <c r="X172" s="10" t="s">
        <v>108</v>
      </c>
      <c r="Y172" s="10"/>
      <c r="Z172" s="10"/>
      <c r="AA172" s="10" t="s">
        <v>130</v>
      </c>
      <c r="AB172" s="10" t="s">
        <v>109</v>
      </c>
      <c r="AC172" s="10"/>
      <c r="AD172" s="10"/>
      <c r="AE172" s="10"/>
      <c r="AF172" s="10"/>
    </row>
    <row r="173" ht="15.75" customHeight="1">
      <c r="A173" s="10"/>
      <c r="B173" s="10">
        <v>1.0</v>
      </c>
      <c r="C173" s="10"/>
      <c r="D173" s="10"/>
      <c r="E173" s="10"/>
      <c r="F173" s="10"/>
      <c r="G173" s="10"/>
      <c r="H173" s="10"/>
      <c r="I173" s="10"/>
      <c r="J173" s="10">
        <f t="shared" si="1"/>
        <v>1</v>
      </c>
      <c r="K173" s="10">
        <f t="shared" si="5"/>
        <v>0</v>
      </c>
      <c r="L173" s="10">
        <v>1.0</v>
      </c>
      <c r="M173" s="10"/>
      <c r="N173" s="10">
        <v>2.0</v>
      </c>
      <c r="O173" s="10">
        <v>7.0</v>
      </c>
      <c r="P173" s="10" t="s">
        <v>115</v>
      </c>
      <c r="Q173" s="17"/>
      <c r="R173" s="10">
        <v>7.1</v>
      </c>
      <c r="S173" s="10"/>
      <c r="T173" s="10" t="s">
        <v>133</v>
      </c>
      <c r="U173" s="10">
        <v>1058.0</v>
      </c>
      <c r="V173" s="15" t="s">
        <v>442</v>
      </c>
      <c r="W173" s="15" t="s">
        <v>108</v>
      </c>
      <c r="X173" s="10"/>
      <c r="Y173" s="10"/>
      <c r="Z173" s="10"/>
      <c r="AA173" s="10" t="s">
        <v>130</v>
      </c>
      <c r="AB173" s="10" t="s">
        <v>109</v>
      </c>
      <c r="AC173" s="10" t="s">
        <v>119</v>
      </c>
      <c r="AD173" s="10"/>
      <c r="AE173" s="10"/>
      <c r="AF173" s="10"/>
    </row>
    <row r="174" ht="15.75" customHeight="1">
      <c r="A174" s="22"/>
      <c r="B174" s="22">
        <v>1.0</v>
      </c>
      <c r="C174" s="22"/>
      <c r="D174" s="22"/>
      <c r="E174" s="22"/>
      <c r="F174" s="22"/>
      <c r="G174" s="22"/>
      <c r="H174" s="22"/>
      <c r="I174" s="22"/>
      <c r="J174" s="10">
        <f t="shared" si="1"/>
        <v>1</v>
      </c>
      <c r="K174" s="10">
        <f t="shared" si="5"/>
        <v>0</v>
      </c>
      <c r="L174" s="10">
        <v>1.0</v>
      </c>
      <c r="M174" s="22"/>
      <c r="N174" s="22">
        <v>2.0</v>
      </c>
      <c r="O174" s="10">
        <v>9.0</v>
      </c>
      <c r="P174" s="10" t="s">
        <v>104</v>
      </c>
      <c r="Q174" s="17"/>
      <c r="R174" s="26">
        <v>9.1</v>
      </c>
      <c r="S174" s="22"/>
      <c r="T174" s="10" t="s">
        <v>443</v>
      </c>
      <c r="U174" s="10">
        <v>1377.0</v>
      </c>
      <c r="V174" s="15" t="s">
        <v>444</v>
      </c>
      <c r="W174" s="10" t="s">
        <v>124</v>
      </c>
      <c r="X174" s="17"/>
      <c r="Y174" s="22"/>
      <c r="Z174" s="22"/>
      <c r="AA174" s="10" t="s">
        <v>130</v>
      </c>
      <c r="AB174" s="10" t="s">
        <v>109</v>
      </c>
      <c r="AC174" s="22"/>
      <c r="AD174" s="10"/>
      <c r="AE174" s="10"/>
      <c r="AF174" s="10"/>
    </row>
    <row r="175" ht="15.75" customHeight="1">
      <c r="A175" s="10"/>
      <c r="B175" s="10"/>
      <c r="C175" s="10">
        <v>1.0</v>
      </c>
      <c r="D175" s="10"/>
      <c r="E175" s="10"/>
      <c r="F175" s="10"/>
      <c r="G175" s="10"/>
      <c r="H175" s="10"/>
      <c r="I175" s="10"/>
      <c r="J175" s="10">
        <f t="shared" si="1"/>
        <v>1</v>
      </c>
      <c r="K175" s="10">
        <f t="shared" si="5"/>
        <v>0</v>
      </c>
      <c r="L175" s="10">
        <v>1.0</v>
      </c>
      <c r="M175" s="10"/>
      <c r="N175" s="10">
        <v>2.0</v>
      </c>
      <c r="O175" s="10">
        <v>7.0</v>
      </c>
      <c r="P175" s="10" t="s">
        <v>115</v>
      </c>
      <c r="Q175" s="17"/>
      <c r="R175" s="10">
        <v>7.1</v>
      </c>
      <c r="S175" s="10"/>
      <c r="T175" s="10" t="s">
        <v>445</v>
      </c>
      <c r="U175" s="10">
        <v>1051.0</v>
      </c>
      <c r="V175" s="15" t="s">
        <v>446</v>
      </c>
      <c r="W175" s="15" t="s">
        <v>124</v>
      </c>
      <c r="X175" s="10" t="s">
        <v>127</v>
      </c>
      <c r="Y175" s="10"/>
      <c r="Z175" s="10"/>
      <c r="AA175" s="10" t="s">
        <v>130</v>
      </c>
      <c r="AB175" s="10" t="s">
        <v>109</v>
      </c>
      <c r="AC175" s="10"/>
      <c r="AD175" s="10"/>
      <c r="AE175" s="10"/>
      <c r="AF175" s="10"/>
    </row>
    <row r="176" ht="15.75" customHeight="1">
      <c r="A176" s="10"/>
      <c r="B176" s="10">
        <v>1.0</v>
      </c>
      <c r="C176" s="10"/>
      <c r="D176" s="10"/>
      <c r="E176" s="10"/>
      <c r="F176" s="10"/>
      <c r="G176" s="10"/>
      <c r="H176" s="10"/>
      <c r="I176" s="10"/>
      <c r="J176" s="10">
        <f t="shared" si="1"/>
        <v>1</v>
      </c>
      <c r="K176" s="10">
        <f t="shared" si="5"/>
        <v>0</v>
      </c>
      <c r="L176" s="10">
        <v>1.0</v>
      </c>
      <c r="M176" s="10"/>
      <c r="N176" s="10">
        <v>2.0</v>
      </c>
      <c r="O176" s="10">
        <v>7.0</v>
      </c>
      <c r="P176" s="10" t="s">
        <v>115</v>
      </c>
      <c r="Q176" s="17"/>
      <c r="R176" s="10">
        <v>7.2</v>
      </c>
      <c r="S176" s="10"/>
      <c r="T176" s="10" t="s">
        <v>447</v>
      </c>
      <c r="U176" s="10">
        <v>1066.0</v>
      </c>
      <c r="V176" s="15" t="s">
        <v>448</v>
      </c>
      <c r="W176" s="10" t="s">
        <v>124</v>
      </c>
      <c r="X176" s="10"/>
      <c r="Y176" s="10"/>
      <c r="Z176" s="10"/>
      <c r="AA176" s="10" t="s">
        <v>130</v>
      </c>
      <c r="AB176" s="10" t="s">
        <v>109</v>
      </c>
      <c r="AC176" s="10"/>
      <c r="AD176" s="10"/>
      <c r="AE176" s="10"/>
      <c r="AF176" s="10"/>
    </row>
    <row r="177" ht="15.75" customHeight="1">
      <c r="A177" s="10"/>
      <c r="B177" s="10"/>
      <c r="C177" s="10">
        <v>1.0</v>
      </c>
      <c r="D177" s="10"/>
      <c r="E177" s="10"/>
      <c r="F177" s="10"/>
      <c r="G177" s="10"/>
      <c r="H177" s="10"/>
      <c r="I177" s="10"/>
      <c r="J177" s="10">
        <v>1.0</v>
      </c>
      <c r="K177" s="10">
        <v>0.0</v>
      </c>
      <c r="L177" s="10">
        <v>1.0</v>
      </c>
      <c r="M177" s="10"/>
      <c r="N177" s="10">
        <v>2.0</v>
      </c>
      <c r="O177" s="10">
        <v>8.0</v>
      </c>
      <c r="P177" s="10" t="s">
        <v>111</v>
      </c>
      <c r="Q177" s="17"/>
      <c r="R177" s="10">
        <v>8.4</v>
      </c>
      <c r="S177" s="10"/>
      <c r="T177" s="10" t="s">
        <v>449</v>
      </c>
      <c r="U177" s="10">
        <v>1217.0</v>
      </c>
      <c r="V177" s="15" t="s">
        <v>450</v>
      </c>
      <c r="W177" s="10" t="s">
        <v>127</v>
      </c>
      <c r="X177" s="10" t="s">
        <v>156</v>
      </c>
      <c r="Y177" s="10"/>
      <c r="Z177" s="10"/>
      <c r="AA177" s="10" t="s">
        <v>130</v>
      </c>
      <c r="AB177" s="10" t="s">
        <v>109</v>
      </c>
      <c r="AC177" s="10"/>
      <c r="AD177" s="10"/>
      <c r="AE177" s="10"/>
      <c r="AF177" s="10"/>
    </row>
    <row r="178" ht="15.75" customHeight="1">
      <c r="A178" s="10"/>
      <c r="B178" s="10"/>
      <c r="C178" s="10">
        <v>1.0</v>
      </c>
      <c r="D178" s="10"/>
      <c r="E178" s="10"/>
      <c r="F178" s="10"/>
      <c r="G178" s="10"/>
      <c r="H178" s="10"/>
      <c r="I178" s="10"/>
      <c r="J178" s="10">
        <f t="shared" ref="J178:J196" si="6">SUM(A178:D178)</f>
        <v>1</v>
      </c>
      <c r="K178" s="10">
        <f t="shared" ref="K178:K212" si="7">SUM(E178:I178)</f>
        <v>0</v>
      </c>
      <c r="L178" s="10">
        <v>1.0</v>
      </c>
      <c r="M178" s="10"/>
      <c r="N178" s="10">
        <v>2.0</v>
      </c>
      <c r="O178" s="10">
        <v>7.0</v>
      </c>
      <c r="P178" s="10" t="s">
        <v>115</v>
      </c>
      <c r="Q178" s="17"/>
      <c r="R178" s="10">
        <v>7.1</v>
      </c>
      <c r="S178" s="10"/>
      <c r="T178" s="10" t="s">
        <v>162</v>
      </c>
      <c r="U178" s="10">
        <v>1088.0</v>
      </c>
      <c r="V178" s="15" t="s">
        <v>451</v>
      </c>
      <c r="W178" s="10" t="s">
        <v>127</v>
      </c>
      <c r="X178" s="10" t="s">
        <v>161</v>
      </c>
      <c r="Y178" s="10"/>
      <c r="Z178" s="10"/>
      <c r="AA178" s="10" t="s">
        <v>130</v>
      </c>
      <c r="AB178" s="10" t="s">
        <v>109</v>
      </c>
      <c r="AC178" s="10" t="s">
        <v>119</v>
      </c>
      <c r="AD178" s="10"/>
      <c r="AE178" s="10"/>
      <c r="AF178" s="10"/>
    </row>
    <row r="179" ht="15.75" customHeight="1">
      <c r="A179" s="10"/>
      <c r="B179" s="10"/>
      <c r="C179" s="10"/>
      <c r="D179" s="10"/>
      <c r="E179" s="10">
        <v>1.0</v>
      </c>
      <c r="F179" s="10"/>
      <c r="G179" s="10"/>
      <c r="H179" s="10"/>
      <c r="I179" s="10"/>
      <c r="J179" s="10">
        <f t="shared" si="6"/>
        <v>0</v>
      </c>
      <c r="K179" s="10">
        <f t="shared" si="7"/>
        <v>1</v>
      </c>
      <c r="L179" s="10"/>
      <c r="M179" s="10">
        <v>1.0</v>
      </c>
      <c r="N179" s="10">
        <v>2.0</v>
      </c>
      <c r="O179" s="10">
        <v>11.0</v>
      </c>
      <c r="P179" s="10" t="s">
        <v>204</v>
      </c>
      <c r="Q179" s="17"/>
      <c r="R179" s="10"/>
      <c r="S179" s="10"/>
      <c r="T179" s="10" t="s">
        <v>452</v>
      </c>
      <c r="U179" s="10">
        <v>1637.0</v>
      </c>
      <c r="V179" s="15" t="s">
        <v>453</v>
      </c>
      <c r="W179" s="20" t="s">
        <v>114</v>
      </c>
      <c r="X179" s="10"/>
      <c r="Y179" s="10"/>
      <c r="Z179" s="10"/>
      <c r="AA179" s="10" t="s">
        <v>130</v>
      </c>
      <c r="AB179" s="10" t="s">
        <v>110</v>
      </c>
      <c r="AC179" s="10" t="s">
        <v>119</v>
      </c>
      <c r="AD179" s="10"/>
      <c r="AE179" s="10"/>
      <c r="AF179" s="10"/>
    </row>
    <row r="180" ht="15.75" customHeight="1">
      <c r="A180" s="10">
        <v>1.0</v>
      </c>
      <c r="B180" s="10"/>
      <c r="C180" s="10"/>
      <c r="D180" s="10"/>
      <c r="E180" s="10"/>
      <c r="F180" s="10"/>
      <c r="G180" s="10"/>
      <c r="H180" s="10"/>
      <c r="I180" s="10"/>
      <c r="J180" s="10">
        <f t="shared" si="6"/>
        <v>1</v>
      </c>
      <c r="K180" s="10">
        <f t="shared" si="7"/>
        <v>0</v>
      </c>
      <c r="L180" s="10">
        <v>1.0</v>
      </c>
      <c r="M180" s="10"/>
      <c r="N180" s="10">
        <v>2.0</v>
      </c>
      <c r="O180" s="10">
        <v>12.0</v>
      </c>
      <c r="P180" s="10" t="s">
        <v>75</v>
      </c>
      <c r="Q180" s="17"/>
      <c r="R180" s="10">
        <v>12.8</v>
      </c>
      <c r="S180" s="10" t="s">
        <v>454</v>
      </c>
      <c r="T180" s="10" t="s">
        <v>455</v>
      </c>
      <c r="U180" s="10">
        <v>1763.0</v>
      </c>
      <c r="V180" s="15" t="s">
        <v>456</v>
      </c>
      <c r="W180" s="10" t="s">
        <v>145</v>
      </c>
      <c r="X180" s="10"/>
      <c r="Y180" s="10"/>
      <c r="Z180" s="10"/>
      <c r="AA180" s="10" t="s">
        <v>130</v>
      </c>
      <c r="AB180" s="10" t="s">
        <v>110</v>
      </c>
      <c r="AC180" s="10" t="s">
        <v>119</v>
      </c>
      <c r="AD180" s="10"/>
      <c r="AE180" s="10"/>
      <c r="AF180" s="10"/>
    </row>
    <row r="181" ht="15.75" customHeight="1">
      <c r="A181" s="10"/>
      <c r="B181" s="10">
        <v>1.0</v>
      </c>
      <c r="C181" s="10"/>
      <c r="D181" s="10"/>
      <c r="E181" s="10"/>
      <c r="F181" s="10"/>
      <c r="G181" s="10"/>
      <c r="H181" s="10"/>
      <c r="I181" s="10"/>
      <c r="J181" s="10">
        <f t="shared" si="6"/>
        <v>1</v>
      </c>
      <c r="K181" s="10">
        <f t="shared" si="7"/>
        <v>0</v>
      </c>
      <c r="L181" s="10">
        <v>1.0</v>
      </c>
      <c r="M181" s="10"/>
      <c r="N181" s="10">
        <v>2.0</v>
      </c>
      <c r="O181" s="10">
        <v>8.0</v>
      </c>
      <c r="P181" s="10" t="s">
        <v>111</v>
      </c>
      <c r="Q181" s="17"/>
      <c r="R181" s="10">
        <v>8.2</v>
      </c>
      <c r="S181" s="10"/>
      <c r="T181" s="10" t="s">
        <v>457</v>
      </c>
      <c r="U181" s="10">
        <v>1185.0</v>
      </c>
      <c r="V181" s="15" t="s">
        <v>458</v>
      </c>
      <c r="W181" s="10" t="s">
        <v>145</v>
      </c>
      <c r="X181" s="10" t="s">
        <v>114</v>
      </c>
      <c r="Y181" s="10"/>
      <c r="Z181" s="10"/>
      <c r="AA181" s="10" t="s">
        <v>130</v>
      </c>
      <c r="AB181" s="10" t="s">
        <v>110</v>
      </c>
      <c r="AC181" s="10" t="s">
        <v>119</v>
      </c>
      <c r="AD181" s="10"/>
      <c r="AE181" s="10"/>
      <c r="AF181" s="10"/>
    </row>
    <row r="182" ht="15.75" customHeight="1">
      <c r="A182" s="10"/>
      <c r="B182" s="10">
        <v>1.0</v>
      </c>
      <c r="C182" s="10"/>
      <c r="D182" s="10"/>
      <c r="E182" s="10"/>
      <c r="F182" s="10"/>
      <c r="G182" s="10"/>
      <c r="H182" s="10"/>
      <c r="I182" s="10"/>
      <c r="J182" s="10">
        <f t="shared" si="6"/>
        <v>1</v>
      </c>
      <c r="K182" s="10">
        <f t="shared" si="7"/>
        <v>0</v>
      </c>
      <c r="L182" s="10">
        <v>1.0</v>
      </c>
      <c r="M182" s="10"/>
      <c r="N182" s="10">
        <v>2.0</v>
      </c>
      <c r="O182" s="10">
        <v>8.0</v>
      </c>
      <c r="P182" s="10" t="s">
        <v>111</v>
      </c>
      <c r="Q182" s="17"/>
      <c r="R182" s="10">
        <v>8.4</v>
      </c>
      <c r="S182" s="10"/>
      <c r="T182" s="10" t="s">
        <v>343</v>
      </c>
      <c r="U182" s="10">
        <v>1225.0</v>
      </c>
      <c r="V182" s="15" t="s">
        <v>459</v>
      </c>
      <c r="W182" s="10" t="s">
        <v>145</v>
      </c>
      <c r="X182" s="10"/>
      <c r="Y182" s="10"/>
      <c r="Z182" s="10"/>
      <c r="AA182" s="10" t="s">
        <v>130</v>
      </c>
      <c r="AB182" s="10" t="s">
        <v>110</v>
      </c>
      <c r="AC182" s="10" t="s">
        <v>119</v>
      </c>
      <c r="AD182" s="10"/>
      <c r="AE182" s="10"/>
      <c r="AF182" s="10"/>
    </row>
    <row r="183" ht="15.75" customHeight="1">
      <c r="A183" s="10"/>
      <c r="B183" s="10">
        <v>1.0</v>
      </c>
      <c r="C183" s="10"/>
      <c r="D183" s="10"/>
      <c r="E183" s="10"/>
      <c r="F183" s="10"/>
      <c r="G183" s="10"/>
      <c r="H183" s="10"/>
      <c r="I183" s="10"/>
      <c r="J183" s="10">
        <f t="shared" si="6"/>
        <v>1</v>
      </c>
      <c r="K183" s="10">
        <f t="shared" si="7"/>
        <v>0</v>
      </c>
      <c r="L183" s="10">
        <v>1.0</v>
      </c>
      <c r="M183" s="10"/>
      <c r="N183" s="10">
        <v>2.0</v>
      </c>
      <c r="O183" s="10">
        <v>12.0</v>
      </c>
      <c r="P183" s="10" t="s">
        <v>75</v>
      </c>
      <c r="Q183" s="17"/>
      <c r="R183" s="10">
        <v>12.5</v>
      </c>
      <c r="S183" s="10" t="s">
        <v>225</v>
      </c>
      <c r="T183" s="10" t="s">
        <v>460</v>
      </c>
      <c r="U183" s="10">
        <v>1751.0</v>
      </c>
      <c r="V183" s="15" t="s">
        <v>461</v>
      </c>
      <c r="W183" s="10" t="s">
        <v>144</v>
      </c>
      <c r="X183" s="10" t="s">
        <v>114</v>
      </c>
      <c r="Y183" s="10"/>
      <c r="Z183" s="10"/>
      <c r="AA183" s="10" t="s">
        <v>130</v>
      </c>
      <c r="AB183" s="10" t="s">
        <v>110</v>
      </c>
      <c r="AC183" s="10" t="s">
        <v>119</v>
      </c>
      <c r="AD183" s="10"/>
      <c r="AE183" s="10"/>
      <c r="AF183" s="10"/>
    </row>
    <row r="184" ht="15.75" customHeight="1">
      <c r="A184" s="10"/>
      <c r="B184" s="10">
        <v>1.0</v>
      </c>
      <c r="C184" s="10"/>
      <c r="D184" s="10"/>
      <c r="E184" s="10"/>
      <c r="F184" s="10"/>
      <c r="G184" s="10"/>
      <c r="H184" s="10"/>
      <c r="I184" s="10"/>
      <c r="J184" s="10">
        <f t="shared" si="6"/>
        <v>1</v>
      </c>
      <c r="K184" s="10">
        <f t="shared" si="7"/>
        <v>0</v>
      </c>
      <c r="L184" s="10">
        <v>1.0</v>
      </c>
      <c r="M184" s="10"/>
      <c r="N184" s="10">
        <v>2.0</v>
      </c>
      <c r="O184" s="10">
        <v>9.0</v>
      </c>
      <c r="P184" s="10" t="s">
        <v>104</v>
      </c>
      <c r="Q184" s="17"/>
      <c r="R184" s="10">
        <v>9.3</v>
      </c>
      <c r="S184" s="10"/>
      <c r="T184" s="10" t="s">
        <v>462</v>
      </c>
      <c r="U184" s="10">
        <v>1302.0</v>
      </c>
      <c r="V184" s="15" t="s">
        <v>463</v>
      </c>
      <c r="W184" s="10" t="s">
        <v>156</v>
      </c>
      <c r="X184" s="10" t="s">
        <v>124</v>
      </c>
      <c r="Y184" s="10"/>
      <c r="Z184" s="10"/>
      <c r="AA184" s="10" t="s">
        <v>130</v>
      </c>
      <c r="AB184" s="10" t="s">
        <v>110</v>
      </c>
      <c r="AC184" s="10" t="s">
        <v>119</v>
      </c>
      <c r="AD184" s="10"/>
      <c r="AE184" s="10"/>
      <c r="AF184" s="10"/>
    </row>
    <row r="185" ht="15.75" customHeight="1">
      <c r="A185" s="15"/>
      <c r="B185" s="15">
        <v>1.0</v>
      </c>
      <c r="C185" s="15"/>
      <c r="D185" s="15"/>
      <c r="E185" s="15"/>
      <c r="F185" s="15"/>
      <c r="G185" s="15"/>
      <c r="H185" s="15"/>
      <c r="I185" s="15"/>
      <c r="J185" s="10">
        <f t="shared" si="6"/>
        <v>1</v>
      </c>
      <c r="K185" s="10">
        <f t="shared" si="7"/>
        <v>0</v>
      </c>
      <c r="L185" s="10">
        <v>1.0</v>
      </c>
      <c r="M185" s="15"/>
      <c r="N185" s="15">
        <v>2.0</v>
      </c>
      <c r="O185" s="10" t="s">
        <v>272</v>
      </c>
      <c r="P185" s="10" t="s">
        <v>273</v>
      </c>
      <c r="Q185" s="17"/>
      <c r="R185" s="15" t="s">
        <v>464</v>
      </c>
      <c r="S185" s="15" t="s">
        <v>465</v>
      </c>
      <c r="T185" s="15" t="s">
        <v>464</v>
      </c>
      <c r="U185" s="15">
        <v>9.0</v>
      </c>
      <c r="V185" s="15" t="s">
        <v>466</v>
      </c>
      <c r="W185" s="15" t="s">
        <v>108</v>
      </c>
      <c r="X185" s="15"/>
      <c r="Y185" s="15"/>
      <c r="Z185" s="15"/>
      <c r="AA185" s="10" t="s">
        <v>130</v>
      </c>
      <c r="AB185" s="10" t="s">
        <v>110</v>
      </c>
      <c r="AC185" s="10" t="s">
        <v>119</v>
      </c>
      <c r="AD185" s="10"/>
      <c r="AE185" s="10"/>
      <c r="AF185" s="10"/>
    </row>
    <row r="186" ht="15.75" customHeight="1">
      <c r="A186" s="10"/>
      <c r="B186" s="10">
        <v>1.0</v>
      </c>
      <c r="C186" s="10"/>
      <c r="D186" s="10"/>
      <c r="E186" s="10"/>
      <c r="F186" s="10"/>
      <c r="G186" s="10"/>
      <c r="H186" s="10"/>
      <c r="I186" s="10"/>
      <c r="J186" s="10">
        <f t="shared" si="6"/>
        <v>1</v>
      </c>
      <c r="K186" s="10">
        <f t="shared" si="7"/>
        <v>0</v>
      </c>
      <c r="L186" s="10">
        <v>1.0</v>
      </c>
      <c r="M186" s="10"/>
      <c r="N186" s="10">
        <v>2.0</v>
      </c>
      <c r="O186" s="10">
        <v>16.0</v>
      </c>
      <c r="P186" s="10" t="s">
        <v>60</v>
      </c>
      <c r="Q186" s="17"/>
      <c r="R186" s="10">
        <v>16.5</v>
      </c>
      <c r="S186" s="10" t="s">
        <v>247</v>
      </c>
      <c r="T186" s="10" t="s">
        <v>467</v>
      </c>
      <c r="U186" s="10">
        <v>2454.0</v>
      </c>
      <c r="V186" s="15" t="s">
        <v>468</v>
      </c>
      <c r="W186" s="15" t="s">
        <v>108</v>
      </c>
      <c r="X186" s="10"/>
      <c r="Y186" s="10"/>
      <c r="Z186" s="10"/>
      <c r="AA186" s="10" t="s">
        <v>130</v>
      </c>
      <c r="AB186" s="10" t="s">
        <v>110</v>
      </c>
      <c r="AC186" s="10" t="s">
        <v>119</v>
      </c>
      <c r="AD186" s="10"/>
      <c r="AE186" s="10"/>
      <c r="AF186" s="10"/>
    </row>
    <row r="187" ht="15.75" customHeight="1">
      <c r="A187" s="10"/>
      <c r="B187" s="10">
        <v>1.0</v>
      </c>
      <c r="C187" s="10"/>
      <c r="D187" s="10"/>
      <c r="E187" s="10"/>
      <c r="F187" s="10"/>
      <c r="G187" s="10"/>
      <c r="H187" s="10"/>
      <c r="I187" s="10"/>
      <c r="J187" s="10">
        <f t="shared" si="6"/>
        <v>1</v>
      </c>
      <c r="K187" s="10">
        <f t="shared" si="7"/>
        <v>0</v>
      </c>
      <c r="L187" s="10">
        <v>1.0</v>
      </c>
      <c r="M187" s="10"/>
      <c r="N187" s="10">
        <v>2.0</v>
      </c>
      <c r="O187" s="10">
        <v>16.0</v>
      </c>
      <c r="P187" s="10" t="s">
        <v>60</v>
      </c>
      <c r="Q187" s="17"/>
      <c r="R187" s="10">
        <v>16.5</v>
      </c>
      <c r="S187" s="17"/>
      <c r="T187" s="10" t="s">
        <v>247</v>
      </c>
      <c r="U187" s="10">
        <v>2462.0</v>
      </c>
      <c r="V187" s="15" t="s">
        <v>469</v>
      </c>
      <c r="W187" s="10" t="s">
        <v>124</v>
      </c>
      <c r="X187" s="10"/>
      <c r="Y187" s="10"/>
      <c r="Z187" s="10"/>
      <c r="AA187" s="10" t="s">
        <v>130</v>
      </c>
      <c r="AB187" s="10" t="s">
        <v>110</v>
      </c>
      <c r="AC187" s="10"/>
      <c r="AD187" s="10"/>
      <c r="AE187" s="10"/>
      <c r="AF187" s="10"/>
    </row>
    <row r="188" ht="15.75" customHeight="1">
      <c r="A188" s="10"/>
      <c r="B188" s="10">
        <v>1.0</v>
      </c>
      <c r="C188" s="10"/>
      <c r="D188" s="10"/>
      <c r="E188" s="10"/>
      <c r="F188" s="10"/>
      <c r="G188" s="10"/>
      <c r="H188" s="10"/>
      <c r="I188" s="10"/>
      <c r="J188" s="10">
        <f t="shared" si="6"/>
        <v>1</v>
      </c>
      <c r="K188" s="10">
        <f t="shared" si="7"/>
        <v>0</v>
      </c>
      <c r="L188" s="10">
        <v>1.0</v>
      </c>
      <c r="M188" s="10"/>
      <c r="N188" s="10">
        <v>2.0</v>
      </c>
      <c r="O188" s="10">
        <v>13.0</v>
      </c>
      <c r="P188" s="10" t="s">
        <v>239</v>
      </c>
      <c r="Q188" s="17"/>
      <c r="R188" s="10">
        <v>13.7</v>
      </c>
      <c r="S188" s="10" t="s">
        <v>323</v>
      </c>
      <c r="T188" s="10" t="s">
        <v>324</v>
      </c>
      <c r="U188" s="10">
        <v>1860.0</v>
      </c>
      <c r="V188" s="15" t="s">
        <v>470</v>
      </c>
      <c r="W188" s="10" t="s">
        <v>124</v>
      </c>
      <c r="X188" s="10"/>
      <c r="Y188" s="10"/>
      <c r="Z188" s="10"/>
      <c r="AA188" s="10" t="s">
        <v>130</v>
      </c>
      <c r="AB188" s="10" t="s">
        <v>110</v>
      </c>
      <c r="AC188" s="10" t="s">
        <v>119</v>
      </c>
      <c r="AD188" s="10"/>
      <c r="AE188" s="10"/>
      <c r="AF188" s="10"/>
    </row>
    <row r="189" ht="15.75" customHeight="1">
      <c r="A189" s="10"/>
      <c r="B189" s="10">
        <v>1.0</v>
      </c>
      <c r="C189" s="10"/>
      <c r="D189" s="10"/>
      <c r="E189" s="10"/>
      <c r="F189" s="10"/>
      <c r="G189" s="10"/>
      <c r="H189" s="10"/>
      <c r="I189" s="10"/>
      <c r="J189" s="10">
        <f t="shared" si="6"/>
        <v>1</v>
      </c>
      <c r="K189" s="10">
        <f t="shared" si="7"/>
        <v>0</v>
      </c>
      <c r="L189" s="10">
        <v>1.0</v>
      </c>
      <c r="M189" s="10"/>
      <c r="N189" s="10">
        <v>2.0</v>
      </c>
      <c r="O189" s="10">
        <v>10.0</v>
      </c>
      <c r="P189" s="10" t="s">
        <v>259</v>
      </c>
      <c r="Q189" s="17"/>
      <c r="R189" s="10">
        <v>10.3</v>
      </c>
      <c r="S189" s="10" t="s">
        <v>260</v>
      </c>
      <c r="T189" s="10" t="s">
        <v>261</v>
      </c>
      <c r="U189" s="10">
        <v>1468.0</v>
      </c>
      <c r="V189" s="15" t="s">
        <v>471</v>
      </c>
      <c r="W189" s="10" t="s">
        <v>124</v>
      </c>
      <c r="X189" s="10"/>
      <c r="Y189" s="10"/>
      <c r="Z189" s="10"/>
      <c r="AA189" s="10" t="s">
        <v>130</v>
      </c>
      <c r="AB189" s="10" t="s">
        <v>110</v>
      </c>
      <c r="AC189" s="10" t="s">
        <v>119</v>
      </c>
      <c r="AD189" s="10"/>
      <c r="AE189" s="10"/>
      <c r="AF189" s="10"/>
    </row>
    <row r="190" ht="15.75" customHeight="1">
      <c r="A190" s="10"/>
      <c r="B190" s="10">
        <v>1.0</v>
      </c>
      <c r="C190" s="10"/>
      <c r="D190" s="10"/>
      <c r="E190" s="10">
        <v>1.0</v>
      </c>
      <c r="F190" s="10"/>
      <c r="G190" s="10"/>
      <c r="H190" s="10"/>
      <c r="I190" s="10"/>
      <c r="J190" s="10">
        <f t="shared" si="6"/>
        <v>1</v>
      </c>
      <c r="K190" s="10">
        <f t="shared" si="7"/>
        <v>1</v>
      </c>
      <c r="L190" s="10">
        <v>1.0</v>
      </c>
      <c r="M190" s="10">
        <v>1.0</v>
      </c>
      <c r="N190" s="10">
        <v>2.0</v>
      </c>
      <c r="O190" s="10">
        <v>8.0</v>
      </c>
      <c r="P190" s="10" t="s">
        <v>111</v>
      </c>
      <c r="Q190" s="17"/>
      <c r="R190" s="10">
        <v>8.4</v>
      </c>
      <c r="S190" s="10"/>
      <c r="T190" s="10" t="s">
        <v>449</v>
      </c>
      <c r="U190" s="10">
        <v>1217.0</v>
      </c>
      <c r="V190" s="15" t="s">
        <v>472</v>
      </c>
      <c r="W190" s="10" t="s">
        <v>124</v>
      </c>
      <c r="X190" s="10" t="s">
        <v>145</v>
      </c>
      <c r="Y190" s="10"/>
      <c r="Z190" s="10"/>
      <c r="AA190" s="10" t="s">
        <v>130</v>
      </c>
      <c r="AB190" s="10" t="s">
        <v>110</v>
      </c>
      <c r="AC190" s="10" t="s">
        <v>119</v>
      </c>
      <c r="AD190" s="10"/>
      <c r="AE190" s="10"/>
      <c r="AF190" s="10"/>
    </row>
    <row r="191" ht="15.75" customHeight="1">
      <c r="A191" s="10"/>
      <c r="B191" s="10">
        <v>1.0</v>
      </c>
      <c r="C191" s="10"/>
      <c r="D191" s="10"/>
      <c r="E191" s="10"/>
      <c r="F191" s="10"/>
      <c r="G191" s="10"/>
      <c r="H191" s="10"/>
      <c r="I191" s="10"/>
      <c r="J191" s="10">
        <f t="shared" si="6"/>
        <v>1</v>
      </c>
      <c r="K191" s="10">
        <f t="shared" si="7"/>
        <v>0</v>
      </c>
      <c r="L191" s="10">
        <v>1.0</v>
      </c>
      <c r="M191" s="10"/>
      <c r="N191" s="10">
        <v>2.0</v>
      </c>
      <c r="O191" s="10">
        <v>8.0</v>
      </c>
      <c r="P191" s="10" t="s">
        <v>111</v>
      </c>
      <c r="Q191" s="17"/>
      <c r="R191" s="10">
        <v>8.4</v>
      </c>
      <c r="S191" s="10"/>
      <c r="T191" s="10" t="s">
        <v>122</v>
      </c>
      <c r="U191" s="10">
        <v>1219.0</v>
      </c>
      <c r="V191" s="15" t="s">
        <v>473</v>
      </c>
      <c r="W191" s="10" t="s">
        <v>124</v>
      </c>
      <c r="X191" s="10" t="s">
        <v>108</v>
      </c>
      <c r="Y191" s="10"/>
      <c r="Z191" s="10"/>
      <c r="AA191" s="10" t="s">
        <v>130</v>
      </c>
      <c r="AB191" s="10" t="s">
        <v>110</v>
      </c>
      <c r="AC191" s="10"/>
      <c r="AD191" s="10"/>
      <c r="AE191" s="10"/>
      <c r="AF191" s="10"/>
    </row>
    <row r="192" ht="15.75" customHeight="1">
      <c r="A192" s="10"/>
      <c r="B192" s="10">
        <v>1.0</v>
      </c>
      <c r="C192" s="10"/>
      <c r="D192" s="10"/>
      <c r="E192" s="10"/>
      <c r="F192" s="10"/>
      <c r="G192" s="10"/>
      <c r="H192" s="10"/>
      <c r="I192" s="10"/>
      <c r="J192" s="10">
        <f t="shared" si="6"/>
        <v>1</v>
      </c>
      <c r="K192" s="10">
        <f t="shared" si="7"/>
        <v>0</v>
      </c>
      <c r="L192" s="10">
        <v>1.0</v>
      </c>
      <c r="M192" s="10"/>
      <c r="N192" s="10">
        <v>2.0</v>
      </c>
      <c r="O192" s="10">
        <v>7.0</v>
      </c>
      <c r="P192" s="10" t="s">
        <v>115</v>
      </c>
      <c r="Q192" s="17"/>
      <c r="R192" s="10">
        <v>7.2</v>
      </c>
      <c r="S192" s="10"/>
      <c r="T192" s="10" t="s">
        <v>474</v>
      </c>
      <c r="U192" s="10">
        <v>1062.0</v>
      </c>
      <c r="V192" s="15" t="s">
        <v>475</v>
      </c>
      <c r="W192" s="10" t="s">
        <v>124</v>
      </c>
      <c r="X192" s="10"/>
      <c r="Y192" s="10"/>
      <c r="Z192" s="10"/>
      <c r="AA192" s="10" t="s">
        <v>130</v>
      </c>
      <c r="AB192" s="10" t="s">
        <v>110</v>
      </c>
      <c r="AC192" s="10" t="s">
        <v>119</v>
      </c>
      <c r="AD192" s="10"/>
      <c r="AE192" s="10"/>
      <c r="AF192" s="10"/>
    </row>
    <row r="193" ht="15.75" customHeight="1">
      <c r="A193" s="10"/>
      <c r="B193" s="10">
        <v>1.0</v>
      </c>
      <c r="C193" s="10"/>
      <c r="D193" s="10"/>
      <c r="E193" s="10"/>
      <c r="F193" s="10"/>
      <c r="G193" s="10"/>
      <c r="H193" s="10"/>
      <c r="I193" s="10"/>
      <c r="J193" s="10">
        <f t="shared" si="6"/>
        <v>1</v>
      </c>
      <c r="K193" s="10">
        <f t="shared" si="7"/>
        <v>0</v>
      </c>
      <c r="L193" s="10">
        <v>1.0</v>
      </c>
      <c r="M193" s="10"/>
      <c r="N193" s="10">
        <v>2.0</v>
      </c>
      <c r="O193" s="10">
        <v>4.0</v>
      </c>
      <c r="P193" s="10" t="s">
        <v>148</v>
      </c>
      <c r="Q193" s="17"/>
      <c r="R193" s="10">
        <v>4.7</v>
      </c>
      <c r="S193" s="25"/>
      <c r="T193" s="10" t="s">
        <v>150</v>
      </c>
      <c r="U193" s="10">
        <v>637.0</v>
      </c>
      <c r="V193" s="15" t="s">
        <v>476</v>
      </c>
      <c r="W193" s="10" t="s">
        <v>124</v>
      </c>
      <c r="X193" s="10"/>
      <c r="Y193" s="10"/>
      <c r="Z193" s="10"/>
      <c r="AA193" s="10" t="s">
        <v>130</v>
      </c>
      <c r="AB193" s="10" t="s">
        <v>110</v>
      </c>
      <c r="AC193" s="10" t="s">
        <v>119</v>
      </c>
      <c r="AD193" s="10"/>
      <c r="AE193" s="10"/>
      <c r="AF193" s="10"/>
    </row>
    <row r="194" ht="15.75" customHeight="1">
      <c r="A194" s="10"/>
      <c r="B194" s="10">
        <v>1.0</v>
      </c>
      <c r="C194" s="10">
        <v>1.0</v>
      </c>
      <c r="D194" s="10">
        <v>1.0</v>
      </c>
      <c r="E194" s="10"/>
      <c r="F194" s="10"/>
      <c r="G194" s="10"/>
      <c r="H194" s="10"/>
      <c r="I194" s="10"/>
      <c r="J194" s="10">
        <f t="shared" si="6"/>
        <v>3</v>
      </c>
      <c r="K194" s="10">
        <f t="shared" si="7"/>
        <v>0</v>
      </c>
      <c r="L194" s="10">
        <v>1.0</v>
      </c>
      <c r="M194" s="10"/>
      <c r="N194" s="10">
        <v>2.0</v>
      </c>
      <c r="O194" s="10">
        <v>9.0</v>
      </c>
      <c r="P194" s="10" t="s">
        <v>104</v>
      </c>
      <c r="Q194" s="17"/>
      <c r="R194" s="10">
        <v>9.7</v>
      </c>
      <c r="S194" s="10"/>
      <c r="T194" s="10" t="s">
        <v>477</v>
      </c>
      <c r="U194" s="10">
        <v>1346.0</v>
      </c>
      <c r="V194" s="15" t="s">
        <v>478</v>
      </c>
      <c r="W194" s="10" t="s">
        <v>161</v>
      </c>
      <c r="X194" s="10"/>
      <c r="Y194" s="10"/>
      <c r="Z194" s="10"/>
      <c r="AA194" s="10" t="s">
        <v>130</v>
      </c>
      <c r="AB194" s="10" t="s">
        <v>228</v>
      </c>
      <c r="AC194" s="10"/>
      <c r="AD194" s="10"/>
      <c r="AE194" s="10"/>
      <c r="AF194" s="10"/>
    </row>
    <row r="195" ht="15.75" customHeight="1">
      <c r="A195" s="10"/>
      <c r="B195" s="10">
        <v>1.0</v>
      </c>
      <c r="C195" s="10"/>
      <c r="D195" s="10"/>
      <c r="E195" s="10"/>
      <c r="F195" s="10"/>
      <c r="G195" s="10"/>
      <c r="H195" s="10"/>
      <c r="I195" s="10"/>
      <c r="J195" s="10">
        <f t="shared" si="6"/>
        <v>1</v>
      </c>
      <c r="K195" s="10">
        <f t="shared" si="7"/>
        <v>0</v>
      </c>
      <c r="L195" s="10">
        <v>1.0</v>
      </c>
      <c r="M195" s="10"/>
      <c r="N195" s="10">
        <v>2.0</v>
      </c>
      <c r="O195" s="10">
        <v>9.0</v>
      </c>
      <c r="P195" s="10" t="s">
        <v>104</v>
      </c>
      <c r="Q195" s="17"/>
      <c r="R195" s="10">
        <v>9.0</v>
      </c>
      <c r="S195" s="10"/>
      <c r="T195" s="10" t="s">
        <v>86</v>
      </c>
      <c r="U195" s="10">
        <v>1291.0</v>
      </c>
      <c r="V195" s="15" t="s">
        <v>479</v>
      </c>
      <c r="W195" s="15" t="s">
        <v>107</v>
      </c>
      <c r="X195" s="10" t="s">
        <v>124</v>
      </c>
      <c r="Y195" s="10"/>
      <c r="Z195" s="10"/>
      <c r="AA195" s="10" t="s">
        <v>130</v>
      </c>
      <c r="AB195" s="10"/>
      <c r="AC195" s="10"/>
      <c r="AD195" s="10"/>
      <c r="AE195" s="10"/>
      <c r="AF195" s="10"/>
    </row>
    <row r="196" ht="15.75" customHeight="1">
      <c r="A196" s="10"/>
      <c r="B196" s="10">
        <v>1.0</v>
      </c>
      <c r="C196" s="10"/>
      <c r="D196" s="10"/>
      <c r="E196" s="10"/>
      <c r="F196" s="10"/>
      <c r="G196" s="10"/>
      <c r="H196" s="10"/>
      <c r="I196" s="10"/>
      <c r="J196" s="10">
        <f t="shared" si="6"/>
        <v>1</v>
      </c>
      <c r="K196" s="10">
        <f t="shared" si="7"/>
        <v>0</v>
      </c>
      <c r="L196" s="10">
        <v>1.0</v>
      </c>
      <c r="M196" s="10"/>
      <c r="N196" s="10">
        <v>2.0</v>
      </c>
      <c r="O196" s="10">
        <v>9.0</v>
      </c>
      <c r="P196" s="10" t="s">
        <v>104</v>
      </c>
      <c r="Q196" s="17"/>
      <c r="R196" s="10">
        <v>9.0</v>
      </c>
      <c r="S196" s="10"/>
      <c r="T196" s="10" t="s">
        <v>86</v>
      </c>
      <c r="U196" s="10">
        <v>1289.0</v>
      </c>
      <c r="V196" s="15" t="s">
        <v>480</v>
      </c>
      <c r="W196" s="20" t="s">
        <v>114</v>
      </c>
      <c r="X196" s="10"/>
      <c r="Y196" s="10"/>
      <c r="Z196" s="10"/>
      <c r="AA196" s="10" t="s">
        <v>130</v>
      </c>
      <c r="AB196" s="10"/>
      <c r="AC196" s="10" t="s">
        <v>119</v>
      </c>
      <c r="AD196" s="10"/>
      <c r="AE196" s="10"/>
      <c r="AF196" s="10"/>
    </row>
    <row r="197" ht="15.75" customHeight="1">
      <c r="A197" s="10"/>
      <c r="B197" s="10">
        <v>1.0</v>
      </c>
      <c r="C197" s="10"/>
      <c r="D197" s="10"/>
      <c r="E197" s="10"/>
      <c r="F197" s="10"/>
      <c r="G197" s="10"/>
      <c r="H197" s="10"/>
      <c r="I197" s="10"/>
      <c r="J197" s="10">
        <v>1.0</v>
      </c>
      <c r="K197" s="10">
        <f t="shared" si="7"/>
        <v>0</v>
      </c>
      <c r="L197" s="10">
        <v>1.0</v>
      </c>
      <c r="M197" s="10"/>
      <c r="N197" s="10">
        <v>2.0</v>
      </c>
      <c r="O197" s="10">
        <v>9.0</v>
      </c>
      <c r="P197" s="10" t="s">
        <v>104</v>
      </c>
      <c r="Q197" s="17"/>
      <c r="R197" s="10" t="s">
        <v>46</v>
      </c>
      <c r="S197" s="10"/>
      <c r="T197" s="10" t="s">
        <v>86</v>
      </c>
      <c r="U197" s="10">
        <v>1289.0</v>
      </c>
      <c r="V197" s="15" t="s">
        <v>481</v>
      </c>
      <c r="W197" s="10" t="s">
        <v>482</v>
      </c>
      <c r="X197" s="10"/>
      <c r="Y197" s="10"/>
      <c r="Z197" s="16"/>
      <c r="AA197" s="10" t="s">
        <v>130</v>
      </c>
      <c r="AC197" s="10" t="s">
        <v>119</v>
      </c>
      <c r="AD197" s="10"/>
      <c r="AE197" s="10"/>
      <c r="AF197" s="10"/>
    </row>
    <row r="198" ht="15.75" customHeight="1">
      <c r="A198" s="10"/>
      <c r="B198" s="10">
        <v>1.0</v>
      </c>
      <c r="C198" s="10"/>
      <c r="D198" s="10"/>
      <c r="E198" s="10"/>
      <c r="F198" s="10"/>
      <c r="G198" s="10"/>
      <c r="H198" s="10"/>
      <c r="I198" s="10"/>
      <c r="J198" s="10">
        <f t="shared" ref="J198:J212" si="8">SUM(A198:D198)</f>
        <v>1</v>
      </c>
      <c r="K198" s="10">
        <f t="shared" si="7"/>
        <v>0</v>
      </c>
      <c r="L198" s="10">
        <v>1.0</v>
      </c>
      <c r="M198" s="10"/>
      <c r="N198" s="10">
        <v>2.0</v>
      </c>
      <c r="O198" s="10">
        <v>5.0</v>
      </c>
      <c r="P198" s="18" t="s">
        <v>95</v>
      </c>
      <c r="Q198" s="17"/>
      <c r="R198" s="10" t="s">
        <v>483</v>
      </c>
      <c r="S198" s="25"/>
      <c r="T198" s="10" t="s">
        <v>483</v>
      </c>
      <c r="U198" s="10">
        <v>717.0</v>
      </c>
      <c r="V198" s="15" t="s">
        <v>484</v>
      </c>
      <c r="W198" s="10" t="s">
        <v>145</v>
      </c>
      <c r="X198" s="10" t="s">
        <v>108</v>
      </c>
      <c r="Y198" s="10"/>
      <c r="Z198" s="10"/>
      <c r="AA198" s="10" t="s">
        <v>130</v>
      </c>
      <c r="AB198" s="10"/>
      <c r="AC198" s="10" t="s">
        <v>119</v>
      </c>
      <c r="AD198" s="10"/>
      <c r="AE198" s="10"/>
      <c r="AF198" s="10"/>
    </row>
    <row r="199" ht="15.75" customHeight="1">
      <c r="A199" s="10"/>
      <c r="B199" s="10"/>
      <c r="C199" s="10"/>
      <c r="D199" s="10"/>
      <c r="E199" s="10">
        <v>1.0</v>
      </c>
      <c r="F199" s="10"/>
      <c r="G199" s="10"/>
      <c r="H199" s="10"/>
      <c r="I199" s="10"/>
      <c r="J199" s="10">
        <f t="shared" si="8"/>
        <v>0</v>
      </c>
      <c r="K199" s="10">
        <f t="shared" si="7"/>
        <v>1</v>
      </c>
      <c r="L199" s="10"/>
      <c r="M199" s="10">
        <v>1.0</v>
      </c>
      <c r="N199" s="10">
        <v>2.0</v>
      </c>
      <c r="O199" s="10">
        <v>14.0</v>
      </c>
      <c r="P199" s="10" t="s">
        <v>295</v>
      </c>
      <c r="Q199" s="17"/>
      <c r="R199" s="10">
        <v>14.5</v>
      </c>
      <c r="S199" s="10" t="s">
        <v>320</v>
      </c>
      <c r="T199" s="10" t="s">
        <v>485</v>
      </c>
      <c r="U199" s="10">
        <v>1972.0</v>
      </c>
      <c r="V199" s="15" t="s">
        <v>486</v>
      </c>
      <c r="W199" s="21" t="s">
        <v>118</v>
      </c>
      <c r="X199" s="10"/>
      <c r="Y199" s="10"/>
      <c r="Z199" s="10"/>
      <c r="AA199" s="10" t="s">
        <v>130</v>
      </c>
      <c r="AB199" s="10"/>
      <c r="AC199" s="10"/>
      <c r="AD199" s="10"/>
      <c r="AE199" s="10"/>
      <c r="AF199" s="10"/>
    </row>
    <row r="200" ht="15.75" customHeight="1">
      <c r="A200" s="10"/>
      <c r="B200" s="10">
        <v>1.0</v>
      </c>
      <c r="C200" s="10"/>
      <c r="D200" s="10"/>
      <c r="E200" s="10"/>
      <c r="F200" s="10"/>
      <c r="G200" s="10"/>
      <c r="H200" s="10">
        <v>1.0</v>
      </c>
      <c r="I200" s="10"/>
      <c r="J200" s="10">
        <f t="shared" si="8"/>
        <v>1</v>
      </c>
      <c r="K200" s="10">
        <f t="shared" si="7"/>
        <v>1</v>
      </c>
      <c r="L200" s="10">
        <v>1.0</v>
      </c>
      <c r="M200" s="10">
        <v>1.0</v>
      </c>
      <c r="N200" s="10">
        <v>2.0</v>
      </c>
      <c r="O200" s="10">
        <v>7.0</v>
      </c>
      <c r="P200" s="10" t="s">
        <v>115</v>
      </c>
      <c r="Q200" s="17"/>
      <c r="R200" s="10">
        <v>7.1</v>
      </c>
      <c r="S200" s="10"/>
      <c r="T200" s="10" t="s">
        <v>487</v>
      </c>
      <c r="U200" s="10">
        <v>1053.0</v>
      </c>
      <c r="V200" s="15" t="s">
        <v>488</v>
      </c>
      <c r="W200" s="15" t="s">
        <v>118</v>
      </c>
      <c r="X200" s="10"/>
      <c r="Y200" s="10"/>
      <c r="Z200" s="10"/>
      <c r="AA200" s="10" t="s">
        <v>130</v>
      </c>
      <c r="AB200" s="10"/>
      <c r="AC200" s="10"/>
      <c r="AD200" s="10"/>
      <c r="AE200" s="10"/>
      <c r="AF200" s="10"/>
    </row>
    <row r="201" ht="15.75" customHeight="1">
      <c r="A201" s="10"/>
      <c r="B201" s="10">
        <v>1.0</v>
      </c>
      <c r="C201" s="10"/>
      <c r="D201" s="10"/>
      <c r="E201" s="10"/>
      <c r="F201" s="10"/>
      <c r="G201" s="10"/>
      <c r="H201" s="10">
        <v>1.0</v>
      </c>
      <c r="I201" s="10"/>
      <c r="J201" s="10">
        <f t="shared" si="8"/>
        <v>1</v>
      </c>
      <c r="K201" s="10">
        <f t="shared" si="7"/>
        <v>1</v>
      </c>
      <c r="L201" s="10">
        <v>1.0</v>
      </c>
      <c r="M201" s="10">
        <v>1.0</v>
      </c>
      <c r="N201" s="10">
        <v>2.0</v>
      </c>
      <c r="O201" s="10">
        <v>7.0</v>
      </c>
      <c r="P201" s="10" t="s">
        <v>115</v>
      </c>
      <c r="Q201" s="17"/>
      <c r="R201" s="10">
        <v>7.2</v>
      </c>
      <c r="S201" s="10"/>
      <c r="T201" s="10" t="s">
        <v>489</v>
      </c>
      <c r="U201" s="10">
        <v>1076.0</v>
      </c>
      <c r="V201" s="15" t="s">
        <v>490</v>
      </c>
      <c r="W201" s="21" t="s">
        <v>118</v>
      </c>
      <c r="X201" s="10"/>
      <c r="Y201" s="10"/>
      <c r="Z201" s="10"/>
      <c r="AA201" s="10" t="s">
        <v>130</v>
      </c>
      <c r="AB201" s="10"/>
      <c r="AC201" s="10"/>
      <c r="AD201" s="10"/>
      <c r="AE201" s="10"/>
      <c r="AF201" s="10"/>
    </row>
    <row r="202" ht="15.75" customHeight="1">
      <c r="A202" s="10"/>
      <c r="B202" s="10">
        <v>1.0</v>
      </c>
      <c r="C202" s="10"/>
      <c r="D202" s="10"/>
      <c r="E202" s="10"/>
      <c r="F202" s="10"/>
      <c r="G202" s="10"/>
      <c r="H202" s="10"/>
      <c r="I202" s="10"/>
      <c r="J202" s="10">
        <f t="shared" si="8"/>
        <v>1</v>
      </c>
      <c r="K202" s="10">
        <f t="shared" si="7"/>
        <v>0</v>
      </c>
      <c r="L202" s="10">
        <v>1.0</v>
      </c>
      <c r="M202" s="10"/>
      <c r="N202" s="10">
        <v>2.0</v>
      </c>
      <c r="O202" s="10">
        <v>10.0</v>
      </c>
      <c r="P202" s="10" t="s">
        <v>259</v>
      </c>
      <c r="Q202" s="17"/>
      <c r="R202" s="10">
        <v>10.3</v>
      </c>
      <c r="S202" s="10" t="s">
        <v>491</v>
      </c>
      <c r="T202" s="10" t="s">
        <v>331</v>
      </c>
      <c r="U202" s="10">
        <v>1507.0</v>
      </c>
      <c r="V202" s="15" t="s">
        <v>492</v>
      </c>
      <c r="W202" s="10" t="s">
        <v>156</v>
      </c>
      <c r="X202" s="10"/>
      <c r="Y202" s="10"/>
      <c r="Z202" s="10"/>
      <c r="AA202" s="10" t="s">
        <v>130</v>
      </c>
      <c r="AB202" s="10"/>
      <c r="AC202" s="10"/>
      <c r="AD202" s="10"/>
      <c r="AE202" s="10"/>
      <c r="AF202" s="10"/>
    </row>
    <row r="203" ht="15.75" customHeight="1">
      <c r="A203" s="10"/>
      <c r="B203" s="10">
        <v>1.0</v>
      </c>
      <c r="C203" s="10"/>
      <c r="D203" s="10"/>
      <c r="E203" s="10"/>
      <c r="F203" s="10"/>
      <c r="G203" s="10"/>
      <c r="H203" s="10"/>
      <c r="I203" s="10"/>
      <c r="J203" s="10">
        <f t="shared" si="8"/>
        <v>1</v>
      </c>
      <c r="K203" s="10">
        <f t="shared" si="7"/>
        <v>0</v>
      </c>
      <c r="L203" s="10">
        <v>1.0</v>
      </c>
      <c r="M203" s="10"/>
      <c r="N203" s="10">
        <v>2.0</v>
      </c>
      <c r="O203" s="10">
        <v>9.0</v>
      </c>
      <c r="P203" s="10" t="s">
        <v>104</v>
      </c>
      <c r="Q203" s="17"/>
      <c r="R203" s="10">
        <v>9.4</v>
      </c>
      <c r="S203" s="10"/>
      <c r="T203" s="10" t="s">
        <v>128</v>
      </c>
      <c r="U203" s="10">
        <v>1318.0</v>
      </c>
      <c r="V203" s="15" t="s">
        <v>493</v>
      </c>
      <c r="W203" s="10" t="s">
        <v>156</v>
      </c>
      <c r="X203" s="10" t="s">
        <v>124</v>
      </c>
      <c r="Y203" s="10"/>
      <c r="Z203" s="10"/>
      <c r="AA203" s="10" t="s">
        <v>130</v>
      </c>
      <c r="AB203" s="10"/>
      <c r="AC203" s="10"/>
      <c r="AD203" s="10"/>
      <c r="AE203" s="10"/>
      <c r="AF203" s="10"/>
    </row>
    <row r="204" ht="15.75" customHeight="1">
      <c r="A204" s="22"/>
      <c r="B204" s="22">
        <v>1.0</v>
      </c>
      <c r="C204" s="22"/>
      <c r="D204" s="22"/>
      <c r="E204" s="22"/>
      <c r="F204" s="22"/>
      <c r="G204" s="22"/>
      <c r="H204" s="22"/>
      <c r="I204" s="22"/>
      <c r="J204" s="10">
        <f t="shared" si="8"/>
        <v>1</v>
      </c>
      <c r="K204" s="10">
        <f t="shared" si="7"/>
        <v>0</v>
      </c>
      <c r="L204" s="10">
        <v>1.0</v>
      </c>
      <c r="M204" s="22"/>
      <c r="N204" s="22">
        <v>2.0</v>
      </c>
      <c r="O204" s="10">
        <v>9.0</v>
      </c>
      <c r="P204" s="10" t="s">
        <v>104</v>
      </c>
      <c r="Q204" s="17"/>
      <c r="R204" s="26">
        <v>9.1</v>
      </c>
      <c r="S204" s="22"/>
      <c r="T204" s="10" t="s">
        <v>443</v>
      </c>
      <c r="U204" s="10">
        <v>1377.0</v>
      </c>
      <c r="V204" s="15" t="s">
        <v>494</v>
      </c>
      <c r="W204" s="10" t="s">
        <v>156</v>
      </c>
      <c r="X204" s="10" t="s">
        <v>124</v>
      </c>
      <c r="Y204" s="22"/>
      <c r="Z204" s="22"/>
      <c r="AA204" s="10" t="s">
        <v>130</v>
      </c>
      <c r="AB204" s="22"/>
      <c r="AC204" s="22"/>
      <c r="AD204" s="10"/>
      <c r="AE204" s="10"/>
      <c r="AF204" s="10"/>
    </row>
    <row r="205" ht="15.75" customHeight="1">
      <c r="A205" s="10"/>
      <c r="B205" s="10">
        <v>1.0</v>
      </c>
      <c r="C205" s="10"/>
      <c r="D205" s="10"/>
      <c r="E205" s="10"/>
      <c r="F205" s="10"/>
      <c r="G205" s="10"/>
      <c r="H205" s="10"/>
      <c r="I205" s="10"/>
      <c r="J205" s="10">
        <f t="shared" si="8"/>
        <v>1</v>
      </c>
      <c r="K205" s="10">
        <f t="shared" si="7"/>
        <v>0</v>
      </c>
      <c r="L205" s="10">
        <v>1.0</v>
      </c>
      <c r="M205" s="10"/>
      <c r="N205" s="10">
        <v>2.0</v>
      </c>
      <c r="O205" s="10">
        <v>8.0</v>
      </c>
      <c r="P205" s="10" t="s">
        <v>111</v>
      </c>
      <c r="Q205" s="17"/>
      <c r="R205" s="10">
        <v>8.4</v>
      </c>
      <c r="S205" s="10"/>
      <c r="T205" s="10" t="s">
        <v>343</v>
      </c>
      <c r="U205" s="10">
        <v>1225.0</v>
      </c>
      <c r="V205" s="15" t="s">
        <v>495</v>
      </c>
      <c r="W205" s="10" t="s">
        <v>156</v>
      </c>
      <c r="X205" s="10" t="s">
        <v>124</v>
      </c>
      <c r="Y205" s="10"/>
      <c r="Z205" s="10"/>
      <c r="AA205" s="10" t="s">
        <v>130</v>
      </c>
      <c r="AB205" s="10"/>
      <c r="AC205" s="10"/>
      <c r="AD205" s="10"/>
      <c r="AE205" s="10"/>
      <c r="AF205" s="10"/>
    </row>
    <row r="206" ht="15.75" customHeight="1">
      <c r="A206" s="10"/>
      <c r="B206" s="10">
        <v>1.0</v>
      </c>
      <c r="C206" s="10"/>
      <c r="D206" s="10"/>
      <c r="E206" s="10"/>
      <c r="F206" s="10"/>
      <c r="G206" s="10"/>
      <c r="H206" s="10"/>
      <c r="I206" s="10"/>
      <c r="J206" s="10">
        <f t="shared" si="8"/>
        <v>1</v>
      </c>
      <c r="K206" s="10">
        <f t="shared" si="7"/>
        <v>0</v>
      </c>
      <c r="L206" s="10">
        <v>1.0</v>
      </c>
      <c r="M206" s="10"/>
      <c r="N206" s="10">
        <v>2.0</v>
      </c>
      <c r="O206" s="10">
        <v>7.0</v>
      </c>
      <c r="P206" s="10" t="s">
        <v>115</v>
      </c>
      <c r="Q206" s="17"/>
      <c r="R206" s="10">
        <v>7.1</v>
      </c>
      <c r="S206" s="10"/>
      <c r="T206" s="10" t="s">
        <v>496</v>
      </c>
      <c r="U206" s="10">
        <v>1052.0</v>
      </c>
      <c r="V206" s="15" t="s">
        <v>497</v>
      </c>
      <c r="W206" s="15" t="s">
        <v>108</v>
      </c>
      <c r="X206" s="10" t="s">
        <v>124</v>
      </c>
      <c r="Y206" s="10"/>
      <c r="Z206" s="10"/>
      <c r="AA206" s="10" t="s">
        <v>130</v>
      </c>
      <c r="AB206" s="10"/>
      <c r="AC206" s="10"/>
      <c r="AD206" s="10"/>
      <c r="AE206" s="10"/>
      <c r="AF206" s="10"/>
    </row>
    <row r="207" ht="15.75" customHeight="1">
      <c r="A207" s="10"/>
      <c r="B207" s="10">
        <v>1.0</v>
      </c>
      <c r="C207" s="10"/>
      <c r="D207" s="10"/>
      <c r="E207" s="10"/>
      <c r="F207" s="10"/>
      <c r="G207" s="10"/>
      <c r="H207" s="10"/>
      <c r="I207" s="10"/>
      <c r="J207" s="10">
        <f t="shared" si="8"/>
        <v>1</v>
      </c>
      <c r="K207" s="10">
        <f t="shared" si="7"/>
        <v>0</v>
      </c>
      <c r="L207" s="10">
        <v>1.0</v>
      </c>
      <c r="M207" s="10"/>
      <c r="N207" s="10">
        <v>2.0</v>
      </c>
      <c r="O207" s="10">
        <v>7.0</v>
      </c>
      <c r="P207" s="10" t="s">
        <v>115</v>
      </c>
      <c r="Q207" s="17"/>
      <c r="R207" s="10">
        <v>7.1</v>
      </c>
      <c r="S207" s="10"/>
      <c r="T207" s="10" t="s">
        <v>487</v>
      </c>
      <c r="U207" s="10">
        <v>1053.0</v>
      </c>
      <c r="V207" s="15" t="s">
        <v>498</v>
      </c>
      <c r="W207" s="15" t="s">
        <v>108</v>
      </c>
      <c r="X207" s="10" t="s">
        <v>124</v>
      </c>
      <c r="Y207" s="10"/>
      <c r="Z207" s="10"/>
      <c r="AA207" s="10" t="s">
        <v>130</v>
      </c>
      <c r="AB207" s="10"/>
      <c r="AC207" s="10"/>
      <c r="AD207" s="10"/>
      <c r="AE207" s="10"/>
      <c r="AF207" s="10"/>
    </row>
    <row r="208" ht="15.75" customHeight="1">
      <c r="A208" s="10"/>
      <c r="B208" s="10"/>
      <c r="C208" s="10"/>
      <c r="D208" s="10"/>
      <c r="E208" s="10">
        <v>1.0</v>
      </c>
      <c r="F208" s="10"/>
      <c r="G208" s="10"/>
      <c r="H208" s="10"/>
      <c r="I208" s="10"/>
      <c r="J208" s="10">
        <f t="shared" si="8"/>
        <v>0</v>
      </c>
      <c r="K208" s="10">
        <f t="shared" si="7"/>
        <v>1</v>
      </c>
      <c r="L208" s="10"/>
      <c r="M208" s="10">
        <v>1.0</v>
      </c>
      <c r="N208" s="10">
        <v>2.0</v>
      </c>
      <c r="O208" s="10">
        <v>5.0</v>
      </c>
      <c r="P208" s="18" t="s">
        <v>95</v>
      </c>
      <c r="Q208" s="17"/>
      <c r="R208" s="10">
        <v>5.14</v>
      </c>
      <c r="S208" s="10"/>
      <c r="T208" s="10" t="s">
        <v>499</v>
      </c>
      <c r="U208" s="10">
        <v>812.0</v>
      </c>
      <c r="V208" s="15" t="s">
        <v>500</v>
      </c>
      <c r="W208" s="10" t="s">
        <v>108</v>
      </c>
      <c r="Y208" s="10"/>
      <c r="Z208" s="10"/>
      <c r="AA208" s="10" t="s">
        <v>130</v>
      </c>
      <c r="AB208" s="10"/>
      <c r="AC208" s="10"/>
      <c r="AD208" s="10"/>
      <c r="AE208" s="10"/>
      <c r="AF208" s="10"/>
    </row>
    <row r="209" ht="15.75" customHeight="1">
      <c r="A209" s="10"/>
      <c r="B209" s="10">
        <v>1.0</v>
      </c>
      <c r="C209" s="10"/>
      <c r="D209" s="10"/>
      <c r="E209" s="10"/>
      <c r="F209" s="10"/>
      <c r="G209" s="10"/>
      <c r="H209" s="10"/>
      <c r="I209" s="10"/>
      <c r="J209" s="10">
        <f t="shared" si="8"/>
        <v>1</v>
      </c>
      <c r="K209" s="10">
        <f t="shared" si="7"/>
        <v>0</v>
      </c>
      <c r="L209" s="10">
        <v>1.0</v>
      </c>
      <c r="M209" s="10"/>
      <c r="N209" s="10">
        <v>2.0</v>
      </c>
      <c r="O209" s="10">
        <v>5.0</v>
      </c>
      <c r="P209" s="18" t="s">
        <v>95</v>
      </c>
      <c r="Q209" s="17"/>
      <c r="R209" s="10" t="s">
        <v>196</v>
      </c>
      <c r="S209" s="10"/>
      <c r="T209" s="10" t="s">
        <v>197</v>
      </c>
      <c r="U209" s="10">
        <v>834.0</v>
      </c>
      <c r="V209" s="15" t="s">
        <v>501</v>
      </c>
      <c r="W209" s="15" t="s">
        <v>108</v>
      </c>
      <c r="X209" s="10"/>
      <c r="Y209" s="10"/>
      <c r="Z209" s="10"/>
      <c r="AA209" s="10" t="s">
        <v>130</v>
      </c>
      <c r="AB209" s="10"/>
      <c r="AC209" s="10"/>
      <c r="AD209" s="10"/>
      <c r="AE209" s="10"/>
      <c r="AF209" s="10"/>
    </row>
    <row r="210" ht="15.75" customHeight="1">
      <c r="A210" s="10"/>
      <c r="B210" s="10">
        <v>1.0</v>
      </c>
      <c r="C210" s="10"/>
      <c r="D210" s="10"/>
      <c r="E210" s="10"/>
      <c r="F210" s="10"/>
      <c r="G210" s="10"/>
      <c r="H210" s="10"/>
      <c r="I210" s="10"/>
      <c r="J210" s="10">
        <f t="shared" si="8"/>
        <v>1</v>
      </c>
      <c r="K210" s="10">
        <f t="shared" si="7"/>
        <v>0</v>
      </c>
      <c r="L210" s="10">
        <v>1.0</v>
      </c>
      <c r="M210" s="10"/>
      <c r="N210" s="10">
        <v>2.0</v>
      </c>
      <c r="O210" s="10">
        <v>16.0</v>
      </c>
      <c r="P210" s="10" t="s">
        <v>60</v>
      </c>
      <c r="Q210" s="17"/>
      <c r="R210" s="10" t="s">
        <v>45</v>
      </c>
      <c r="S210" s="10"/>
      <c r="T210" s="10" t="s">
        <v>86</v>
      </c>
      <c r="U210" s="10">
        <v>2416.0</v>
      </c>
      <c r="V210" s="15" t="s">
        <v>502</v>
      </c>
      <c r="W210" s="10" t="s">
        <v>124</v>
      </c>
      <c r="X210" s="10" t="s">
        <v>161</v>
      </c>
      <c r="Y210" s="10"/>
      <c r="Z210" s="10"/>
      <c r="AA210" s="10" t="s">
        <v>130</v>
      </c>
      <c r="AB210" s="10"/>
      <c r="AC210" s="10"/>
      <c r="AD210" s="10"/>
      <c r="AE210" s="10"/>
      <c r="AF210" s="10"/>
    </row>
    <row r="211" ht="15.75" customHeight="1">
      <c r="A211" s="10"/>
      <c r="B211" s="10">
        <v>1.0</v>
      </c>
      <c r="C211" s="10"/>
      <c r="D211" s="10"/>
      <c r="E211" s="10"/>
      <c r="F211" s="10"/>
      <c r="G211" s="10"/>
      <c r="H211" s="10"/>
      <c r="I211" s="10"/>
      <c r="J211" s="10">
        <f t="shared" si="8"/>
        <v>1</v>
      </c>
      <c r="K211" s="10">
        <f t="shared" si="7"/>
        <v>0</v>
      </c>
      <c r="L211" s="10">
        <v>1.0</v>
      </c>
      <c r="M211" s="10"/>
      <c r="N211" s="10">
        <v>2.0</v>
      </c>
      <c r="O211" s="10">
        <v>16.0</v>
      </c>
      <c r="P211" s="10" t="s">
        <v>60</v>
      </c>
      <c r="Q211" s="17"/>
      <c r="R211" s="10">
        <v>16.5</v>
      </c>
      <c r="S211" s="10" t="s">
        <v>247</v>
      </c>
      <c r="T211" s="10"/>
      <c r="U211" s="10">
        <v>2462.0</v>
      </c>
      <c r="V211" s="15" t="s">
        <v>503</v>
      </c>
      <c r="W211" s="20" t="s">
        <v>124</v>
      </c>
      <c r="X211" s="10"/>
      <c r="Y211" s="10"/>
      <c r="Z211" s="10"/>
      <c r="AA211" s="10" t="s">
        <v>130</v>
      </c>
      <c r="AB211" s="10"/>
      <c r="AC211" s="10"/>
      <c r="AD211" s="10"/>
      <c r="AE211" s="10"/>
      <c r="AF211" s="10"/>
    </row>
    <row r="212" ht="15.0" customHeight="1">
      <c r="A212" s="10"/>
      <c r="B212" s="10">
        <v>1.0</v>
      </c>
      <c r="C212" s="10"/>
      <c r="D212" s="10"/>
      <c r="E212" s="10"/>
      <c r="F212" s="10"/>
      <c r="G212" s="10"/>
      <c r="H212" s="10"/>
      <c r="I212" s="10"/>
      <c r="J212" s="10">
        <f t="shared" si="8"/>
        <v>1</v>
      </c>
      <c r="K212" s="10">
        <f t="shared" si="7"/>
        <v>0</v>
      </c>
      <c r="L212" s="10">
        <v>1.0</v>
      </c>
      <c r="M212" s="10"/>
      <c r="N212" s="10">
        <v>2.0</v>
      </c>
      <c r="O212" s="10">
        <v>14.0</v>
      </c>
      <c r="P212" s="10" t="s">
        <v>295</v>
      </c>
      <c r="Q212" s="17"/>
      <c r="R212" s="10">
        <v>14.5</v>
      </c>
      <c r="S212" s="10" t="s">
        <v>320</v>
      </c>
      <c r="T212" s="10" t="s">
        <v>504</v>
      </c>
      <c r="U212" s="10">
        <v>1968.0</v>
      </c>
      <c r="V212" s="15" t="s">
        <v>505</v>
      </c>
      <c r="W212" s="10" t="s">
        <v>124</v>
      </c>
      <c r="X212" s="10" t="s">
        <v>161</v>
      </c>
      <c r="Y212" s="10"/>
      <c r="Z212" s="10"/>
      <c r="AA212" s="10" t="s">
        <v>130</v>
      </c>
      <c r="AB212" s="10"/>
      <c r="AC212" s="10"/>
      <c r="AD212" s="10"/>
      <c r="AE212" s="10"/>
      <c r="AF212" s="10"/>
    </row>
    <row r="213" ht="15.0" customHeight="1">
      <c r="A213" s="10"/>
      <c r="B213" s="10">
        <v>1.0</v>
      </c>
      <c r="C213" s="10"/>
      <c r="D213" s="10"/>
      <c r="E213" s="10"/>
      <c r="F213" s="10"/>
      <c r="G213" s="10"/>
      <c r="H213" s="10"/>
      <c r="I213" s="10"/>
      <c r="J213" s="10">
        <v>1.0</v>
      </c>
      <c r="K213" s="10">
        <v>0.0</v>
      </c>
      <c r="L213" s="10">
        <v>1.0</v>
      </c>
      <c r="M213" s="10"/>
      <c r="N213" s="10">
        <v>2.0</v>
      </c>
      <c r="O213" s="10">
        <v>9.0</v>
      </c>
      <c r="P213" s="10" t="s">
        <v>104</v>
      </c>
      <c r="Q213" s="17"/>
      <c r="R213" s="10">
        <v>9.0</v>
      </c>
      <c r="S213" s="10"/>
      <c r="T213" s="10" t="s">
        <v>86</v>
      </c>
      <c r="U213" s="10">
        <v>1290.0</v>
      </c>
      <c r="V213" s="15" t="s">
        <v>506</v>
      </c>
      <c r="W213" s="15" t="s">
        <v>124</v>
      </c>
      <c r="X213" s="10" t="s">
        <v>156</v>
      </c>
      <c r="Y213" s="10"/>
      <c r="Z213" s="10"/>
      <c r="AA213" s="10" t="s">
        <v>130</v>
      </c>
      <c r="AB213" s="10"/>
      <c r="AC213" s="10"/>
      <c r="AD213" s="10"/>
      <c r="AE213" s="10"/>
      <c r="AF213" s="10"/>
    </row>
    <row r="214" ht="15.0" customHeight="1">
      <c r="A214" s="10"/>
      <c r="B214" s="10">
        <v>1.0</v>
      </c>
      <c r="C214" s="10"/>
      <c r="D214" s="10"/>
      <c r="E214" s="10"/>
      <c r="F214" s="10"/>
      <c r="G214" s="10"/>
      <c r="H214" s="10"/>
      <c r="I214" s="10"/>
      <c r="J214" s="10">
        <f t="shared" ref="J214:J236" si="9">SUM(A214:D214)</f>
        <v>1</v>
      </c>
      <c r="K214" s="10">
        <f t="shared" ref="K214:K236" si="10">SUM(E214:I214)</f>
        <v>0</v>
      </c>
      <c r="L214" s="10">
        <v>1.0</v>
      </c>
      <c r="M214" s="10"/>
      <c r="N214" s="10">
        <v>2.0</v>
      </c>
      <c r="O214" s="10">
        <v>9.0</v>
      </c>
      <c r="P214" s="10" t="s">
        <v>104</v>
      </c>
      <c r="Q214" s="17"/>
      <c r="R214" s="10">
        <v>9.5</v>
      </c>
      <c r="S214" s="10"/>
      <c r="T214" s="10" t="s">
        <v>507</v>
      </c>
      <c r="U214" s="10">
        <v>1327.0</v>
      </c>
      <c r="V214" s="15" t="s">
        <v>508</v>
      </c>
      <c r="W214" s="10" t="s">
        <v>124</v>
      </c>
      <c r="X214" s="10" t="s">
        <v>509</v>
      </c>
      <c r="Y214" s="10"/>
      <c r="Z214" s="10"/>
      <c r="AA214" s="10" t="s">
        <v>130</v>
      </c>
      <c r="AB214" s="10"/>
      <c r="AC214" s="10"/>
      <c r="AD214" s="10"/>
      <c r="AE214" s="10"/>
      <c r="AF214" s="10"/>
    </row>
    <row r="215" ht="15.0" customHeight="1">
      <c r="A215" s="10">
        <v>1.0</v>
      </c>
      <c r="B215" s="10">
        <v>1.0</v>
      </c>
      <c r="C215" s="10"/>
      <c r="D215" s="10"/>
      <c r="E215" s="10"/>
      <c r="F215" s="10"/>
      <c r="G215" s="10"/>
      <c r="H215" s="10"/>
      <c r="I215" s="10"/>
      <c r="J215" s="10">
        <f t="shared" si="9"/>
        <v>2</v>
      </c>
      <c r="K215" s="10">
        <f t="shared" si="10"/>
        <v>0</v>
      </c>
      <c r="L215" s="10">
        <v>1.0</v>
      </c>
      <c r="M215" s="10"/>
      <c r="N215" s="10">
        <v>2.0</v>
      </c>
      <c r="O215" s="10">
        <v>9.0</v>
      </c>
      <c r="P215" s="10" t="s">
        <v>104</v>
      </c>
      <c r="Q215" s="17"/>
      <c r="R215" s="26">
        <v>9.1</v>
      </c>
      <c r="S215" s="10"/>
      <c r="T215" s="10" t="s">
        <v>443</v>
      </c>
      <c r="U215" s="10">
        <v>1376.0</v>
      </c>
      <c r="V215" s="15" t="s">
        <v>510</v>
      </c>
      <c r="W215" s="10" t="s">
        <v>124</v>
      </c>
      <c r="X215" s="10"/>
      <c r="Y215" s="10"/>
      <c r="Z215" s="10"/>
      <c r="AA215" s="10" t="s">
        <v>130</v>
      </c>
      <c r="AB215" s="10"/>
      <c r="AC215" s="10"/>
      <c r="AD215" s="10"/>
      <c r="AE215" s="10"/>
      <c r="AF215" s="10"/>
    </row>
    <row r="216" ht="15.0" customHeight="1">
      <c r="A216" s="10"/>
      <c r="B216" s="10">
        <v>1.0</v>
      </c>
      <c r="C216" s="10"/>
      <c r="D216" s="10"/>
      <c r="E216" s="10"/>
      <c r="F216" s="10"/>
      <c r="G216" s="10"/>
      <c r="H216" s="10"/>
      <c r="I216" s="10"/>
      <c r="J216" s="10">
        <f t="shared" si="9"/>
        <v>1</v>
      </c>
      <c r="K216" s="10">
        <f t="shared" si="10"/>
        <v>0</v>
      </c>
      <c r="L216" s="10">
        <v>1.0</v>
      </c>
      <c r="M216" s="10"/>
      <c r="N216" s="10">
        <v>2.0</v>
      </c>
      <c r="O216" s="10">
        <v>9.0</v>
      </c>
      <c r="P216" s="10" t="s">
        <v>104</v>
      </c>
      <c r="Q216" s="17"/>
      <c r="R216" s="26">
        <v>9.1</v>
      </c>
      <c r="S216" s="10"/>
      <c r="T216" s="10" t="s">
        <v>511</v>
      </c>
      <c r="U216" s="10">
        <v>1377.0</v>
      </c>
      <c r="V216" s="15" t="s">
        <v>512</v>
      </c>
      <c r="W216" s="10" t="s">
        <v>124</v>
      </c>
      <c r="X216" s="10"/>
      <c r="Y216" s="10"/>
      <c r="Z216" s="10"/>
      <c r="AA216" s="10" t="s">
        <v>130</v>
      </c>
      <c r="AB216" s="10"/>
      <c r="AC216" s="10"/>
      <c r="AD216" s="10"/>
      <c r="AE216" s="10"/>
      <c r="AF216" s="10"/>
    </row>
    <row r="217" ht="15.0" customHeight="1">
      <c r="A217" s="10"/>
      <c r="B217" s="10">
        <v>1.0</v>
      </c>
      <c r="C217" s="10"/>
      <c r="D217" s="10"/>
      <c r="E217" s="10"/>
      <c r="F217" s="10"/>
      <c r="G217" s="10"/>
      <c r="H217" s="10"/>
      <c r="I217" s="10"/>
      <c r="J217" s="10">
        <f t="shared" si="9"/>
        <v>1</v>
      </c>
      <c r="K217" s="10">
        <f t="shared" si="10"/>
        <v>0</v>
      </c>
      <c r="L217" s="10">
        <v>1.0</v>
      </c>
      <c r="M217" s="10"/>
      <c r="N217" s="10">
        <v>2.0</v>
      </c>
      <c r="O217" s="10">
        <v>9.0</v>
      </c>
      <c r="P217" s="10" t="s">
        <v>104</v>
      </c>
      <c r="Q217" s="17"/>
      <c r="R217" s="26">
        <v>9.1</v>
      </c>
      <c r="S217" s="10"/>
      <c r="T217" s="10" t="s">
        <v>513</v>
      </c>
      <c r="U217" s="10">
        <v>1379.0</v>
      </c>
      <c r="V217" s="15" t="s">
        <v>514</v>
      </c>
      <c r="W217" s="10" t="s">
        <v>124</v>
      </c>
      <c r="X217" s="10"/>
      <c r="Y217" s="10"/>
      <c r="Z217" s="10"/>
      <c r="AA217" s="10" t="s">
        <v>130</v>
      </c>
      <c r="AB217" s="10"/>
      <c r="AC217" s="10"/>
      <c r="AD217" s="10"/>
      <c r="AE217" s="10"/>
      <c r="AF217" s="10"/>
    </row>
    <row r="218" ht="15.0" customHeight="1">
      <c r="A218" s="10">
        <v>1.0</v>
      </c>
      <c r="B218" s="10"/>
      <c r="C218" s="10"/>
      <c r="D218" s="10"/>
      <c r="E218" s="10"/>
      <c r="F218" s="10"/>
      <c r="G218" s="10"/>
      <c r="H218" s="10"/>
      <c r="I218" s="10"/>
      <c r="J218" s="10">
        <f t="shared" si="9"/>
        <v>1</v>
      </c>
      <c r="K218" s="10">
        <f t="shared" si="10"/>
        <v>0</v>
      </c>
      <c r="L218" s="10">
        <v>1.0</v>
      </c>
      <c r="M218" s="10"/>
      <c r="N218" s="10">
        <v>2.0</v>
      </c>
      <c r="O218" s="10">
        <v>9.0</v>
      </c>
      <c r="P218" s="10" t="s">
        <v>104</v>
      </c>
      <c r="Q218" s="10"/>
      <c r="R218" s="10">
        <v>9.1</v>
      </c>
      <c r="S218" s="10"/>
      <c r="T218" s="10" t="s">
        <v>515</v>
      </c>
      <c r="U218" s="10">
        <v>1383.0</v>
      </c>
      <c r="V218" s="15" t="s">
        <v>516</v>
      </c>
      <c r="W218" s="10" t="s">
        <v>124</v>
      </c>
      <c r="X218" s="10"/>
      <c r="Y218" s="10"/>
      <c r="Z218" s="10"/>
      <c r="AA218" s="10" t="s">
        <v>130</v>
      </c>
      <c r="AB218" s="10"/>
      <c r="AC218" s="10"/>
      <c r="AD218" s="10"/>
      <c r="AE218" s="10"/>
      <c r="AF218" s="10"/>
    </row>
    <row r="219" ht="15.0" customHeight="1">
      <c r="A219" s="10"/>
      <c r="B219" s="10">
        <v>1.0</v>
      </c>
      <c r="C219" s="10"/>
      <c r="D219" s="10"/>
      <c r="E219" s="10"/>
      <c r="F219" s="10"/>
      <c r="G219" s="10"/>
      <c r="H219" s="10"/>
      <c r="I219" s="10"/>
      <c r="J219" s="10">
        <f t="shared" si="9"/>
        <v>1</v>
      </c>
      <c r="K219" s="10">
        <f t="shared" si="10"/>
        <v>0</v>
      </c>
      <c r="L219" s="10">
        <v>1.0</v>
      </c>
      <c r="M219" s="10"/>
      <c r="N219" s="10">
        <v>2.0</v>
      </c>
      <c r="O219" s="10">
        <v>7.0</v>
      </c>
      <c r="P219" s="10" t="s">
        <v>115</v>
      </c>
      <c r="Q219" s="17"/>
      <c r="R219" s="10">
        <v>7.2</v>
      </c>
      <c r="S219" s="10"/>
      <c r="T219" s="10" t="s">
        <v>517</v>
      </c>
      <c r="U219" s="10">
        <v>1073.0</v>
      </c>
      <c r="V219" s="15" t="s">
        <v>518</v>
      </c>
      <c r="W219" s="10" t="s">
        <v>124</v>
      </c>
      <c r="X219" s="10"/>
      <c r="Y219" s="10"/>
      <c r="Z219" s="10"/>
      <c r="AA219" s="10" t="s">
        <v>130</v>
      </c>
      <c r="AB219" s="10"/>
      <c r="AC219" s="10"/>
      <c r="AD219" s="10"/>
      <c r="AE219" s="10"/>
      <c r="AF219" s="10"/>
    </row>
    <row r="220" ht="15.0" customHeight="1">
      <c r="A220" s="10"/>
      <c r="B220" s="10">
        <v>1.0</v>
      </c>
      <c r="C220" s="10"/>
      <c r="D220" s="10"/>
      <c r="E220" s="10"/>
      <c r="F220" s="10"/>
      <c r="G220" s="10"/>
      <c r="H220" s="10"/>
      <c r="I220" s="10"/>
      <c r="J220" s="10">
        <f t="shared" si="9"/>
        <v>1</v>
      </c>
      <c r="K220" s="10">
        <f t="shared" si="10"/>
        <v>0</v>
      </c>
      <c r="L220" s="10">
        <v>1.0</v>
      </c>
      <c r="M220" s="10"/>
      <c r="N220" s="10">
        <v>2.0</v>
      </c>
      <c r="O220" s="10">
        <v>7.0</v>
      </c>
      <c r="P220" s="10" t="s">
        <v>115</v>
      </c>
      <c r="Q220" s="17"/>
      <c r="R220" s="10">
        <v>7.2</v>
      </c>
      <c r="S220" s="10"/>
      <c r="T220" s="10" t="s">
        <v>447</v>
      </c>
      <c r="U220" s="10">
        <v>1075.0</v>
      </c>
      <c r="V220" s="15" t="s">
        <v>519</v>
      </c>
      <c r="W220" s="10" t="s">
        <v>124</v>
      </c>
      <c r="X220" s="10"/>
      <c r="Y220" s="10"/>
      <c r="Z220" s="10"/>
      <c r="AA220" s="10" t="s">
        <v>130</v>
      </c>
      <c r="AB220" s="10"/>
      <c r="AC220" s="10"/>
      <c r="AD220" s="10"/>
      <c r="AE220" s="10"/>
      <c r="AF220" s="10"/>
    </row>
    <row r="221" ht="15.0" customHeight="1">
      <c r="A221" s="10"/>
      <c r="B221" s="10">
        <v>1.0</v>
      </c>
      <c r="C221" s="10"/>
      <c r="D221" s="10"/>
      <c r="E221" s="10"/>
      <c r="F221" s="10"/>
      <c r="G221" s="10"/>
      <c r="H221" s="10"/>
      <c r="I221" s="10"/>
      <c r="J221" s="10">
        <f t="shared" si="9"/>
        <v>1</v>
      </c>
      <c r="K221" s="10">
        <f t="shared" si="10"/>
        <v>0</v>
      </c>
      <c r="L221" s="10">
        <v>1.0</v>
      </c>
      <c r="M221" s="10"/>
      <c r="N221" s="10">
        <v>2.0</v>
      </c>
      <c r="O221" s="10">
        <v>6.0</v>
      </c>
      <c r="P221" s="10" t="s">
        <v>79</v>
      </c>
      <c r="Q221" s="17"/>
      <c r="R221" s="10">
        <v>6.2</v>
      </c>
      <c r="S221" s="10"/>
      <c r="T221" s="22" t="s">
        <v>347</v>
      </c>
      <c r="U221" s="10">
        <v>924.0</v>
      </c>
      <c r="V221" s="15" t="s">
        <v>520</v>
      </c>
      <c r="W221" s="10" t="s">
        <v>124</v>
      </c>
      <c r="X221" s="15" t="s">
        <v>107</v>
      </c>
      <c r="Y221" s="10"/>
      <c r="Z221" s="10"/>
      <c r="AA221" s="10" t="s">
        <v>130</v>
      </c>
      <c r="AB221" s="10"/>
      <c r="AC221" s="10"/>
      <c r="AD221" s="10"/>
      <c r="AE221" s="10"/>
      <c r="AF221" s="10"/>
    </row>
    <row r="222" ht="15.0" customHeight="1">
      <c r="A222" s="10"/>
      <c r="B222" s="10">
        <v>1.0</v>
      </c>
      <c r="C222" s="10"/>
      <c r="D222" s="10"/>
      <c r="E222" s="10"/>
      <c r="F222" s="10"/>
      <c r="G222" s="10"/>
      <c r="H222" s="10"/>
      <c r="I222" s="10"/>
      <c r="J222" s="10">
        <f t="shared" si="9"/>
        <v>1</v>
      </c>
      <c r="K222" s="10">
        <f t="shared" si="10"/>
        <v>0</v>
      </c>
      <c r="L222" s="10">
        <v>1.0</v>
      </c>
      <c r="M222" s="10"/>
      <c r="N222" s="10">
        <v>2.0</v>
      </c>
      <c r="O222" s="10">
        <v>6.0</v>
      </c>
      <c r="P222" s="10" t="s">
        <v>79</v>
      </c>
      <c r="Q222" s="17"/>
      <c r="R222" s="10">
        <v>6.2</v>
      </c>
      <c r="S222" s="10"/>
      <c r="T222" s="10" t="s">
        <v>521</v>
      </c>
      <c r="U222" s="10">
        <v>939.0</v>
      </c>
      <c r="V222" s="15" t="s">
        <v>522</v>
      </c>
      <c r="W222" s="10" t="s">
        <v>161</v>
      </c>
      <c r="X222" s="10" t="s">
        <v>124</v>
      </c>
      <c r="Y222" s="10"/>
      <c r="Z222" s="10"/>
      <c r="AA222" s="10" t="s">
        <v>130</v>
      </c>
      <c r="AB222" s="10"/>
      <c r="AC222" s="10" t="s">
        <v>119</v>
      </c>
      <c r="AD222" s="10"/>
      <c r="AE222" s="10"/>
      <c r="AF222" s="10"/>
    </row>
    <row r="223" ht="15.0" customHeight="1">
      <c r="A223" s="10"/>
      <c r="B223" s="10">
        <v>1.0</v>
      </c>
      <c r="C223" s="10"/>
      <c r="D223" s="10"/>
      <c r="E223" s="10"/>
      <c r="F223" s="10"/>
      <c r="G223" s="10"/>
      <c r="H223" s="10"/>
      <c r="I223" s="10"/>
      <c r="J223" s="10">
        <f t="shared" si="9"/>
        <v>1</v>
      </c>
      <c r="K223" s="10">
        <f t="shared" si="10"/>
        <v>0</v>
      </c>
      <c r="L223" s="10">
        <v>1.0</v>
      </c>
      <c r="M223" s="10"/>
      <c r="N223" s="10">
        <v>2.0</v>
      </c>
      <c r="O223" s="10">
        <v>4.0</v>
      </c>
      <c r="P223" s="10" t="s">
        <v>148</v>
      </c>
      <c r="Q223" s="17"/>
      <c r="R223" s="10" t="s">
        <v>523</v>
      </c>
      <c r="S223" s="25"/>
      <c r="T223" s="10" t="s">
        <v>524</v>
      </c>
      <c r="U223" s="10">
        <v>663.0</v>
      </c>
      <c r="V223" s="15" t="s">
        <v>525</v>
      </c>
      <c r="W223" s="10" t="s">
        <v>161</v>
      </c>
      <c r="X223" s="10"/>
      <c r="Y223" s="10"/>
      <c r="Z223" s="10"/>
      <c r="AA223" s="10" t="s">
        <v>130</v>
      </c>
      <c r="AB223" s="10"/>
      <c r="AC223" s="10" t="s">
        <v>119</v>
      </c>
      <c r="AD223" s="10"/>
      <c r="AE223" s="10"/>
      <c r="AF223" s="10"/>
    </row>
    <row r="224" ht="15.75" customHeight="1">
      <c r="A224" s="10"/>
      <c r="B224" s="10">
        <v>1.0</v>
      </c>
      <c r="C224" s="10"/>
      <c r="D224" s="10"/>
      <c r="E224" s="10"/>
      <c r="F224" s="10"/>
      <c r="G224" s="10"/>
      <c r="H224" s="10"/>
      <c r="I224" s="10"/>
      <c r="J224" s="10">
        <f t="shared" si="9"/>
        <v>1</v>
      </c>
      <c r="K224" s="10">
        <f t="shared" si="10"/>
        <v>0</v>
      </c>
      <c r="L224" s="10">
        <v>1.0</v>
      </c>
      <c r="M224" s="10"/>
      <c r="N224" s="10">
        <v>2.0</v>
      </c>
      <c r="O224" s="10">
        <v>10.0</v>
      </c>
      <c r="P224" s="10" t="s">
        <v>259</v>
      </c>
      <c r="Q224" s="17"/>
      <c r="R224" s="10">
        <v>10.6</v>
      </c>
      <c r="S224" s="10" t="s">
        <v>358</v>
      </c>
      <c r="T224" s="10" t="s">
        <v>526</v>
      </c>
      <c r="U224" s="10">
        <v>1529.0</v>
      </c>
      <c r="V224" s="23" t="s">
        <v>527</v>
      </c>
      <c r="W224" s="30"/>
      <c r="X224" s="16"/>
      <c r="Y224" s="16" t="s">
        <v>185</v>
      </c>
      <c r="Z224" s="10" t="s">
        <v>179</v>
      </c>
      <c r="AA224" s="10" t="s">
        <v>130</v>
      </c>
      <c r="AB224" s="10"/>
      <c r="AC224" s="10" t="s">
        <v>119</v>
      </c>
      <c r="AD224" s="10"/>
      <c r="AE224" s="10"/>
      <c r="AF224" s="10"/>
    </row>
    <row r="225" ht="17.25" customHeight="1">
      <c r="A225" s="10"/>
      <c r="B225" s="10">
        <v>1.0</v>
      </c>
      <c r="C225" s="10"/>
      <c r="D225" s="10"/>
      <c r="E225" s="10"/>
      <c r="F225" s="10"/>
      <c r="G225" s="10"/>
      <c r="H225" s="10"/>
      <c r="I225" s="10"/>
      <c r="J225" s="10">
        <f t="shared" si="9"/>
        <v>1</v>
      </c>
      <c r="K225" s="10">
        <f t="shared" si="10"/>
        <v>0</v>
      </c>
      <c r="L225" s="10">
        <v>1.0</v>
      </c>
      <c r="M225" s="10"/>
      <c r="N225" s="10">
        <v>2.0</v>
      </c>
      <c r="O225" s="10">
        <v>10.0</v>
      </c>
      <c r="P225" s="10" t="s">
        <v>259</v>
      </c>
      <c r="Q225" s="17"/>
      <c r="R225" s="10">
        <v>10.5</v>
      </c>
      <c r="S225" s="10" t="s">
        <v>358</v>
      </c>
      <c r="T225" s="10" t="s">
        <v>434</v>
      </c>
      <c r="U225" s="10">
        <v>1523.0</v>
      </c>
      <c r="V225" s="15" t="s">
        <v>528</v>
      </c>
      <c r="W225" s="10"/>
      <c r="X225" s="10"/>
      <c r="Y225" s="10" t="s">
        <v>178</v>
      </c>
      <c r="Z225" s="10" t="s">
        <v>179</v>
      </c>
      <c r="AA225" s="10" t="s">
        <v>130</v>
      </c>
      <c r="AB225" s="10"/>
      <c r="AC225" s="10"/>
      <c r="AD225" s="10"/>
      <c r="AE225" s="10"/>
      <c r="AF225" s="10"/>
    </row>
    <row r="226" ht="15.75" customHeight="1">
      <c r="A226" s="10"/>
      <c r="B226" s="10">
        <v>1.0</v>
      </c>
      <c r="C226" s="10"/>
      <c r="D226" s="10"/>
      <c r="E226" s="10"/>
      <c r="F226" s="10"/>
      <c r="G226" s="10"/>
      <c r="H226" s="10"/>
      <c r="I226" s="10"/>
      <c r="J226" s="10">
        <f t="shared" si="9"/>
        <v>1</v>
      </c>
      <c r="K226" s="10">
        <f t="shared" si="10"/>
        <v>0</v>
      </c>
      <c r="L226" s="10">
        <v>1.0</v>
      </c>
      <c r="M226" s="10"/>
      <c r="N226" s="10">
        <v>2.0</v>
      </c>
      <c r="O226" s="10">
        <v>6.0</v>
      </c>
      <c r="P226" s="10" t="s">
        <v>79</v>
      </c>
      <c r="Q226" s="17"/>
      <c r="R226" s="10">
        <v>6.4</v>
      </c>
      <c r="S226" s="10"/>
      <c r="T226" s="10" t="s">
        <v>529</v>
      </c>
      <c r="U226" s="10">
        <v>980.0</v>
      </c>
      <c r="V226" s="23" t="s">
        <v>530</v>
      </c>
      <c r="W226" s="16"/>
      <c r="X226" s="16"/>
      <c r="Y226" s="16" t="s">
        <v>185</v>
      </c>
      <c r="Z226" s="10" t="s">
        <v>179</v>
      </c>
      <c r="AA226" s="10" t="s">
        <v>130</v>
      </c>
      <c r="AB226" s="10"/>
      <c r="AC226" s="10" t="s">
        <v>119</v>
      </c>
      <c r="AD226" s="10"/>
      <c r="AE226" s="10"/>
      <c r="AF226" s="10"/>
    </row>
    <row r="227" ht="15.75" customHeight="1">
      <c r="A227" s="10"/>
      <c r="B227" s="10">
        <v>1.0</v>
      </c>
      <c r="C227" s="10"/>
      <c r="D227" s="10"/>
      <c r="E227" s="10"/>
      <c r="F227" s="10"/>
      <c r="G227" s="10"/>
      <c r="H227" s="10"/>
      <c r="I227" s="10"/>
      <c r="J227" s="10">
        <f t="shared" si="9"/>
        <v>1</v>
      </c>
      <c r="K227" s="10">
        <f t="shared" si="10"/>
        <v>0</v>
      </c>
      <c r="L227" s="10">
        <v>1.0</v>
      </c>
      <c r="M227" s="10"/>
      <c r="N227" s="10">
        <v>2.0</v>
      </c>
      <c r="O227" s="10">
        <v>6.0</v>
      </c>
      <c r="P227" s="10" t="s">
        <v>79</v>
      </c>
      <c r="Q227" s="17"/>
      <c r="R227" s="10">
        <v>6.4</v>
      </c>
      <c r="S227" s="10"/>
      <c r="T227" s="10" t="s">
        <v>352</v>
      </c>
      <c r="U227" s="10">
        <v>994.0</v>
      </c>
      <c r="V227" s="15" t="s">
        <v>531</v>
      </c>
      <c r="W227" s="10"/>
      <c r="X227" s="10"/>
      <c r="Y227" s="10" t="s">
        <v>88</v>
      </c>
      <c r="Z227" s="10" t="s">
        <v>532</v>
      </c>
      <c r="AA227" s="10" t="s">
        <v>130</v>
      </c>
      <c r="AB227" s="10"/>
      <c r="AC227" s="10" t="s">
        <v>119</v>
      </c>
      <c r="AD227" s="10"/>
      <c r="AE227" s="10"/>
      <c r="AF227" s="10"/>
    </row>
    <row r="228" ht="15.75" customHeight="1">
      <c r="A228" s="10"/>
      <c r="B228" s="10">
        <v>1.0</v>
      </c>
      <c r="C228" s="10"/>
      <c r="D228" s="10"/>
      <c r="E228" s="10"/>
      <c r="F228" s="10"/>
      <c r="G228" s="10"/>
      <c r="H228" s="10"/>
      <c r="I228" s="10"/>
      <c r="J228" s="10">
        <f t="shared" si="9"/>
        <v>1</v>
      </c>
      <c r="K228" s="10">
        <f t="shared" si="10"/>
        <v>0</v>
      </c>
      <c r="L228" s="10">
        <v>1.0</v>
      </c>
      <c r="M228" s="10"/>
      <c r="N228" s="10">
        <v>3.0</v>
      </c>
      <c r="O228" s="10">
        <v>9.0</v>
      </c>
      <c r="P228" s="10"/>
      <c r="Q228" s="10" t="s">
        <v>137</v>
      </c>
      <c r="R228" s="10">
        <v>9.8</v>
      </c>
      <c r="S228" s="10" t="s">
        <v>138</v>
      </c>
      <c r="T228" s="10" t="s">
        <v>533</v>
      </c>
      <c r="U228" s="10">
        <v>1002.0</v>
      </c>
      <c r="V228" s="15" t="s">
        <v>534</v>
      </c>
      <c r="W228" s="10"/>
      <c r="X228" s="10"/>
      <c r="Y228" s="10" t="s">
        <v>175</v>
      </c>
      <c r="Z228" s="10" t="s">
        <v>186</v>
      </c>
      <c r="AA228" s="10" t="s">
        <v>130</v>
      </c>
      <c r="AB228" s="10"/>
      <c r="AC228" s="10" t="s">
        <v>119</v>
      </c>
      <c r="AD228" s="10"/>
      <c r="AE228" s="10"/>
      <c r="AF228" s="10"/>
    </row>
    <row r="229" ht="15.75" customHeight="1">
      <c r="A229" s="10">
        <v>1.0</v>
      </c>
      <c r="B229" s="10"/>
      <c r="C229" s="10"/>
      <c r="D229" s="10"/>
      <c r="E229" s="10"/>
      <c r="F229" s="10"/>
      <c r="G229" s="10"/>
      <c r="H229" s="10"/>
      <c r="I229" s="10"/>
      <c r="J229" s="10">
        <f t="shared" si="9"/>
        <v>1</v>
      </c>
      <c r="K229" s="10">
        <f t="shared" si="10"/>
        <v>0</v>
      </c>
      <c r="L229" s="10">
        <v>1.0</v>
      </c>
      <c r="M229" s="10"/>
      <c r="N229" s="10">
        <v>2.0</v>
      </c>
      <c r="O229" s="10">
        <v>9.0</v>
      </c>
      <c r="P229" s="10" t="s">
        <v>104</v>
      </c>
      <c r="Q229" s="17"/>
      <c r="R229" s="26">
        <v>9.1</v>
      </c>
      <c r="S229" s="10"/>
      <c r="T229" s="10" t="s">
        <v>515</v>
      </c>
      <c r="U229" s="10">
        <v>1383.0</v>
      </c>
      <c r="V229" s="15" t="s">
        <v>535</v>
      </c>
      <c r="W229" s="10"/>
      <c r="X229" s="10"/>
      <c r="Y229" s="10" t="s">
        <v>178</v>
      </c>
      <c r="Z229" s="10" t="s">
        <v>186</v>
      </c>
      <c r="AA229" s="10" t="s">
        <v>130</v>
      </c>
      <c r="AB229" s="10"/>
      <c r="AC229" s="10" t="s">
        <v>119</v>
      </c>
      <c r="AD229" s="10"/>
      <c r="AE229" s="10"/>
      <c r="AF229" s="10"/>
    </row>
    <row r="230" ht="15.75" customHeight="1">
      <c r="A230" s="10"/>
      <c r="B230" s="10">
        <v>1.0</v>
      </c>
      <c r="C230" s="10"/>
      <c r="D230" s="10"/>
      <c r="E230" s="10"/>
      <c r="F230" s="10"/>
      <c r="G230" s="10"/>
      <c r="H230" s="10"/>
      <c r="I230" s="10"/>
      <c r="J230" s="10">
        <f t="shared" si="9"/>
        <v>1</v>
      </c>
      <c r="K230" s="10">
        <f t="shared" si="10"/>
        <v>0</v>
      </c>
      <c r="L230" s="10">
        <v>1.0</v>
      </c>
      <c r="M230" s="10"/>
      <c r="N230" s="10">
        <v>2.0</v>
      </c>
      <c r="O230" s="10">
        <v>6.0</v>
      </c>
      <c r="P230" s="10" t="s">
        <v>79</v>
      </c>
      <c r="Q230" s="17"/>
      <c r="R230" s="10">
        <v>6.3</v>
      </c>
      <c r="S230" s="10"/>
      <c r="T230" s="10" t="s">
        <v>536</v>
      </c>
      <c r="U230" s="10">
        <v>957.0</v>
      </c>
      <c r="V230" s="23" t="s">
        <v>537</v>
      </c>
      <c r="W230" s="16"/>
      <c r="X230" s="16"/>
      <c r="Y230" s="16" t="s">
        <v>185</v>
      </c>
      <c r="Z230" s="16" t="s">
        <v>186</v>
      </c>
      <c r="AA230" s="10" t="s">
        <v>130</v>
      </c>
      <c r="AB230" s="10"/>
      <c r="AC230" s="10" t="s">
        <v>119</v>
      </c>
      <c r="AD230" s="10"/>
      <c r="AE230" s="10"/>
      <c r="AF230" s="10"/>
    </row>
    <row r="231" ht="15.75" customHeight="1">
      <c r="A231" s="10"/>
      <c r="B231" s="10">
        <v>1.0</v>
      </c>
      <c r="C231" s="10"/>
      <c r="D231" s="10"/>
      <c r="E231" s="10"/>
      <c r="F231" s="10"/>
      <c r="G231" s="10"/>
      <c r="H231" s="10"/>
      <c r="I231" s="10"/>
      <c r="J231" s="10">
        <f t="shared" si="9"/>
        <v>1</v>
      </c>
      <c r="K231" s="10">
        <f t="shared" si="10"/>
        <v>0</v>
      </c>
      <c r="L231" s="10">
        <v>1.0</v>
      </c>
      <c r="M231" s="10"/>
      <c r="N231" s="10">
        <v>2.0</v>
      </c>
      <c r="O231" s="10">
        <v>9.0</v>
      </c>
      <c r="P231" s="10" t="s">
        <v>104</v>
      </c>
      <c r="Q231" s="17"/>
      <c r="R231" s="10">
        <v>9.4</v>
      </c>
      <c r="S231" s="10"/>
      <c r="T231" s="10" t="s">
        <v>425</v>
      </c>
      <c r="U231" s="10">
        <v>1310.0</v>
      </c>
      <c r="V231" s="15" t="s">
        <v>538</v>
      </c>
      <c r="W231" s="10"/>
      <c r="X231" s="10"/>
      <c r="Y231" s="10" t="s">
        <v>88</v>
      </c>
      <c r="Z231" s="10" t="s">
        <v>43</v>
      </c>
      <c r="AA231" s="10" t="s">
        <v>130</v>
      </c>
      <c r="AB231" s="10" t="s">
        <v>89</v>
      </c>
      <c r="AC231" s="10"/>
      <c r="AD231" s="10"/>
      <c r="AE231" s="10"/>
      <c r="AF231" s="10"/>
    </row>
    <row r="232" ht="15.75" customHeight="1">
      <c r="A232" s="10"/>
      <c r="B232" s="10"/>
      <c r="C232" s="10"/>
      <c r="D232" s="10"/>
      <c r="E232" s="10">
        <v>1.0</v>
      </c>
      <c r="F232" s="10"/>
      <c r="G232" s="10"/>
      <c r="H232" s="10"/>
      <c r="I232" s="10"/>
      <c r="J232" s="10">
        <f t="shared" si="9"/>
        <v>0</v>
      </c>
      <c r="K232" s="10">
        <f t="shared" si="10"/>
        <v>1</v>
      </c>
      <c r="L232" s="10"/>
      <c r="M232" s="10">
        <v>1.0</v>
      </c>
      <c r="N232" s="10">
        <v>2.0</v>
      </c>
      <c r="O232" s="10">
        <v>6.0</v>
      </c>
      <c r="P232" s="10" t="s">
        <v>79</v>
      </c>
      <c r="Q232" s="17"/>
      <c r="R232" s="10">
        <v>6.4</v>
      </c>
      <c r="S232" s="10"/>
      <c r="T232" s="10" t="s">
        <v>539</v>
      </c>
      <c r="U232" s="10">
        <v>971.0</v>
      </c>
      <c r="V232" s="23" t="s">
        <v>540</v>
      </c>
      <c r="W232" s="16"/>
      <c r="X232" s="16"/>
      <c r="Y232" s="10" t="s">
        <v>182</v>
      </c>
      <c r="Z232" s="10"/>
      <c r="AA232" s="10" t="s">
        <v>130</v>
      </c>
      <c r="AB232" s="10"/>
      <c r="AC232" s="10"/>
      <c r="AD232" s="10"/>
      <c r="AE232" s="10"/>
      <c r="AF232" s="10"/>
    </row>
    <row r="233" ht="15.75" customHeight="1">
      <c r="A233" s="22"/>
      <c r="B233" s="22">
        <v>1.0</v>
      </c>
      <c r="C233" s="22"/>
      <c r="D233" s="22"/>
      <c r="E233" s="22">
        <v>1.0</v>
      </c>
      <c r="F233" s="22"/>
      <c r="G233" s="22"/>
      <c r="H233" s="10">
        <v>1.0</v>
      </c>
      <c r="I233" s="22"/>
      <c r="J233" s="10">
        <f t="shared" si="9"/>
        <v>1</v>
      </c>
      <c r="K233" s="10">
        <f t="shared" si="10"/>
        <v>2</v>
      </c>
      <c r="L233" s="10">
        <v>1.0</v>
      </c>
      <c r="M233" s="10">
        <v>1.0</v>
      </c>
      <c r="N233" s="22">
        <v>2.0</v>
      </c>
      <c r="O233" s="10">
        <v>9.0</v>
      </c>
      <c r="P233" s="10" t="s">
        <v>104</v>
      </c>
      <c r="Q233" s="10"/>
      <c r="R233" s="10">
        <v>9.11</v>
      </c>
      <c r="S233" s="10"/>
      <c r="T233" s="10" t="s">
        <v>105</v>
      </c>
      <c r="U233" s="22">
        <v>1387.0</v>
      </c>
      <c r="V233" s="15" t="s">
        <v>541</v>
      </c>
      <c r="W233" s="15" t="s">
        <v>107</v>
      </c>
      <c r="X233" s="22"/>
      <c r="Y233" s="22"/>
      <c r="Z233" s="22"/>
      <c r="AA233" s="22"/>
      <c r="AB233" s="22"/>
      <c r="AC233" s="22"/>
      <c r="AD233" s="10"/>
      <c r="AE233" s="10"/>
      <c r="AF233" s="10"/>
    </row>
    <row r="234" ht="15.75" customHeight="1">
      <c r="A234" s="10"/>
      <c r="B234" s="10">
        <v>1.0</v>
      </c>
      <c r="C234" s="10"/>
      <c r="D234" s="10"/>
      <c r="E234" s="10"/>
      <c r="F234" s="10"/>
      <c r="G234" s="10"/>
      <c r="H234" s="10"/>
      <c r="I234" s="10"/>
      <c r="J234" s="10">
        <f t="shared" si="9"/>
        <v>1</v>
      </c>
      <c r="K234" s="10">
        <f t="shared" si="10"/>
        <v>0</v>
      </c>
      <c r="L234" s="10">
        <v>1.0</v>
      </c>
      <c r="M234" s="10"/>
      <c r="N234" s="10">
        <v>2.0</v>
      </c>
      <c r="O234" s="10">
        <v>9.0</v>
      </c>
      <c r="P234" s="10" t="s">
        <v>104</v>
      </c>
      <c r="Q234" s="10"/>
      <c r="R234" s="10">
        <v>9.11</v>
      </c>
      <c r="S234" s="10"/>
      <c r="T234" s="10" t="s">
        <v>105</v>
      </c>
      <c r="U234" s="10">
        <v>1387.0</v>
      </c>
      <c r="V234" s="15" t="s">
        <v>542</v>
      </c>
      <c r="W234" s="15" t="s">
        <v>107</v>
      </c>
      <c r="X234" s="10"/>
      <c r="Y234" s="10"/>
      <c r="Z234" s="10"/>
      <c r="AA234" s="10"/>
      <c r="AB234" s="10"/>
      <c r="AC234" s="10"/>
      <c r="AD234" s="10"/>
      <c r="AE234" s="10"/>
      <c r="AF234" s="10"/>
    </row>
    <row r="235" ht="15.75" customHeight="1">
      <c r="A235" s="10"/>
      <c r="B235" s="10">
        <v>1.0</v>
      </c>
      <c r="C235" s="10"/>
      <c r="D235" s="10"/>
      <c r="E235" s="10"/>
      <c r="F235" s="10"/>
      <c r="G235" s="10"/>
      <c r="H235" s="10"/>
      <c r="I235" s="10"/>
      <c r="J235" s="10">
        <f t="shared" si="9"/>
        <v>1</v>
      </c>
      <c r="K235" s="10">
        <f t="shared" si="10"/>
        <v>0</v>
      </c>
      <c r="L235" s="10">
        <v>1.0</v>
      </c>
      <c r="M235" s="10"/>
      <c r="N235" s="10">
        <v>2.0</v>
      </c>
      <c r="O235" s="10">
        <v>7.0</v>
      </c>
      <c r="P235" s="10" t="s">
        <v>115</v>
      </c>
      <c r="Q235" s="17"/>
      <c r="R235" s="10">
        <v>7.1</v>
      </c>
      <c r="S235" s="10"/>
      <c r="T235" s="10" t="s">
        <v>487</v>
      </c>
      <c r="U235" s="10">
        <v>1053.0</v>
      </c>
      <c r="V235" s="15" t="s">
        <v>543</v>
      </c>
      <c r="W235" s="15" t="s">
        <v>107</v>
      </c>
      <c r="X235" s="10"/>
      <c r="Y235" s="10"/>
      <c r="Z235" s="10"/>
      <c r="AA235" s="10"/>
      <c r="AB235" s="10"/>
      <c r="AC235" s="10"/>
      <c r="AD235" s="10"/>
      <c r="AE235" s="10"/>
      <c r="AF235" s="10"/>
    </row>
    <row r="236" ht="15.75" customHeight="1">
      <c r="A236" s="10"/>
      <c r="B236" s="10">
        <v>1.0</v>
      </c>
      <c r="C236" s="10"/>
      <c r="D236" s="10"/>
      <c r="E236" s="10"/>
      <c r="F236" s="10"/>
      <c r="G236" s="10"/>
      <c r="H236" s="10"/>
      <c r="I236" s="10"/>
      <c r="J236" s="10">
        <f t="shared" si="9"/>
        <v>1</v>
      </c>
      <c r="K236" s="10">
        <f t="shared" si="10"/>
        <v>0</v>
      </c>
      <c r="L236" s="10">
        <v>1.0</v>
      </c>
      <c r="M236" s="10"/>
      <c r="N236" s="10">
        <v>3.0</v>
      </c>
      <c r="O236" s="10">
        <v>1.0</v>
      </c>
      <c r="P236" s="14"/>
      <c r="Q236" s="14" t="s">
        <v>98</v>
      </c>
      <c r="R236" s="10">
        <v>1.3</v>
      </c>
      <c r="S236" s="10" t="s">
        <v>544</v>
      </c>
      <c r="T236" s="27" t="s">
        <v>545</v>
      </c>
      <c r="U236" s="10">
        <v>162.0</v>
      </c>
      <c r="V236" s="15" t="s">
        <v>546</v>
      </c>
      <c r="W236" s="15" t="s">
        <v>107</v>
      </c>
      <c r="X236" s="10"/>
      <c r="Y236" s="10"/>
      <c r="Z236" s="10"/>
      <c r="AA236" s="10"/>
      <c r="AB236" s="10"/>
      <c r="AC236" s="17"/>
      <c r="AD236" s="10"/>
      <c r="AE236" s="10"/>
      <c r="AF236" s="10"/>
    </row>
    <row r="237" ht="15.75" customHeight="1">
      <c r="A237" s="10"/>
      <c r="B237" s="10">
        <v>1.0</v>
      </c>
      <c r="C237" s="10"/>
      <c r="D237" s="10"/>
      <c r="E237" s="10">
        <v>1.0</v>
      </c>
      <c r="F237" s="10"/>
      <c r="G237" s="10"/>
      <c r="H237" s="10"/>
      <c r="I237" s="10"/>
      <c r="J237" s="10">
        <v>1.0</v>
      </c>
      <c r="K237" s="10">
        <v>1.0</v>
      </c>
      <c r="L237" s="10">
        <v>1.0</v>
      </c>
      <c r="M237" s="10">
        <v>1.0</v>
      </c>
      <c r="N237" s="10">
        <v>3.0</v>
      </c>
      <c r="O237" s="10">
        <v>2.0</v>
      </c>
      <c r="P237" s="14"/>
      <c r="Q237" s="14" t="s">
        <v>547</v>
      </c>
      <c r="R237" s="10"/>
      <c r="S237" s="10"/>
      <c r="T237" s="10"/>
      <c r="U237" s="10">
        <v>262.0</v>
      </c>
      <c r="V237" s="15" t="s">
        <v>548</v>
      </c>
      <c r="W237" s="10" t="s">
        <v>114</v>
      </c>
      <c r="X237" s="10"/>
      <c r="Z237" s="10"/>
      <c r="AA237" s="10"/>
      <c r="AB237" s="10"/>
      <c r="AC237" s="10"/>
      <c r="AD237" s="10"/>
      <c r="AE237" s="10"/>
      <c r="AF237" s="10"/>
    </row>
    <row r="238" ht="15.75" customHeight="1">
      <c r="A238" s="10"/>
      <c r="B238" s="10">
        <v>1.0</v>
      </c>
      <c r="C238" s="10"/>
      <c r="D238" s="10"/>
      <c r="E238" s="10"/>
      <c r="F238" s="10"/>
      <c r="G238" s="10"/>
      <c r="H238" s="10"/>
      <c r="I238" s="10"/>
      <c r="J238" s="10">
        <f t="shared" ref="J238:J243" si="11">SUM(A238:D238)</f>
        <v>1</v>
      </c>
      <c r="K238" s="10">
        <f t="shared" ref="K238:K243" si="12">SUM(E238:I238)</f>
        <v>0</v>
      </c>
      <c r="L238" s="10">
        <v>1.0</v>
      </c>
      <c r="M238" s="10"/>
      <c r="N238" s="10">
        <v>2.0</v>
      </c>
      <c r="O238" s="10">
        <v>8.0</v>
      </c>
      <c r="P238" s="10" t="s">
        <v>111</v>
      </c>
      <c r="Q238" s="17"/>
      <c r="R238" s="10">
        <v>8.3</v>
      </c>
      <c r="S238" s="10"/>
      <c r="T238" s="10" t="s">
        <v>243</v>
      </c>
      <c r="U238" s="10">
        <v>1206.0</v>
      </c>
      <c r="V238" s="15" t="s">
        <v>549</v>
      </c>
      <c r="W238" s="10" t="s">
        <v>145</v>
      </c>
      <c r="X238" s="10"/>
      <c r="Y238" s="10"/>
      <c r="Z238" s="10"/>
      <c r="AA238" s="10"/>
      <c r="AB238" s="10"/>
      <c r="AC238" s="10" t="s">
        <v>119</v>
      </c>
      <c r="AD238" s="10"/>
      <c r="AE238" s="10"/>
      <c r="AF238" s="10"/>
    </row>
    <row r="239" ht="15.75" customHeight="1">
      <c r="A239" s="10"/>
      <c r="B239" s="10"/>
      <c r="C239" s="10"/>
      <c r="D239" s="10"/>
      <c r="E239" s="10">
        <v>1.0</v>
      </c>
      <c r="F239" s="10"/>
      <c r="G239" s="10"/>
      <c r="H239" s="10"/>
      <c r="I239" s="10"/>
      <c r="J239" s="10">
        <f t="shared" si="11"/>
        <v>0</v>
      </c>
      <c r="K239" s="10">
        <f t="shared" si="12"/>
        <v>1</v>
      </c>
      <c r="L239" s="10"/>
      <c r="M239" s="10">
        <v>1.0</v>
      </c>
      <c r="N239" s="10">
        <v>2.0</v>
      </c>
      <c r="O239" s="10">
        <v>13.0</v>
      </c>
      <c r="P239" s="10" t="s">
        <v>239</v>
      </c>
      <c r="Q239" s="17"/>
      <c r="R239" s="10">
        <v>13.7</v>
      </c>
      <c r="S239" s="10" t="s">
        <v>323</v>
      </c>
      <c r="T239" s="10"/>
      <c r="U239" s="10">
        <v>1863.0</v>
      </c>
      <c r="V239" s="15" t="s">
        <v>550</v>
      </c>
      <c r="W239" s="21" t="s">
        <v>118</v>
      </c>
      <c r="X239" s="10"/>
      <c r="Y239" s="10"/>
      <c r="Z239" s="10"/>
      <c r="AA239" s="10"/>
      <c r="AB239" s="10"/>
      <c r="AC239" s="10"/>
      <c r="AD239" s="10"/>
      <c r="AE239" s="10"/>
      <c r="AF239" s="10"/>
    </row>
    <row r="240" ht="15.75" customHeight="1">
      <c r="A240" s="10"/>
      <c r="B240" s="10">
        <v>1.0</v>
      </c>
      <c r="C240" s="10"/>
      <c r="D240" s="10"/>
      <c r="E240" s="10"/>
      <c r="F240" s="10"/>
      <c r="G240" s="10"/>
      <c r="H240" s="10"/>
      <c r="I240" s="10"/>
      <c r="J240" s="10">
        <f t="shared" si="11"/>
        <v>1</v>
      </c>
      <c r="K240" s="10">
        <f t="shared" si="12"/>
        <v>0</v>
      </c>
      <c r="L240" s="10">
        <v>1.0</v>
      </c>
      <c r="M240" s="10"/>
      <c r="N240" s="10">
        <v>2.0</v>
      </c>
      <c r="O240" s="10">
        <v>7.0</v>
      </c>
      <c r="P240" s="10" t="s">
        <v>115</v>
      </c>
      <c r="Q240" s="17"/>
      <c r="R240" s="10">
        <v>7.2</v>
      </c>
      <c r="S240" s="10"/>
      <c r="T240" s="10" t="s">
        <v>489</v>
      </c>
      <c r="U240" s="10">
        <v>1078.0</v>
      </c>
      <c r="V240" s="15" t="s">
        <v>551</v>
      </c>
      <c r="W240" s="21" t="s">
        <v>118</v>
      </c>
      <c r="X240" s="10" t="s">
        <v>108</v>
      </c>
      <c r="Y240" s="10"/>
      <c r="Z240" s="10"/>
      <c r="AA240" s="10"/>
      <c r="AB240" s="10"/>
      <c r="AC240" s="10"/>
      <c r="AD240" s="10"/>
      <c r="AE240" s="10"/>
      <c r="AF240" s="10"/>
    </row>
    <row r="241" ht="15.75" customHeight="1">
      <c r="A241" s="10"/>
      <c r="B241" s="10">
        <v>1.0</v>
      </c>
      <c r="C241" s="10"/>
      <c r="D241" s="10"/>
      <c r="E241" s="10"/>
      <c r="F241" s="10"/>
      <c r="G241" s="10"/>
      <c r="H241" s="10"/>
      <c r="I241" s="10"/>
      <c r="J241" s="10">
        <f t="shared" si="11"/>
        <v>1</v>
      </c>
      <c r="K241" s="10">
        <f t="shared" si="12"/>
        <v>0</v>
      </c>
      <c r="L241" s="10">
        <v>1.0</v>
      </c>
      <c r="M241" s="10"/>
      <c r="N241" s="10">
        <v>2.0</v>
      </c>
      <c r="O241" s="10">
        <v>7.0</v>
      </c>
      <c r="P241" s="10" t="s">
        <v>115</v>
      </c>
      <c r="Q241" s="17"/>
      <c r="R241" s="10">
        <v>7.2</v>
      </c>
      <c r="S241" s="10"/>
      <c r="T241" s="10" t="s">
        <v>552</v>
      </c>
      <c r="U241" s="10">
        <v>1079.0</v>
      </c>
      <c r="V241" s="15" t="s">
        <v>553</v>
      </c>
      <c r="W241" s="21" t="s">
        <v>118</v>
      </c>
      <c r="X241" s="10"/>
      <c r="Y241" s="10"/>
      <c r="Z241" s="10"/>
      <c r="AA241" s="10"/>
      <c r="AB241" s="10"/>
      <c r="AC241" s="10"/>
      <c r="AD241" s="10"/>
      <c r="AE241" s="10"/>
      <c r="AF241" s="10"/>
    </row>
    <row r="242" ht="15.75" customHeight="1">
      <c r="A242" s="10"/>
      <c r="B242" s="10"/>
      <c r="C242" s="10"/>
      <c r="D242" s="10"/>
      <c r="E242" s="10">
        <v>1.0</v>
      </c>
      <c r="F242" s="10"/>
      <c r="G242" s="10"/>
      <c r="H242" s="10"/>
      <c r="I242" s="10"/>
      <c r="J242" s="10">
        <f t="shared" si="11"/>
        <v>0</v>
      </c>
      <c r="K242" s="10">
        <f t="shared" si="12"/>
        <v>1</v>
      </c>
      <c r="L242" s="10"/>
      <c r="M242" s="10">
        <v>1.0</v>
      </c>
      <c r="N242" s="10">
        <v>2.0</v>
      </c>
      <c r="O242" s="10">
        <v>4.0</v>
      </c>
      <c r="P242" s="10" t="s">
        <v>148</v>
      </c>
      <c r="Q242" s="17"/>
      <c r="R242" s="10">
        <v>4.6</v>
      </c>
      <c r="S242" s="10"/>
      <c r="T242" s="10" t="s">
        <v>554</v>
      </c>
      <c r="U242" s="10">
        <v>633.0</v>
      </c>
      <c r="V242" s="15" t="s">
        <v>555</v>
      </c>
      <c r="W242" s="10" t="s">
        <v>144</v>
      </c>
      <c r="X242" s="10"/>
      <c r="Y242" s="10"/>
      <c r="Z242" s="10"/>
      <c r="AA242" s="10"/>
      <c r="AB242" s="10"/>
      <c r="AC242" s="10" t="s">
        <v>119</v>
      </c>
      <c r="AD242" s="10"/>
      <c r="AE242" s="10"/>
      <c r="AF242" s="10"/>
    </row>
    <row r="243" ht="15.75" customHeight="1">
      <c r="A243" s="10">
        <v>1.0</v>
      </c>
      <c r="B243" s="10"/>
      <c r="C243" s="10"/>
      <c r="D243" s="10"/>
      <c r="E243" s="10"/>
      <c r="F243" s="10"/>
      <c r="G243" s="10"/>
      <c r="H243" s="10"/>
      <c r="I243" s="10"/>
      <c r="J243" s="10">
        <f t="shared" si="11"/>
        <v>1</v>
      </c>
      <c r="K243" s="10">
        <f t="shared" si="12"/>
        <v>0</v>
      </c>
      <c r="L243" s="10">
        <v>1.0</v>
      </c>
      <c r="M243" s="10"/>
      <c r="N243" s="10">
        <v>2.0</v>
      </c>
      <c r="O243" s="10">
        <v>10.0</v>
      </c>
      <c r="P243" s="10" t="s">
        <v>259</v>
      </c>
      <c r="Q243" s="17"/>
      <c r="R243" s="10">
        <v>10.4</v>
      </c>
      <c r="S243" s="10"/>
      <c r="T243" s="10" t="s">
        <v>556</v>
      </c>
      <c r="U243" s="10">
        <v>1507.0</v>
      </c>
      <c r="V243" s="15" t="s">
        <v>557</v>
      </c>
      <c r="W243" s="10" t="s">
        <v>156</v>
      </c>
      <c r="X243" s="10" t="s">
        <v>124</v>
      </c>
      <c r="Y243" s="10"/>
      <c r="Z243" s="10"/>
      <c r="AA243" s="10"/>
      <c r="AB243" s="10"/>
      <c r="AC243" s="10"/>
      <c r="AD243" s="10"/>
      <c r="AE243" s="10"/>
      <c r="AF243" s="10"/>
    </row>
    <row r="244" ht="15.75" customHeight="1">
      <c r="A244" s="10"/>
      <c r="B244" s="10">
        <v>1.0</v>
      </c>
      <c r="C244" s="10"/>
      <c r="D244" s="10"/>
      <c r="E244" s="10"/>
      <c r="F244" s="10"/>
      <c r="G244" s="10"/>
      <c r="H244" s="10"/>
      <c r="I244" s="10"/>
      <c r="J244" s="10">
        <v>1.0</v>
      </c>
      <c r="K244" s="10">
        <v>0.0</v>
      </c>
      <c r="L244" s="10">
        <v>1.0</v>
      </c>
      <c r="M244" s="10"/>
      <c r="N244" s="10">
        <v>2.0</v>
      </c>
      <c r="O244" s="10">
        <v>9.0</v>
      </c>
      <c r="P244" s="10" t="s">
        <v>104</v>
      </c>
      <c r="Q244" s="17"/>
      <c r="R244" s="10">
        <v>9.2</v>
      </c>
      <c r="S244" s="10"/>
      <c r="T244" s="10" t="s">
        <v>558</v>
      </c>
      <c r="U244" s="10">
        <v>1302.0</v>
      </c>
      <c r="V244" s="31" t="s">
        <v>559</v>
      </c>
      <c r="W244" s="15" t="s">
        <v>156</v>
      </c>
      <c r="X244" s="10" t="s">
        <v>124</v>
      </c>
      <c r="Y244" s="10"/>
      <c r="Z244" s="10"/>
      <c r="AA244" s="10"/>
      <c r="AB244" s="10"/>
      <c r="AC244" s="10" t="s">
        <v>119</v>
      </c>
      <c r="AD244" s="10"/>
      <c r="AE244" s="10"/>
      <c r="AF244" s="10"/>
    </row>
    <row r="245" ht="15.75" customHeight="1">
      <c r="A245" s="10">
        <v>1.0</v>
      </c>
      <c r="B245" s="10"/>
      <c r="C245" s="10"/>
      <c r="D245" s="10"/>
      <c r="E245" s="10"/>
      <c r="F245" s="10"/>
      <c r="G245" s="10"/>
      <c r="H245" s="10"/>
      <c r="I245" s="10"/>
      <c r="J245" s="10">
        <f t="shared" ref="J245:J289" si="13">SUM(A245:D245)</f>
        <v>1</v>
      </c>
      <c r="K245" s="10">
        <f t="shared" ref="K245:K310" si="14">SUM(E245:I245)</f>
        <v>0</v>
      </c>
      <c r="L245" s="10">
        <v>1.0</v>
      </c>
      <c r="M245" s="10"/>
      <c r="N245" s="10">
        <v>2.0</v>
      </c>
      <c r="O245" s="10">
        <v>4.0</v>
      </c>
      <c r="P245" s="10" t="s">
        <v>148</v>
      </c>
      <c r="Q245" s="17"/>
      <c r="R245" s="10" t="s">
        <v>560</v>
      </c>
      <c r="S245" s="10"/>
      <c r="T245" s="10" t="s">
        <v>561</v>
      </c>
      <c r="U245" s="10">
        <v>2253.0</v>
      </c>
      <c r="V245" s="15" t="s">
        <v>562</v>
      </c>
      <c r="W245" s="10" t="s">
        <v>156</v>
      </c>
      <c r="X245" s="10" t="s">
        <v>108</v>
      </c>
      <c r="Y245" s="10"/>
      <c r="Z245" s="10"/>
      <c r="AA245" s="10"/>
      <c r="AB245" s="10"/>
      <c r="AC245" s="10"/>
      <c r="AD245" s="10"/>
      <c r="AE245" s="10"/>
      <c r="AF245" s="10"/>
    </row>
    <row r="246" ht="15.75" customHeight="1">
      <c r="A246" s="10"/>
      <c r="B246" s="10">
        <v>1.0</v>
      </c>
      <c r="C246" s="10"/>
      <c r="D246" s="10"/>
      <c r="E246" s="10"/>
      <c r="F246" s="10"/>
      <c r="G246" s="10"/>
      <c r="H246" s="10"/>
      <c r="I246" s="10"/>
      <c r="J246" s="10">
        <f t="shared" si="13"/>
        <v>1</v>
      </c>
      <c r="K246" s="10">
        <f t="shared" si="14"/>
        <v>0</v>
      </c>
      <c r="L246" s="10">
        <v>1.0</v>
      </c>
      <c r="M246" s="10"/>
      <c r="N246" s="10">
        <v>2.0</v>
      </c>
      <c r="O246" s="10">
        <v>4.0</v>
      </c>
      <c r="P246" s="10" t="s">
        <v>148</v>
      </c>
      <c r="Q246" s="17"/>
      <c r="R246" s="10">
        <v>4.6</v>
      </c>
      <c r="S246" s="25"/>
      <c r="T246" s="10" t="s">
        <v>563</v>
      </c>
      <c r="U246" s="10">
        <v>622.0</v>
      </c>
      <c r="V246" s="15" t="s">
        <v>564</v>
      </c>
      <c r="W246" s="10" t="s">
        <v>156</v>
      </c>
      <c r="X246" s="10" t="s">
        <v>124</v>
      </c>
      <c r="Y246" s="10"/>
      <c r="Z246" s="10"/>
      <c r="AA246" s="10"/>
      <c r="AB246" s="10"/>
      <c r="AC246" s="10"/>
      <c r="AD246" s="10"/>
      <c r="AE246" s="10"/>
      <c r="AF246" s="10"/>
    </row>
    <row r="247" ht="15.75" customHeight="1">
      <c r="A247" s="10"/>
      <c r="B247" s="10">
        <v>1.0</v>
      </c>
      <c r="C247" s="10"/>
      <c r="D247" s="10"/>
      <c r="E247" s="10"/>
      <c r="F247" s="10"/>
      <c r="G247" s="10"/>
      <c r="H247" s="10"/>
      <c r="I247" s="10"/>
      <c r="J247" s="10">
        <f t="shared" si="13"/>
        <v>1</v>
      </c>
      <c r="K247" s="10">
        <f t="shared" si="14"/>
        <v>0</v>
      </c>
      <c r="L247" s="10">
        <v>1.0</v>
      </c>
      <c r="M247" s="10"/>
      <c r="N247" s="10">
        <v>3.0</v>
      </c>
      <c r="O247" s="10">
        <v>12.0</v>
      </c>
      <c r="P247" s="10"/>
      <c r="Q247" s="10" t="s">
        <v>299</v>
      </c>
      <c r="R247" s="10">
        <v>12.4</v>
      </c>
      <c r="S247" s="27" t="s">
        <v>300</v>
      </c>
      <c r="T247" s="10" t="s">
        <v>565</v>
      </c>
      <c r="U247" s="10">
        <v>1283.0</v>
      </c>
      <c r="V247" s="15" t="s">
        <v>566</v>
      </c>
      <c r="W247" s="15" t="s">
        <v>108</v>
      </c>
      <c r="X247" s="10" t="s">
        <v>156</v>
      </c>
      <c r="Y247" s="10"/>
      <c r="Z247" s="10"/>
      <c r="AA247" s="10"/>
      <c r="AB247" s="10"/>
      <c r="AC247" s="10"/>
      <c r="AD247" s="10"/>
      <c r="AE247" s="10"/>
      <c r="AF247" s="10"/>
    </row>
    <row r="248" ht="15.75" customHeight="1">
      <c r="A248" s="15"/>
      <c r="B248" s="15">
        <v>1.0</v>
      </c>
      <c r="C248" s="15"/>
      <c r="D248" s="15"/>
      <c r="E248" s="15"/>
      <c r="F248" s="15"/>
      <c r="G248" s="15"/>
      <c r="H248" s="15"/>
      <c r="I248" s="15"/>
      <c r="J248" s="10">
        <f t="shared" si="13"/>
        <v>1</v>
      </c>
      <c r="K248" s="10">
        <f t="shared" si="14"/>
        <v>0</v>
      </c>
      <c r="L248" s="10">
        <v>1.0</v>
      </c>
      <c r="M248" s="15"/>
      <c r="N248" s="15">
        <v>3.0</v>
      </c>
      <c r="O248" s="15">
        <v>12.0</v>
      </c>
      <c r="P248" s="10"/>
      <c r="Q248" s="10" t="s">
        <v>299</v>
      </c>
      <c r="R248" s="15">
        <v>12.4</v>
      </c>
      <c r="S248" s="15" t="s">
        <v>300</v>
      </c>
      <c r="T248" s="15" t="s">
        <v>567</v>
      </c>
      <c r="U248" s="15">
        <v>1284.0</v>
      </c>
      <c r="V248" s="15" t="s">
        <v>568</v>
      </c>
      <c r="W248" s="15" t="s">
        <v>108</v>
      </c>
      <c r="X248" s="10" t="s">
        <v>124</v>
      </c>
      <c r="Y248" s="15"/>
      <c r="Z248" s="15"/>
      <c r="AA248" s="10"/>
      <c r="AB248" s="15"/>
      <c r="AC248" s="15"/>
      <c r="AD248" s="10"/>
      <c r="AE248" s="10"/>
      <c r="AF248" s="10"/>
    </row>
    <row r="249" ht="15.75" customHeight="1">
      <c r="A249" s="10"/>
      <c r="B249" s="15">
        <v>1.0</v>
      </c>
      <c r="C249" s="10"/>
      <c r="D249" s="10"/>
      <c r="E249" s="10"/>
      <c r="F249" s="10"/>
      <c r="G249" s="10"/>
      <c r="H249" s="10"/>
      <c r="I249" s="10"/>
      <c r="J249" s="10">
        <f t="shared" si="13"/>
        <v>1</v>
      </c>
      <c r="K249" s="10">
        <f t="shared" si="14"/>
        <v>0</v>
      </c>
      <c r="L249" s="10">
        <v>1.0</v>
      </c>
      <c r="M249" s="15"/>
      <c r="N249" s="15">
        <v>3.0</v>
      </c>
      <c r="O249" s="15">
        <v>12.0</v>
      </c>
      <c r="P249" s="10"/>
      <c r="Q249" s="10" t="s">
        <v>299</v>
      </c>
      <c r="R249" s="15">
        <v>12.4</v>
      </c>
      <c r="S249" s="15" t="s">
        <v>300</v>
      </c>
      <c r="T249" s="15" t="s">
        <v>567</v>
      </c>
      <c r="U249" s="15">
        <v>1284.0</v>
      </c>
      <c r="V249" s="15" t="s">
        <v>569</v>
      </c>
      <c r="W249" s="15" t="s">
        <v>108</v>
      </c>
      <c r="X249" s="10" t="s">
        <v>124</v>
      </c>
      <c r="Y249" s="10"/>
      <c r="Z249" s="10"/>
      <c r="AA249" s="10"/>
      <c r="AB249" s="10"/>
      <c r="AC249" s="10"/>
      <c r="AD249" s="10"/>
      <c r="AE249" s="10"/>
      <c r="AF249" s="10"/>
    </row>
    <row r="250" ht="15.75" customHeight="1">
      <c r="A250" s="10"/>
      <c r="B250" s="10">
        <v>1.0</v>
      </c>
      <c r="C250" s="10"/>
      <c r="D250" s="10"/>
      <c r="E250" s="10"/>
      <c r="F250" s="10"/>
      <c r="G250" s="10"/>
      <c r="H250" s="10"/>
      <c r="I250" s="10"/>
      <c r="J250" s="10">
        <f t="shared" si="13"/>
        <v>1</v>
      </c>
      <c r="K250" s="10">
        <f t="shared" si="14"/>
        <v>0</v>
      </c>
      <c r="L250" s="10">
        <v>1.0</v>
      </c>
      <c r="M250" s="10"/>
      <c r="N250" s="10">
        <v>2.0</v>
      </c>
      <c r="O250" s="10">
        <v>9.0</v>
      </c>
      <c r="P250" s="10" t="s">
        <v>104</v>
      </c>
      <c r="Q250" s="17"/>
      <c r="R250" s="10">
        <v>9.8</v>
      </c>
      <c r="S250" s="10"/>
      <c r="T250" s="10" t="s">
        <v>250</v>
      </c>
      <c r="U250" s="10">
        <v>1350.0</v>
      </c>
      <c r="V250" s="15" t="s">
        <v>570</v>
      </c>
      <c r="W250" s="15" t="s">
        <v>108</v>
      </c>
      <c r="X250" s="15" t="s">
        <v>107</v>
      </c>
      <c r="Y250" s="10"/>
      <c r="Z250" s="10"/>
      <c r="AA250" s="10"/>
      <c r="AB250" s="10"/>
      <c r="AC250" s="10"/>
      <c r="AD250" s="10"/>
      <c r="AE250" s="10"/>
      <c r="AF250" s="10"/>
    </row>
    <row r="251" ht="15.75" customHeight="1">
      <c r="A251" s="10"/>
      <c r="B251" s="10">
        <v>1.0</v>
      </c>
      <c r="C251" s="10"/>
      <c r="D251" s="10"/>
      <c r="E251" s="10"/>
      <c r="F251" s="10"/>
      <c r="G251" s="10"/>
      <c r="H251" s="10"/>
      <c r="I251" s="10"/>
      <c r="J251" s="10">
        <f t="shared" si="13"/>
        <v>1</v>
      </c>
      <c r="K251" s="10">
        <f t="shared" si="14"/>
        <v>0</v>
      </c>
      <c r="L251" s="10">
        <v>1.0</v>
      </c>
      <c r="M251" s="10"/>
      <c r="N251" s="10">
        <v>2.0</v>
      </c>
      <c r="O251" s="10">
        <v>9.0</v>
      </c>
      <c r="P251" s="10" t="s">
        <v>104</v>
      </c>
      <c r="Q251" s="17"/>
      <c r="R251" s="26">
        <v>9.1</v>
      </c>
      <c r="S251" s="10"/>
      <c r="T251" s="10" t="s">
        <v>571</v>
      </c>
      <c r="U251" s="10">
        <v>1379.0</v>
      </c>
      <c r="V251" s="15" t="s">
        <v>572</v>
      </c>
      <c r="W251" s="15" t="s">
        <v>108</v>
      </c>
      <c r="X251" s="10" t="s">
        <v>124</v>
      </c>
      <c r="Y251" s="10"/>
      <c r="Z251" s="10"/>
      <c r="AA251" s="10"/>
      <c r="AB251" s="10"/>
      <c r="AC251" s="10"/>
      <c r="AD251" s="10"/>
      <c r="AE251" s="10"/>
      <c r="AF251" s="10"/>
    </row>
    <row r="252" ht="15.75" customHeight="1">
      <c r="A252" s="10"/>
      <c r="B252" s="10">
        <v>1.0</v>
      </c>
      <c r="C252" s="10"/>
      <c r="D252" s="10"/>
      <c r="E252" s="10"/>
      <c r="F252" s="10"/>
      <c r="G252" s="10"/>
      <c r="H252" s="10"/>
      <c r="I252" s="10"/>
      <c r="J252" s="10">
        <f t="shared" si="13"/>
        <v>1</v>
      </c>
      <c r="K252" s="10">
        <f t="shared" si="14"/>
        <v>0</v>
      </c>
      <c r="L252" s="10">
        <v>1.0</v>
      </c>
      <c r="M252" s="10"/>
      <c r="N252" s="10">
        <v>2.0</v>
      </c>
      <c r="O252" s="10">
        <v>8.0</v>
      </c>
      <c r="P252" s="10" t="s">
        <v>111</v>
      </c>
      <c r="Q252" s="17"/>
      <c r="R252" s="10">
        <v>8.3</v>
      </c>
      <c r="S252" s="10"/>
      <c r="T252" s="10" t="s">
        <v>573</v>
      </c>
      <c r="U252" s="10">
        <v>1198.0</v>
      </c>
      <c r="V252" s="15" t="s">
        <v>574</v>
      </c>
      <c r="W252" s="15" t="s">
        <v>108</v>
      </c>
      <c r="X252" s="10" t="s">
        <v>124</v>
      </c>
      <c r="Y252" s="10"/>
      <c r="Z252" s="10"/>
      <c r="AA252" s="10"/>
      <c r="AB252" s="10"/>
      <c r="AC252" s="10"/>
      <c r="AD252" s="10"/>
      <c r="AE252" s="10"/>
      <c r="AF252" s="10"/>
    </row>
    <row r="253" ht="15.75" customHeight="1">
      <c r="A253" s="10"/>
      <c r="B253" s="10">
        <v>1.0</v>
      </c>
      <c r="C253" s="10"/>
      <c r="D253" s="10"/>
      <c r="E253" s="10"/>
      <c r="F253" s="10"/>
      <c r="G253" s="10"/>
      <c r="H253" s="10"/>
      <c r="I253" s="10"/>
      <c r="J253" s="10">
        <f t="shared" si="13"/>
        <v>1</v>
      </c>
      <c r="K253" s="10">
        <f t="shared" si="14"/>
        <v>0</v>
      </c>
      <c r="L253" s="10">
        <v>1.0</v>
      </c>
      <c r="M253" s="10"/>
      <c r="N253" s="10">
        <v>2.0</v>
      </c>
      <c r="O253" s="10">
        <v>8.0</v>
      </c>
      <c r="P253" s="10" t="s">
        <v>111</v>
      </c>
      <c r="Q253" s="17"/>
      <c r="R253" s="10">
        <v>8.3</v>
      </c>
      <c r="S253" s="10"/>
      <c r="T253" s="10" t="s">
        <v>243</v>
      </c>
      <c r="U253" s="10">
        <v>1207.0</v>
      </c>
      <c r="V253" s="15" t="s">
        <v>575</v>
      </c>
      <c r="W253" s="15" t="s">
        <v>108</v>
      </c>
      <c r="X253" s="10"/>
      <c r="Y253" s="10"/>
      <c r="Z253" s="10"/>
      <c r="AA253" s="10"/>
      <c r="AB253" s="10"/>
      <c r="AC253" s="10"/>
      <c r="AD253" s="10"/>
      <c r="AE253" s="10"/>
      <c r="AF253" s="10"/>
    </row>
    <row r="254" ht="15.75" customHeight="1">
      <c r="A254" s="10"/>
      <c r="B254" s="10">
        <v>1.0</v>
      </c>
      <c r="C254" s="10"/>
      <c r="D254" s="10"/>
      <c r="E254" s="10"/>
      <c r="F254" s="10"/>
      <c r="G254" s="10"/>
      <c r="H254" s="10"/>
      <c r="I254" s="10"/>
      <c r="J254" s="10">
        <f t="shared" si="13"/>
        <v>1</v>
      </c>
      <c r="K254" s="10">
        <f t="shared" si="14"/>
        <v>0</v>
      </c>
      <c r="L254" s="10">
        <v>1.0</v>
      </c>
      <c r="M254" s="10"/>
      <c r="N254" s="10">
        <v>2.0</v>
      </c>
      <c r="O254" s="10">
        <v>8.0</v>
      </c>
      <c r="P254" s="10" t="s">
        <v>111</v>
      </c>
      <c r="Q254" s="17"/>
      <c r="R254" s="10">
        <v>8.3</v>
      </c>
      <c r="S254" s="10"/>
      <c r="T254" s="10" t="s">
        <v>576</v>
      </c>
      <c r="U254" s="10">
        <v>1209.0</v>
      </c>
      <c r="V254" s="15" t="s">
        <v>577</v>
      </c>
      <c r="W254" s="15" t="s">
        <v>108</v>
      </c>
      <c r="X254" s="10"/>
      <c r="Y254" s="10"/>
      <c r="Z254" s="10"/>
      <c r="AA254" s="10"/>
      <c r="AB254" s="10"/>
      <c r="AC254" s="10"/>
      <c r="AD254" s="10"/>
      <c r="AE254" s="10"/>
      <c r="AF254" s="10"/>
    </row>
    <row r="255" ht="15.75" customHeight="1">
      <c r="A255" s="10"/>
      <c r="B255" s="10">
        <v>1.0</v>
      </c>
      <c r="C255" s="10"/>
      <c r="D255" s="10"/>
      <c r="E255" s="10"/>
      <c r="F255" s="10"/>
      <c r="G255" s="10"/>
      <c r="H255" s="10"/>
      <c r="I255" s="10"/>
      <c r="J255" s="10">
        <f t="shared" si="13"/>
        <v>1</v>
      </c>
      <c r="K255" s="10">
        <f t="shared" si="14"/>
        <v>0</v>
      </c>
      <c r="L255" s="10">
        <v>1.0</v>
      </c>
      <c r="M255" s="10"/>
      <c r="N255" s="10">
        <v>2.0</v>
      </c>
      <c r="O255" s="10">
        <v>7.0</v>
      </c>
      <c r="P255" s="10" t="s">
        <v>115</v>
      </c>
      <c r="Q255" s="17"/>
      <c r="R255" s="10">
        <v>7.2</v>
      </c>
      <c r="S255" s="10"/>
      <c r="T255" s="10" t="s">
        <v>307</v>
      </c>
      <c r="U255" s="29">
        <v>1075.0</v>
      </c>
      <c r="V255" s="15" t="s">
        <v>578</v>
      </c>
      <c r="W255" s="15" t="s">
        <v>108</v>
      </c>
      <c r="X255" s="10" t="s">
        <v>124</v>
      </c>
      <c r="Y255" s="10"/>
      <c r="Z255" s="10"/>
      <c r="AA255" s="10"/>
      <c r="AB255" s="10"/>
      <c r="AC255" s="10"/>
      <c r="AD255" s="10"/>
      <c r="AE255" s="10"/>
      <c r="AF255" s="10"/>
    </row>
    <row r="256" ht="15.75" customHeight="1">
      <c r="A256" s="10"/>
      <c r="B256" s="10">
        <v>1.0</v>
      </c>
      <c r="C256" s="10"/>
      <c r="D256" s="10"/>
      <c r="E256" s="10"/>
      <c r="F256" s="10"/>
      <c r="G256" s="10"/>
      <c r="H256" s="10"/>
      <c r="I256" s="10"/>
      <c r="J256" s="10">
        <f t="shared" si="13"/>
        <v>1</v>
      </c>
      <c r="K256" s="10">
        <f t="shared" si="14"/>
        <v>0</v>
      </c>
      <c r="L256" s="10">
        <v>1.0</v>
      </c>
      <c r="M256" s="10"/>
      <c r="N256" s="10">
        <v>2.0</v>
      </c>
      <c r="O256" s="10">
        <v>7.0</v>
      </c>
      <c r="P256" s="10" t="s">
        <v>115</v>
      </c>
      <c r="Q256" s="17"/>
      <c r="R256" s="10">
        <v>7.2</v>
      </c>
      <c r="S256" s="10"/>
      <c r="T256" s="10" t="s">
        <v>307</v>
      </c>
      <c r="U256" s="10">
        <v>1075.0</v>
      </c>
      <c r="V256" s="15" t="s">
        <v>579</v>
      </c>
      <c r="W256" s="15" t="s">
        <v>108</v>
      </c>
      <c r="X256" s="10" t="s">
        <v>124</v>
      </c>
      <c r="Y256" s="10"/>
      <c r="Z256" s="10"/>
      <c r="AA256" s="10"/>
      <c r="AB256" s="10"/>
      <c r="AC256" s="10"/>
      <c r="AD256" s="10"/>
      <c r="AE256" s="10"/>
      <c r="AF256" s="10"/>
    </row>
    <row r="257" ht="15.75" customHeight="1">
      <c r="A257" s="10"/>
      <c r="B257" s="10">
        <v>1.0</v>
      </c>
      <c r="C257" s="10"/>
      <c r="D257" s="10"/>
      <c r="E257" s="10"/>
      <c r="F257" s="10"/>
      <c r="G257" s="10"/>
      <c r="H257" s="10"/>
      <c r="I257" s="10"/>
      <c r="J257" s="10">
        <f t="shared" si="13"/>
        <v>1</v>
      </c>
      <c r="K257" s="10">
        <f t="shared" si="14"/>
        <v>0</v>
      </c>
      <c r="L257" s="10">
        <v>1.0</v>
      </c>
      <c r="M257" s="10"/>
      <c r="N257" s="10">
        <v>2.0</v>
      </c>
      <c r="O257" s="10">
        <v>7.0</v>
      </c>
      <c r="P257" s="10" t="s">
        <v>115</v>
      </c>
      <c r="Q257" s="17"/>
      <c r="R257" s="10">
        <v>7.2</v>
      </c>
      <c r="S257" s="10"/>
      <c r="T257" s="10" t="s">
        <v>307</v>
      </c>
      <c r="U257" s="10">
        <v>1075.0</v>
      </c>
      <c r="V257" s="15" t="s">
        <v>580</v>
      </c>
      <c r="W257" s="15" t="s">
        <v>108</v>
      </c>
      <c r="X257" s="10" t="s">
        <v>124</v>
      </c>
      <c r="Y257" s="10"/>
      <c r="Z257" s="10"/>
      <c r="AA257" s="10"/>
      <c r="AB257" s="10"/>
      <c r="AC257" s="10"/>
      <c r="AD257" s="10"/>
      <c r="AE257" s="10"/>
      <c r="AF257" s="10"/>
    </row>
    <row r="258" ht="15.75" customHeight="1">
      <c r="A258" s="10"/>
      <c r="B258" s="10">
        <v>1.0</v>
      </c>
      <c r="C258" s="10"/>
      <c r="D258" s="10"/>
      <c r="E258" s="10"/>
      <c r="F258" s="10"/>
      <c r="G258" s="10"/>
      <c r="H258" s="10"/>
      <c r="I258" s="10"/>
      <c r="J258" s="10">
        <f t="shared" si="13"/>
        <v>1</v>
      </c>
      <c r="K258" s="10">
        <f t="shared" si="14"/>
        <v>0</v>
      </c>
      <c r="L258" s="10">
        <v>1.0</v>
      </c>
      <c r="M258" s="10"/>
      <c r="N258" s="10">
        <v>2.0</v>
      </c>
      <c r="O258" s="10">
        <v>5.0</v>
      </c>
      <c r="P258" s="18" t="s">
        <v>95</v>
      </c>
      <c r="Q258" s="17"/>
      <c r="R258" s="10">
        <v>5.8</v>
      </c>
      <c r="S258" s="10"/>
      <c r="T258" s="10" t="s">
        <v>581</v>
      </c>
      <c r="U258" s="10">
        <v>764.0</v>
      </c>
      <c r="V258" s="15" t="s">
        <v>582</v>
      </c>
      <c r="W258" s="15" t="s">
        <v>108</v>
      </c>
      <c r="X258" s="10" t="s">
        <v>124</v>
      </c>
      <c r="Y258" s="10"/>
      <c r="Z258" s="10"/>
      <c r="AA258" s="10"/>
      <c r="AB258" s="10"/>
      <c r="AC258" s="10"/>
      <c r="AD258" s="10"/>
      <c r="AE258" s="10"/>
      <c r="AF258" s="10"/>
    </row>
    <row r="259" ht="15.75" customHeight="1">
      <c r="A259" s="10"/>
      <c r="B259" s="10">
        <v>1.0</v>
      </c>
      <c r="C259" s="10"/>
      <c r="D259" s="10"/>
      <c r="E259" s="10"/>
      <c r="F259" s="10"/>
      <c r="G259" s="10"/>
      <c r="H259" s="10"/>
      <c r="I259" s="10"/>
      <c r="J259" s="10">
        <f t="shared" si="13"/>
        <v>1</v>
      </c>
      <c r="K259" s="10">
        <f t="shared" si="14"/>
        <v>0</v>
      </c>
      <c r="L259" s="10">
        <v>1.0</v>
      </c>
      <c r="M259" s="10"/>
      <c r="N259" s="10">
        <v>2.0</v>
      </c>
      <c r="O259" s="10">
        <v>5.0</v>
      </c>
      <c r="P259" s="18" t="s">
        <v>95</v>
      </c>
      <c r="Q259" s="17"/>
      <c r="R259" s="10">
        <v>5.12</v>
      </c>
      <c r="S259" s="10"/>
      <c r="T259" s="10" t="s">
        <v>583</v>
      </c>
      <c r="U259" s="10">
        <v>795.0</v>
      </c>
      <c r="V259" s="15" t="s">
        <v>584</v>
      </c>
      <c r="W259" s="15" t="s">
        <v>108</v>
      </c>
      <c r="X259" s="10" t="s">
        <v>124</v>
      </c>
      <c r="Y259" s="10"/>
      <c r="Z259" s="10"/>
      <c r="AA259" s="10"/>
      <c r="AB259" s="10"/>
      <c r="AC259" s="10"/>
      <c r="AD259" s="10"/>
      <c r="AE259" s="10"/>
      <c r="AF259" s="10"/>
    </row>
    <row r="260" ht="15.75" customHeight="1">
      <c r="A260" s="10"/>
      <c r="B260" s="10">
        <v>1.0</v>
      </c>
      <c r="C260" s="10"/>
      <c r="D260" s="10"/>
      <c r="E260" s="10"/>
      <c r="F260" s="10"/>
      <c r="G260" s="10"/>
      <c r="H260" s="10"/>
      <c r="I260" s="10"/>
      <c r="J260" s="10">
        <f t="shared" si="13"/>
        <v>1</v>
      </c>
      <c r="K260" s="10">
        <f t="shared" si="14"/>
        <v>0</v>
      </c>
      <c r="L260" s="10">
        <v>1.0</v>
      </c>
      <c r="M260" s="10"/>
      <c r="N260" s="10">
        <v>2.0</v>
      </c>
      <c r="O260" s="10">
        <v>5.0</v>
      </c>
      <c r="P260" s="18" t="s">
        <v>95</v>
      </c>
      <c r="Q260" s="17"/>
      <c r="R260" s="10">
        <v>5.12</v>
      </c>
      <c r="S260" s="10"/>
      <c r="T260" s="10" t="s">
        <v>432</v>
      </c>
      <c r="U260" s="10">
        <v>801.0</v>
      </c>
      <c r="V260" s="15" t="s">
        <v>585</v>
      </c>
      <c r="W260" s="15" t="s">
        <v>108</v>
      </c>
      <c r="X260" s="10" t="s">
        <v>124</v>
      </c>
      <c r="Y260" s="10"/>
      <c r="Z260" s="10"/>
      <c r="AA260" s="10"/>
      <c r="AB260" s="10"/>
      <c r="AC260" s="10"/>
      <c r="AD260" s="10"/>
      <c r="AE260" s="10"/>
      <c r="AF260" s="10"/>
    </row>
    <row r="261" ht="15.75" customHeight="1">
      <c r="A261" s="10"/>
      <c r="B261" s="10">
        <v>1.0</v>
      </c>
      <c r="C261" s="10"/>
      <c r="D261" s="10"/>
      <c r="E261" s="10"/>
      <c r="F261" s="10"/>
      <c r="G261" s="10"/>
      <c r="H261" s="10"/>
      <c r="I261" s="10"/>
      <c r="J261" s="10">
        <f t="shared" si="13"/>
        <v>1</v>
      </c>
      <c r="K261" s="10">
        <f t="shared" si="14"/>
        <v>0</v>
      </c>
      <c r="L261" s="10">
        <v>1.0</v>
      </c>
      <c r="M261" s="10"/>
      <c r="N261" s="10">
        <v>2.0</v>
      </c>
      <c r="O261" s="10">
        <v>5.0</v>
      </c>
      <c r="P261" s="18" t="s">
        <v>95</v>
      </c>
      <c r="Q261" s="17"/>
      <c r="R261" s="10">
        <v>5.12</v>
      </c>
      <c r="S261" s="10"/>
      <c r="T261" s="10" t="s">
        <v>212</v>
      </c>
      <c r="U261" s="10">
        <v>793.0</v>
      </c>
      <c r="V261" s="15" t="s">
        <v>586</v>
      </c>
      <c r="W261" s="10" t="s">
        <v>108</v>
      </c>
      <c r="Y261" s="10"/>
      <c r="Z261" s="10"/>
      <c r="AA261" s="10"/>
      <c r="AB261" s="10"/>
      <c r="AC261" s="10"/>
      <c r="AD261" s="10"/>
      <c r="AE261" s="10"/>
      <c r="AF261" s="10"/>
    </row>
    <row r="262" ht="15.75" customHeight="1">
      <c r="A262" s="10"/>
      <c r="B262" s="10">
        <v>1.0</v>
      </c>
      <c r="C262" s="10"/>
      <c r="D262" s="10"/>
      <c r="E262" s="10"/>
      <c r="F262" s="10"/>
      <c r="G262" s="10"/>
      <c r="H262" s="10"/>
      <c r="I262" s="10"/>
      <c r="J262" s="10">
        <f t="shared" si="13"/>
        <v>1</v>
      </c>
      <c r="K262" s="10">
        <f t="shared" si="14"/>
        <v>0</v>
      </c>
      <c r="L262" s="10">
        <v>1.0</v>
      </c>
      <c r="M262" s="10"/>
      <c r="N262" s="10">
        <v>2.0</v>
      </c>
      <c r="O262" s="10">
        <v>5.0</v>
      </c>
      <c r="P262" s="18" t="s">
        <v>95</v>
      </c>
      <c r="Q262" s="17"/>
      <c r="R262" s="10">
        <v>5.12</v>
      </c>
      <c r="S262" s="10" t="s">
        <v>315</v>
      </c>
      <c r="T262" s="10"/>
      <c r="U262" s="10">
        <v>796.0</v>
      </c>
      <c r="V262" s="15" t="s">
        <v>587</v>
      </c>
      <c r="W262" s="15" t="s">
        <v>108</v>
      </c>
      <c r="X262" s="10"/>
      <c r="Y262" s="10"/>
      <c r="Z262" s="10"/>
      <c r="AA262" s="10"/>
      <c r="AB262" s="10"/>
      <c r="AC262" s="10"/>
      <c r="AD262" s="10"/>
      <c r="AE262" s="10"/>
      <c r="AF262" s="10"/>
    </row>
    <row r="263" ht="15.75" customHeight="1">
      <c r="A263" s="10"/>
      <c r="B263" s="10">
        <v>1.0</v>
      </c>
      <c r="C263" s="10"/>
      <c r="D263" s="10"/>
      <c r="E263" s="10"/>
      <c r="F263" s="10"/>
      <c r="G263" s="10"/>
      <c r="H263" s="10"/>
      <c r="I263" s="10"/>
      <c r="J263" s="10">
        <f t="shared" si="13"/>
        <v>1</v>
      </c>
      <c r="K263" s="10">
        <f t="shared" si="14"/>
        <v>0</v>
      </c>
      <c r="L263" s="10">
        <v>1.0</v>
      </c>
      <c r="M263" s="10"/>
      <c r="N263" s="10">
        <v>3.0</v>
      </c>
      <c r="O263" s="10">
        <v>12.0</v>
      </c>
      <c r="P263" s="10"/>
      <c r="Q263" s="10" t="s">
        <v>299</v>
      </c>
      <c r="R263" s="10">
        <v>12.4</v>
      </c>
      <c r="S263" s="27" t="s">
        <v>300</v>
      </c>
      <c r="T263" s="10" t="s">
        <v>301</v>
      </c>
      <c r="U263" s="10">
        <v>1280.0</v>
      </c>
      <c r="V263" s="15" t="s">
        <v>588</v>
      </c>
      <c r="W263" s="10" t="s">
        <v>124</v>
      </c>
      <c r="X263" s="10" t="s">
        <v>108</v>
      </c>
      <c r="Y263" s="10"/>
      <c r="Z263" s="10"/>
      <c r="AA263" s="10"/>
      <c r="AB263" s="10"/>
      <c r="AC263" s="10"/>
      <c r="AD263" s="10"/>
      <c r="AE263" s="10"/>
      <c r="AF263" s="10"/>
    </row>
    <row r="264" ht="15.75" customHeight="1">
      <c r="A264" s="10"/>
      <c r="B264" s="10">
        <v>1.0</v>
      </c>
      <c r="C264" s="10"/>
      <c r="D264" s="10"/>
      <c r="E264" s="10"/>
      <c r="F264" s="10"/>
      <c r="G264" s="10"/>
      <c r="H264" s="10"/>
      <c r="I264" s="10"/>
      <c r="J264" s="10">
        <f t="shared" si="13"/>
        <v>1</v>
      </c>
      <c r="K264" s="10">
        <f t="shared" si="14"/>
        <v>0</v>
      </c>
      <c r="L264" s="10">
        <v>1.0</v>
      </c>
      <c r="M264" s="10"/>
      <c r="N264" s="10">
        <v>2.0</v>
      </c>
      <c r="O264" s="10">
        <v>10.0</v>
      </c>
      <c r="P264" s="10" t="s">
        <v>259</v>
      </c>
      <c r="Q264" s="17"/>
      <c r="R264" s="10">
        <v>10.4</v>
      </c>
      <c r="S264" s="10" t="s">
        <v>330</v>
      </c>
      <c r="T264" s="10" t="s">
        <v>331</v>
      </c>
      <c r="U264" s="10">
        <v>1508.0</v>
      </c>
      <c r="V264" s="15" t="s">
        <v>589</v>
      </c>
      <c r="W264" s="10" t="s">
        <v>124</v>
      </c>
      <c r="X264" s="10" t="s">
        <v>156</v>
      </c>
      <c r="Y264" s="10"/>
      <c r="Z264" s="10"/>
      <c r="AA264" s="10"/>
      <c r="AB264" s="10"/>
      <c r="AC264" s="10"/>
      <c r="AD264" s="10"/>
      <c r="AE264" s="10"/>
      <c r="AF264" s="10"/>
    </row>
    <row r="265" ht="15.75" customHeight="1">
      <c r="A265" s="10"/>
      <c r="B265" s="10">
        <v>1.0</v>
      </c>
      <c r="C265" s="10"/>
      <c r="D265" s="10"/>
      <c r="E265" s="10"/>
      <c r="F265" s="10"/>
      <c r="G265" s="10"/>
      <c r="H265" s="10"/>
      <c r="I265" s="10"/>
      <c r="J265" s="10">
        <f t="shared" si="13"/>
        <v>1</v>
      </c>
      <c r="K265" s="10">
        <f t="shared" si="14"/>
        <v>0</v>
      </c>
      <c r="L265" s="10">
        <v>1.0</v>
      </c>
      <c r="M265" s="10"/>
      <c r="N265" s="10">
        <v>3.0</v>
      </c>
      <c r="O265" s="10">
        <v>9.0</v>
      </c>
      <c r="P265" s="10"/>
      <c r="Q265" s="10" t="s">
        <v>137</v>
      </c>
      <c r="R265" s="15">
        <v>9.8</v>
      </c>
      <c r="S265" s="10" t="s">
        <v>138</v>
      </c>
      <c r="T265" s="10" t="s">
        <v>590</v>
      </c>
      <c r="U265" s="10">
        <v>1000.0</v>
      </c>
      <c r="V265" s="15" t="s">
        <v>591</v>
      </c>
      <c r="W265" s="10" t="s">
        <v>124</v>
      </c>
      <c r="X265" s="10"/>
      <c r="Y265" s="10"/>
      <c r="Z265" s="10"/>
      <c r="AA265" s="10"/>
      <c r="AB265" s="10"/>
      <c r="AC265" s="10"/>
      <c r="AD265" s="10"/>
      <c r="AE265" s="10"/>
      <c r="AF265" s="10"/>
    </row>
    <row r="266" ht="15.75" customHeight="1">
      <c r="A266" s="10"/>
      <c r="B266" s="10">
        <v>1.0</v>
      </c>
      <c r="C266" s="10"/>
      <c r="D266" s="10"/>
      <c r="E266" s="10"/>
      <c r="F266" s="10"/>
      <c r="G266" s="10"/>
      <c r="H266" s="10"/>
      <c r="I266" s="10"/>
      <c r="J266" s="10">
        <f t="shared" si="13"/>
        <v>1</v>
      </c>
      <c r="K266" s="10">
        <f t="shared" si="14"/>
        <v>0</v>
      </c>
      <c r="L266" s="10">
        <v>1.0</v>
      </c>
      <c r="M266" s="10"/>
      <c r="N266" s="10">
        <v>2.0</v>
      </c>
      <c r="O266" s="10">
        <v>9.0</v>
      </c>
      <c r="P266" s="10" t="s">
        <v>104</v>
      </c>
      <c r="Q266" s="17"/>
      <c r="R266" s="26">
        <v>9.1</v>
      </c>
      <c r="S266" s="10"/>
      <c r="T266" s="10" t="s">
        <v>592</v>
      </c>
      <c r="U266" s="10">
        <v>1375.0</v>
      </c>
      <c r="V266" s="15" t="s">
        <v>593</v>
      </c>
      <c r="W266" s="10" t="s">
        <v>124</v>
      </c>
      <c r="X266" s="10"/>
      <c r="Y266" s="10"/>
      <c r="Z266" s="10"/>
      <c r="AA266" s="10"/>
      <c r="AB266" s="10"/>
      <c r="AC266" s="10"/>
      <c r="AD266" s="10"/>
      <c r="AE266" s="10"/>
      <c r="AF266" s="10"/>
    </row>
    <row r="267" ht="15.75" customHeight="1">
      <c r="A267" s="10"/>
      <c r="B267" s="10">
        <v>1.0</v>
      </c>
      <c r="C267" s="10"/>
      <c r="D267" s="10"/>
      <c r="E267" s="10"/>
      <c r="F267" s="10"/>
      <c r="G267" s="10"/>
      <c r="H267" s="10"/>
      <c r="I267" s="10"/>
      <c r="J267" s="10">
        <f t="shared" si="13"/>
        <v>1</v>
      </c>
      <c r="K267" s="10">
        <f t="shared" si="14"/>
        <v>0</v>
      </c>
      <c r="L267" s="10">
        <v>1.0</v>
      </c>
      <c r="M267" s="10"/>
      <c r="N267" s="10">
        <v>2.0</v>
      </c>
      <c r="O267" s="10">
        <v>7.0</v>
      </c>
      <c r="P267" s="10" t="s">
        <v>115</v>
      </c>
      <c r="Q267" s="17"/>
      <c r="R267" s="10">
        <v>7.1</v>
      </c>
      <c r="S267" s="10"/>
      <c r="T267" s="10" t="s">
        <v>594</v>
      </c>
      <c r="U267" s="10">
        <v>1049.0</v>
      </c>
      <c r="V267" s="15" t="s">
        <v>595</v>
      </c>
      <c r="W267" s="10" t="s">
        <v>124</v>
      </c>
      <c r="X267" s="10" t="s">
        <v>118</v>
      </c>
      <c r="Y267" s="10"/>
      <c r="Z267" s="10"/>
      <c r="AA267" s="10"/>
      <c r="AB267" s="10"/>
      <c r="AC267" s="10"/>
      <c r="AD267" s="10"/>
      <c r="AE267" s="10"/>
      <c r="AF267" s="10"/>
    </row>
    <row r="268" ht="15.75" customHeight="1">
      <c r="A268" s="10">
        <v>1.0</v>
      </c>
      <c r="B268" s="10">
        <v>1.0</v>
      </c>
      <c r="C268" s="10"/>
      <c r="D268" s="10"/>
      <c r="E268" s="10"/>
      <c r="F268" s="10"/>
      <c r="G268" s="10"/>
      <c r="H268" s="10"/>
      <c r="I268" s="10"/>
      <c r="J268" s="10">
        <f t="shared" si="13"/>
        <v>2</v>
      </c>
      <c r="K268" s="10">
        <f t="shared" si="14"/>
        <v>0</v>
      </c>
      <c r="L268" s="10">
        <v>1.0</v>
      </c>
      <c r="M268" s="10"/>
      <c r="N268" s="10">
        <v>2.0</v>
      </c>
      <c r="O268" s="10">
        <v>7.0</v>
      </c>
      <c r="P268" s="10" t="s">
        <v>115</v>
      </c>
      <c r="Q268" s="17"/>
      <c r="R268" s="10">
        <v>7.2</v>
      </c>
      <c r="S268" s="10"/>
      <c r="T268" s="10" t="s">
        <v>596</v>
      </c>
      <c r="U268" s="10">
        <v>1066.0</v>
      </c>
      <c r="V268" s="15" t="s">
        <v>597</v>
      </c>
      <c r="W268" s="10" t="s">
        <v>124</v>
      </c>
      <c r="X268" s="10"/>
      <c r="Y268" s="10"/>
      <c r="Z268" s="10"/>
      <c r="AA268" s="10"/>
      <c r="AB268" s="10"/>
      <c r="AC268" s="10"/>
      <c r="AD268" s="10"/>
      <c r="AE268" s="10"/>
      <c r="AF268" s="10"/>
    </row>
    <row r="269" ht="15.75" customHeight="1">
      <c r="A269" s="10"/>
      <c r="B269" s="10">
        <v>1.0</v>
      </c>
      <c r="C269" s="10"/>
      <c r="D269" s="10"/>
      <c r="E269" s="10"/>
      <c r="F269" s="10"/>
      <c r="G269" s="10"/>
      <c r="H269" s="10"/>
      <c r="I269" s="10"/>
      <c r="J269" s="10">
        <f t="shared" si="13"/>
        <v>1</v>
      </c>
      <c r="K269" s="10">
        <f t="shared" si="14"/>
        <v>0</v>
      </c>
      <c r="L269" s="10">
        <v>1.0</v>
      </c>
      <c r="M269" s="10"/>
      <c r="N269" s="10">
        <v>2.0</v>
      </c>
      <c r="O269" s="10">
        <v>7.0</v>
      </c>
      <c r="P269" s="10" t="s">
        <v>115</v>
      </c>
      <c r="Q269" s="17"/>
      <c r="R269" s="10">
        <v>7.2</v>
      </c>
      <c r="S269" s="10"/>
      <c r="T269" s="10" t="s">
        <v>474</v>
      </c>
      <c r="U269" s="10">
        <v>1064.0</v>
      </c>
      <c r="V269" s="15" t="s">
        <v>598</v>
      </c>
      <c r="W269" s="10" t="s">
        <v>124</v>
      </c>
      <c r="X269" s="10"/>
      <c r="Y269" s="10"/>
      <c r="Z269" s="10"/>
      <c r="AA269" s="10"/>
      <c r="AB269" s="10"/>
      <c r="AC269" s="10"/>
      <c r="AD269" s="10"/>
      <c r="AE269" s="10"/>
      <c r="AF269" s="10"/>
    </row>
    <row r="270" ht="15.75" customHeight="1">
      <c r="A270" s="10"/>
      <c r="B270" s="10">
        <v>1.0</v>
      </c>
      <c r="C270" s="10"/>
      <c r="D270" s="10"/>
      <c r="E270" s="10"/>
      <c r="F270" s="10"/>
      <c r="G270" s="10"/>
      <c r="H270" s="10"/>
      <c r="I270" s="10"/>
      <c r="J270" s="10">
        <f t="shared" si="13"/>
        <v>1</v>
      </c>
      <c r="K270" s="10">
        <f t="shared" si="14"/>
        <v>0</v>
      </c>
      <c r="L270" s="10">
        <v>1.0</v>
      </c>
      <c r="M270" s="10"/>
      <c r="N270" s="10">
        <v>2.0</v>
      </c>
      <c r="O270" s="10">
        <v>7.0</v>
      </c>
      <c r="P270" s="10" t="s">
        <v>115</v>
      </c>
      <c r="Q270" s="17"/>
      <c r="R270" s="10">
        <v>7.2</v>
      </c>
      <c r="S270" s="10"/>
      <c r="T270" s="10" t="s">
        <v>599</v>
      </c>
      <c r="U270" s="10">
        <v>1066.0</v>
      </c>
      <c r="V270" s="15" t="s">
        <v>600</v>
      </c>
      <c r="W270" s="10" t="s">
        <v>124</v>
      </c>
      <c r="X270" s="10"/>
      <c r="Y270" s="10"/>
      <c r="Z270" s="10"/>
      <c r="AA270" s="10"/>
      <c r="AB270" s="10"/>
      <c r="AC270" s="10"/>
      <c r="AD270" s="10"/>
      <c r="AE270" s="10"/>
      <c r="AF270" s="10"/>
    </row>
    <row r="271" ht="15.75" customHeight="1">
      <c r="A271" s="10">
        <v>1.0</v>
      </c>
      <c r="B271" s="10"/>
      <c r="C271" s="10"/>
      <c r="D271" s="10"/>
      <c r="E271" s="10"/>
      <c r="F271" s="10"/>
      <c r="G271" s="10"/>
      <c r="H271" s="10"/>
      <c r="I271" s="10"/>
      <c r="J271" s="10">
        <f t="shared" si="13"/>
        <v>1</v>
      </c>
      <c r="K271" s="10">
        <f t="shared" si="14"/>
        <v>0</v>
      </c>
      <c r="L271" s="10">
        <v>1.0</v>
      </c>
      <c r="M271" s="10"/>
      <c r="N271" s="10">
        <v>2.0</v>
      </c>
      <c r="O271" s="10">
        <v>7.0</v>
      </c>
      <c r="P271" s="10" t="s">
        <v>115</v>
      </c>
      <c r="Q271" s="17"/>
      <c r="R271" s="10">
        <v>7.2</v>
      </c>
      <c r="S271" s="10"/>
      <c r="T271" s="10" t="s">
        <v>447</v>
      </c>
      <c r="U271" s="10">
        <v>1066.0</v>
      </c>
      <c r="V271" s="15" t="s">
        <v>601</v>
      </c>
      <c r="W271" s="10" t="s">
        <v>124</v>
      </c>
      <c r="X271" s="10"/>
      <c r="Y271" s="10"/>
      <c r="Z271" s="10"/>
      <c r="AA271" s="10"/>
      <c r="AB271" s="10"/>
      <c r="AC271" s="10"/>
      <c r="AD271" s="10"/>
      <c r="AE271" s="10"/>
      <c r="AF271" s="10"/>
    </row>
    <row r="272" ht="15.75" customHeight="1">
      <c r="A272" s="10"/>
      <c r="B272" s="10">
        <v>1.0</v>
      </c>
      <c r="C272" s="10"/>
      <c r="D272" s="10"/>
      <c r="E272" s="10"/>
      <c r="F272" s="10"/>
      <c r="G272" s="10"/>
      <c r="H272" s="10"/>
      <c r="I272" s="10"/>
      <c r="J272" s="10">
        <f t="shared" si="13"/>
        <v>1</v>
      </c>
      <c r="K272" s="10">
        <f t="shared" si="14"/>
        <v>0</v>
      </c>
      <c r="L272" s="10">
        <v>1.0</v>
      </c>
      <c r="M272" s="10"/>
      <c r="N272" s="10">
        <v>2.0</v>
      </c>
      <c r="O272" s="10">
        <v>7.0</v>
      </c>
      <c r="P272" s="10" t="s">
        <v>115</v>
      </c>
      <c r="Q272" s="17"/>
      <c r="R272" s="10">
        <v>7.3</v>
      </c>
      <c r="S272" s="10" t="s">
        <v>287</v>
      </c>
      <c r="T272" s="10" t="s">
        <v>602</v>
      </c>
      <c r="U272" s="10">
        <v>1089.0</v>
      </c>
      <c r="V272" s="15" t="s">
        <v>603</v>
      </c>
      <c r="W272" s="10" t="s">
        <v>124</v>
      </c>
      <c r="X272" s="10"/>
      <c r="Y272" s="10"/>
      <c r="Z272" s="10"/>
      <c r="AA272" s="10"/>
      <c r="AB272" s="10"/>
      <c r="AC272" s="10"/>
      <c r="AD272" s="10"/>
      <c r="AE272" s="10"/>
      <c r="AF272" s="10"/>
    </row>
    <row r="273" ht="15.75" customHeight="1">
      <c r="A273" s="10"/>
      <c r="B273" s="10"/>
      <c r="C273" s="10"/>
      <c r="D273" s="10">
        <v>1.0</v>
      </c>
      <c r="E273" s="10"/>
      <c r="F273" s="10"/>
      <c r="G273" s="10"/>
      <c r="H273" s="10"/>
      <c r="I273" s="10"/>
      <c r="J273" s="10">
        <f t="shared" si="13"/>
        <v>1</v>
      </c>
      <c r="K273" s="10">
        <f t="shared" si="14"/>
        <v>0</v>
      </c>
      <c r="L273" s="10">
        <v>1.0</v>
      </c>
      <c r="M273" s="10"/>
      <c r="N273" s="10">
        <v>2.0</v>
      </c>
      <c r="O273" s="10">
        <v>6.0</v>
      </c>
      <c r="P273" s="10" t="s">
        <v>79</v>
      </c>
      <c r="Q273" s="17"/>
      <c r="R273" s="10" t="s">
        <v>604</v>
      </c>
      <c r="S273" s="10"/>
      <c r="T273" s="10" t="s">
        <v>605</v>
      </c>
      <c r="U273" s="10">
        <v>2340.0</v>
      </c>
      <c r="V273" s="15" t="s">
        <v>606</v>
      </c>
      <c r="W273" s="10" t="s">
        <v>124</v>
      </c>
      <c r="X273" s="10" t="s">
        <v>156</v>
      </c>
      <c r="Y273" s="10"/>
      <c r="Z273" s="10"/>
      <c r="AA273" s="10"/>
      <c r="AB273" s="10"/>
      <c r="AC273" s="10"/>
      <c r="AD273" s="10"/>
      <c r="AE273" s="10"/>
      <c r="AF273" s="10"/>
    </row>
    <row r="274" ht="15.75" customHeight="1">
      <c r="A274" s="10"/>
      <c r="B274" s="10">
        <v>1.0</v>
      </c>
      <c r="C274" s="10"/>
      <c r="D274" s="10"/>
      <c r="E274" s="10"/>
      <c r="F274" s="10"/>
      <c r="G274" s="10"/>
      <c r="H274" s="10"/>
      <c r="I274" s="10"/>
      <c r="J274" s="10">
        <f t="shared" si="13"/>
        <v>1</v>
      </c>
      <c r="K274" s="10">
        <f t="shared" si="14"/>
        <v>0</v>
      </c>
      <c r="L274" s="10">
        <v>1.0</v>
      </c>
      <c r="M274" s="10"/>
      <c r="N274" s="10">
        <v>2.0</v>
      </c>
      <c r="O274" s="10">
        <v>4.0</v>
      </c>
      <c r="P274" s="10" t="s">
        <v>148</v>
      </c>
      <c r="Q274" s="17"/>
      <c r="R274" s="10">
        <v>4.5</v>
      </c>
      <c r="S274" s="17"/>
      <c r="T274" s="22" t="s">
        <v>607</v>
      </c>
      <c r="U274" s="10">
        <v>616.0</v>
      </c>
      <c r="V274" s="15" t="s">
        <v>608</v>
      </c>
      <c r="W274" s="10" t="s">
        <v>124</v>
      </c>
      <c r="X274" s="10" t="s">
        <v>156</v>
      </c>
      <c r="Y274" s="10"/>
      <c r="Z274" s="10"/>
      <c r="AA274" s="10"/>
      <c r="AB274" s="10"/>
      <c r="AC274" s="10"/>
      <c r="AD274" s="10"/>
      <c r="AE274" s="10"/>
      <c r="AF274" s="10"/>
    </row>
    <row r="275" ht="15.75" customHeight="1">
      <c r="A275" s="10"/>
      <c r="B275" s="10">
        <v>1.0</v>
      </c>
      <c r="C275" s="10"/>
      <c r="D275" s="10"/>
      <c r="E275" s="10"/>
      <c r="F275" s="10"/>
      <c r="G275" s="10"/>
      <c r="H275" s="10"/>
      <c r="I275" s="10"/>
      <c r="J275" s="10">
        <f t="shared" si="13"/>
        <v>1</v>
      </c>
      <c r="K275" s="10">
        <f t="shared" si="14"/>
        <v>0</v>
      </c>
      <c r="L275" s="10">
        <v>1.0</v>
      </c>
      <c r="M275" s="10"/>
      <c r="N275" s="10">
        <v>2.0</v>
      </c>
      <c r="O275" s="10">
        <v>4.0</v>
      </c>
      <c r="P275" s="10" t="s">
        <v>148</v>
      </c>
      <c r="Q275" s="17"/>
      <c r="R275" s="10">
        <v>4.3</v>
      </c>
      <c r="S275" s="10" t="s">
        <v>609</v>
      </c>
      <c r="T275" s="22" t="s">
        <v>610</v>
      </c>
      <c r="U275" s="10">
        <v>585.0</v>
      </c>
      <c r="V275" s="15" t="s">
        <v>611</v>
      </c>
      <c r="W275" s="10" t="s">
        <v>124</v>
      </c>
      <c r="X275" s="10" t="s">
        <v>161</v>
      </c>
      <c r="Y275" s="10"/>
      <c r="Z275" s="10"/>
      <c r="AA275" s="10"/>
      <c r="AB275" s="10"/>
      <c r="AC275" s="10"/>
      <c r="AD275" s="10"/>
      <c r="AE275" s="10"/>
      <c r="AF275" s="10"/>
    </row>
    <row r="276" ht="15.75" customHeight="1">
      <c r="A276" s="10">
        <v>1.0</v>
      </c>
      <c r="B276" s="10">
        <v>1.0</v>
      </c>
      <c r="C276" s="10"/>
      <c r="D276" s="10"/>
      <c r="E276" s="10"/>
      <c r="F276" s="10"/>
      <c r="G276" s="10"/>
      <c r="H276" s="10"/>
      <c r="I276" s="10"/>
      <c r="J276" s="10">
        <f t="shared" si="13"/>
        <v>2</v>
      </c>
      <c r="K276" s="10">
        <f t="shared" si="14"/>
        <v>0</v>
      </c>
      <c r="L276" s="10">
        <v>1.0</v>
      </c>
      <c r="M276" s="10"/>
      <c r="N276" s="10">
        <v>2.0</v>
      </c>
      <c r="O276" s="10">
        <v>2.0</v>
      </c>
      <c r="P276" s="10" t="s">
        <v>612</v>
      </c>
      <c r="Q276" s="17"/>
      <c r="R276" s="10">
        <v>2.6</v>
      </c>
      <c r="S276" s="17"/>
      <c r="T276" s="10" t="s">
        <v>613</v>
      </c>
      <c r="U276" s="10">
        <v>292.0</v>
      </c>
      <c r="V276" s="15" t="s">
        <v>614</v>
      </c>
      <c r="W276" s="10" t="s">
        <v>124</v>
      </c>
      <c r="X276" s="17"/>
      <c r="Y276" s="10"/>
      <c r="Z276" s="10"/>
      <c r="AA276" s="10"/>
      <c r="AB276" s="10"/>
      <c r="AC276" s="10"/>
      <c r="AD276" s="10"/>
      <c r="AE276" s="10"/>
      <c r="AF276" s="10"/>
    </row>
    <row r="277" ht="15.75" customHeight="1">
      <c r="A277" s="10"/>
      <c r="B277" s="10">
        <v>1.0</v>
      </c>
      <c r="C277" s="10"/>
      <c r="D277" s="10"/>
      <c r="E277" s="10"/>
      <c r="F277" s="10"/>
      <c r="G277" s="10"/>
      <c r="H277" s="10"/>
      <c r="I277" s="10"/>
      <c r="J277" s="10">
        <f t="shared" si="13"/>
        <v>1</v>
      </c>
      <c r="K277" s="10">
        <f t="shared" si="14"/>
        <v>0</v>
      </c>
      <c r="L277" s="10">
        <v>1.0</v>
      </c>
      <c r="M277" s="10"/>
      <c r="N277" s="10">
        <v>3.0</v>
      </c>
      <c r="O277" s="10">
        <v>17.0</v>
      </c>
      <c r="P277" s="10"/>
      <c r="Q277" s="10" t="s">
        <v>48</v>
      </c>
      <c r="R277" s="10">
        <v>17.3</v>
      </c>
      <c r="S277" s="10" t="s">
        <v>615</v>
      </c>
      <c r="T277" s="10" t="s">
        <v>616</v>
      </c>
      <c r="U277" s="10">
        <v>1744.0</v>
      </c>
      <c r="V277" s="15" t="s">
        <v>617</v>
      </c>
      <c r="W277" s="10" t="s">
        <v>127</v>
      </c>
      <c r="X277" s="10"/>
      <c r="Y277" s="10"/>
      <c r="Z277" s="10"/>
      <c r="AA277" s="10"/>
      <c r="AB277" s="10"/>
      <c r="AC277" s="10"/>
      <c r="AD277" s="10"/>
      <c r="AE277" s="10"/>
      <c r="AF277" s="10"/>
    </row>
    <row r="278" ht="15.75" customHeight="1">
      <c r="A278" s="10"/>
      <c r="B278" s="10">
        <v>1.0</v>
      </c>
      <c r="C278" s="10"/>
      <c r="D278" s="10"/>
      <c r="E278" s="10"/>
      <c r="F278" s="10"/>
      <c r="G278" s="10"/>
      <c r="H278" s="10"/>
      <c r="I278" s="10"/>
      <c r="J278" s="10">
        <f t="shared" si="13"/>
        <v>1</v>
      </c>
      <c r="K278" s="10">
        <f t="shared" si="14"/>
        <v>0</v>
      </c>
      <c r="L278" s="10">
        <v>1.0</v>
      </c>
      <c r="M278" s="10"/>
      <c r="N278" s="10">
        <v>2.0</v>
      </c>
      <c r="O278" s="10">
        <v>16.0</v>
      </c>
      <c r="P278" s="10" t="s">
        <v>60</v>
      </c>
      <c r="Q278" s="17"/>
      <c r="R278" s="10">
        <v>16.5</v>
      </c>
      <c r="S278" s="10" t="s">
        <v>247</v>
      </c>
      <c r="T278" s="10" t="s">
        <v>281</v>
      </c>
      <c r="U278" s="10">
        <v>2463.0</v>
      </c>
      <c r="V278" s="15" t="s">
        <v>618</v>
      </c>
      <c r="W278" s="10" t="s">
        <v>161</v>
      </c>
      <c r="X278" s="10" t="s">
        <v>124</v>
      </c>
      <c r="Y278" s="10"/>
      <c r="Z278" s="10"/>
      <c r="AA278" s="10"/>
      <c r="AB278" s="10"/>
      <c r="AC278" s="10"/>
      <c r="AD278" s="10"/>
      <c r="AE278" s="10"/>
      <c r="AF278" s="10"/>
    </row>
    <row r="279" ht="15.75" customHeight="1">
      <c r="A279" s="10"/>
      <c r="B279" s="10">
        <v>1.0</v>
      </c>
      <c r="C279" s="10"/>
      <c r="D279" s="10"/>
      <c r="E279" s="10"/>
      <c r="F279" s="10"/>
      <c r="G279" s="10"/>
      <c r="H279" s="10"/>
      <c r="I279" s="10"/>
      <c r="J279" s="10">
        <f t="shared" si="13"/>
        <v>1</v>
      </c>
      <c r="K279" s="10">
        <f t="shared" si="14"/>
        <v>0</v>
      </c>
      <c r="L279" s="10">
        <v>1.0</v>
      </c>
      <c r="M279" s="10"/>
      <c r="N279" s="10">
        <v>2.0</v>
      </c>
      <c r="O279" s="10">
        <v>16.0</v>
      </c>
      <c r="P279" s="10" t="s">
        <v>60</v>
      </c>
      <c r="Q279" s="17"/>
      <c r="R279" s="10">
        <v>16.3</v>
      </c>
      <c r="S279" s="10" t="s">
        <v>217</v>
      </c>
      <c r="T279" s="10" t="s">
        <v>218</v>
      </c>
      <c r="U279" s="10">
        <v>2440.0</v>
      </c>
      <c r="V279" s="15" t="s">
        <v>619</v>
      </c>
      <c r="W279" s="17"/>
      <c r="X279" s="10"/>
      <c r="Y279" s="10" t="s">
        <v>178</v>
      </c>
      <c r="Z279" s="15" t="s">
        <v>107</v>
      </c>
      <c r="AA279" s="10"/>
      <c r="AB279" s="10"/>
      <c r="AC279" s="10"/>
      <c r="AD279" s="10"/>
      <c r="AE279" s="10"/>
      <c r="AF279" s="10"/>
    </row>
    <row r="280" ht="15.75" customHeight="1">
      <c r="A280" s="10"/>
      <c r="B280" s="10"/>
      <c r="C280" s="10"/>
      <c r="D280" s="10"/>
      <c r="E280" s="10">
        <v>1.0</v>
      </c>
      <c r="F280" s="10"/>
      <c r="G280" s="10"/>
      <c r="H280" s="10"/>
      <c r="I280" s="10"/>
      <c r="J280" s="10">
        <f t="shared" si="13"/>
        <v>0</v>
      </c>
      <c r="K280" s="10">
        <f t="shared" si="14"/>
        <v>1</v>
      </c>
      <c r="L280" s="10"/>
      <c r="M280" s="10">
        <v>1.0</v>
      </c>
      <c r="N280" s="10">
        <v>2.0</v>
      </c>
      <c r="O280" s="10">
        <v>15.0</v>
      </c>
      <c r="P280" s="10" t="s">
        <v>405</v>
      </c>
      <c r="Q280" s="17"/>
      <c r="R280" s="10">
        <v>15.7</v>
      </c>
      <c r="S280" s="10" t="s">
        <v>620</v>
      </c>
      <c r="T280" s="10" t="s">
        <v>621</v>
      </c>
      <c r="U280" s="10">
        <v>2092.0</v>
      </c>
      <c r="V280" s="15" t="s">
        <v>622</v>
      </c>
      <c r="W280" s="10"/>
      <c r="X280" s="10"/>
      <c r="Y280" s="10" t="s">
        <v>182</v>
      </c>
      <c r="Z280" s="16" t="s">
        <v>107</v>
      </c>
      <c r="AA280" s="10"/>
      <c r="AB280" s="10"/>
      <c r="AC280" s="10"/>
      <c r="AD280" s="10"/>
      <c r="AE280" s="10"/>
      <c r="AF280" s="10"/>
    </row>
    <row r="281" ht="15.75" customHeight="1">
      <c r="A281" s="10"/>
      <c r="B281" s="10">
        <v>1.0</v>
      </c>
      <c r="C281" s="10"/>
      <c r="D281" s="10"/>
      <c r="E281" s="10"/>
      <c r="F281" s="10"/>
      <c r="G281" s="10"/>
      <c r="H281" s="10"/>
      <c r="I281" s="10"/>
      <c r="J281" s="10">
        <f t="shared" si="13"/>
        <v>1</v>
      </c>
      <c r="K281" s="10">
        <f t="shared" si="14"/>
        <v>0</v>
      </c>
      <c r="L281" s="10">
        <v>1.0</v>
      </c>
      <c r="M281" s="10"/>
      <c r="N281" s="10">
        <v>2.0</v>
      </c>
      <c r="O281" s="10">
        <v>15.0</v>
      </c>
      <c r="P281" s="10" t="s">
        <v>405</v>
      </c>
      <c r="Q281" s="17"/>
      <c r="R281" s="10">
        <v>15.5</v>
      </c>
      <c r="S281" s="10" t="s">
        <v>623</v>
      </c>
      <c r="T281" s="10" t="s">
        <v>624</v>
      </c>
      <c r="U281" s="10">
        <v>2079.0</v>
      </c>
      <c r="V281" s="23" t="s">
        <v>625</v>
      </c>
      <c r="W281" s="16"/>
      <c r="X281" s="16"/>
      <c r="Y281" s="16" t="s">
        <v>185</v>
      </c>
      <c r="Z281" s="16" t="s">
        <v>107</v>
      </c>
      <c r="AA281" s="10"/>
      <c r="AB281" s="10"/>
      <c r="AC281" s="10"/>
      <c r="AD281" s="10"/>
      <c r="AE281" s="10"/>
      <c r="AF281" s="10"/>
    </row>
    <row r="282" ht="15.75" customHeight="1">
      <c r="A282" s="10"/>
      <c r="B282" s="10">
        <v>1.0</v>
      </c>
      <c r="C282" s="10"/>
      <c r="D282" s="10"/>
      <c r="E282" s="10"/>
      <c r="F282" s="10"/>
      <c r="G282" s="10"/>
      <c r="H282" s="10"/>
      <c r="I282" s="10"/>
      <c r="J282" s="10">
        <f t="shared" si="13"/>
        <v>1</v>
      </c>
      <c r="K282" s="10">
        <f t="shared" si="14"/>
        <v>0</v>
      </c>
      <c r="L282" s="10">
        <v>1.0</v>
      </c>
      <c r="M282" s="10"/>
      <c r="N282" s="10">
        <v>3.0</v>
      </c>
      <c r="O282" s="10">
        <v>9.0</v>
      </c>
      <c r="P282" s="10"/>
      <c r="Q282" s="10" t="s">
        <v>137</v>
      </c>
      <c r="R282" s="10">
        <v>9.8</v>
      </c>
      <c r="S282" s="10" t="s">
        <v>138</v>
      </c>
      <c r="T282" s="10" t="s">
        <v>626</v>
      </c>
      <c r="U282" s="10">
        <v>1003.0</v>
      </c>
      <c r="V282" s="15" t="s">
        <v>627</v>
      </c>
      <c r="W282" s="10"/>
      <c r="X282" s="10"/>
      <c r="Y282" s="10" t="s">
        <v>175</v>
      </c>
      <c r="Z282" s="10" t="s">
        <v>107</v>
      </c>
      <c r="AA282" s="10"/>
      <c r="AB282" s="10"/>
      <c r="AC282" s="10"/>
      <c r="AD282" s="10"/>
      <c r="AE282" s="10"/>
      <c r="AF282" s="10"/>
    </row>
    <row r="283" ht="15.75" customHeight="1">
      <c r="A283" s="15"/>
      <c r="B283" s="15">
        <v>1.0</v>
      </c>
      <c r="C283" s="15"/>
      <c r="D283" s="15"/>
      <c r="E283" s="15"/>
      <c r="F283" s="15"/>
      <c r="G283" s="15"/>
      <c r="H283" s="15"/>
      <c r="I283" s="15"/>
      <c r="J283" s="10">
        <f t="shared" si="13"/>
        <v>1</v>
      </c>
      <c r="K283" s="10">
        <f t="shared" si="14"/>
        <v>0</v>
      </c>
      <c r="L283" s="10">
        <v>1.0</v>
      </c>
      <c r="M283" s="15"/>
      <c r="N283" s="15">
        <v>3.0</v>
      </c>
      <c r="O283" s="10">
        <v>9.0</v>
      </c>
      <c r="P283" s="10"/>
      <c r="Q283" s="10" t="s">
        <v>137</v>
      </c>
      <c r="R283" s="15">
        <v>9.8</v>
      </c>
      <c r="S283" s="10" t="s">
        <v>138</v>
      </c>
      <c r="T283" s="20" t="s">
        <v>628</v>
      </c>
      <c r="U283" s="15">
        <v>1004.0</v>
      </c>
      <c r="V283" s="15" t="s">
        <v>629</v>
      </c>
      <c r="W283" s="15"/>
      <c r="X283" s="15"/>
      <c r="Y283" s="10" t="s">
        <v>175</v>
      </c>
      <c r="Z283" s="10" t="s">
        <v>107</v>
      </c>
      <c r="AA283" s="15"/>
      <c r="AB283" s="15"/>
      <c r="AC283" s="15"/>
      <c r="AD283" s="10"/>
      <c r="AE283" s="10"/>
      <c r="AF283" s="10"/>
    </row>
    <row r="284" ht="15.75" customHeight="1">
      <c r="A284" s="10"/>
      <c r="B284" s="10">
        <v>1.0</v>
      </c>
      <c r="C284" s="10"/>
      <c r="D284" s="10"/>
      <c r="E284" s="10"/>
      <c r="F284" s="10"/>
      <c r="G284" s="10"/>
      <c r="H284" s="10"/>
      <c r="I284" s="10"/>
      <c r="J284" s="10">
        <f t="shared" si="13"/>
        <v>1</v>
      </c>
      <c r="K284" s="10">
        <f t="shared" si="14"/>
        <v>0</v>
      </c>
      <c r="L284" s="10">
        <v>1.0</v>
      </c>
      <c r="M284" s="10"/>
      <c r="N284" s="10">
        <v>3.0</v>
      </c>
      <c r="O284" s="10">
        <v>9.0</v>
      </c>
      <c r="P284" s="10"/>
      <c r="Q284" s="10" t="s">
        <v>137</v>
      </c>
      <c r="R284" s="15">
        <v>9.8</v>
      </c>
      <c r="S284" s="10" t="s">
        <v>138</v>
      </c>
      <c r="T284" s="10" t="s">
        <v>173</v>
      </c>
      <c r="U284" s="15">
        <v>1000.0</v>
      </c>
      <c r="V284" s="15" t="s">
        <v>630</v>
      </c>
      <c r="W284" s="10"/>
      <c r="X284" s="15"/>
      <c r="Y284" s="10" t="s">
        <v>175</v>
      </c>
      <c r="Z284" s="10" t="s">
        <v>107</v>
      </c>
      <c r="AA284" s="10"/>
      <c r="AB284" s="10"/>
      <c r="AC284" s="10"/>
      <c r="AD284" s="10"/>
      <c r="AE284" s="10"/>
      <c r="AF284" s="10"/>
    </row>
    <row r="285" ht="15.75" customHeight="1">
      <c r="A285" s="10"/>
      <c r="B285" s="10"/>
      <c r="C285" s="10">
        <v>1.0</v>
      </c>
      <c r="D285" s="10"/>
      <c r="E285" s="10"/>
      <c r="F285" s="10"/>
      <c r="G285" s="10"/>
      <c r="H285" s="10"/>
      <c r="I285" s="10"/>
      <c r="J285" s="10">
        <f t="shared" si="13"/>
        <v>1</v>
      </c>
      <c r="K285" s="10">
        <f t="shared" si="14"/>
        <v>0</v>
      </c>
      <c r="L285" s="10">
        <v>1.0</v>
      </c>
      <c r="M285" s="10"/>
      <c r="N285" s="10">
        <v>2.0</v>
      </c>
      <c r="O285" s="10">
        <v>7.0</v>
      </c>
      <c r="P285" s="10" t="s">
        <v>115</v>
      </c>
      <c r="Q285" s="17"/>
      <c r="R285" s="32" t="s">
        <v>183</v>
      </c>
      <c r="S285" s="10"/>
      <c r="T285" s="10" t="s">
        <v>631</v>
      </c>
      <c r="U285" s="10">
        <v>1111.0</v>
      </c>
      <c r="V285" s="15" t="s">
        <v>632</v>
      </c>
      <c r="W285" s="20"/>
      <c r="X285" s="10"/>
      <c r="Y285" s="10" t="s">
        <v>178</v>
      </c>
      <c r="Z285" s="10" t="s">
        <v>633</v>
      </c>
      <c r="AA285" s="10"/>
      <c r="AB285" s="10"/>
      <c r="AC285" s="10"/>
      <c r="AD285" s="10"/>
      <c r="AE285" s="10"/>
      <c r="AF285" s="10"/>
    </row>
    <row r="286" ht="15.75" customHeight="1">
      <c r="A286" s="15"/>
      <c r="B286" s="15">
        <v>1.0</v>
      </c>
      <c r="C286" s="15"/>
      <c r="D286" s="15"/>
      <c r="E286" s="15"/>
      <c r="F286" s="15"/>
      <c r="G286" s="15"/>
      <c r="H286" s="15"/>
      <c r="I286" s="15"/>
      <c r="J286" s="10">
        <f t="shared" si="13"/>
        <v>1</v>
      </c>
      <c r="K286" s="10">
        <f t="shared" si="14"/>
        <v>0</v>
      </c>
      <c r="L286" s="10">
        <v>1.0</v>
      </c>
      <c r="M286" s="15"/>
      <c r="N286" s="15">
        <v>3.0</v>
      </c>
      <c r="O286" s="10">
        <v>6.0</v>
      </c>
      <c r="P286" s="15"/>
      <c r="Q286" s="15" t="s">
        <v>634</v>
      </c>
      <c r="R286" s="15">
        <v>6.7</v>
      </c>
      <c r="S286" s="15" t="s">
        <v>635</v>
      </c>
      <c r="T286" s="15" t="s">
        <v>636</v>
      </c>
      <c r="U286" s="15">
        <v>705.0</v>
      </c>
      <c r="V286" s="15" t="s">
        <v>637</v>
      </c>
      <c r="W286" s="15"/>
      <c r="X286" s="15"/>
      <c r="Y286" s="10" t="s">
        <v>175</v>
      </c>
      <c r="Z286" s="10" t="s">
        <v>107</v>
      </c>
      <c r="AA286" s="15"/>
      <c r="AB286" s="15"/>
      <c r="AC286" s="15"/>
      <c r="AD286" s="10"/>
      <c r="AE286" s="10"/>
      <c r="AF286" s="10"/>
    </row>
    <row r="287" ht="15.75" customHeight="1">
      <c r="A287" s="10"/>
      <c r="B287" s="10">
        <v>1.0</v>
      </c>
      <c r="C287" s="10"/>
      <c r="D287" s="10"/>
      <c r="E287" s="10"/>
      <c r="F287" s="10"/>
      <c r="G287" s="10"/>
      <c r="H287" s="10"/>
      <c r="I287" s="10"/>
      <c r="J287" s="10">
        <f t="shared" si="13"/>
        <v>1</v>
      </c>
      <c r="K287" s="10">
        <f t="shared" si="14"/>
        <v>0</v>
      </c>
      <c r="L287" s="10">
        <v>1.0</v>
      </c>
      <c r="M287" s="10"/>
      <c r="N287" s="10">
        <v>2.0</v>
      </c>
      <c r="O287" s="10">
        <v>6.0</v>
      </c>
      <c r="P287" s="10" t="s">
        <v>79</v>
      </c>
      <c r="Q287" s="17"/>
      <c r="R287" s="10">
        <v>6.2</v>
      </c>
      <c r="S287" s="10"/>
      <c r="T287" s="10" t="s">
        <v>410</v>
      </c>
      <c r="U287" s="10">
        <v>946.0</v>
      </c>
      <c r="V287" s="15" t="s">
        <v>638</v>
      </c>
      <c r="W287" s="10"/>
      <c r="X287" s="10"/>
      <c r="Y287" s="10" t="s">
        <v>175</v>
      </c>
      <c r="Z287" s="16" t="s">
        <v>107</v>
      </c>
      <c r="AA287" s="10"/>
      <c r="AB287" s="10"/>
      <c r="AC287" s="10"/>
      <c r="AD287" s="10"/>
      <c r="AE287" s="10"/>
      <c r="AF287" s="10"/>
    </row>
    <row r="288" ht="15.75" customHeight="1">
      <c r="A288" s="10"/>
      <c r="B288" s="10">
        <v>1.0</v>
      </c>
      <c r="C288" s="10"/>
      <c r="D288" s="10"/>
      <c r="E288" s="10"/>
      <c r="F288" s="10"/>
      <c r="G288" s="10"/>
      <c r="H288" s="10"/>
      <c r="I288" s="10"/>
      <c r="J288" s="10">
        <f t="shared" si="13"/>
        <v>1</v>
      </c>
      <c r="K288" s="10">
        <f t="shared" si="14"/>
        <v>0</v>
      </c>
      <c r="L288" s="10">
        <v>1.0</v>
      </c>
      <c r="M288" s="10"/>
      <c r="N288" s="10">
        <v>2.0</v>
      </c>
      <c r="O288" s="10">
        <v>2.0</v>
      </c>
      <c r="P288" s="10" t="s">
        <v>612</v>
      </c>
      <c r="Q288" s="17"/>
      <c r="R288" s="17"/>
      <c r="S288" s="10" t="s">
        <v>639</v>
      </c>
      <c r="T288" s="10"/>
      <c r="U288" s="10">
        <v>300.0</v>
      </c>
      <c r="V288" s="15" t="s">
        <v>640</v>
      </c>
      <c r="W288" s="10"/>
      <c r="X288" s="10"/>
      <c r="Y288" s="10" t="s">
        <v>185</v>
      </c>
      <c r="Z288" s="10" t="s">
        <v>107</v>
      </c>
      <c r="AA288" s="10"/>
      <c r="AB288" s="10"/>
      <c r="AC288" s="10"/>
      <c r="AD288" s="10"/>
      <c r="AE288" s="10"/>
      <c r="AF288" s="10"/>
    </row>
    <row r="289" ht="15.75" customHeight="1">
      <c r="A289" s="10"/>
      <c r="B289" s="10"/>
      <c r="C289" s="10"/>
      <c r="D289" s="10"/>
      <c r="E289" s="10">
        <v>1.0</v>
      </c>
      <c r="F289" s="10"/>
      <c r="G289" s="10"/>
      <c r="H289" s="10"/>
      <c r="I289" s="10"/>
      <c r="J289" s="10">
        <f t="shared" si="13"/>
        <v>0</v>
      </c>
      <c r="K289" s="10">
        <f t="shared" si="14"/>
        <v>1</v>
      </c>
      <c r="L289" s="10"/>
      <c r="M289" s="10">
        <v>1.0</v>
      </c>
      <c r="N289" s="10">
        <v>2.0</v>
      </c>
      <c r="O289" s="10">
        <v>15.0</v>
      </c>
      <c r="P289" s="10" t="s">
        <v>405</v>
      </c>
      <c r="Q289" s="17"/>
      <c r="R289" s="10"/>
      <c r="S289" s="10" t="s">
        <v>641</v>
      </c>
      <c r="T289" s="10" t="s">
        <v>240</v>
      </c>
      <c r="U289" s="10">
        <v>2097.0</v>
      </c>
      <c r="V289" s="23" t="s">
        <v>642</v>
      </c>
      <c r="W289" s="16"/>
      <c r="X289" s="16"/>
      <c r="Y289" s="16" t="s">
        <v>185</v>
      </c>
      <c r="Z289" s="16" t="s">
        <v>179</v>
      </c>
      <c r="AA289" s="10"/>
      <c r="AB289" s="10"/>
      <c r="AC289" s="10"/>
      <c r="AD289" s="10"/>
      <c r="AE289" s="10"/>
      <c r="AF289" s="10"/>
    </row>
    <row r="290" ht="15.75" customHeight="1">
      <c r="A290" s="10"/>
      <c r="B290" s="10"/>
      <c r="C290" s="10"/>
      <c r="D290" s="10"/>
      <c r="E290" s="10">
        <v>1.0</v>
      </c>
      <c r="F290" s="10"/>
      <c r="G290" s="10"/>
      <c r="H290" s="10"/>
      <c r="I290" s="10"/>
      <c r="J290" s="10">
        <v>0.0</v>
      </c>
      <c r="K290" s="10">
        <f t="shared" si="14"/>
        <v>1</v>
      </c>
      <c r="L290" s="10"/>
      <c r="M290" s="10">
        <v>1.0</v>
      </c>
      <c r="N290" s="10">
        <v>2.0</v>
      </c>
      <c r="O290" s="10">
        <v>9.0</v>
      </c>
      <c r="P290" s="10" t="s">
        <v>104</v>
      </c>
      <c r="Q290" s="10"/>
      <c r="R290" s="10" t="s">
        <v>643</v>
      </c>
      <c r="S290" s="10"/>
      <c r="T290" s="10" t="s">
        <v>427</v>
      </c>
      <c r="U290" s="10">
        <v>1398.0</v>
      </c>
      <c r="V290" s="15" t="s">
        <v>644</v>
      </c>
      <c r="W290" s="10"/>
      <c r="X290" s="10"/>
      <c r="Y290" s="10" t="s">
        <v>185</v>
      </c>
      <c r="Z290" s="10" t="s">
        <v>179</v>
      </c>
      <c r="AA290" s="10"/>
      <c r="AB290" s="10"/>
      <c r="AC290" s="10"/>
      <c r="AD290" s="10"/>
      <c r="AE290" s="10"/>
      <c r="AF290" s="10"/>
    </row>
    <row r="291" ht="15.75" customHeight="1">
      <c r="A291" s="10"/>
      <c r="B291" s="10">
        <v>1.0</v>
      </c>
      <c r="C291" s="10"/>
      <c r="D291" s="10"/>
      <c r="E291" s="10"/>
      <c r="F291" s="10"/>
      <c r="G291" s="10"/>
      <c r="H291" s="10"/>
      <c r="I291" s="10"/>
      <c r="J291" s="10">
        <f t="shared" ref="J291:J310" si="15">SUM(A291:D291)</f>
        <v>1</v>
      </c>
      <c r="K291" s="10">
        <f t="shared" si="14"/>
        <v>0</v>
      </c>
      <c r="L291" s="10">
        <v>1.0</v>
      </c>
      <c r="M291" s="10"/>
      <c r="N291" s="10">
        <v>2.0</v>
      </c>
      <c r="O291" s="10">
        <v>18.0</v>
      </c>
      <c r="P291" s="10" t="s">
        <v>152</v>
      </c>
      <c r="Q291" s="17"/>
      <c r="R291" s="10">
        <v>18.5</v>
      </c>
      <c r="S291" s="10" t="s">
        <v>417</v>
      </c>
      <c r="T291" s="10" t="s">
        <v>645</v>
      </c>
      <c r="U291" s="10">
        <v>2728.0</v>
      </c>
      <c r="V291" s="15" t="s">
        <v>646</v>
      </c>
      <c r="W291" s="10"/>
      <c r="X291" s="10"/>
      <c r="Y291" s="10" t="s">
        <v>178</v>
      </c>
      <c r="Z291" s="16" t="s">
        <v>186</v>
      </c>
      <c r="AA291" s="10"/>
      <c r="AC291" s="10"/>
      <c r="AD291" s="10"/>
      <c r="AE291" s="10"/>
      <c r="AF291" s="10"/>
    </row>
    <row r="292" ht="15.75" customHeight="1">
      <c r="A292" s="10"/>
      <c r="B292" s="10">
        <v>1.0</v>
      </c>
      <c r="C292" s="10"/>
      <c r="D292" s="10"/>
      <c r="E292" s="10"/>
      <c r="F292" s="10"/>
      <c r="G292" s="10"/>
      <c r="H292" s="10"/>
      <c r="I292" s="10"/>
      <c r="J292" s="10">
        <f t="shared" si="15"/>
        <v>1</v>
      </c>
      <c r="K292" s="10">
        <f t="shared" si="14"/>
        <v>0</v>
      </c>
      <c r="L292" s="10">
        <v>1.0</v>
      </c>
      <c r="M292" s="10"/>
      <c r="N292" s="10">
        <v>2.0</v>
      </c>
      <c r="O292" s="10">
        <v>12.0</v>
      </c>
      <c r="P292" s="10" t="s">
        <v>75</v>
      </c>
      <c r="Q292" s="17"/>
      <c r="R292" s="10">
        <v>12.5</v>
      </c>
      <c r="S292" s="10" t="s">
        <v>225</v>
      </c>
      <c r="T292" s="10" t="s">
        <v>647</v>
      </c>
      <c r="U292" s="10">
        <v>1745.0</v>
      </c>
      <c r="V292" s="23" t="s">
        <v>648</v>
      </c>
      <c r="W292" s="16"/>
      <c r="X292" s="16"/>
      <c r="Y292" s="16" t="s">
        <v>185</v>
      </c>
      <c r="Z292" s="16" t="s">
        <v>186</v>
      </c>
      <c r="AA292" s="10"/>
      <c r="AB292" s="10"/>
      <c r="AC292" s="10"/>
      <c r="AD292" s="10"/>
      <c r="AE292" s="10"/>
      <c r="AF292" s="10"/>
    </row>
    <row r="293" ht="15.75" customHeight="1">
      <c r="A293" s="10"/>
      <c r="B293" s="10">
        <v>1.0</v>
      </c>
      <c r="C293" s="10"/>
      <c r="D293" s="10"/>
      <c r="E293" s="10"/>
      <c r="F293" s="10"/>
      <c r="G293" s="10"/>
      <c r="H293" s="10"/>
      <c r="I293" s="10"/>
      <c r="J293" s="10">
        <f t="shared" si="15"/>
        <v>1</v>
      </c>
      <c r="K293" s="10">
        <f t="shared" si="14"/>
        <v>0</v>
      </c>
      <c r="L293" s="10">
        <v>1.0</v>
      </c>
      <c r="M293" s="10"/>
      <c r="N293" s="10">
        <v>3.0</v>
      </c>
      <c r="O293" s="10">
        <v>9.0</v>
      </c>
      <c r="P293" s="10"/>
      <c r="Q293" s="10" t="s">
        <v>137</v>
      </c>
      <c r="R293" s="15">
        <v>9.8</v>
      </c>
      <c r="S293" s="10" t="s">
        <v>138</v>
      </c>
      <c r="T293" s="10" t="s">
        <v>649</v>
      </c>
      <c r="U293" s="10">
        <v>1001.0</v>
      </c>
      <c r="V293" s="15" t="s">
        <v>650</v>
      </c>
      <c r="W293" s="10"/>
      <c r="X293" s="10"/>
      <c r="Y293" s="10" t="s">
        <v>175</v>
      </c>
      <c r="Z293" s="10" t="s">
        <v>186</v>
      </c>
      <c r="AA293" s="10"/>
      <c r="AB293" s="10"/>
      <c r="AC293" s="10"/>
      <c r="AD293" s="10"/>
      <c r="AE293" s="10"/>
      <c r="AF293" s="10"/>
    </row>
    <row r="294" ht="15.75" customHeight="1">
      <c r="A294" s="10"/>
      <c r="B294" s="10">
        <v>1.0</v>
      </c>
      <c r="C294" s="10"/>
      <c r="D294" s="10"/>
      <c r="E294" s="10"/>
      <c r="F294" s="10"/>
      <c r="G294" s="10"/>
      <c r="H294" s="10"/>
      <c r="I294" s="10"/>
      <c r="J294" s="10">
        <f t="shared" si="15"/>
        <v>1</v>
      </c>
      <c r="K294" s="10">
        <f t="shared" si="14"/>
        <v>0</v>
      </c>
      <c r="L294" s="10">
        <v>1.0</v>
      </c>
      <c r="M294" s="10"/>
      <c r="N294" s="10">
        <v>2.0</v>
      </c>
      <c r="O294" s="10">
        <v>9.0</v>
      </c>
      <c r="P294" s="10" t="s">
        <v>104</v>
      </c>
      <c r="Q294" s="17"/>
      <c r="R294" s="26">
        <v>9.1</v>
      </c>
      <c r="S294" s="10"/>
      <c r="T294" s="10" t="s">
        <v>651</v>
      </c>
      <c r="U294" s="10">
        <v>1382.0</v>
      </c>
      <c r="V294" s="15" t="s">
        <v>652</v>
      </c>
      <c r="W294" s="17"/>
      <c r="X294" s="10"/>
      <c r="Y294" s="10" t="s">
        <v>178</v>
      </c>
      <c r="Z294" s="10" t="s">
        <v>186</v>
      </c>
      <c r="AA294" s="10"/>
      <c r="AB294" s="10"/>
      <c r="AC294" s="10"/>
      <c r="AD294" s="10"/>
      <c r="AE294" s="10"/>
      <c r="AF294" s="10"/>
    </row>
    <row r="295" ht="15.75" customHeight="1">
      <c r="A295" s="10"/>
      <c r="B295" s="10"/>
      <c r="C295" s="10"/>
      <c r="D295" s="10"/>
      <c r="E295" s="10">
        <v>1.0</v>
      </c>
      <c r="F295" s="10"/>
      <c r="G295" s="10"/>
      <c r="H295" s="10"/>
      <c r="I295" s="10"/>
      <c r="J295" s="10">
        <f t="shared" si="15"/>
        <v>0</v>
      </c>
      <c r="K295" s="10">
        <f t="shared" si="14"/>
        <v>1</v>
      </c>
      <c r="L295" s="10"/>
      <c r="M295" s="10">
        <v>1.0</v>
      </c>
      <c r="N295" s="10">
        <v>2.0</v>
      </c>
      <c r="O295" s="10">
        <v>7.0</v>
      </c>
      <c r="P295" s="10" t="s">
        <v>115</v>
      </c>
      <c r="Q295" s="17"/>
      <c r="R295" s="10">
        <v>7.4</v>
      </c>
      <c r="S295" s="10"/>
      <c r="T295" s="10" t="s">
        <v>653</v>
      </c>
      <c r="U295" s="10">
        <v>1113.0</v>
      </c>
      <c r="V295" s="15" t="s">
        <v>654</v>
      </c>
      <c r="W295" s="10"/>
      <c r="X295" s="10"/>
      <c r="Y295" s="10" t="s">
        <v>178</v>
      </c>
      <c r="Z295" s="10" t="s">
        <v>186</v>
      </c>
      <c r="AA295" s="10"/>
      <c r="AB295" s="10"/>
      <c r="AC295" s="10"/>
      <c r="AD295" s="10"/>
      <c r="AE295" s="10"/>
      <c r="AF295" s="10"/>
    </row>
    <row r="296" ht="15.75" customHeight="1">
      <c r="A296" s="10"/>
      <c r="B296" s="10">
        <v>1.0</v>
      </c>
      <c r="C296" s="10"/>
      <c r="D296" s="10"/>
      <c r="E296" s="10"/>
      <c r="F296" s="10"/>
      <c r="G296" s="10"/>
      <c r="H296" s="10"/>
      <c r="I296" s="10"/>
      <c r="J296" s="10">
        <f t="shared" si="15"/>
        <v>1</v>
      </c>
      <c r="K296" s="10">
        <f t="shared" si="14"/>
        <v>0</v>
      </c>
      <c r="L296" s="10">
        <v>1.0</v>
      </c>
      <c r="M296" s="10"/>
      <c r="N296" s="10">
        <v>2.0</v>
      </c>
      <c r="O296" s="10">
        <v>4.0</v>
      </c>
      <c r="P296" s="10" t="s">
        <v>148</v>
      </c>
      <c r="Q296" s="17"/>
      <c r="R296" s="10">
        <v>4.7</v>
      </c>
      <c r="S296" s="10" t="s">
        <v>149</v>
      </c>
      <c r="T296" s="22" t="s">
        <v>655</v>
      </c>
      <c r="U296" s="10">
        <v>642.0</v>
      </c>
      <c r="V296" s="24" t="s">
        <v>656</v>
      </c>
      <c r="W296" s="10"/>
      <c r="X296" s="10"/>
      <c r="Y296" s="10" t="s">
        <v>178</v>
      </c>
      <c r="Z296" s="10" t="s">
        <v>186</v>
      </c>
      <c r="AA296" s="10"/>
      <c r="AB296" s="10"/>
      <c r="AC296" s="10"/>
      <c r="AD296" s="10"/>
      <c r="AE296" s="10"/>
      <c r="AF296" s="10"/>
    </row>
    <row r="297" ht="15.75" customHeight="1">
      <c r="A297" s="10"/>
      <c r="B297" s="10"/>
      <c r="C297" s="10"/>
      <c r="D297" s="10"/>
      <c r="E297" s="10">
        <v>1.0</v>
      </c>
      <c r="F297" s="10"/>
      <c r="G297" s="10"/>
      <c r="H297" s="10"/>
      <c r="I297" s="10"/>
      <c r="J297" s="10">
        <f t="shared" si="15"/>
        <v>0</v>
      </c>
      <c r="K297" s="10">
        <f t="shared" si="14"/>
        <v>1</v>
      </c>
      <c r="L297" s="10"/>
      <c r="M297" s="10">
        <v>1.0</v>
      </c>
      <c r="N297" s="10">
        <v>2.0</v>
      </c>
      <c r="O297" s="10">
        <v>9.0</v>
      </c>
      <c r="P297" s="10" t="s">
        <v>104</v>
      </c>
      <c r="Q297" s="10"/>
      <c r="R297" s="10">
        <v>9.1</v>
      </c>
      <c r="S297" s="10"/>
      <c r="T297" s="10" t="s">
        <v>657</v>
      </c>
      <c r="U297" s="10">
        <v>1383.0</v>
      </c>
      <c r="V297" s="15" t="s">
        <v>658</v>
      </c>
      <c r="W297" s="10"/>
      <c r="X297" s="10"/>
      <c r="Y297" s="10" t="s">
        <v>178</v>
      </c>
      <c r="Z297" s="16" t="s">
        <v>145</v>
      </c>
      <c r="AA297" s="10"/>
      <c r="AB297" s="10"/>
      <c r="AC297" s="10"/>
      <c r="AD297" s="10"/>
      <c r="AE297" s="10"/>
      <c r="AF297" s="10"/>
    </row>
    <row r="298" ht="15.75" customHeight="1">
      <c r="A298" s="10"/>
      <c r="B298" s="10"/>
      <c r="C298" s="10"/>
      <c r="D298" s="10"/>
      <c r="E298" s="10">
        <v>1.0</v>
      </c>
      <c r="F298" s="10"/>
      <c r="G298" s="10"/>
      <c r="H298" s="10"/>
      <c r="I298" s="10"/>
      <c r="J298" s="10">
        <f t="shared" si="15"/>
        <v>0</v>
      </c>
      <c r="K298" s="10">
        <f t="shared" si="14"/>
        <v>1</v>
      </c>
      <c r="L298" s="10"/>
      <c r="M298" s="10">
        <v>1.0</v>
      </c>
      <c r="N298" s="10">
        <v>2.0</v>
      </c>
      <c r="O298" s="10">
        <v>9.0</v>
      </c>
      <c r="P298" s="10" t="s">
        <v>104</v>
      </c>
      <c r="Q298" s="10"/>
      <c r="R298" s="10">
        <v>9.12</v>
      </c>
      <c r="S298" s="10"/>
      <c r="T298" s="10" t="s">
        <v>659</v>
      </c>
      <c r="U298" s="10">
        <v>1395.0</v>
      </c>
      <c r="V298" s="15" t="s">
        <v>660</v>
      </c>
      <c r="W298" s="10"/>
      <c r="X298" s="10"/>
      <c r="Y298" s="10" t="s">
        <v>178</v>
      </c>
      <c r="Z298" s="10" t="s">
        <v>145</v>
      </c>
      <c r="AA298" s="10"/>
      <c r="AB298" s="10"/>
      <c r="AC298" s="10"/>
      <c r="AD298" s="10"/>
      <c r="AE298" s="10"/>
      <c r="AF298" s="10"/>
    </row>
    <row r="299" ht="15.75" customHeight="1">
      <c r="A299" s="10"/>
      <c r="B299" s="10">
        <v>1.0</v>
      </c>
      <c r="C299" s="10"/>
      <c r="D299" s="10"/>
      <c r="E299" s="10"/>
      <c r="F299" s="10"/>
      <c r="G299" s="10"/>
      <c r="H299" s="10"/>
      <c r="I299" s="10"/>
      <c r="J299" s="10">
        <f t="shared" si="15"/>
        <v>1</v>
      </c>
      <c r="K299" s="10">
        <f t="shared" si="14"/>
        <v>0</v>
      </c>
      <c r="L299" s="10">
        <v>1.0</v>
      </c>
      <c r="M299" s="10"/>
      <c r="N299" s="10">
        <v>3.0</v>
      </c>
      <c r="O299" s="10">
        <v>12.0</v>
      </c>
      <c r="P299" s="10"/>
      <c r="Q299" s="10" t="s">
        <v>299</v>
      </c>
      <c r="R299" s="10">
        <v>12.4</v>
      </c>
      <c r="S299" s="27" t="s">
        <v>300</v>
      </c>
      <c r="T299" s="10" t="s">
        <v>661</v>
      </c>
      <c r="U299" s="10">
        <v>1293.0</v>
      </c>
      <c r="V299" s="15" t="s">
        <v>662</v>
      </c>
      <c r="W299" s="17"/>
      <c r="X299" s="10"/>
      <c r="Y299" s="10" t="s">
        <v>195</v>
      </c>
      <c r="Z299" s="10" t="s">
        <v>108</v>
      </c>
      <c r="AA299" s="10"/>
      <c r="AB299" s="10"/>
      <c r="AC299" s="10"/>
      <c r="AD299" s="10"/>
      <c r="AE299" s="10"/>
      <c r="AF299" s="10"/>
    </row>
    <row r="300" ht="15.75" customHeight="1">
      <c r="A300" s="10"/>
      <c r="B300" s="10">
        <v>1.0</v>
      </c>
      <c r="C300" s="10"/>
      <c r="D300" s="10"/>
      <c r="E300" s="10"/>
      <c r="F300" s="10"/>
      <c r="G300" s="10"/>
      <c r="H300" s="10"/>
      <c r="I300" s="10"/>
      <c r="J300" s="10">
        <f t="shared" si="15"/>
        <v>1</v>
      </c>
      <c r="K300" s="10">
        <f t="shared" si="14"/>
        <v>0</v>
      </c>
      <c r="L300" s="10">
        <v>1.0</v>
      </c>
      <c r="M300" s="10"/>
      <c r="N300" s="10">
        <v>3.0</v>
      </c>
      <c r="O300" s="10">
        <v>12.0</v>
      </c>
      <c r="P300" s="10"/>
      <c r="Q300" s="10" t="s">
        <v>299</v>
      </c>
      <c r="R300" s="10">
        <v>12.4</v>
      </c>
      <c r="S300" s="27" t="s">
        <v>300</v>
      </c>
      <c r="T300" s="10" t="s">
        <v>661</v>
      </c>
      <c r="U300" s="10">
        <v>1293.0</v>
      </c>
      <c r="V300" s="15" t="s">
        <v>663</v>
      </c>
      <c r="W300" s="10"/>
      <c r="X300" s="10"/>
      <c r="Y300" s="10" t="s">
        <v>195</v>
      </c>
      <c r="Z300" s="10" t="s">
        <v>108</v>
      </c>
      <c r="AA300" s="10"/>
      <c r="AB300" s="10"/>
      <c r="AC300" s="10"/>
      <c r="AD300" s="10"/>
      <c r="AE300" s="10"/>
      <c r="AF300" s="10"/>
    </row>
    <row r="301" ht="15.75" customHeight="1">
      <c r="A301" s="10"/>
      <c r="B301" s="10"/>
      <c r="C301" s="10"/>
      <c r="D301" s="10"/>
      <c r="E301" s="10">
        <v>1.0</v>
      </c>
      <c r="F301" s="10"/>
      <c r="G301" s="10"/>
      <c r="H301" s="10"/>
      <c r="I301" s="10"/>
      <c r="J301" s="10">
        <f t="shared" si="15"/>
        <v>0</v>
      </c>
      <c r="K301" s="10">
        <f t="shared" si="14"/>
        <v>1</v>
      </c>
      <c r="L301" s="10"/>
      <c r="M301" s="10">
        <v>1.0</v>
      </c>
      <c r="N301" s="10">
        <v>2.0</v>
      </c>
      <c r="O301" s="10">
        <v>8.0</v>
      </c>
      <c r="P301" s="10" t="s">
        <v>111</v>
      </c>
      <c r="Q301" s="17"/>
      <c r="R301" s="10">
        <v>8.2</v>
      </c>
      <c r="S301" s="10"/>
      <c r="T301" s="10" t="s">
        <v>664</v>
      </c>
      <c r="U301" s="10">
        <v>1186.0</v>
      </c>
      <c r="V301" s="23" t="s">
        <v>665</v>
      </c>
      <c r="W301" s="16"/>
      <c r="X301" s="16"/>
      <c r="Y301" s="16" t="s">
        <v>185</v>
      </c>
      <c r="Z301" s="16" t="s">
        <v>108</v>
      </c>
      <c r="AA301" s="10"/>
      <c r="AB301" s="10"/>
      <c r="AC301" s="10"/>
      <c r="AD301" s="10"/>
      <c r="AE301" s="10"/>
      <c r="AF301" s="10"/>
    </row>
    <row r="302" ht="15.75" customHeight="1">
      <c r="A302" s="10"/>
      <c r="B302" s="10">
        <v>1.0</v>
      </c>
      <c r="C302" s="10"/>
      <c r="D302" s="10"/>
      <c r="E302" s="10"/>
      <c r="F302" s="10"/>
      <c r="G302" s="10"/>
      <c r="H302" s="10"/>
      <c r="I302" s="10"/>
      <c r="J302" s="10">
        <f t="shared" si="15"/>
        <v>1</v>
      </c>
      <c r="K302" s="10">
        <f t="shared" si="14"/>
        <v>0</v>
      </c>
      <c r="L302" s="10">
        <v>1.0</v>
      </c>
      <c r="M302" s="10"/>
      <c r="N302" s="10">
        <v>2.0</v>
      </c>
      <c r="O302" s="10">
        <v>7.0</v>
      </c>
      <c r="P302" s="10" t="s">
        <v>115</v>
      </c>
      <c r="Q302" s="17"/>
      <c r="R302" s="10" t="s">
        <v>116</v>
      </c>
      <c r="S302" s="10"/>
      <c r="T302" s="10" t="s">
        <v>116</v>
      </c>
      <c r="U302" s="10">
        <v>1047.0</v>
      </c>
      <c r="V302" s="15" t="s">
        <v>666</v>
      </c>
      <c r="W302" s="10"/>
      <c r="X302" s="10"/>
      <c r="Y302" s="10" t="s">
        <v>178</v>
      </c>
      <c r="Z302" s="10" t="s">
        <v>108</v>
      </c>
      <c r="AA302" s="10"/>
      <c r="AB302" s="10"/>
      <c r="AC302" s="10"/>
      <c r="AD302" s="10"/>
      <c r="AE302" s="10"/>
      <c r="AF302" s="10"/>
    </row>
    <row r="303" ht="15.75" customHeight="1">
      <c r="A303" s="10"/>
      <c r="B303" s="10">
        <v>1.0</v>
      </c>
      <c r="C303" s="10"/>
      <c r="D303" s="10"/>
      <c r="E303" s="10"/>
      <c r="F303" s="10"/>
      <c r="G303" s="10"/>
      <c r="H303" s="10"/>
      <c r="I303" s="10"/>
      <c r="J303" s="10">
        <f t="shared" si="15"/>
        <v>1</v>
      </c>
      <c r="K303" s="10">
        <f t="shared" si="14"/>
        <v>0</v>
      </c>
      <c r="L303" s="10">
        <v>1.0</v>
      </c>
      <c r="M303" s="10"/>
      <c r="N303" s="10">
        <v>2.0</v>
      </c>
      <c r="O303" s="10">
        <v>7.0</v>
      </c>
      <c r="P303" s="10" t="s">
        <v>115</v>
      </c>
      <c r="Q303" s="17"/>
      <c r="R303" s="32" t="s">
        <v>183</v>
      </c>
      <c r="S303" s="10"/>
      <c r="T303" s="10" t="s">
        <v>631</v>
      </c>
      <c r="U303" s="10">
        <v>1111.0</v>
      </c>
      <c r="V303" s="15" t="s">
        <v>667</v>
      </c>
      <c r="W303" s="20"/>
      <c r="X303" s="10"/>
      <c r="Y303" s="10" t="s">
        <v>178</v>
      </c>
      <c r="Z303" s="10" t="s">
        <v>108</v>
      </c>
      <c r="AA303" s="10"/>
      <c r="AB303" s="10"/>
      <c r="AC303" s="10"/>
      <c r="AD303" s="10"/>
      <c r="AE303" s="10"/>
      <c r="AF303" s="10"/>
    </row>
    <row r="304" ht="15.75" customHeight="1">
      <c r="A304" s="10"/>
      <c r="B304" s="10">
        <v>1.0</v>
      </c>
      <c r="C304" s="10"/>
      <c r="D304" s="10"/>
      <c r="E304" s="10"/>
      <c r="F304" s="10"/>
      <c r="G304" s="10"/>
      <c r="H304" s="10"/>
      <c r="I304" s="10"/>
      <c r="J304" s="10">
        <f t="shared" si="15"/>
        <v>1</v>
      </c>
      <c r="K304" s="10">
        <f t="shared" si="14"/>
        <v>0</v>
      </c>
      <c r="L304" s="10">
        <v>1.0</v>
      </c>
      <c r="M304" s="10"/>
      <c r="N304" s="10">
        <v>2.0</v>
      </c>
      <c r="O304" s="10">
        <v>5.0</v>
      </c>
      <c r="P304" s="18" t="s">
        <v>95</v>
      </c>
      <c r="Q304" s="17"/>
      <c r="R304" s="10">
        <v>5.5</v>
      </c>
      <c r="S304" s="25"/>
      <c r="T304" s="10" t="s">
        <v>668</v>
      </c>
      <c r="U304" s="10">
        <v>750.0</v>
      </c>
      <c r="V304" s="15" t="s">
        <v>669</v>
      </c>
      <c r="W304" s="15"/>
      <c r="X304" s="10"/>
      <c r="Y304" s="10" t="s">
        <v>178</v>
      </c>
      <c r="Z304" s="10" t="s">
        <v>108</v>
      </c>
      <c r="AA304" s="10"/>
      <c r="AB304" s="10"/>
      <c r="AC304" s="10"/>
      <c r="AD304" s="10"/>
      <c r="AE304" s="10"/>
      <c r="AF304" s="10"/>
    </row>
    <row r="305" ht="15.75" customHeight="1">
      <c r="A305" s="10"/>
      <c r="B305" s="10">
        <v>1.0</v>
      </c>
      <c r="C305" s="10"/>
      <c r="D305" s="10"/>
      <c r="E305" s="10"/>
      <c r="F305" s="10"/>
      <c r="G305" s="10"/>
      <c r="H305" s="10"/>
      <c r="I305" s="10"/>
      <c r="J305" s="10">
        <f t="shared" si="15"/>
        <v>1</v>
      </c>
      <c r="K305" s="10">
        <f t="shared" si="14"/>
        <v>0</v>
      </c>
      <c r="L305" s="10">
        <v>1.0</v>
      </c>
      <c r="M305" s="10"/>
      <c r="N305" s="10">
        <v>2.0</v>
      </c>
      <c r="O305" s="10">
        <v>5.0</v>
      </c>
      <c r="P305" s="18" t="s">
        <v>95</v>
      </c>
      <c r="Q305" s="17"/>
      <c r="R305" s="10">
        <v>5.5</v>
      </c>
      <c r="S305" s="25"/>
      <c r="T305" s="10" t="s">
        <v>668</v>
      </c>
      <c r="U305" s="10">
        <v>753.0</v>
      </c>
      <c r="V305" s="15" t="s">
        <v>670</v>
      </c>
      <c r="W305" s="15"/>
      <c r="X305" s="10"/>
      <c r="Y305" s="10" t="s">
        <v>195</v>
      </c>
      <c r="Z305" s="10" t="s">
        <v>108</v>
      </c>
      <c r="AA305" s="10"/>
      <c r="AB305" s="10"/>
      <c r="AC305" s="10"/>
      <c r="AD305" s="10"/>
      <c r="AE305" s="10"/>
      <c r="AF305" s="10"/>
    </row>
    <row r="306" ht="15.75" customHeight="1">
      <c r="A306" s="15"/>
      <c r="B306" s="15">
        <v>1.0</v>
      </c>
      <c r="C306" s="15"/>
      <c r="D306" s="15"/>
      <c r="E306" s="15"/>
      <c r="F306" s="15"/>
      <c r="G306" s="15"/>
      <c r="H306" s="15"/>
      <c r="I306" s="15"/>
      <c r="J306" s="10">
        <f t="shared" si="15"/>
        <v>1</v>
      </c>
      <c r="K306" s="10">
        <f t="shared" si="14"/>
        <v>0</v>
      </c>
      <c r="L306" s="10">
        <v>1.0</v>
      </c>
      <c r="M306" s="15"/>
      <c r="N306" s="15">
        <v>3.0</v>
      </c>
      <c r="O306" s="10">
        <v>17.0</v>
      </c>
      <c r="P306" s="10"/>
      <c r="Q306" s="10" t="s">
        <v>48</v>
      </c>
      <c r="R306" s="15">
        <v>17.3</v>
      </c>
      <c r="S306" s="15" t="s">
        <v>615</v>
      </c>
      <c r="T306" s="15" t="s">
        <v>671</v>
      </c>
      <c r="U306" s="15">
        <v>1755.0</v>
      </c>
      <c r="V306" s="15" t="s">
        <v>672</v>
      </c>
      <c r="W306" s="15"/>
      <c r="X306" s="15"/>
      <c r="Y306" s="10" t="s">
        <v>178</v>
      </c>
      <c r="Z306" s="15" t="s">
        <v>127</v>
      </c>
      <c r="AA306" s="15"/>
      <c r="AB306" s="15"/>
      <c r="AC306" s="15"/>
      <c r="AD306" s="10"/>
      <c r="AE306" s="10"/>
      <c r="AF306" s="10"/>
    </row>
    <row r="307" ht="15.75" customHeight="1">
      <c r="A307" s="10"/>
      <c r="B307" s="10">
        <v>1.0</v>
      </c>
      <c r="C307" s="10"/>
      <c r="D307" s="10"/>
      <c r="E307" s="10"/>
      <c r="F307" s="10"/>
      <c r="G307" s="10"/>
      <c r="H307" s="10"/>
      <c r="I307" s="10"/>
      <c r="J307" s="10">
        <f t="shared" si="15"/>
        <v>1</v>
      </c>
      <c r="K307" s="10">
        <f t="shared" si="14"/>
        <v>0</v>
      </c>
      <c r="L307" s="10">
        <v>1.0</v>
      </c>
      <c r="M307" s="10"/>
      <c r="N307" s="10">
        <v>3.0</v>
      </c>
      <c r="O307" s="10">
        <v>15.0</v>
      </c>
      <c r="P307" s="10"/>
      <c r="Q307" s="10" t="s">
        <v>229</v>
      </c>
      <c r="R307" s="10">
        <v>15.6</v>
      </c>
      <c r="S307" s="10" t="s">
        <v>230</v>
      </c>
      <c r="T307" s="10" t="s">
        <v>673</v>
      </c>
      <c r="U307" s="10">
        <v>1603.0</v>
      </c>
      <c r="V307" s="15" t="s">
        <v>674</v>
      </c>
      <c r="X307" s="10"/>
      <c r="Y307" s="10" t="s">
        <v>178</v>
      </c>
      <c r="Z307" s="10" t="s">
        <v>127</v>
      </c>
      <c r="AA307" s="10"/>
      <c r="AB307" s="10"/>
      <c r="AC307" s="10"/>
      <c r="AD307" s="10"/>
      <c r="AE307" s="10"/>
      <c r="AF307" s="10"/>
    </row>
    <row r="308" ht="15.75" customHeight="1">
      <c r="A308" s="10"/>
      <c r="B308" s="10">
        <v>1.0</v>
      </c>
      <c r="C308" s="10"/>
      <c r="D308" s="10"/>
      <c r="E308" s="10"/>
      <c r="F308" s="10"/>
      <c r="G308" s="10"/>
      <c r="H308" s="10"/>
      <c r="I308" s="10"/>
      <c r="J308" s="10">
        <f t="shared" si="15"/>
        <v>1</v>
      </c>
      <c r="K308" s="10">
        <f t="shared" si="14"/>
        <v>0</v>
      </c>
      <c r="L308" s="10">
        <v>1.0</v>
      </c>
      <c r="M308" s="10"/>
      <c r="N308" s="10">
        <v>3.0</v>
      </c>
      <c r="O308" s="10">
        <v>5.0</v>
      </c>
      <c r="P308" s="14"/>
      <c r="Q308" s="14" t="s">
        <v>39</v>
      </c>
      <c r="R308" s="10">
        <v>5.1</v>
      </c>
      <c r="S308" s="10" t="s">
        <v>675</v>
      </c>
      <c r="T308" s="10" t="s">
        <v>676</v>
      </c>
      <c r="U308" s="10">
        <v>572.0</v>
      </c>
      <c r="V308" s="15" t="s">
        <v>677</v>
      </c>
      <c r="W308" s="10"/>
      <c r="X308" s="10"/>
      <c r="Y308" s="10" t="s">
        <v>190</v>
      </c>
      <c r="Z308" s="10" t="s">
        <v>127</v>
      </c>
      <c r="AA308" s="10"/>
      <c r="AB308" s="10"/>
      <c r="AC308" s="10"/>
      <c r="AD308" s="10"/>
      <c r="AE308" s="10"/>
      <c r="AF308" s="10"/>
    </row>
    <row r="309" ht="15.75" customHeight="1">
      <c r="A309" s="10"/>
      <c r="B309" s="10">
        <v>1.0</v>
      </c>
      <c r="C309" s="10"/>
      <c r="D309" s="10"/>
      <c r="E309" s="10">
        <v>1.0</v>
      </c>
      <c r="F309" s="10"/>
      <c r="G309" s="10"/>
      <c r="H309" s="10"/>
      <c r="I309" s="10"/>
      <c r="J309" s="10">
        <f t="shared" si="15"/>
        <v>1</v>
      </c>
      <c r="K309" s="10">
        <f t="shared" si="14"/>
        <v>1</v>
      </c>
      <c r="L309" s="10">
        <v>1.0</v>
      </c>
      <c r="M309" s="10">
        <v>1.0</v>
      </c>
      <c r="N309" s="10">
        <v>2.0</v>
      </c>
      <c r="O309" s="10">
        <v>6.0</v>
      </c>
      <c r="P309" s="10" t="s">
        <v>79</v>
      </c>
      <c r="Q309" s="17"/>
      <c r="R309" s="10">
        <v>6.1</v>
      </c>
      <c r="S309" s="10"/>
      <c r="T309" s="10" t="s">
        <v>80</v>
      </c>
      <c r="U309" s="10">
        <v>912.0</v>
      </c>
      <c r="V309" s="15" t="s">
        <v>678</v>
      </c>
      <c r="W309" s="10"/>
      <c r="X309" s="10"/>
      <c r="Y309" s="10" t="s">
        <v>88</v>
      </c>
      <c r="Z309" s="10" t="s">
        <v>43</v>
      </c>
      <c r="AA309" s="10"/>
      <c r="AB309" s="10"/>
      <c r="AC309" s="10" t="s">
        <v>119</v>
      </c>
      <c r="AD309" s="10"/>
      <c r="AE309" s="10"/>
      <c r="AF309" s="10"/>
    </row>
    <row r="310" ht="15.75" customHeight="1">
      <c r="A310" s="10"/>
      <c r="B310" s="10"/>
      <c r="C310" s="10"/>
      <c r="D310" s="10"/>
      <c r="E310" s="10">
        <v>1.0</v>
      </c>
      <c r="F310" s="10"/>
      <c r="G310" s="10"/>
      <c r="H310" s="10"/>
      <c r="I310" s="10"/>
      <c r="J310" s="10">
        <f t="shared" si="15"/>
        <v>0</v>
      </c>
      <c r="K310" s="10">
        <f t="shared" si="14"/>
        <v>1</v>
      </c>
      <c r="L310" s="10"/>
      <c r="M310" s="10">
        <v>1.0</v>
      </c>
      <c r="N310" s="10">
        <v>2.0</v>
      </c>
      <c r="O310" s="10">
        <v>17.0</v>
      </c>
      <c r="P310" s="10" t="s">
        <v>51</v>
      </c>
      <c r="Q310" s="17"/>
      <c r="R310" s="10">
        <v>17.5</v>
      </c>
      <c r="S310" s="10" t="s">
        <v>679</v>
      </c>
      <c r="T310" s="10" t="s">
        <v>680</v>
      </c>
      <c r="U310" s="10">
        <v>2604.0</v>
      </c>
      <c r="V310" s="23" t="s">
        <v>681</v>
      </c>
      <c r="W310" s="16"/>
      <c r="X310" s="16"/>
      <c r="Y310" s="16" t="s">
        <v>185</v>
      </c>
      <c r="Z310" s="16"/>
      <c r="AA310" s="10"/>
      <c r="AC310" s="10" t="s">
        <v>119</v>
      </c>
      <c r="AD310" s="10"/>
      <c r="AE310" s="10"/>
      <c r="AF310" s="10"/>
    </row>
    <row r="311" ht="15.75" customHeight="1">
      <c r="A311" s="15"/>
      <c r="B311" s="15"/>
      <c r="C311" s="15"/>
      <c r="D311" s="15"/>
      <c r="E311" s="15"/>
      <c r="F311" s="15"/>
      <c r="G311" s="15"/>
      <c r="H311" s="15"/>
      <c r="I311" s="15"/>
      <c r="J311" s="10"/>
      <c r="K311" s="15"/>
      <c r="L311" s="15"/>
      <c r="M311" s="15"/>
      <c r="N311" s="15"/>
      <c r="O311" s="15"/>
      <c r="P311" s="15"/>
      <c r="Q311" s="15"/>
      <c r="R311" s="15"/>
      <c r="S311" s="15"/>
      <c r="T311" s="15"/>
      <c r="U311" s="15"/>
      <c r="V311" s="15"/>
      <c r="W311" s="10"/>
      <c r="X311" s="15"/>
      <c r="Y311" s="10"/>
      <c r="Z311" s="10"/>
      <c r="AA311" s="10"/>
      <c r="AB311" s="15"/>
      <c r="AC311" s="15"/>
      <c r="AD311" s="10"/>
      <c r="AE311" s="10"/>
      <c r="AF311" s="10"/>
    </row>
    <row r="312"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0"/>
      <c r="X312" s="15"/>
      <c r="Y312" s="15"/>
      <c r="Z312" s="15"/>
      <c r="AA312" s="10"/>
      <c r="AB312" s="15"/>
      <c r="AC312" s="15"/>
      <c r="AD312" s="10"/>
      <c r="AE312" s="10"/>
      <c r="AF312" s="10"/>
    </row>
    <row r="313" ht="15.75" customHeight="1">
      <c r="A313" s="33"/>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0"/>
      <c r="AB313" s="15"/>
      <c r="AC313" s="15"/>
      <c r="AD313" s="10"/>
      <c r="AE313" s="10"/>
      <c r="AF313" s="10"/>
    </row>
    <row r="314" ht="15.75" customHeight="1">
      <c r="A314" s="17"/>
      <c r="B314" s="15"/>
      <c r="C314" s="15"/>
      <c r="D314" s="15"/>
      <c r="E314" s="15"/>
      <c r="F314" s="15"/>
      <c r="G314" s="15"/>
      <c r="H314" s="15"/>
      <c r="I314" s="15"/>
      <c r="J314" s="10"/>
      <c r="K314" s="15"/>
      <c r="L314" s="15"/>
      <c r="M314" s="15"/>
      <c r="N314" s="15"/>
      <c r="O314" s="15"/>
      <c r="P314" s="15"/>
      <c r="Q314" s="15"/>
      <c r="R314" s="15"/>
      <c r="S314" s="15"/>
      <c r="T314" s="15"/>
      <c r="U314" s="15"/>
      <c r="V314" s="15"/>
      <c r="W314" s="10"/>
      <c r="X314" s="15"/>
      <c r="Y314" s="15"/>
      <c r="Z314" s="15"/>
      <c r="AA314" s="10"/>
      <c r="AB314" s="15"/>
      <c r="AC314" s="15"/>
      <c r="AD314" s="10"/>
      <c r="AE314" s="10"/>
      <c r="AF314" s="10"/>
    </row>
    <row r="315"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0"/>
      <c r="X315" s="15"/>
      <c r="Y315" s="15"/>
      <c r="Z315" s="15"/>
      <c r="AA315" s="10"/>
      <c r="AB315" s="15"/>
      <c r="AC315" s="15"/>
      <c r="AD315" s="10"/>
      <c r="AE315" s="10"/>
      <c r="AF315" s="10"/>
    </row>
    <row r="316"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0"/>
      <c r="X316" s="15"/>
      <c r="Y316" s="15"/>
      <c r="Z316" s="15"/>
      <c r="AA316" s="10"/>
      <c r="AB316" s="15"/>
      <c r="AC316" s="15"/>
      <c r="AD316" s="10"/>
      <c r="AE316" s="10"/>
      <c r="AF316" s="10"/>
    </row>
    <row r="317" ht="15.75" customHeight="1">
      <c r="A317" s="15"/>
      <c r="B317" s="10"/>
      <c r="C317" s="10"/>
      <c r="D317" s="10"/>
      <c r="E317" s="15"/>
      <c r="F317" s="15"/>
      <c r="G317" s="15"/>
      <c r="H317" s="15"/>
      <c r="I317" s="15"/>
      <c r="J317" s="15"/>
      <c r="K317" s="15"/>
      <c r="L317" s="15"/>
      <c r="M317" s="15"/>
      <c r="N317" s="15"/>
      <c r="O317" s="15"/>
      <c r="P317" s="15"/>
      <c r="Q317" s="15"/>
      <c r="R317" s="15"/>
      <c r="S317" s="15"/>
      <c r="T317" s="15"/>
      <c r="U317" s="15"/>
      <c r="V317" s="15"/>
      <c r="W317" s="10"/>
      <c r="X317" s="15"/>
      <c r="Y317" s="15"/>
      <c r="Z317" s="15"/>
      <c r="AA317" s="10"/>
      <c r="AB317" s="15"/>
      <c r="AC317" s="15"/>
      <c r="AD317" s="10"/>
      <c r="AE317" s="10"/>
      <c r="AF317" s="10"/>
    </row>
    <row r="318" ht="15.75" customHeight="1">
      <c r="A318" s="15"/>
      <c r="B318" s="10"/>
      <c r="C318" s="10"/>
      <c r="D318" s="10"/>
      <c r="E318" s="15"/>
      <c r="F318" s="15"/>
      <c r="G318" s="15"/>
      <c r="H318" s="15"/>
      <c r="I318" s="15"/>
      <c r="J318" s="15"/>
      <c r="K318" s="15"/>
      <c r="L318" s="15"/>
      <c r="M318" s="15"/>
      <c r="N318" s="15"/>
      <c r="O318" s="15"/>
      <c r="P318" s="15"/>
      <c r="Q318" s="15"/>
      <c r="R318" s="15"/>
      <c r="S318" s="15"/>
      <c r="T318" s="15"/>
      <c r="U318" s="15"/>
      <c r="V318" s="15"/>
      <c r="W318" s="10"/>
      <c r="X318" s="15"/>
      <c r="Y318" s="15"/>
      <c r="Z318" s="15"/>
      <c r="AA318" s="10"/>
      <c r="AB318" s="15"/>
      <c r="AC318" s="15"/>
      <c r="AD318" s="10"/>
      <c r="AE318" s="10"/>
      <c r="AF318" s="10"/>
    </row>
    <row r="319" ht="15.75" customHeight="1">
      <c r="A319" s="15"/>
      <c r="B319" s="21"/>
      <c r="C319" s="10"/>
      <c r="D319" s="10"/>
      <c r="E319" s="15"/>
      <c r="F319" s="15"/>
      <c r="G319" s="15"/>
      <c r="H319" s="15"/>
      <c r="I319" s="15"/>
      <c r="J319" s="15"/>
      <c r="K319" s="15"/>
      <c r="L319" s="15"/>
      <c r="M319" s="15"/>
      <c r="N319" s="15"/>
      <c r="O319" s="15"/>
      <c r="P319" s="15"/>
      <c r="Q319" s="15"/>
      <c r="R319" s="15"/>
      <c r="S319" s="15"/>
      <c r="T319" s="15"/>
      <c r="U319" s="15"/>
      <c r="V319" s="15"/>
      <c r="W319" s="10"/>
      <c r="X319" s="15"/>
      <c r="Y319" s="15"/>
      <c r="Z319" s="15"/>
      <c r="AA319" s="10"/>
      <c r="AB319" s="15"/>
      <c r="AC319" s="15"/>
      <c r="AD319" s="10"/>
      <c r="AE319" s="10"/>
      <c r="AF319" s="10"/>
    </row>
    <row r="320"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0"/>
      <c r="X320" s="15"/>
      <c r="Y320" s="15"/>
      <c r="Z320" s="15"/>
      <c r="AA320" s="10"/>
      <c r="AB320" s="15"/>
      <c r="AC320" s="15"/>
      <c r="AD320" s="10"/>
      <c r="AE320" s="10"/>
      <c r="AF320" s="10"/>
    </row>
    <row r="321" ht="15.75" customHeight="1">
      <c r="A321" s="15"/>
      <c r="B321" s="15"/>
      <c r="C321" s="10"/>
      <c r="D321" s="10"/>
      <c r="E321" s="15"/>
      <c r="F321" s="15"/>
      <c r="G321" s="15"/>
      <c r="H321" s="15"/>
      <c r="I321" s="15"/>
      <c r="J321" s="15"/>
      <c r="K321" s="15"/>
      <c r="L321" s="15"/>
      <c r="M321" s="15"/>
      <c r="N321" s="15"/>
      <c r="O321" s="15"/>
      <c r="P321" s="15"/>
      <c r="Q321" s="15"/>
      <c r="R321" s="15"/>
      <c r="S321" s="15"/>
      <c r="T321" s="15"/>
      <c r="U321" s="15"/>
      <c r="V321" s="15"/>
      <c r="W321" s="17"/>
      <c r="X321" s="15"/>
      <c r="Y321" s="15"/>
      <c r="Z321" s="15"/>
      <c r="AA321" s="10"/>
      <c r="AB321" s="15"/>
      <c r="AC321" s="15"/>
      <c r="AD321" s="10"/>
      <c r="AE321" s="10"/>
      <c r="AF321" s="10"/>
    </row>
    <row r="322" ht="15.75" customHeight="1">
      <c r="A322" s="15"/>
      <c r="B322" s="15"/>
      <c r="C322" s="15"/>
      <c r="D322" s="10"/>
      <c r="E322" s="15"/>
      <c r="F322" s="15"/>
      <c r="G322" s="15"/>
      <c r="H322" s="15"/>
      <c r="I322" s="15"/>
      <c r="J322" s="15"/>
      <c r="K322" s="15"/>
      <c r="L322" s="15"/>
      <c r="M322" s="15"/>
      <c r="N322" s="15"/>
      <c r="O322" s="15"/>
      <c r="P322" s="15"/>
      <c r="Q322" s="15"/>
      <c r="R322" s="15"/>
      <c r="S322" s="15"/>
      <c r="T322" s="15"/>
      <c r="U322" s="15"/>
      <c r="V322" s="15"/>
      <c r="W322" s="10"/>
      <c r="X322" s="15"/>
      <c r="Y322" s="15"/>
      <c r="Z322" s="15"/>
      <c r="AA322" s="10"/>
      <c r="AB322" s="15"/>
      <c r="AC322" s="15"/>
      <c r="AD322" s="10"/>
      <c r="AE322" s="10"/>
      <c r="AF322" s="10"/>
    </row>
    <row r="323" ht="15.75" customHeight="1">
      <c r="A323" s="15"/>
      <c r="B323" s="15"/>
      <c r="C323" s="15"/>
      <c r="D323" s="10"/>
      <c r="E323" s="15"/>
      <c r="F323" s="15"/>
      <c r="G323" s="15"/>
      <c r="H323" s="15"/>
      <c r="I323" s="15"/>
      <c r="J323" s="15"/>
      <c r="K323" s="15"/>
      <c r="L323" s="15"/>
      <c r="M323" s="15"/>
      <c r="N323" s="15"/>
      <c r="O323" s="15"/>
      <c r="P323" s="15"/>
      <c r="Q323" s="15"/>
      <c r="R323" s="15"/>
      <c r="S323" s="15"/>
      <c r="T323" s="15"/>
      <c r="U323" s="15"/>
      <c r="V323" s="15"/>
      <c r="W323" s="15"/>
      <c r="X323" s="15"/>
      <c r="Y323" s="15"/>
      <c r="Z323" s="15"/>
      <c r="AA323" s="10"/>
      <c r="AB323" s="15"/>
      <c r="AC323" s="15"/>
      <c r="AD323" s="10"/>
      <c r="AE323" s="10"/>
      <c r="AF323" s="10"/>
    </row>
    <row r="324" ht="15.75" customHeight="1">
      <c r="A324" s="15"/>
      <c r="B324" s="15"/>
      <c r="C324" s="15"/>
      <c r="D324" s="10"/>
      <c r="E324" s="15"/>
      <c r="F324" s="15"/>
      <c r="G324" s="15"/>
      <c r="H324" s="15"/>
      <c r="I324" s="15"/>
      <c r="J324" s="15"/>
      <c r="K324" s="15"/>
      <c r="L324" s="15"/>
      <c r="M324" s="15"/>
      <c r="N324" s="15"/>
      <c r="O324" s="15"/>
      <c r="P324" s="15"/>
      <c r="Q324" s="15"/>
      <c r="R324" s="15"/>
      <c r="S324" s="15"/>
      <c r="T324" s="15"/>
      <c r="U324" s="15"/>
      <c r="V324" s="15"/>
      <c r="W324" s="10"/>
      <c r="X324" s="15"/>
      <c r="Y324" s="15"/>
      <c r="Z324" s="15"/>
      <c r="AA324" s="10"/>
      <c r="AB324" s="15"/>
      <c r="AC324" s="15"/>
      <c r="AD324" s="10"/>
      <c r="AE324" s="10"/>
      <c r="AF324" s="10"/>
    </row>
    <row r="325"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0"/>
      <c r="X325" s="15"/>
      <c r="Y325" s="15"/>
      <c r="Z325" s="15"/>
      <c r="AA325" s="10"/>
      <c r="AB325" s="15"/>
      <c r="AC325" s="15"/>
      <c r="AD325" s="10"/>
      <c r="AE325" s="10"/>
      <c r="AF325" s="10"/>
    </row>
    <row r="326"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0"/>
      <c r="AB326" s="15"/>
      <c r="AC326" s="15"/>
      <c r="AD326" s="10"/>
      <c r="AE326" s="10"/>
      <c r="AF326" s="10"/>
    </row>
    <row r="327"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0"/>
      <c r="X327" s="15"/>
      <c r="Y327" s="15"/>
      <c r="Z327" s="15"/>
      <c r="AA327" s="15"/>
      <c r="AB327" s="15"/>
      <c r="AC327" s="15"/>
      <c r="AD327" s="10"/>
      <c r="AE327" s="10"/>
      <c r="AF327" s="10"/>
    </row>
    <row r="328"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0"/>
      <c r="AB328" s="15"/>
      <c r="AC328" s="15"/>
      <c r="AD328" s="10"/>
      <c r="AE328" s="10"/>
      <c r="AF328" s="10"/>
    </row>
    <row r="329"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0"/>
      <c r="X329" s="15"/>
      <c r="Y329" s="15"/>
      <c r="Z329" s="15"/>
      <c r="AA329" s="10"/>
      <c r="AB329" s="15"/>
      <c r="AC329" s="15"/>
      <c r="AD329" s="10"/>
      <c r="AE329" s="10"/>
      <c r="AF329" s="10"/>
    </row>
    <row r="330"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0"/>
      <c r="X330" s="15"/>
      <c r="Y330" s="15"/>
      <c r="Z330" s="15"/>
      <c r="AA330" s="10"/>
      <c r="AB330" s="15"/>
      <c r="AC330" s="15"/>
      <c r="AD330" s="10"/>
      <c r="AE330" s="10"/>
      <c r="AF330" s="10"/>
    </row>
    <row r="331"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0"/>
      <c r="AE331" s="10"/>
      <c r="AF331" s="10"/>
    </row>
    <row r="332"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0"/>
      <c r="X332" s="15"/>
      <c r="Y332" s="15"/>
      <c r="Z332" s="15"/>
      <c r="AA332" s="15"/>
      <c r="AB332" s="15"/>
      <c r="AC332" s="15"/>
      <c r="AD332" s="10"/>
      <c r="AE332" s="10"/>
      <c r="AF332" s="10"/>
    </row>
    <row r="333"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0"/>
      <c r="X333" s="15"/>
      <c r="Y333" s="15"/>
      <c r="Z333" s="15"/>
      <c r="AA333" s="15"/>
      <c r="AB333" s="15"/>
      <c r="AC333" s="15"/>
      <c r="AD333" s="10"/>
      <c r="AE333" s="10"/>
      <c r="AF333" s="10"/>
    </row>
    <row r="334"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0"/>
      <c r="X334" s="15"/>
      <c r="Y334" s="15"/>
      <c r="Z334" s="15"/>
      <c r="AA334" s="15"/>
      <c r="AB334" s="15"/>
      <c r="AC334" s="15"/>
      <c r="AD334" s="10"/>
      <c r="AE334" s="10"/>
      <c r="AF334" s="10"/>
    </row>
    <row r="335"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0"/>
      <c r="X335" s="15"/>
      <c r="Y335" s="15"/>
      <c r="Z335" s="15"/>
      <c r="AA335" s="15"/>
      <c r="AB335" s="15"/>
      <c r="AC335" s="15"/>
      <c r="AD335" s="10"/>
      <c r="AE335" s="10"/>
      <c r="AF335" s="10"/>
    </row>
    <row r="336"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0"/>
      <c r="X336" s="15"/>
      <c r="Y336" s="15"/>
      <c r="Z336" s="15"/>
      <c r="AA336" s="15"/>
      <c r="AB336" s="15"/>
      <c r="AC336" s="15"/>
      <c r="AD336" s="10"/>
      <c r="AE336" s="10"/>
      <c r="AF336" s="10"/>
    </row>
    <row r="337"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0"/>
      <c r="X337" s="15"/>
      <c r="Y337" s="15"/>
      <c r="Z337" s="15"/>
      <c r="AA337" s="15"/>
      <c r="AB337" s="15"/>
      <c r="AC337" s="15"/>
      <c r="AD337" s="10"/>
      <c r="AE337" s="10"/>
      <c r="AF337" s="10"/>
    </row>
    <row r="338"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0"/>
      <c r="X338" s="15"/>
      <c r="Y338" s="15"/>
      <c r="Z338" s="15"/>
      <c r="AA338" s="15"/>
      <c r="AB338" s="15"/>
      <c r="AC338" s="15"/>
      <c r="AD338" s="10"/>
      <c r="AE338" s="10"/>
      <c r="AF338" s="10"/>
    </row>
    <row r="339"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0"/>
      <c r="X339" s="15"/>
      <c r="Y339" s="15"/>
      <c r="Z339" s="15"/>
      <c r="AA339" s="15"/>
      <c r="AB339" s="15"/>
      <c r="AC339" s="15"/>
      <c r="AD339" s="10"/>
      <c r="AE339" s="10"/>
      <c r="AF339" s="10"/>
    </row>
    <row r="340"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0"/>
      <c r="X340" s="15"/>
      <c r="Y340" s="15"/>
      <c r="Z340" s="15"/>
      <c r="AA340" s="15"/>
      <c r="AB340" s="15"/>
      <c r="AC340" s="15"/>
      <c r="AD340" s="10"/>
      <c r="AE340" s="10"/>
      <c r="AF340" s="10"/>
    </row>
    <row r="341"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0"/>
      <c r="X341" s="15"/>
      <c r="Y341" s="15"/>
      <c r="Z341" s="15"/>
      <c r="AA341" s="15"/>
      <c r="AB341" s="15"/>
      <c r="AC341" s="15"/>
      <c r="AD341" s="10"/>
      <c r="AE341" s="10"/>
      <c r="AF341" s="10"/>
    </row>
    <row r="342"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0"/>
      <c r="X342" s="15"/>
      <c r="Y342" s="15"/>
      <c r="Z342" s="15"/>
      <c r="AA342" s="15"/>
      <c r="AB342" s="15"/>
      <c r="AC342" s="15"/>
      <c r="AD342" s="10"/>
      <c r="AE342" s="10"/>
      <c r="AF342" s="10"/>
    </row>
    <row r="343"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0"/>
      <c r="AE343" s="10"/>
      <c r="AF343" s="10"/>
    </row>
    <row r="344"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0"/>
      <c r="X344" s="15"/>
      <c r="Y344" s="15"/>
      <c r="Z344" s="15"/>
      <c r="AA344" s="15"/>
      <c r="AB344" s="15"/>
      <c r="AC344" s="15"/>
      <c r="AD344" s="10"/>
      <c r="AE344" s="10"/>
      <c r="AF344" s="10"/>
    </row>
    <row r="345"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0"/>
      <c r="X345" s="15"/>
      <c r="Y345" s="15"/>
      <c r="Z345" s="15"/>
      <c r="AA345" s="15"/>
      <c r="AB345" s="15"/>
      <c r="AC345" s="15"/>
      <c r="AD345" s="10"/>
      <c r="AE345" s="10"/>
      <c r="AF345" s="10"/>
    </row>
    <row r="346"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0"/>
      <c r="X346" s="15"/>
      <c r="Y346" s="15"/>
      <c r="Z346" s="15"/>
      <c r="AA346" s="15"/>
      <c r="AB346" s="15"/>
      <c r="AC346" s="15"/>
      <c r="AD346" s="10"/>
      <c r="AE346" s="10"/>
      <c r="AF346" s="10"/>
    </row>
    <row r="347"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0"/>
      <c r="X347" s="15"/>
      <c r="Y347" s="15"/>
      <c r="Z347" s="15"/>
      <c r="AA347" s="15"/>
      <c r="AB347" s="15"/>
      <c r="AC347" s="15"/>
      <c r="AD347" s="10"/>
      <c r="AE347" s="10"/>
      <c r="AF347" s="10"/>
    </row>
    <row r="348"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0"/>
      <c r="X348" s="15"/>
      <c r="Y348" s="15"/>
      <c r="Z348" s="15"/>
      <c r="AA348" s="15"/>
      <c r="AB348" s="15"/>
      <c r="AC348" s="15"/>
      <c r="AD348" s="15"/>
      <c r="AE348" s="15"/>
      <c r="AF348" s="15"/>
    </row>
    <row r="349"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0"/>
      <c r="X349" s="15"/>
      <c r="Y349" s="15"/>
      <c r="Z349" s="15"/>
      <c r="AA349" s="15"/>
      <c r="AB349" s="15"/>
      <c r="AC349" s="15"/>
      <c r="AD349" s="15"/>
      <c r="AE349" s="15"/>
      <c r="AF349" s="15"/>
    </row>
    <row r="350"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0"/>
      <c r="X350" s="15"/>
      <c r="Y350" s="15"/>
      <c r="Z350" s="15"/>
      <c r="AA350" s="15"/>
      <c r="AB350" s="15"/>
      <c r="AC350" s="15"/>
      <c r="AD350" s="15"/>
      <c r="AE350" s="15"/>
      <c r="AF350" s="15"/>
    </row>
    <row r="351"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0"/>
      <c r="X351" s="15"/>
      <c r="Y351" s="15"/>
      <c r="Z351" s="15"/>
      <c r="AA351" s="15"/>
      <c r="AB351" s="15"/>
      <c r="AC351" s="15"/>
      <c r="AD351" s="15"/>
      <c r="AE351" s="15"/>
      <c r="AF351" s="15"/>
    </row>
    <row r="352"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0"/>
      <c r="X352" s="15"/>
      <c r="Y352" s="15"/>
      <c r="Z352" s="15"/>
      <c r="AA352" s="15"/>
      <c r="AB352" s="15"/>
      <c r="AC352" s="15"/>
      <c r="AD352" s="15"/>
      <c r="AE352" s="15"/>
      <c r="AF352" s="15"/>
    </row>
    <row r="353"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0"/>
      <c r="X353" s="15"/>
      <c r="Y353" s="15"/>
      <c r="Z353" s="15"/>
      <c r="AA353" s="15"/>
      <c r="AB353" s="15"/>
      <c r="AC353" s="15"/>
      <c r="AD353" s="15"/>
      <c r="AE353" s="15"/>
      <c r="AF353" s="15"/>
    </row>
    <row r="354"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0"/>
      <c r="X354" s="15"/>
      <c r="Y354" s="15"/>
      <c r="Z354" s="15"/>
      <c r="AA354" s="15"/>
      <c r="AB354" s="15"/>
      <c r="AC354" s="15"/>
      <c r="AD354" s="15"/>
      <c r="AE354" s="15"/>
      <c r="AF354" s="15"/>
    </row>
    <row r="355"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0"/>
      <c r="X355" s="15"/>
      <c r="Y355" s="15"/>
      <c r="Z355" s="15"/>
      <c r="AA355" s="15"/>
      <c r="AB355" s="15"/>
      <c r="AC355" s="15"/>
      <c r="AD355" s="15"/>
      <c r="AE355" s="15"/>
      <c r="AF355" s="15"/>
    </row>
    <row r="356"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0"/>
      <c r="X356" s="15"/>
      <c r="Y356" s="15"/>
      <c r="Z356" s="15"/>
      <c r="AA356" s="15"/>
      <c r="AB356" s="15"/>
      <c r="AC356" s="15"/>
      <c r="AD356" s="15"/>
      <c r="AE356" s="15"/>
      <c r="AF356" s="15"/>
    </row>
    <row r="357"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0"/>
      <c r="X357" s="15"/>
      <c r="Y357" s="15"/>
      <c r="Z357" s="15"/>
      <c r="AA357" s="15"/>
      <c r="AB357" s="15"/>
      <c r="AC357" s="15"/>
      <c r="AD357" s="15"/>
      <c r="AE357" s="15"/>
      <c r="AF357" s="15"/>
    </row>
    <row r="358"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0"/>
      <c r="X358" s="15"/>
      <c r="Y358" s="15"/>
      <c r="Z358" s="15"/>
      <c r="AA358" s="15"/>
      <c r="AB358" s="15"/>
      <c r="AC358" s="15"/>
      <c r="AD358" s="15"/>
      <c r="AE358" s="15"/>
      <c r="AF358" s="15"/>
    </row>
    <row r="359"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0"/>
      <c r="X359" s="15"/>
      <c r="Y359" s="15"/>
      <c r="Z359" s="15"/>
      <c r="AA359" s="15"/>
      <c r="AB359" s="15"/>
      <c r="AC359" s="15"/>
      <c r="AD359" s="15"/>
      <c r="AE359" s="15"/>
      <c r="AF359" s="15"/>
    </row>
    <row r="360"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0"/>
      <c r="X360" s="15"/>
      <c r="Y360" s="15"/>
      <c r="Z360" s="15"/>
      <c r="AA360" s="15"/>
      <c r="AB360" s="15"/>
      <c r="AC360" s="15"/>
      <c r="AD360" s="15"/>
      <c r="AE360" s="15"/>
      <c r="AF360" s="15"/>
    </row>
    <row r="361"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0"/>
      <c r="X361" s="15"/>
      <c r="Y361" s="15"/>
      <c r="Z361" s="15"/>
      <c r="AA361" s="15"/>
      <c r="AB361" s="15"/>
      <c r="AC361" s="15"/>
      <c r="AD361" s="15"/>
      <c r="AE361" s="15"/>
      <c r="AF361" s="15"/>
    </row>
    <row r="362"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0"/>
      <c r="X362" s="15"/>
      <c r="Y362" s="15"/>
      <c r="Z362" s="15"/>
      <c r="AA362" s="15"/>
      <c r="AB362" s="15"/>
      <c r="AC362" s="15"/>
      <c r="AD362" s="15"/>
      <c r="AE362" s="15"/>
      <c r="AF362" s="15"/>
    </row>
    <row r="363"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0"/>
      <c r="X363" s="15"/>
      <c r="Y363" s="15"/>
      <c r="Z363" s="15"/>
      <c r="AA363" s="15"/>
      <c r="AB363" s="15"/>
      <c r="AC363" s="15"/>
      <c r="AD363" s="15"/>
      <c r="AE363" s="15"/>
      <c r="AF363" s="15"/>
    </row>
    <row r="364"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0"/>
      <c r="X364" s="15"/>
      <c r="Y364" s="15"/>
      <c r="Z364" s="15"/>
      <c r="AA364" s="15"/>
      <c r="AB364" s="15"/>
      <c r="AC364" s="15"/>
      <c r="AD364" s="15"/>
      <c r="AE364" s="15"/>
      <c r="AF364" s="15"/>
    </row>
    <row r="365"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0"/>
      <c r="X365" s="15"/>
      <c r="Y365" s="15"/>
      <c r="Z365" s="15"/>
      <c r="AA365" s="15"/>
      <c r="AB365" s="15"/>
      <c r="AC365" s="15"/>
      <c r="AD365" s="15"/>
      <c r="AE365" s="15"/>
      <c r="AF365" s="15"/>
    </row>
    <row r="366"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0"/>
      <c r="X366" s="15"/>
      <c r="Y366" s="15"/>
      <c r="Z366" s="15"/>
      <c r="AA366" s="15"/>
      <c r="AB366" s="15"/>
      <c r="AC366" s="15"/>
      <c r="AD366" s="15"/>
      <c r="AE366" s="15"/>
      <c r="AF366" s="15"/>
    </row>
    <row r="367"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0"/>
      <c r="X367" s="15"/>
      <c r="Y367" s="15"/>
      <c r="Z367" s="15"/>
      <c r="AA367" s="15"/>
      <c r="AB367" s="15"/>
      <c r="AC367" s="15"/>
      <c r="AD367" s="15"/>
      <c r="AE367" s="15"/>
      <c r="AF367" s="15"/>
    </row>
    <row r="368"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0"/>
      <c r="X368" s="15"/>
      <c r="Y368" s="15"/>
      <c r="Z368" s="15"/>
      <c r="AA368" s="15"/>
      <c r="AB368" s="15"/>
      <c r="AC368" s="15"/>
      <c r="AD368" s="15"/>
      <c r="AE368" s="15"/>
      <c r="AF368" s="15"/>
    </row>
    <row r="369"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0"/>
      <c r="X369" s="15"/>
      <c r="Y369" s="15"/>
      <c r="Z369" s="15"/>
      <c r="AA369" s="15"/>
      <c r="AB369" s="15"/>
      <c r="AC369" s="15"/>
      <c r="AD369" s="15"/>
      <c r="AE369" s="15"/>
      <c r="AF369" s="15"/>
    </row>
    <row r="370"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0"/>
      <c r="X370" s="15"/>
      <c r="Y370" s="15"/>
      <c r="Z370" s="15"/>
      <c r="AA370" s="15"/>
      <c r="AB370" s="15"/>
      <c r="AC370" s="15"/>
      <c r="AD370" s="15"/>
      <c r="AE370" s="15"/>
      <c r="AF370" s="15"/>
    </row>
    <row r="371"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0"/>
      <c r="X371" s="15"/>
      <c r="Y371" s="15"/>
      <c r="Z371" s="15"/>
      <c r="AA371" s="15"/>
      <c r="AB371" s="15"/>
      <c r="AC371" s="15"/>
      <c r="AD371" s="15"/>
      <c r="AE371" s="15"/>
      <c r="AF371" s="15"/>
    </row>
    <row r="372"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0"/>
      <c r="X372" s="15"/>
      <c r="Y372" s="15"/>
      <c r="Z372" s="15"/>
      <c r="AA372" s="15"/>
      <c r="AB372" s="15"/>
      <c r="AC372" s="15"/>
      <c r="AD372" s="15"/>
      <c r="AE372" s="15"/>
      <c r="AF372" s="15"/>
    </row>
    <row r="373"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0"/>
      <c r="X373" s="15"/>
      <c r="Y373" s="15"/>
      <c r="Z373" s="15"/>
      <c r="AA373" s="15"/>
      <c r="AB373" s="15"/>
      <c r="AC373" s="15"/>
      <c r="AD373" s="15"/>
      <c r="AE373" s="15"/>
      <c r="AF373" s="15"/>
    </row>
    <row r="374"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0"/>
      <c r="X374" s="15"/>
      <c r="Y374" s="15"/>
      <c r="Z374" s="15"/>
      <c r="AA374" s="15"/>
      <c r="AB374" s="15"/>
      <c r="AC374" s="15"/>
      <c r="AD374" s="15"/>
      <c r="AE374" s="15"/>
      <c r="AF374" s="15"/>
    </row>
    <row r="375"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0"/>
      <c r="X375" s="15"/>
      <c r="Y375" s="15"/>
      <c r="Z375" s="15"/>
      <c r="AA375" s="15"/>
      <c r="AB375" s="15"/>
      <c r="AC375" s="15"/>
      <c r="AD375" s="15"/>
      <c r="AE375" s="15"/>
      <c r="AF375" s="15"/>
    </row>
    <row r="376"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0"/>
      <c r="X376" s="15"/>
      <c r="Y376" s="15"/>
      <c r="Z376" s="15"/>
      <c r="AA376" s="15"/>
      <c r="AB376" s="15"/>
      <c r="AC376" s="15"/>
      <c r="AD376" s="15"/>
      <c r="AE376" s="15"/>
      <c r="AF376" s="15"/>
    </row>
    <row r="377"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0"/>
      <c r="X377" s="15"/>
      <c r="Y377" s="15"/>
      <c r="Z377" s="15"/>
      <c r="AA377" s="15"/>
      <c r="AB377" s="15"/>
      <c r="AC377" s="15"/>
      <c r="AD377" s="15"/>
      <c r="AE377" s="15"/>
      <c r="AF377" s="15"/>
    </row>
    <row r="378"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0"/>
      <c r="X378" s="15"/>
      <c r="Y378" s="15"/>
      <c r="Z378" s="15"/>
      <c r="AA378" s="15"/>
      <c r="AB378" s="15"/>
      <c r="AC378" s="15"/>
      <c r="AD378" s="15"/>
      <c r="AE378" s="15"/>
      <c r="AF378" s="15"/>
    </row>
    <row r="379"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0"/>
      <c r="X379" s="15"/>
      <c r="Y379" s="15"/>
      <c r="Z379" s="15"/>
      <c r="AA379" s="15"/>
      <c r="AB379" s="15"/>
      <c r="AC379" s="15"/>
      <c r="AD379" s="15"/>
      <c r="AE379" s="15"/>
      <c r="AF379" s="15"/>
    </row>
    <row r="380"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0"/>
      <c r="X380" s="15"/>
      <c r="Y380" s="15"/>
      <c r="Z380" s="15"/>
      <c r="AA380" s="15"/>
      <c r="AB380" s="15"/>
      <c r="AC380" s="15"/>
      <c r="AD380" s="15"/>
      <c r="AE380" s="15"/>
      <c r="AF380" s="15"/>
    </row>
    <row r="381"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0"/>
      <c r="X381" s="15"/>
      <c r="Y381" s="15"/>
      <c r="Z381" s="15"/>
      <c r="AA381" s="15"/>
      <c r="AB381" s="15"/>
      <c r="AC381" s="15"/>
      <c r="AD381" s="15"/>
      <c r="AE381" s="15"/>
      <c r="AF381" s="15"/>
    </row>
    <row r="382"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0"/>
      <c r="X382" s="15"/>
      <c r="Y382" s="15"/>
      <c r="Z382" s="15"/>
      <c r="AA382" s="15"/>
      <c r="AB382" s="15"/>
      <c r="AC382" s="15"/>
      <c r="AD382" s="15"/>
      <c r="AE382" s="15"/>
      <c r="AF382" s="15"/>
    </row>
    <row r="383"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0"/>
      <c r="X383" s="15"/>
      <c r="Y383" s="15"/>
      <c r="Z383" s="15"/>
      <c r="AA383" s="15"/>
      <c r="AB383" s="15"/>
      <c r="AC383" s="15"/>
      <c r="AD383" s="15"/>
      <c r="AE383" s="15"/>
      <c r="AF383" s="15"/>
    </row>
    <row r="384"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0"/>
      <c r="X384" s="15"/>
      <c r="Y384" s="15"/>
      <c r="Z384" s="15"/>
      <c r="AA384" s="15"/>
      <c r="AB384" s="15"/>
      <c r="AC384" s="15"/>
      <c r="AD384" s="15"/>
      <c r="AE384" s="15"/>
      <c r="AF384" s="15"/>
    </row>
    <row r="385"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0"/>
      <c r="X385" s="15"/>
      <c r="Y385" s="15"/>
      <c r="Z385" s="15"/>
      <c r="AA385" s="15"/>
      <c r="AB385" s="15"/>
      <c r="AC385" s="15"/>
      <c r="AD385" s="15"/>
      <c r="AE385" s="15"/>
      <c r="AF385" s="15"/>
    </row>
    <row r="386"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0"/>
      <c r="X386" s="15"/>
      <c r="Y386" s="15"/>
      <c r="Z386" s="15"/>
      <c r="AA386" s="15"/>
      <c r="AB386" s="15"/>
      <c r="AC386" s="15"/>
      <c r="AD386" s="15"/>
      <c r="AE386" s="15"/>
      <c r="AF386" s="15"/>
    </row>
    <row r="387"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0"/>
      <c r="X387" s="15"/>
      <c r="Y387" s="15"/>
      <c r="Z387" s="15"/>
      <c r="AA387" s="15"/>
      <c r="AB387" s="15"/>
      <c r="AC387" s="15"/>
      <c r="AD387" s="15"/>
      <c r="AE387" s="15"/>
      <c r="AF387" s="15"/>
    </row>
    <row r="388"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0"/>
      <c r="X388" s="15"/>
      <c r="Y388" s="15"/>
      <c r="Z388" s="15"/>
      <c r="AA388" s="15"/>
      <c r="AB388" s="15"/>
      <c r="AC388" s="15"/>
      <c r="AD388" s="15"/>
      <c r="AE388" s="15"/>
      <c r="AF388" s="15"/>
    </row>
    <row r="389"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0"/>
      <c r="X389" s="15"/>
      <c r="Y389" s="15"/>
      <c r="Z389" s="15"/>
      <c r="AA389" s="15"/>
      <c r="AB389" s="15"/>
      <c r="AC389" s="15"/>
      <c r="AD389" s="15"/>
      <c r="AE389" s="15"/>
      <c r="AF389" s="15"/>
    </row>
    <row r="390"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7"/>
      <c r="X390" s="15"/>
      <c r="Y390" s="15"/>
      <c r="Z390" s="15"/>
      <c r="AA390" s="15"/>
      <c r="AB390" s="15"/>
      <c r="AC390" s="15"/>
      <c r="AD390" s="15"/>
      <c r="AE390" s="15"/>
      <c r="AF390" s="15"/>
    </row>
    <row r="391"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0"/>
      <c r="X391" s="15"/>
      <c r="Y391" s="15"/>
      <c r="Z391" s="15"/>
      <c r="AA391" s="15"/>
      <c r="AB391" s="15"/>
      <c r="AC391" s="15"/>
      <c r="AD391" s="15"/>
      <c r="AE391" s="15"/>
      <c r="AF391" s="15"/>
    </row>
    <row r="392"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0"/>
      <c r="X392" s="15"/>
      <c r="Y392" s="15"/>
      <c r="Z392" s="15"/>
      <c r="AA392" s="15"/>
      <c r="AB392" s="15"/>
      <c r="AC392" s="15"/>
      <c r="AD392" s="15"/>
      <c r="AE392" s="15"/>
      <c r="AF392" s="15"/>
    </row>
    <row r="393"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0"/>
      <c r="X393" s="15"/>
      <c r="Y393" s="15"/>
      <c r="Z393" s="15"/>
      <c r="AA393" s="15"/>
      <c r="AB393" s="15"/>
      <c r="AC393" s="15"/>
      <c r="AD393" s="15"/>
      <c r="AE393" s="15"/>
      <c r="AF393" s="15"/>
    </row>
    <row r="394"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0"/>
      <c r="X394" s="15"/>
      <c r="Y394" s="15"/>
      <c r="Z394" s="15"/>
      <c r="AA394" s="15"/>
      <c r="AB394" s="15"/>
      <c r="AC394" s="15"/>
      <c r="AD394" s="15"/>
      <c r="AE394" s="15"/>
      <c r="AF394" s="15"/>
    </row>
    <row r="395"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row>
    <row r="396"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0"/>
      <c r="X396" s="15"/>
      <c r="Y396" s="15"/>
      <c r="Z396" s="15"/>
      <c r="AA396" s="15"/>
      <c r="AB396" s="15"/>
      <c r="AC396" s="15"/>
      <c r="AD396" s="15"/>
      <c r="AE396" s="15"/>
      <c r="AF396" s="15"/>
    </row>
    <row r="397"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0"/>
      <c r="X397" s="15"/>
      <c r="Y397" s="15"/>
      <c r="Z397" s="15"/>
      <c r="AA397" s="15"/>
      <c r="AB397" s="15"/>
      <c r="AC397" s="15"/>
      <c r="AD397" s="15"/>
      <c r="AE397" s="15"/>
      <c r="AF397" s="15"/>
    </row>
    <row r="398"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0"/>
      <c r="X398" s="15"/>
      <c r="Y398" s="15"/>
      <c r="Z398" s="15"/>
      <c r="AA398" s="15"/>
      <c r="AB398" s="15"/>
      <c r="AC398" s="15"/>
      <c r="AD398" s="15"/>
      <c r="AE398" s="15"/>
      <c r="AF398" s="15"/>
    </row>
    <row r="399"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0"/>
      <c r="X399" s="15"/>
      <c r="Y399" s="15"/>
      <c r="Z399" s="15"/>
      <c r="AA399" s="15"/>
      <c r="AB399" s="15"/>
      <c r="AC399" s="15"/>
      <c r="AD399" s="15"/>
      <c r="AE399" s="15"/>
      <c r="AF399" s="15"/>
    </row>
    <row r="400"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0"/>
      <c r="X400" s="15"/>
      <c r="Y400" s="15"/>
      <c r="Z400" s="15"/>
      <c r="AA400" s="15"/>
      <c r="AB400" s="15"/>
      <c r="AC400" s="15"/>
      <c r="AD400" s="15"/>
      <c r="AE400" s="15"/>
      <c r="AF400" s="15"/>
    </row>
    <row r="401"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0"/>
      <c r="X401" s="15"/>
      <c r="Y401" s="15"/>
      <c r="Z401" s="15"/>
      <c r="AA401" s="15"/>
      <c r="AB401" s="15"/>
      <c r="AC401" s="15"/>
      <c r="AD401" s="15"/>
      <c r="AE401" s="15"/>
      <c r="AF401" s="15"/>
    </row>
    <row r="402"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0"/>
      <c r="X402" s="15"/>
      <c r="Y402" s="15"/>
      <c r="Z402" s="15"/>
      <c r="AA402" s="15"/>
      <c r="AB402" s="15"/>
      <c r="AC402" s="15"/>
      <c r="AD402" s="15"/>
      <c r="AE402" s="15"/>
      <c r="AF402" s="15"/>
    </row>
    <row r="403"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22"/>
      <c r="X403" s="15"/>
      <c r="Y403" s="15"/>
      <c r="Z403" s="15"/>
      <c r="AA403" s="15"/>
      <c r="AB403" s="15"/>
      <c r="AC403" s="15"/>
      <c r="AD403" s="15"/>
      <c r="AE403" s="15"/>
      <c r="AF403" s="15"/>
    </row>
    <row r="404"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0"/>
      <c r="X404" s="15"/>
      <c r="Y404" s="15"/>
      <c r="Z404" s="15"/>
      <c r="AA404" s="15"/>
      <c r="AB404" s="15"/>
      <c r="AC404" s="15"/>
      <c r="AD404" s="15"/>
      <c r="AE404" s="15"/>
      <c r="AF404" s="15"/>
    </row>
    <row r="405"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0"/>
      <c r="X405" s="15"/>
      <c r="Y405" s="15"/>
      <c r="Z405" s="15"/>
      <c r="AA405" s="15"/>
      <c r="AB405" s="15"/>
      <c r="AC405" s="15"/>
      <c r="AD405" s="15"/>
      <c r="AE405" s="15"/>
      <c r="AF405" s="15"/>
    </row>
    <row r="406"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0"/>
      <c r="X406" s="15"/>
      <c r="Y406" s="15"/>
      <c r="Z406" s="15"/>
      <c r="AA406" s="15"/>
      <c r="AB406" s="15"/>
      <c r="AC406" s="15"/>
      <c r="AD406" s="15"/>
      <c r="AE406" s="15"/>
      <c r="AF406" s="15"/>
    </row>
    <row r="407"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0"/>
      <c r="X407" s="15"/>
      <c r="Y407" s="15"/>
      <c r="Z407" s="15"/>
      <c r="AA407" s="15"/>
      <c r="AB407" s="15"/>
      <c r="AC407" s="15"/>
      <c r="AD407" s="15"/>
      <c r="AE407" s="15"/>
      <c r="AF407" s="15"/>
    </row>
    <row r="408"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0"/>
      <c r="X408" s="15"/>
      <c r="Y408" s="15"/>
      <c r="Z408" s="15"/>
      <c r="AA408" s="15"/>
      <c r="AB408" s="15"/>
      <c r="AC408" s="15"/>
      <c r="AD408" s="15"/>
      <c r="AE408" s="15"/>
      <c r="AF408" s="15"/>
    </row>
    <row r="409"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0"/>
      <c r="X409" s="15"/>
      <c r="Y409" s="15"/>
      <c r="Z409" s="15"/>
      <c r="AA409" s="15"/>
      <c r="AB409" s="15"/>
      <c r="AC409" s="15"/>
      <c r="AD409" s="15"/>
      <c r="AE409" s="15"/>
      <c r="AF409" s="15"/>
    </row>
    <row r="410"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0"/>
      <c r="X410" s="15"/>
      <c r="Y410" s="15"/>
      <c r="Z410" s="15"/>
      <c r="AA410" s="15"/>
      <c r="AB410" s="15"/>
      <c r="AC410" s="15"/>
      <c r="AD410" s="15"/>
      <c r="AE410" s="15"/>
      <c r="AF410" s="15"/>
    </row>
    <row r="411"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0"/>
      <c r="X411" s="15"/>
      <c r="Y411" s="15"/>
      <c r="Z411" s="15"/>
      <c r="AA411" s="15"/>
      <c r="AB411" s="15"/>
      <c r="AC411" s="15"/>
      <c r="AD411" s="15"/>
      <c r="AE411" s="15"/>
      <c r="AF411" s="15"/>
    </row>
    <row r="412"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0"/>
      <c r="X412" s="15"/>
      <c r="Y412" s="15"/>
      <c r="Z412" s="15"/>
      <c r="AA412" s="15"/>
      <c r="AB412" s="15"/>
      <c r="AC412" s="15"/>
      <c r="AD412" s="15"/>
      <c r="AE412" s="15"/>
      <c r="AF412" s="15"/>
    </row>
    <row r="413"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0"/>
      <c r="X413" s="15"/>
      <c r="Y413" s="15"/>
      <c r="Z413" s="15"/>
      <c r="AA413" s="15"/>
      <c r="AB413" s="15"/>
      <c r="AC413" s="15"/>
      <c r="AD413" s="15"/>
      <c r="AE413" s="15"/>
      <c r="AF413" s="15"/>
    </row>
    <row r="414"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0"/>
      <c r="X414" s="15"/>
      <c r="Y414" s="15"/>
      <c r="Z414" s="15"/>
      <c r="AA414" s="15"/>
      <c r="AB414" s="15"/>
      <c r="AC414" s="15"/>
      <c r="AD414" s="15"/>
      <c r="AE414" s="15"/>
      <c r="AF414" s="15"/>
    </row>
    <row r="415"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0"/>
      <c r="X415" s="15"/>
      <c r="Y415" s="15"/>
      <c r="Z415" s="15"/>
      <c r="AA415" s="15"/>
      <c r="AB415" s="15"/>
      <c r="AC415" s="15"/>
      <c r="AD415" s="15"/>
      <c r="AE415" s="15"/>
      <c r="AF415" s="15"/>
    </row>
    <row r="416"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0"/>
      <c r="X416" s="15"/>
      <c r="Y416" s="15"/>
      <c r="Z416" s="15"/>
      <c r="AA416" s="15"/>
      <c r="AB416" s="15"/>
      <c r="AC416" s="15"/>
      <c r="AD416" s="15"/>
      <c r="AE416" s="15"/>
      <c r="AF416" s="15"/>
    </row>
    <row r="417"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0"/>
      <c r="X417" s="15"/>
      <c r="Y417" s="15"/>
      <c r="Z417" s="15"/>
      <c r="AA417" s="15"/>
      <c r="AB417" s="15"/>
      <c r="AC417" s="15"/>
      <c r="AD417" s="15"/>
      <c r="AE417" s="15"/>
      <c r="AF417" s="15"/>
    </row>
    <row r="418"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0"/>
      <c r="X418" s="15"/>
      <c r="Y418" s="15"/>
      <c r="Z418" s="15"/>
      <c r="AA418" s="15"/>
      <c r="AB418" s="15"/>
      <c r="AC418" s="15"/>
      <c r="AD418" s="15"/>
      <c r="AE418" s="15"/>
      <c r="AF418" s="15"/>
    </row>
    <row r="419"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0"/>
      <c r="X419" s="15"/>
      <c r="Y419" s="15"/>
      <c r="Z419" s="15"/>
      <c r="AA419" s="15"/>
      <c r="AB419" s="15"/>
      <c r="AC419" s="15"/>
      <c r="AD419" s="15"/>
      <c r="AE419" s="15"/>
      <c r="AF419" s="15"/>
    </row>
    <row r="420"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0"/>
      <c r="X420" s="15"/>
      <c r="Y420" s="15"/>
      <c r="Z420" s="15"/>
      <c r="AA420" s="15"/>
      <c r="AB420" s="15"/>
      <c r="AC420" s="15"/>
      <c r="AD420" s="15"/>
      <c r="AE420" s="15"/>
      <c r="AF420" s="15"/>
    </row>
    <row r="421"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0"/>
      <c r="X421" s="15"/>
      <c r="Y421" s="15"/>
      <c r="Z421" s="15"/>
      <c r="AA421" s="15"/>
      <c r="AB421" s="15"/>
      <c r="AC421" s="15"/>
      <c r="AD421" s="15"/>
      <c r="AE421" s="15"/>
      <c r="AF421" s="15"/>
    </row>
    <row r="422"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0"/>
      <c r="X422" s="15"/>
      <c r="Y422" s="15"/>
      <c r="Z422" s="15"/>
      <c r="AA422" s="15"/>
      <c r="AB422" s="15"/>
      <c r="AC422" s="15"/>
      <c r="AD422" s="15"/>
      <c r="AE422" s="15"/>
      <c r="AF422" s="15"/>
    </row>
    <row r="423"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0"/>
      <c r="X423" s="15"/>
      <c r="Y423" s="15"/>
      <c r="Z423" s="15"/>
      <c r="AA423" s="15"/>
      <c r="AB423" s="15"/>
      <c r="AC423" s="15"/>
      <c r="AD423" s="15"/>
      <c r="AE423" s="15"/>
      <c r="AF423" s="15"/>
    </row>
    <row r="424"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0"/>
      <c r="X424" s="15"/>
      <c r="Y424" s="15"/>
      <c r="Z424" s="15"/>
      <c r="AA424" s="15"/>
      <c r="AB424" s="15"/>
      <c r="AC424" s="15"/>
      <c r="AD424" s="15"/>
      <c r="AE424" s="15"/>
      <c r="AF424" s="15"/>
    </row>
    <row r="425"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0"/>
      <c r="X425" s="15"/>
      <c r="Y425" s="15"/>
      <c r="Z425" s="15"/>
      <c r="AA425" s="15"/>
      <c r="AB425" s="15"/>
      <c r="AC425" s="15"/>
      <c r="AD425" s="15"/>
      <c r="AE425" s="15"/>
      <c r="AF425" s="15"/>
    </row>
    <row r="426"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0"/>
      <c r="X426" s="15"/>
      <c r="Y426" s="15"/>
      <c r="Z426" s="15"/>
      <c r="AA426" s="15"/>
      <c r="AB426" s="15"/>
      <c r="AC426" s="15"/>
      <c r="AD426" s="15"/>
      <c r="AE426" s="15"/>
      <c r="AF426" s="15"/>
    </row>
    <row r="427"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0"/>
      <c r="X427" s="15"/>
      <c r="Y427" s="15"/>
      <c r="Z427" s="15"/>
      <c r="AA427" s="15"/>
      <c r="AB427" s="15"/>
      <c r="AC427" s="15"/>
      <c r="AD427" s="15"/>
      <c r="AE427" s="15"/>
      <c r="AF427" s="15"/>
    </row>
    <row r="428"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0"/>
      <c r="X428" s="15"/>
      <c r="Y428" s="15"/>
      <c r="Z428" s="15"/>
      <c r="AA428" s="15"/>
      <c r="AB428" s="15"/>
      <c r="AC428" s="15"/>
      <c r="AD428" s="15"/>
      <c r="AE428" s="15"/>
      <c r="AF428" s="15"/>
    </row>
    <row r="429"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0"/>
      <c r="X429" s="15"/>
      <c r="Y429" s="15"/>
      <c r="Z429" s="15"/>
      <c r="AA429" s="15"/>
      <c r="AB429" s="15"/>
      <c r="AC429" s="15"/>
      <c r="AD429" s="15"/>
      <c r="AE429" s="15"/>
      <c r="AF429" s="15"/>
    </row>
    <row r="430"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0"/>
      <c r="X430" s="15"/>
      <c r="Y430" s="15"/>
      <c r="Z430" s="15"/>
      <c r="AA430" s="15"/>
      <c r="AB430" s="15"/>
      <c r="AC430" s="15"/>
      <c r="AD430" s="15"/>
      <c r="AE430" s="15"/>
      <c r="AF430" s="15"/>
    </row>
    <row r="431"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0"/>
      <c r="X431" s="15"/>
      <c r="Y431" s="15"/>
      <c r="Z431" s="15"/>
      <c r="AA431" s="15"/>
      <c r="AB431" s="15"/>
      <c r="AC431" s="15"/>
      <c r="AD431" s="15"/>
      <c r="AE431" s="15"/>
      <c r="AF431" s="15"/>
    </row>
    <row r="432"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0"/>
      <c r="X432" s="15"/>
      <c r="Y432" s="15"/>
      <c r="Z432" s="15"/>
      <c r="AA432" s="15"/>
      <c r="AB432" s="15"/>
      <c r="AC432" s="15"/>
      <c r="AD432" s="15"/>
      <c r="AE432" s="15"/>
      <c r="AF432" s="15"/>
    </row>
    <row r="433"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0"/>
      <c r="X433" s="15"/>
      <c r="Y433" s="15"/>
      <c r="Z433" s="15"/>
      <c r="AA433" s="15"/>
      <c r="AB433" s="15"/>
      <c r="AC433" s="15"/>
      <c r="AD433" s="15"/>
      <c r="AE433" s="15"/>
      <c r="AF433" s="15"/>
    </row>
    <row r="434"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0"/>
      <c r="X434" s="15"/>
      <c r="Y434" s="15"/>
      <c r="Z434" s="15"/>
      <c r="AA434" s="15"/>
      <c r="AB434" s="15"/>
      <c r="AC434" s="15"/>
      <c r="AD434" s="15"/>
      <c r="AE434" s="15"/>
      <c r="AF434" s="15"/>
    </row>
    <row r="435"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0"/>
      <c r="X435" s="15"/>
      <c r="Y435" s="15"/>
      <c r="Z435" s="15"/>
      <c r="AA435" s="15"/>
      <c r="AB435" s="15"/>
      <c r="AC435" s="15"/>
      <c r="AD435" s="15"/>
      <c r="AE435" s="15"/>
      <c r="AF435" s="15"/>
    </row>
    <row r="436"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0"/>
      <c r="X436" s="15"/>
      <c r="Y436" s="15"/>
      <c r="Z436" s="15"/>
      <c r="AA436" s="15"/>
      <c r="AB436" s="15"/>
      <c r="AC436" s="15"/>
      <c r="AD436" s="15"/>
      <c r="AE436" s="15"/>
      <c r="AF436" s="15"/>
    </row>
    <row r="437"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0"/>
      <c r="X437" s="15"/>
      <c r="Y437" s="15"/>
      <c r="Z437" s="15"/>
      <c r="AA437" s="15"/>
      <c r="AB437" s="15"/>
      <c r="AC437" s="15"/>
      <c r="AD437" s="15"/>
      <c r="AE437" s="15"/>
      <c r="AF437" s="15"/>
    </row>
    <row r="438"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0"/>
      <c r="X438" s="15"/>
      <c r="Y438" s="15"/>
      <c r="Z438" s="15"/>
      <c r="AA438" s="15"/>
      <c r="AB438" s="15"/>
      <c r="AC438" s="15"/>
      <c r="AD438" s="15"/>
      <c r="AE438" s="15"/>
      <c r="AF438" s="15"/>
    </row>
    <row r="439"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0"/>
      <c r="X439" s="15"/>
      <c r="Y439" s="15"/>
      <c r="Z439" s="15"/>
      <c r="AA439" s="15"/>
      <c r="AB439" s="15"/>
      <c r="AC439" s="15"/>
      <c r="AD439" s="15"/>
      <c r="AE439" s="15"/>
      <c r="AF439" s="15"/>
    </row>
    <row r="440"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0"/>
      <c r="X440" s="15"/>
      <c r="Y440" s="15"/>
      <c r="Z440" s="15"/>
      <c r="AA440" s="15"/>
      <c r="AB440" s="15"/>
      <c r="AC440" s="15"/>
      <c r="AD440" s="15"/>
      <c r="AE440" s="15"/>
      <c r="AF440" s="15"/>
    </row>
    <row r="441"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0"/>
      <c r="X441" s="15"/>
      <c r="Y441" s="15"/>
      <c r="Z441" s="15"/>
      <c r="AA441" s="15"/>
      <c r="AB441" s="15"/>
      <c r="AC441" s="15"/>
      <c r="AD441" s="15"/>
      <c r="AE441" s="15"/>
      <c r="AF441" s="15"/>
    </row>
    <row r="442"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0"/>
      <c r="X442" s="15"/>
      <c r="Y442" s="15"/>
      <c r="Z442" s="15"/>
      <c r="AA442" s="15"/>
      <c r="AB442" s="15"/>
      <c r="AC442" s="15"/>
      <c r="AD442" s="15"/>
      <c r="AE442" s="15"/>
      <c r="AF442" s="15"/>
    </row>
    <row r="443"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0"/>
      <c r="X443" s="15"/>
      <c r="Y443" s="15"/>
      <c r="Z443" s="15"/>
      <c r="AA443" s="15"/>
      <c r="AB443" s="15"/>
      <c r="AC443" s="15"/>
      <c r="AD443" s="15"/>
      <c r="AE443" s="15"/>
      <c r="AF443" s="15"/>
    </row>
    <row r="444"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0"/>
      <c r="X444" s="15"/>
      <c r="Y444" s="15"/>
      <c r="Z444" s="15"/>
      <c r="AA444" s="15"/>
      <c r="AB444" s="15"/>
      <c r="AC444" s="15"/>
      <c r="AD444" s="15"/>
      <c r="AE444" s="15"/>
      <c r="AF444" s="15"/>
    </row>
    <row r="445"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0"/>
      <c r="X445" s="15"/>
      <c r="Y445" s="15"/>
      <c r="Z445" s="15"/>
      <c r="AA445" s="15"/>
      <c r="AB445" s="15"/>
      <c r="AC445" s="15"/>
      <c r="AD445" s="15"/>
      <c r="AE445" s="15"/>
      <c r="AF445" s="15"/>
    </row>
    <row r="446"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0"/>
      <c r="X446" s="15"/>
      <c r="Y446" s="15"/>
      <c r="Z446" s="15"/>
      <c r="AA446" s="15"/>
      <c r="AB446" s="15"/>
      <c r="AC446" s="15"/>
      <c r="AD446" s="15"/>
      <c r="AE446" s="15"/>
      <c r="AF446" s="15"/>
    </row>
    <row r="447"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0"/>
      <c r="X447" s="15"/>
      <c r="Y447" s="15"/>
      <c r="Z447" s="15"/>
      <c r="AA447" s="15"/>
      <c r="AB447" s="15"/>
      <c r="AC447" s="15"/>
      <c r="AD447" s="15"/>
      <c r="AE447" s="15"/>
      <c r="AF447" s="15"/>
    </row>
    <row r="448"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0"/>
      <c r="X448" s="15"/>
      <c r="Y448" s="15"/>
      <c r="Z448" s="15"/>
      <c r="AA448" s="15"/>
      <c r="AB448" s="15"/>
      <c r="AC448" s="15"/>
      <c r="AD448" s="15"/>
      <c r="AE448" s="15"/>
      <c r="AF448" s="15"/>
    </row>
    <row r="449"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0"/>
      <c r="X449" s="15"/>
      <c r="Y449" s="15"/>
      <c r="Z449" s="15"/>
      <c r="AA449" s="15"/>
      <c r="AB449" s="15"/>
      <c r="AC449" s="15"/>
      <c r="AD449" s="15"/>
      <c r="AE449" s="15"/>
      <c r="AF449" s="15"/>
    </row>
    <row r="450"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0"/>
      <c r="X450" s="15"/>
      <c r="Y450" s="15"/>
      <c r="Z450" s="15"/>
      <c r="AA450" s="15"/>
      <c r="AB450" s="15"/>
      <c r="AC450" s="15"/>
      <c r="AD450" s="15"/>
      <c r="AE450" s="15"/>
      <c r="AF450" s="15"/>
    </row>
    <row r="451"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0"/>
      <c r="X451" s="15"/>
      <c r="Y451" s="15"/>
      <c r="Z451" s="15"/>
      <c r="AA451" s="15"/>
      <c r="AB451" s="15"/>
      <c r="AC451" s="15"/>
      <c r="AD451" s="15"/>
      <c r="AE451" s="15"/>
      <c r="AF451" s="15"/>
    </row>
    <row r="452"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0"/>
      <c r="X452" s="15"/>
      <c r="Y452" s="15"/>
      <c r="Z452" s="15"/>
      <c r="AA452" s="15"/>
      <c r="AB452" s="15"/>
      <c r="AC452" s="15"/>
      <c r="AD452" s="15"/>
      <c r="AE452" s="15"/>
      <c r="AF452" s="15"/>
    </row>
    <row r="453"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0"/>
      <c r="X453" s="15"/>
      <c r="Y453" s="15"/>
      <c r="Z453" s="15"/>
      <c r="AA453" s="15"/>
      <c r="AB453" s="15"/>
      <c r="AC453" s="15"/>
      <c r="AD453" s="15"/>
      <c r="AE453" s="15"/>
      <c r="AF453" s="15"/>
    </row>
    <row r="454"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0"/>
      <c r="X454" s="15"/>
      <c r="Y454" s="15"/>
      <c r="Z454" s="15"/>
      <c r="AA454" s="15"/>
      <c r="AB454" s="15"/>
      <c r="AC454" s="15"/>
      <c r="AD454" s="15"/>
      <c r="AE454" s="15"/>
      <c r="AF454" s="15"/>
    </row>
    <row r="455"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0"/>
      <c r="X455" s="15"/>
      <c r="Y455" s="15"/>
      <c r="Z455" s="15"/>
      <c r="AA455" s="15"/>
      <c r="AB455" s="15"/>
      <c r="AC455" s="15"/>
      <c r="AD455" s="15"/>
      <c r="AE455" s="15"/>
      <c r="AF455" s="15"/>
    </row>
    <row r="456"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0"/>
      <c r="X456" s="15"/>
      <c r="Y456" s="15"/>
      <c r="Z456" s="15"/>
      <c r="AA456" s="15"/>
      <c r="AB456" s="15"/>
      <c r="AC456" s="15"/>
      <c r="AD456" s="15"/>
      <c r="AE456" s="15"/>
      <c r="AF456" s="15"/>
    </row>
    <row r="457"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0"/>
      <c r="X457" s="15"/>
      <c r="Y457" s="15"/>
      <c r="Z457" s="15"/>
      <c r="AA457" s="15"/>
      <c r="AB457" s="15"/>
      <c r="AC457" s="15"/>
      <c r="AD457" s="15"/>
      <c r="AE457" s="15"/>
      <c r="AF457" s="15"/>
    </row>
    <row r="458"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0"/>
      <c r="X458" s="15"/>
      <c r="Y458" s="15"/>
      <c r="Z458" s="15"/>
      <c r="AA458" s="15"/>
      <c r="AB458" s="15"/>
      <c r="AC458" s="15"/>
      <c r="AD458" s="15"/>
      <c r="AE458" s="15"/>
      <c r="AF458" s="15"/>
    </row>
    <row r="459"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0"/>
      <c r="X459" s="15"/>
      <c r="Y459" s="15"/>
      <c r="Z459" s="15"/>
      <c r="AA459" s="15"/>
      <c r="AB459" s="15"/>
      <c r="AC459" s="15"/>
      <c r="AD459" s="15"/>
      <c r="AE459" s="15"/>
      <c r="AF459" s="15"/>
    </row>
    <row r="460"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0"/>
      <c r="X460" s="15"/>
      <c r="Y460" s="15"/>
      <c r="Z460" s="15"/>
      <c r="AA460" s="15"/>
      <c r="AB460" s="15"/>
      <c r="AC460" s="15"/>
      <c r="AD460" s="15"/>
      <c r="AE460" s="15"/>
      <c r="AF460" s="15"/>
    </row>
    <row r="461"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0"/>
      <c r="X461" s="15"/>
      <c r="Y461" s="15"/>
      <c r="Z461" s="15"/>
      <c r="AA461" s="15"/>
      <c r="AB461" s="15"/>
      <c r="AC461" s="15"/>
      <c r="AD461" s="15"/>
      <c r="AE461" s="15"/>
      <c r="AF461" s="15"/>
    </row>
    <row r="462"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22"/>
      <c r="X462" s="15"/>
      <c r="Y462" s="15"/>
      <c r="Z462" s="15"/>
      <c r="AA462" s="15"/>
      <c r="AB462" s="15"/>
      <c r="AC462" s="15"/>
      <c r="AD462" s="15"/>
      <c r="AE462" s="15"/>
      <c r="AF462" s="15"/>
    </row>
    <row r="463"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0"/>
      <c r="X463" s="15"/>
      <c r="Y463" s="15"/>
      <c r="Z463" s="15"/>
      <c r="AA463" s="15"/>
      <c r="AB463" s="15"/>
      <c r="AC463" s="15"/>
      <c r="AD463" s="15"/>
      <c r="AE463" s="15"/>
      <c r="AF463" s="15"/>
    </row>
    <row r="464"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7"/>
      <c r="X464" s="15"/>
      <c r="Y464" s="15"/>
      <c r="Z464" s="15"/>
      <c r="AA464" s="15"/>
      <c r="AB464" s="15"/>
      <c r="AC464" s="15"/>
      <c r="AD464" s="15"/>
      <c r="AE464" s="15"/>
      <c r="AF464" s="15"/>
    </row>
    <row r="465"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0"/>
      <c r="X465" s="15"/>
      <c r="Y465" s="15"/>
      <c r="Z465" s="15"/>
      <c r="AA465" s="15"/>
      <c r="AB465" s="15"/>
      <c r="AC465" s="15"/>
      <c r="AD465" s="15"/>
      <c r="AE465" s="15"/>
      <c r="AF465" s="15"/>
    </row>
    <row r="466"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0"/>
      <c r="X466" s="15"/>
      <c r="Y466" s="15"/>
      <c r="Z466" s="15"/>
      <c r="AA466" s="15"/>
      <c r="AB466" s="15"/>
      <c r="AC466" s="15"/>
      <c r="AD466" s="15"/>
      <c r="AE466" s="15"/>
      <c r="AF466" s="15"/>
    </row>
    <row r="467"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0"/>
      <c r="X467" s="15"/>
      <c r="Y467" s="15"/>
      <c r="Z467" s="15"/>
      <c r="AA467" s="15"/>
      <c r="AB467" s="15"/>
      <c r="AC467" s="15"/>
      <c r="AD467" s="15"/>
      <c r="AE467" s="15"/>
      <c r="AF467" s="15"/>
    </row>
    <row r="468"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0"/>
      <c r="X468" s="15"/>
      <c r="Y468" s="15"/>
      <c r="Z468" s="15"/>
      <c r="AA468" s="15"/>
      <c r="AB468" s="15"/>
      <c r="AC468" s="15"/>
      <c r="AD468" s="15"/>
      <c r="AE468" s="15"/>
      <c r="AF468" s="15"/>
    </row>
    <row r="469"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0"/>
      <c r="X469" s="15"/>
      <c r="Y469" s="15"/>
      <c r="Z469" s="15"/>
      <c r="AA469" s="15"/>
      <c r="AB469" s="15"/>
      <c r="AC469" s="15"/>
      <c r="AD469" s="15"/>
      <c r="AE469" s="15"/>
      <c r="AF469" s="15"/>
    </row>
    <row r="470"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0"/>
      <c r="X470" s="15"/>
      <c r="Y470" s="15"/>
      <c r="Z470" s="15"/>
      <c r="AA470" s="15"/>
      <c r="AB470" s="15"/>
      <c r="AC470" s="15"/>
      <c r="AD470" s="15"/>
      <c r="AE470" s="15"/>
      <c r="AF470" s="15"/>
    </row>
    <row r="471"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0"/>
      <c r="X471" s="15"/>
      <c r="Y471" s="15"/>
      <c r="Z471" s="15"/>
      <c r="AA471" s="15"/>
      <c r="AB471" s="15"/>
      <c r="AC471" s="15"/>
      <c r="AD471" s="15"/>
      <c r="AE471" s="15"/>
      <c r="AF471" s="15"/>
    </row>
    <row r="472"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0"/>
      <c r="X472" s="15"/>
      <c r="Y472" s="15"/>
      <c r="Z472" s="15"/>
      <c r="AA472" s="15"/>
      <c r="AB472" s="15"/>
      <c r="AC472" s="15"/>
      <c r="AD472" s="15"/>
      <c r="AE472" s="15"/>
      <c r="AF472" s="15"/>
    </row>
    <row r="473"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0"/>
      <c r="X473" s="15"/>
      <c r="Y473" s="15"/>
      <c r="Z473" s="15"/>
      <c r="AA473" s="15"/>
      <c r="AB473" s="15"/>
      <c r="AC473" s="15"/>
      <c r="AD473" s="15"/>
      <c r="AE473" s="15"/>
      <c r="AF473" s="15"/>
    </row>
    <row r="474"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0"/>
      <c r="X474" s="15"/>
      <c r="Y474" s="15"/>
      <c r="Z474" s="15"/>
      <c r="AA474" s="15"/>
      <c r="AB474" s="15"/>
      <c r="AC474" s="15"/>
      <c r="AD474" s="15"/>
      <c r="AE474" s="15"/>
      <c r="AF474" s="15"/>
    </row>
    <row r="475"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0"/>
      <c r="X475" s="15"/>
      <c r="Y475" s="15"/>
      <c r="Z475" s="15"/>
      <c r="AA475" s="15"/>
      <c r="AB475" s="15"/>
      <c r="AC475" s="15"/>
      <c r="AD475" s="15"/>
      <c r="AE475" s="15"/>
      <c r="AF475" s="15"/>
    </row>
    <row r="476"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0"/>
      <c r="X476" s="15"/>
      <c r="Y476" s="15"/>
      <c r="Z476" s="15"/>
      <c r="AA476" s="15"/>
      <c r="AB476" s="15"/>
      <c r="AC476" s="15"/>
      <c r="AD476" s="15"/>
      <c r="AE476" s="15"/>
      <c r="AF476" s="15"/>
    </row>
    <row r="477"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0"/>
      <c r="X477" s="15"/>
      <c r="Y477" s="15"/>
      <c r="Z477" s="15"/>
      <c r="AA477" s="15"/>
      <c r="AB477" s="15"/>
      <c r="AC477" s="15"/>
      <c r="AD477" s="15"/>
      <c r="AE477" s="15"/>
      <c r="AF477" s="15"/>
    </row>
    <row r="478"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0"/>
      <c r="X478" s="15"/>
      <c r="Y478" s="15"/>
      <c r="Z478" s="15"/>
      <c r="AA478" s="15"/>
      <c r="AB478" s="15"/>
      <c r="AC478" s="15"/>
      <c r="AD478" s="15"/>
      <c r="AE478" s="15"/>
      <c r="AF478" s="15"/>
    </row>
    <row r="479"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0"/>
      <c r="X479" s="15"/>
      <c r="Y479" s="15"/>
      <c r="Z479" s="15"/>
      <c r="AA479" s="15"/>
      <c r="AB479" s="15"/>
      <c r="AC479" s="15"/>
      <c r="AD479" s="15"/>
      <c r="AE479" s="15"/>
      <c r="AF479" s="15"/>
    </row>
    <row r="480"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0"/>
      <c r="X480" s="15"/>
      <c r="Y480" s="15"/>
      <c r="Z480" s="15"/>
      <c r="AA480" s="15"/>
      <c r="AB480" s="15"/>
      <c r="AC480" s="15"/>
      <c r="AD480" s="15"/>
      <c r="AE480" s="15"/>
      <c r="AF480" s="15"/>
    </row>
    <row r="481"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0"/>
      <c r="X481" s="15"/>
      <c r="Y481" s="15"/>
      <c r="Z481" s="15"/>
      <c r="AA481" s="15"/>
      <c r="AB481" s="15"/>
      <c r="AC481" s="15"/>
      <c r="AD481" s="15"/>
      <c r="AE481" s="15"/>
      <c r="AF481" s="15"/>
    </row>
    <row r="482"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0"/>
      <c r="X482" s="15"/>
      <c r="Y482" s="15"/>
      <c r="Z482" s="15"/>
      <c r="AA482" s="15"/>
      <c r="AB482" s="15"/>
      <c r="AC482" s="15"/>
      <c r="AD482" s="15"/>
      <c r="AE482" s="15"/>
      <c r="AF482" s="15"/>
    </row>
    <row r="483"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0"/>
      <c r="X483" s="15"/>
      <c r="Y483" s="15"/>
      <c r="Z483" s="15"/>
      <c r="AA483" s="15"/>
      <c r="AB483" s="15"/>
      <c r="AC483" s="15"/>
      <c r="AD483" s="15"/>
      <c r="AE483" s="15"/>
      <c r="AF483" s="15"/>
    </row>
    <row r="484"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0"/>
      <c r="X484" s="15"/>
      <c r="Y484" s="15"/>
      <c r="Z484" s="15"/>
      <c r="AA484" s="15"/>
      <c r="AB484" s="15"/>
      <c r="AC484" s="15"/>
      <c r="AD484" s="15"/>
      <c r="AE484" s="15"/>
      <c r="AF484" s="15"/>
    </row>
    <row r="485"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7"/>
      <c r="X485" s="15"/>
      <c r="Y485" s="15"/>
      <c r="Z485" s="15"/>
      <c r="AA485" s="15"/>
      <c r="AB485" s="15"/>
      <c r="AC485" s="15"/>
      <c r="AD485" s="15"/>
      <c r="AE485" s="15"/>
      <c r="AF485" s="15"/>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34"/>
      <c r="V486" s="24"/>
      <c r="W486" s="10"/>
      <c r="X486" s="24"/>
      <c r="Y486" s="24"/>
      <c r="Z486" s="24"/>
      <c r="AA486" s="24"/>
      <c r="AB486" s="24"/>
      <c r="AC486" s="24"/>
      <c r="AD486" s="24"/>
      <c r="AE486" s="24"/>
      <c r="AF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34"/>
      <c r="V487" s="24"/>
      <c r="W487" s="10"/>
      <c r="X487" s="24"/>
      <c r="Y487" s="24"/>
      <c r="Z487" s="24"/>
      <c r="AA487" s="24"/>
      <c r="AB487" s="24"/>
      <c r="AC487" s="24"/>
      <c r="AD487" s="24"/>
      <c r="AE487" s="24"/>
      <c r="AF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34"/>
      <c r="V488" s="24"/>
      <c r="W488" s="10"/>
      <c r="X488" s="24"/>
      <c r="Y488" s="24"/>
      <c r="Z488" s="24"/>
      <c r="AA488" s="24"/>
      <c r="AB488" s="24"/>
      <c r="AC488" s="24"/>
      <c r="AD488" s="24"/>
      <c r="AE488" s="24"/>
      <c r="AF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34"/>
      <c r="V489" s="24"/>
      <c r="W489" s="10"/>
      <c r="X489" s="24"/>
      <c r="Y489" s="24"/>
      <c r="Z489" s="24"/>
      <c r="AA489" s="24"/>
      <c r="AB489" s="24"/>
      <c r="AC489" s="24"/>
      <c r="AD489" s="24"/>
      <c r="AE489" s="24"/>
      <c r="AF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34"/>
      <c r="V490" s="24"/>
      <c r="W490" s="10"/>
      <c r="X490" s="24"/>
      <c r="Y490" s="24"/>
      <c r="Z490" s="24"/>
      <c r="AA490" s="24"/>
      <c r="AB490" s="24"/>
      <c r="AC490" s="24"/>
      <c r="AD490" s="24"/>
      <c r="AE490" s="24"/>
      <c r="AF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34"/>
      <c r="V491" s="24"/>
      <c r="W491" s="10"/>
      <c r="X491" s="24"/>
      <c r="Y491" s="24"/>
      <c r="Z491" s="24"/>
      <c r="AA491" s="24"/>
      <c r="AB491" s="24"/>
      <c r="AC491" s="24"/>
      <c r="AD491" s="24"/>
      <c r="AE491" s="24"/>
      <c r="AF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34"/>
      <c r="V492" s="24"/>
      <c r="W492" s="10"/>
      <c r="X492" s="24"/>
      <c r="Y492" s="24"/>
      <c r="Z492" s="24"/>
      <c r="AA492" s="24"/>
      <c r="AB492" s="24"/>
      <c r="AC492" s="24"/>
      <c r="AD492" s="24"/>
      <c r="AE492" s="24"/>
      <c r="AF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34"/>
      <c r="V493" s="24"/>
      <c r="W493" s="10"/>
      <c r="X493" s="24"/>
      <c r="Y493" s="24"/>
      <c r="Z493" s="24"/>
      <c r="AA493" s="24"/>
      <c r="AB493" s="24"/>
      <c r="AC493" s="24"/>
      <c r="AD493" s="24"/>
      <c r="AE493" s="24"/>
      <c r="AF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34"/>
      <c r="V494" s="24"/>
      <c r="W494" s="10"/>
      <c r="X494" s="24"/>
      <c r="Y494" s="24"/>
      <c r="Z494" s="24"/>
      <c r="AA494" s="24"/>
      <c r="AB494" s="24"/>
      <c r="AC494" s="24"/>
      <c r="AD494" s="24"/>
      <c r="AE494" s="24"/>
      <c r="AF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34"/>
      <c r="V495" s="24"/>
      <c r="W495" s="10"/>
      <c r="X495" s="24"/>
      <c r="Y495" s="24"/>
      <c r="Z495" s="24"/>
      <c r="AA495" s="24"/>
      <c r="AB495" s="24"/>
      <c r="AC495" s="24"/>
      <c r="AD495" s="24"/>
      <c r="AE495" s="24"/>
      <c r="AF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34"/>
      <c r="V496" s="24"/>
      <c r="W496" s="10"/>
      <c r="X496" s="24"/>
      <c r="Y496" s="24"/>
      <c r="Z496" s="24"/>
      <c r="AA496" s="24"/>
      <c r="AB496" s="24"/>
      <c r="AC496" s="24"/>
      <c r="AD496" s="24"/>
      <c r="AE496" s="24"/>
      <c r="AF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34"/>
      <c r="V497" s="24"/>
      <c r="W497" s="10"/>
      <c r="X497" s="24"/>
      <c r="Y497" s="24"/>
      <c r="Z497" s="24"/>
      <c r="AA497" s="24"/>
      <c r="AB497" s="24"/>
      <c r="AC497" s="24"/>
      <c r="AD497" s="24"/>
      <c r="AE497" s="24"/>
      <c r="AF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34"/>
      <c r="V498" s="24"/>
      <c r="W498" s="10"/>
      <c r="X498" s="24"/>
      <c r="Y498" s="24"/>
      <c r="Z498" s="24"/>
      <c r="AA498" s="24"/>
      <c r="AB498" s="24"/>
      <c r="AC498" s="24"/>
      <c r="AD498" s="24"/>
      <c r="AE498" s="24"/>
      <c r="AF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34"/>
      <c r="V499" s="24"/>
      <c r="W499" s="10"/>
      <c r="X499" s="24"/>
      <c r="Y499" s="24"/>
      <c r="Z499" s="24"/>
      <c r="AA499" s="24"/>
      <c r="AB499" s="24"/>
      <c r="AC499" s="24"/>
      <c r="AD499" s="24"/>
      <c r="AE499" s="24"/>
      <c r="AF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34"/>
      <c r="V500" s="24"/>
      <c r="W500" s="10"/>
      <c r="X500" s="24"/>
      <c r="Y500" s="24"/>
      <c r="Z500" s="24"/>
      <c r="AA500" s="24"/>
      <c r="AB500" s="24"/>
      <c r="AC500" s="24"/>
      <c r="AD500" s="24"/>
      <c r="AE500" s="24"/>
      <c r="AF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34"/>
      <c r="V501" s="24"/>
      <c r="W501" s="10"/>
      <c r="X501" s="24"/>
      <c r="Y501" s="24"/>
      <c r="Z501" s="24"/>
      <c r="AA501" s="24"/>
      <c r="AB501" s="24"/>
      <c r="AC501" s="24"/>
      <c r="AD501" s="24"/>
      <c r="AE501" s="24"/>
      <c r="AF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34"/>
      <c r="V502" s="24"/>
      <c r="W502" s="10"/>
      <c r="X502" s="24"/>
      <c r="Y502" s="24"/>
      <c r="Z502" s="24"/>
      <c r="AA502" s="24"/>
      <c r="AB502" s="24"/>
      <c r="AC502" s="24"/>
      <c r="AD502" s="24"/>
      <c r="AE502" s="24"/>
      <c r="AF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34"/>
      <c r="V503" s="24"/>
      <c r="W503" s="10"/>
      <c r="X503" s="24"/>
      <c r="Y503" s="24"/>
      <c r="Z503" s="24"/>
      <c r="AA503" s="24"/>
      <c r="AB503" s="24"/>
      <c r="AC503" s="24"/>
      <c r="AD503" s="24"/>
      <c r="AE503" s="24"/>
      <c r="AF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34"/>
      <c r="V504" s="24"/>
      <c r="W504" s="10"/>
      <c r="X504" s="24"/>
      <c r="Y504" s="24"/>
      <c r="Z504" s="24"/>
      <c r="AA504" s="24"/>
      <c r="AB504" s="24"/>
      <c r="AC504" s="24"/>
      <c r="AD504" s="24"/>
      <c r="AE504" s="24"/>
      <c r="AF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34"/>
      <c r="V505" s="24"/>
      <c r="W505" s="10"/>
      <c r="X505" s="24"/>
      <c r="Y505" s="24"/>
      <c r="Z505" s="24"/>
      <c r="AA505" s="24"/>
      <c r="AB505" s="24"/>
      <c r="AC505" s="24"/>
      <c r="AD505" s="24"/>
      <c r="AE505" s="24"/>
      <c r="AF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34"/>
      <c r="V506" s="24"/>
      <c r="W506" s="10"/>
      <c r="X506" s="24"/>
      <c r="Y506" s="24"/>
      <c r="Z506" s="24"/>
      <c r="AA506" s="24"/>
      <c r="AB506" s="24"/>
      <c r="AC506" s="24"/>
      <c r="AD506" s="24"/>
      <c r="AE506" s="24"/>
      <c r="AF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34"/>
      <c r="V507" s="24"/>
      <c r="W507" s="10"/>
      <c r="X507" s="24"/>
      <c r="Y507" s="24"/>
      <c r="Z507" s="24"/>
      <c r="AA507" s="24"/>
      <c r="AB507" s="24"/>
      <c r="AC507" s="24"/>
      <c r="AD507" s="24"/>
      <c r="AE507" s="24"/>
      <c r="AF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34"/>
      <c r="V508" s="24"/>
      <c r="W508" s="15"/>
      <c r="X508" s="24"/>
      <c r="Y508" s="24"/>
      <c r="Z508" s="24"/>
      <c r="AA508" s="24"/>
      <c r="AB508" s="24"/>
      <c r="AC508" s="24"/>
      <c r="AD508" s="24"/>
      <c r="AE508" s="24"/>
      <c r="AF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34"/>
      <c r="V509" s="24"/>
      <c r="W509" s="17"/>
      <c r="X509" s="24"/>
      <c r="Y509" s="24"/>
      <c r="Z509" s="24"/>
      <c r="AA509" s="24"/>
      <c r="AB509" s="24"/>
      <c r="AC509" s="24"/>
      <c r="AD509" s="24"/>
      <c r="AE509" s="24"/>
      <c r="AF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34"/>
      <c r="V510" s="24"/>
      <c r="W510" s="10"/>
      <c r="X510" s="24"/>
      <c r="Y510" s="24"/>
      <c r="Z510" s="24"/>
      <c r="AA510" s="24"/>
      <c r="AB510" s="24"/>
      <c r="AC510" s="24"/>
      <c r="AD510" s="24"/>
      <c r="AE510" s="24"/>
      <c r="AF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34"/>
      <c r="V511" s="24"/>
      <c r="W511" s="10"/>
      <c r="X511" s="24"/>
      <c r="Y511" s="24"/>
      <c r="Z511" s="24"/>
      <c r="AA511" s="24"/>
      <c r="AB511" s="24"/>
      <c r="AC511" s="24"/>
      <c r="AD511" s="24"/>
      <c r="AE511" s="24"/>
      <c r="AF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34"/>
      <c r="V512" s="24"/>
      <c r="W512" s="10"/>
      <c r="X512" s="24"/>
      <c r="Y512" s="24"/>
      <c r="Z512" s="24"/>
      <c r="AA512" s="24"/>
      <c r="AB512" s="24"/>
      <c r="AC512" s="24"/>
      <c r="AD512" s="24"/>
      <c r="AE512" s="24"/>
      <c r="AF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34"/>
      <c r="V513" s="24"/>
      <c r="W513" s="10"/>
      <c r="X513" s="24"/>
      <c r="Y513" s="24"/>
      <c r="Z513" s="24"/>
      <c r="AA513" s="24"/>
      <c r="AB513" s="24"/>
      <c r="AC513" s="24"/>
      <c r="AD513" s="24"/>
      <c r="AE513" s="24"/>
      <c r="AF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34"/>
      <c r="V514" s="24"/>
      <c r="W514" s="10"/>
      <c r="X514" s="24"/>
      <c r="Y514" s="24"/>
      <c r="Z514" s="24"/>
      <c r="AA514" s="24"/>
      <c r="AB514" s="24"/>
      <c r="AC514" s="24"/>
      <c r="AD514" s="24"/>
      <c r="AE514" s="24"/>
      <c r="AF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34"/>
      <c r="V515" s="24"/>
      <c r="W515" s="10"/>
      <c r="X515" s="24"/>
      <c r="Y515" s="24"/>
      <c r="Z515" s="24"/>
      <c r="AA515" s="24"/>
      <c r="AB515" s="24"/>
      <c r="AC515" s="24"/>
      <c r="AD515" s="24"/>
      <c r="AE515" s="24"/>
      <c r="AF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34"/>
      <c r="V516" s="24"/>
      <c r="W516" s="10"/>
      <c r="X516" s="24"/>
      <c r="Y516" s="24"/>
      <c r="Z516" s="24"/>
      <c r="AA516" s="24"/>
      <c r="AB516" s="24"/>
      <c r="AC516" s="24"/>
      <c r="AD516" s="24"/>
      <c r="AE516" s="24"/>
      <c r="AF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34"/>
      <c r="V517" s="24"/>
      <c r="W517" s="10"/>
      <c r="X517" s="24"/>
      <c r="Y517" s="24"/>
      <c r="Z517" s="24"/>
      <c r="AA517" s="24"/>
      <c r="AB517" s="24"/>
      <c r="AC517" s="24"/>
      <c r="AD517" s="24"/>
      <c r="AE517" s="24"/>
      <c r="AF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34"/>
      <c r="V518" s="24"/>
      <c r="W518" s="10"/>
      <c r="X518" s="24"/>
      <c r="Y518" s="24"/>
      <c r="Z518" s="24"/>
      <c r="AA518" s="24"/>
      <c r="AB518" s="24"/>
      <c r="AC518" s="24"/>
      <c r="AD518" s="24"/>
      <c r="AE518" s="24"/>
      <c r="AF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34"/>
      <c r="V519" s="24"/>
      <c r="W519" s="10"/>
      <c r="X519" s="24"/>
      <c r="Y519" s="24"/>
      <c r="Z519" s="24"/>
      <c r="AA519" s="24"/>
      <c r="AB519" s="24"/>
      <c r="AC519" s="24"/>
      <c r="AD519" s="24"/>
      <c r="AE519" s="24"/>
      <c r="AF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34"/>
      <c r="V520" s="24"/>
      <c r="W520" s="10"/>
      <c r="X520" s="24"/>
      <c r="Y520" s="24"/>
      <c r="Z520" s="24"/>
      <c r="AA520" s="24"/>
      <c r="AB520" s="24"/>
      <c r="AC520" s="24"/>
      <c r="AD520" s="24"/>
      <c r="AE520" s="24"/>
      <c r="AF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34"/>
      <c r="V521" s="24"/>
      <c r="W521" s="10"/>
      <c r="X521" s="24"/>
      <c r="Y521" s="24"/>
      <c r="Z521" s="24"/>
      <c r="AA521" s="24"/>
      <c r="AB521" s="24"/>
      <c r="AC521" s="24"/>
      <c r="AD521" s="24"/>
      <c r="AE521" s="24"/>
      <c r="AF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34"/>
      <c r="V522" s="24"/>
      <c r="W522" s="10"/>
      <c r="X522" s="24"/>
      <c r="Y522" s="24"/>
      <c r="Z522" s="24"/>
      <c r="AA522" s="24"/>
      <c r="AB522" s="24"/>
      <c r="AC522" s="24"/>
      <c r="AD522" s="24"/>
      <c r="AE522" s="24"/>
      <c r="AF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34"/>
      <c r="V523" s="24"/>
      <c r="W523" s="15"/>
      <c r="X523" s="24"/>
      <c r="Y523" s="24"/>
      <c r="Z523" s="24"/>
      <c r="AA523" s="24"/>
      <c r="AB523" s="24"/>
      <c r="AC523" s="24"/>
      <c r="AD523" s="24"/>
      <c r="AE523" s="24"/>
      <c r="AF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34"/>
      <c r="V524" s="24"/>
      <c r="W524" s="10"/>
      <c r="X524" s="24"/>
      <c r="Y524" s="24"/>
      <c r="Z524" s="24"/>
      <c r="AA524" s="24"/>
      <c r="AB524" s="24"/>
      <c r="AC524" s="24"/>
      <c r="AD524" s="24"/>
      <c r="AE524" s="24"/>
      <c r="AF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34"/>
      <c r="V525" s="24"/>
      <c r="W525" s="10"/>
      <c r="X525" s="24"/>
      <c r="Y525" s="24"/>
      <c r="Z525" s="24"/>
      <c r="AA525" s="24"/>
      <c r="AB525" s="24"/>
      <c r="AC525" s="24"/>
      <c r="AD525" s="24"/>
      <c r="AE525" s="24"/>
      <c r="AF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34"/>
      <c r="V526" s="24"/>
      <c r="W526" s="10"/>
      <c r="X526" s="24"/>
      <c r="Y526" s="24"/>
      <c r="Z526" s="24"/>
      <c r="AA526" s="24"/>
      <c r="AB526" s="24"/>
      <c r="AC526" s="24"/>
      <c r="AD526" s="24"/>
      <c r="AE526" s="24"/>
      <c r="AF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34"/>
      <c r="V527" s="24"/>
      <c r="W527" s="10"/>
      <c r="X527" s="24"/>
      <c r="Y527" s="24"/>
      <c r="Z527" s="24"/>
      <c r="AA527" s="24"/>
      <c r="AB527" s="24"/>
      <c r="AC527" s="24"/>
      <c r="AD527" s="24"/>
      <c r="AE527" s="24"/>
      <c r="AF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34"/>
      <c r="V528" s="24"/>
      <c r="W528" s="10"/>
      <c r="X528" s="24"/>
      <c r="Y528" s="24"/>
      <c r="Z528" s="24"/>
      <c r="AA528" s="24"/>
      <c r="AB528" s="24"/>
      <c r="AC528" s="24"/>
      <c r="AD528" s="24"/>
      <c r="AE528" s="24"/>
      <c r="AF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34"/>
      <c r="V529" s="24"/>
      <c r="W529" s="10"/>
      <c r="X529" s="24"/>
      <c r="Y529" s="24"/>
      <c r="Z529" s="24"/>
      <c r="AA529" s="24"/>
      <c r="AB529" s="24"/>
      <c r="AC529" s="24"/>
      <c r="AD529" s="24"/>
      <c r="AE529" s="24"/>
      <c r="AF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34"/>
      <c r="V530" s="24"/>
      <c r="W530" s="10"/>
      <c r="X530" s="24"/>
      <c r="Y530" s="24"/>
      <c r="Z530" s="24"/>
      <c r="AA530" s="24"/>
      <c r="AB530" s="24"/>
      <c r="AC530" s="24"/>
      <c r="AD530" s="24"/>
      <c r="AE530" s="24"/>
      <c r="AF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34"/>
      <c r="V531" s="24"/>
      <c r="W531" s="10"/>
      <c r="X531" s="24"/>
      <c r="Y531" s="24"/>
      <c r="Z531" s="24"/>
      <c r="AA531" s="24"/>
      <c r="AB531" s="24"/>
      <c r="AC531" s="24"/>
      <c r="AD531" s="24"/>
      <c r="AE531" s="24"/>
      <c r="AF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34"/>
      <c r="V532" s="24"/>
      <c r="W532" s="10"/>
      <c r="X532" s="24"/>
      <c r="Y532" s="24"/>
      <c r="Z532" s="24"/>
      <c r="AA532" s="24"/>
      <c r="AB532" s="24"/>
      <c r="AC532" s="24"/>
      <c r="AD532" s="24"/>
      <c r="AE532" s="24"/>
      <c r="AF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34"/>
      <c r="V533" s="24"/>
      <c r="W533" s="10"/>
      <c r="X533" s="24"/>
      <c r="Y533" s="24"/>
      <c r="Z533" s="24"/>
      <c r="AA533" s="24"/>
      <c r="AB533" s="24"/>
      <c r="AC533" s="24"/>
      <c r="AD533" s="24"/>
      <c r="AE533" s="24"/>
      <c r="AF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34"/>
      <c r="V534" s="24"/>
      <c r="W534" s="22"/>
      <c r="X534" s="24"/>
      <c r="Y534" s="24"/>
      <c r="Z534" s="24"/>
      <c r="AA534" s="24"/>
      <c r="AB534" s="24"/>
      <c r="AC534" s="24"/>
      <c r="AD534" s="24"/>
      <c r="AE534" s="24"/>
      <c r="AF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34"/>
      <c r="V535" s="24"/>
      <c r="W535" s="10"/>
      <c r="X535" s="24"/>
      <c r="Y535" s="24"/>
      <c r="Z535" s="24"/>
      <c r="AA535" s="24"/>
      <c r="AB535" s="24"/>
      <c r="AC535" s="24"/>
      <c r="AD535" s="24"/>
      <c r="AE535" s="24"/>
      <c r="AF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34"/>
      <c r="V536" s="24"/>
      <c r="W536" s="10"/>
      <c r="X536" s="24"/>
      <c r="Y536" s="24"/>
      <c r="Z536" s="24"/>
      <c r="AA536" s="24"/>
      <c r="AB536" s="24"/>
      <c r="AC536" s="24"/>
      <c r="AD536" s="24"/>
      <c r="AE536" s="24"/>
      <c r="AF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34"/>
      <c r="V537" s="24"/>
      <c r="W537" s="10"/>
      <c r="X537" s="24"/>
      <c r="Y537" s="24"/>
      <c r="Z537" s="24"/>
      <c r="AA537" s="24"/>
      <c r="AB537" s="24"/>
      <c r="AC537" s="24"/>
      <c r="AD537" s="24"/>
      <c r="AE537" s="24"/>
      <c r="AF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34"/>
      <c r="V538" s="24"/>
      <c r="W538" s="10"/>
      <c r="X538" s="24"/>
      <c r="Y538" s="24"/>
      <c r="Z538" s="24"/>
      <c r="AA538" s="24"/>
      <c r="AB538" s="24"/>
      <c r="AC538" s="24"/>
      <c r="AD538" s="24"/>
      <c r="AE538" s="24"/>
      <c r="AF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34"/>
      <c r="V539" s="24"/>
      <c r="W539" s="10"/>
      <c r="X539" s="24"/>
      <c r="Y539" s="24"/>
      <c r="Z539" s="24"/>
      <c r="AA539" s="24"/>
      <c r="AB539" s="24"/>
      <c r="AC539" s="24"/>
      <c r="AD539" s="24"/>
      <c r="AE539" s="24"/>
      <c r="AF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34"/>
      <c r="V540" s="24"/>
      <c r="W540" s="10"/>
      <c r="X540" s="24"/>
      <c r="Y540" s="24"/>
      <c r="Z540" s="24"/>
      <c r="AA540" s="24"/>
      <c r="AB540" s="24"/>
      <c r="AC540" s="24"/>
      <c r="AD540" s="24"/>
      <c r="AE540" s="24"/>
      <c r="AF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34"/>
      <c r="V541" s="24"/>
      <c r="W541" s="10"/>
      <c r="X541" s="24"/>
      <c r="Y541" s="24"/>
      <c r="Z541" s="24"/>
      <c r="AA541" s="24"/>
      <c r="AB541" s="24"/>
      <c r="AC541" s="24"/>
      <c r="AD541" s="24"/>
      <c r="AE541" s="24"/>
      <c r="AF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34"/>
      <c r="V542" s="24"/>
      <c r="W542" s="10"/>
      <c r="X542" s="24"/>
      <c r="Y542" s="24"/>
      <c r="Z542" s="24"/>
      <c r="AA542" s="24"/>
      <c r="AB542" s="24"/>
      <c r="AC542" s="24"/>
      <c r="AD542" s="24"/>
      <c r="AE542" s="24"/>
      <c r="AF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34"/>
      <c r="V543" s="24"/>
      <c r="W543" s="10"/>
      <c r="X543" s="24"/>
      <c r="Y543" s="24"/>
      <c r="Z543" s="24"/>
      <c r="AA543" s="24"/>
      <c r="AB543" s="24"/>
      <c r="AC543" s="24"/>
      <c r="AD543" s="24"/>
      <c r="AE543" s="24"/>
      <c r="AF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34"/>
      <c r="V544" s="24"/>
      <c r="W544" s="10"/>
      <c r="X544" s="24"/>
      <c r="Y544" s="24"/>
      <c r="Z544" s="24"/>
      <c r="AA544" s="24"/>
      <c r="AB544" s="24"/>
      <c r="AC544" s="24"/>
      <c r="AD544" s="24"/>
      <c r="AE544" s="24"/>
      <c r="AF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34"/>
      <c r="V545" s="24"/>
      <c r="W545" s="10"/>
      <c r="X545" s="24"/>
      <c r="Y545" s="24"/>
      <c r="Z545" s="24"/>
      <c r="AA545" s="24"/>
      <c r="AB545" s="24"/>
      <c r="AC545" s="24"/>
      <c r="AD545" s="24"/>
      <c r="AE545" s="24"/>
      <c r="AF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34"/>
      <c r="V546" s="24"/>
      <c r="W546" s="10"/>
      <c r="X546" s="24"/>
      <c r="Y546" s="24"/>
      <c r="Z546" s="24"/>
      <c r="AA546" s="24"/>
      <c r="AB546" s="24"/>
      <c r="AC546" s="24"/>
      <c r="AD546" s="24"/>
      <c r="AE546" s="24"/>
      <c r="AF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34"/>
      <c r="V547" s="24"/>
      <c r="W547" s="10"/>
      <c r="X547" s="24"/>
      <c r="Y547" s="24"/>
      <c r="Z547" s="24"/>
      <c r="AA547" s="24"/>
      <c r="AB547" s="24"/>
      <c r="AC547" s="24"/>
      <c r="AD547" s="24"/>
      <c r="AE547" s="24"/>
      <c r="AF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34"/>
      <c r="V548" s="24"/>
      <c r="W548" s="10"/>
      <c r="X548" s="24"/>
      <c r="Y548" s="24"/>
      <c r="Z548" s="24"/>
      <c r="AA548" s="24"/>
      <c r="AB548" s="24"/>
      <c r="AC548" s="24"/>
      <c r="AD548" s="24"/>
      <c r="AE548" s="24"/>
      <c r="AF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34"/>
      <c r="V549" s="24"/>
      <c r="W549" s="10"/>
      <c r="X549" s="24"/>
      <c r="Y549" s="24"/>
      <c r="Z549" s="24"/>
      <c r="AA549" s="24"/>
      <c r="AB549" s="24"/>
      <c r="AC549" s="24"/>
      <c r="AD549" s="24"/>
      <c r="AE549" s="24"/>
      <c r="AF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34"/>
      <c r="V550" s="24"/>
      <c r="W550" s="10"/>
      <c r="X550" s="24"/>
      <c r="Y550" s="24"/>
      <c r="Z550" s="24"/>
      <c r="AA550" s="24"/>
      <c r="AB550" s="24"/>
      <c r="AC550" s="24"/>
      <c r="AD550" s="24"/>
      <c r="AE550" s="24"/>
      <c r="AF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34"/>
      <c r="V551" s="24"/>
      <c r="W551" s="10"/>
      <c r="X551" s="24"/>
      <c r="Y551" s="24"/>
      <c r="Z551" s="24"/>
      <c r="AA551" s="24"/>
      <c r="AB551" s="24"/>
      <c r="AC551" s="24"/>
      <c r="AD551" s="24"/>
      <c r="AE551" s="24"/>
      <c r="AF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34"/>
      <c r="V552" s="24"/>
      <c r="W552" s="10"/>
      <c r="X552" s="24"/>
      <c r="Y552" s="24"/>
      <c r="Z552" s="24"/>
      <c r="AA552" s="24"/>
      <c r="AB552" s="24"/>
      <c r="AC552" s="24"/>
      <c r="AD552" s="24"/>
      <c r="AE552" s="24"/>
      <c r="AF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34"/>
      <c r="V553" s="24"/>
      <c r="W553" s="10"/>
      <c r="X553" s="24"/>
      <c r="Y553" s="24"/>
      <c r="Z553" s="24"/>
      <c r="AA553" s="24"/>
      <c r="AB553" s="24"/>
      <c r="AC553" s="24"/>
      <c r="AD553" s="24"/>
      <c r="AE553" s="24"/>
      <c r="AF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34"/>
      <c r="V554" s="24"/>
      <c r="W554" s="10"/>
      <c r="X554" s="24"/>
      <c r="Y554" s="24"/>
      <c r="Z554" s="24"/>
      <c r="AA554" s="24"/>
      <c r="AB554" s="24"/>
      <c r="AC554" s="24"/>
      <c r="AD554" s="24"/>
      <c r="AE554" s="24"/>
      <c r="AF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34"/>
      <c r="V555" s="24"/>
      <c r="W555" s="10"/>
      <c r="X555" s="24"/>
      <c r="Y555" s="24"/>
      <c r="Z555" s="24"/>
      <c r="AA555" s="24"/>
      <c r="AB555" s="24"/>
      <c r="AC555" s="24"/>
      <c r="AD555" s="24"/>
      <c r="AE555" s="24"/>
      <c r="AF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34"/>
      <c r="V556" s="24"/>
      <c r="W556" s="10"/>
      <c r="X556" s="24"/>
      <c r="Y556" s="24"/>
      <c r="Z556" s="24"/>
      <c r="AA556" s="24"/>
      <c r="AB556" s="24"/>
      <c r="AC556" s="24"/>
      <c r="AD556" s="24"/>
      <c r="AE556" s="24"/>
      <c r="AF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34"/>
      <c r="V557" s="24"/>
      <c r="W557" s="10"/>
      <c r="X557" s="24"/>
      <c r="Y557" s="24"/>
      <c r="Z557" s="24"/>
      <c r="AA557" s="24"/>
      <c r="AB557" s="24"/>
      <c r="AC557" s="24"/>
      <c r="AD557" s="24"/>
      <c r="AE557" s="24"/>
      <c r="AF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34"/>
      <c r="V558" s="24"/>
      <c r="W558" s="10"/>
      <c r="X558" s="24"/>
      <c r="Y558" s="24"/>
      <c r="Z558" s="24"/>
      <c r="AA558" s="24"/>
      <c r="AB558" s="24"/>
      <c r="AC558" s="24"/>
      <c r="AD558" s="24"/>
      <c r="AE558" s="24"/>
      <c r="AF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34"/>
      <c r="V559" s="24"/>
      <c r="W559" s="10"/>
      <c r="X559" s="24"/>
      <c r="Y559" s="24"/>
      <c r="Z559" s="24"/>
      <c r="AA559" s="24"/>
      <c r="AB559" s="24"/>
      <c r="AC559" s="24"/>
      <c r="AD559" s="24"/>
      <c r="AE559" s="24"/>
      <c r="AF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34"/>
      <c r="V560" s="24"/>
      <c r="W560" s="10"/>
      <c r="X560" s="24"/>
      <c r="Y560" s="24"/>
      <c r="Z560" s="24"/>
      <c r="AA560" s="24"/>
      <c r="AB560" s="24"/>
      <c r="AC560" s="24"/>
      <c r="AD560" s="24"/>
      <c r="AE560" s="24"/>
      <c r="AF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34"/>
      <c r="V561" s="24"/>
      <c r="W561" s="10"/>
      <c r="X561" s="24"/>
      <c r="Y561" s="24"/>
      <c r="Z561" s="24"/>
      <c r="AA561" s="24"/>
      <c r="AB561" s="24"/>
      <c r="AC561" s="24"/>
      <c r="AD561" s="24"/>
      <c r="AE561" s="24"/>
      <c r="AF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34"/>
      <c r="V562" s="24"/>
      <c r="W562" s="10"/>
      <c r="X562" s="24"/>
      <c r="Y562" s="24"/>
      <c r="Z562" s="24"/>
      <c r="AA562" s="24"/>
      <c r="AB562" s="24"/>
      <c r="AC562" s="24"/>
      <c r="AD562" s="24"/>
      <c r="AE562" s="24"/>
      <c r="AF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34"/>
      <c r="V563" s="24"/>
      <c r="W563" s="10"/>
      <c r="X563" s="24"/>
      <c r="Y563" s="24"/>
      <c r="Z563" s="24"/>
      <c r="AA563" s="24"/>
      <c r="AB563" s="24"/>
      <c r="AC563" s="24"/>
      <c r="AD563" s="24"/>
      <c r="AE563" s="24"/>
      <c r="AF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34"/>
      <c r="V564" s="24"/>
      <c r="W564" s="10"/>
      <c r="X564" s="24"/>
      <c r="Y564" s="24"/>
      <c r="Z564" s="24"/>
      <c r="AA564" s="24"/>
      <c r="AB564" s="24"/>
      <c r="AC564" s="24"/>
      <c r="AD564" s="24"/>
      <c r="AE564" s="24"/>
      <c r="AF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34"/>
      <c r="V565" s="24"/>
      <c r="W565" s="10"/>
      <c r="X565" s="24"/>
      <c r="Y565" s="24"/>
      <c r="Z565" s="24"/>
      <c r="AA565" s="24"/>
      <c r="AB565" s="24"/>
      <c r="AC565" s="24"/>
      <c r="AD565" s="24"/>
      <c r="AE565" s="24"/>
      <c r="AF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34"/>
      <c r="V566" s="24"/>
      <c r="W566" s="10"/>
      <c r="X566" s="24"/>
      <c r="Y566" s="24"/>
      <c r="Z566" s="24"/>
      <c r="AA566" s="24"/>
      <c r="AB566" s="24"/>
      <c r="AC566" s="24"/>
      <c r="AD566" s="24"/>
      <c r="AE566" s="24"/>
      <c r="AF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34"/>
      <c r="V567" s="24"/>
      <c r="W567" s="10"/>
      <c r="X567" s="24"/>
      <c r="Y567" s="24"/>
      <c r="Z567" s="24"/>
      <c r="AA567" s="24"/>
      <c r="AB567" s="24"/>
      <c r="AC567" s="24"/>
      <c r="AD567" s="24"/>
      <c r="AE567" s="24"/>
      <c r="AF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34"/>
      <c r="V568" s="24"/>
      <c r="W568" s="10"/>
      <c r="X568" s="24"/>
      <c r="Y568" s="24"/>
      <c r="Z568" s="24"/>
      <c r="AA568" s="24"/>
      <c r="AB568" s="24"/>
      <c r="AC568" s="24"/>
      <c r="AD568" s="24"/>
      <c r="AE568" s="24"/>
      <c r="AF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34"/>
      <c r="V569" s="24"/>
      <c r="W569" s="10"/>
      <c r="X569" s="24"/>
      <c r="Y569" s="24"/>
      <c r="Z569" s="24"/>
      <c r="AA569" s="24"/>
      <c r="AB569" s="24"/>
      <c r="AC569" s="24"/>
      <c r="AD569" s="24"/>
      <c r="AE569" s="24"/>
      <c r="AF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34"/>
      <c r="V570" s="24"/>
      <c r="W570" s="10"/>
      <c r="X570" s="24"/>
      <c r="Y570" s="24"/>
      <c r="Z570" s="24"/>
      <c r="AA570" s="24"/>
      <c r="AB570" s="24"/>
      <c r="AC570" s="24"/>
      <c r="AD570" s="24"/>
      <c r="AE570" s="24"/>
      <c r="AF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34"/>
      <c r="V571" s="24"/>
      <c r="W571" s="10"/>
      <c r="X571" s="24"/>
      <c r="Y571" s="24"/>
      <c r="Z571" s="24"/>
      <c r="AA571" s="24"/>
      <c r="AB571" s="24"/>
      <c r="AC571" s="24"/>
      <c r="AD571" s="24"/>
      <c r="AE571" s="24"/>
      <c r="AF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34"/>
      <c r="V572" s="24"/>
      <c r="W572" s="10"/>
      <c r="X572" s="24"/>
      <c r="Y572" s="24"/>
      <c r="Z572" s="24"/>
      <c r="AA572" s="24"/>
      <c r="AB572" s="24"/>
      <c r="AC572" s="24"/>
      <c r="AD572" s="24"/>
      <c r="AE572" s="24"/>
      <c r="AF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34"/>
      <c r="V573" s="24"/>
      <c r="W573" s="10"/>
      <c r="X573" s="24"/>
      <c r="Y573" s="24"/>
      <c r="Z573" s="24"/>
      <c r="AA573" s="24"/>
      <c r="AB573" s="24"/>
      <c r="AC573" s="24"/>
      <c r="AD573" s="24"/>
      <c r="AE573" s="24"/>
      <c r="AF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34"/>
      <c r="V574" s="24"/>
      <c r="W574" s="10"/>
      <c r="X574" s="24"/>
      <c r="Y574" s="24"/>
      <c r="Z574" s="24"/>
      <c r="AA574" s="24"/>
      <c r="AB574" s="24"/>
      <c r="AC574" s="24"/>
      <c r="AD574" s="24"/>
      <c r="AE574" s="24"/>
      <c r="AF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34"/>
      <c r="V575" s="24"/>
      <c r="W575" s="10"/>
      <c r="X575" s="24"/>
      <c r="Y575" s="24"/>
      <c r="Z575" s="24"/>
      <c r="AA575" s="24"/>
      <c r="AB575" s="24"/>
      <c r="AC575" s="24"/>
      <c r="AD575" s="24"/>
      <c r="AE575" s="24"/>
      <c r="AF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34"/>
      <c r="V576" s="24"/>
      <c r="W576" s="10"/>
      <c r="X576" s="24"/>
      <c r="Y576" s="24"/>
      <c r="Z576" s="24"/>
      <c r="AA576" s="24"/>
      <c r="AB576" s="24"/>
      <c r="AC576" s="24"/>
      <c r="AD576" s="24"/>
      <c r="AE576" s="24"/>
      <c r="AF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34"/>
      <c r="V577" s="24"/>
      <c r="W577" s="10"/>
      <c r="X577" s="24"/>
      <c r="Y577" s="24"/>
      <c r="Z577" s="24"/>
      <c r="AA577" s="24"/>
      <c r="AB577" s="24"/>
      <c r="AC577" s="24"/>
      <c r="AD577" s="24"/>
      <c r="AE577" s="24"/>
      <c r="AF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34"/>
      <c r="V578" s="24"/>
      <c r="W578" s="10"/>
      <c r="X578" s="24"/>
      <c r="Y578" s="24"/>
      <c r="Z578" s="24"/>
      <c r="AA578" s="24"/>
      <c r="AB578" s="24"/>
      <c r="AC578" s="24"/>
      <c r="AD578" s="24"/>
      <c r="AE578" s="24"/>
      <c r="AF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34"/>
      <c r="V579" s="24"/>
      <c r="W579" s="10"/>
      <c r="X579" s="24"/>
      <c r="Y579" s="24"/>
      <c r="Z579" s="24"/>
      <c r="AA579" s="24"/>
      <c r="AB579" s="24"/>
      <c r="AC579" s="24"/>
      <c r="AD579" s="24"/>
      <c r="AE579" s="24"/>
      <c r="AF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34"/>
      <c r="V580" s="24"/>
      <c r="W580" s="10"/>
      <c r="X580" s="24"/>
      <c r="Y580" s="24"/>
      <c r="Z580" s="24"/>
      <c r="AA580" s="24"/>
      <c r="AB580" s="24"/>
      <c r="AC580" s="24"/>
      <c r="AD580" s="24"/>
      <c r="AE580" s="24"/>
      <c r="AF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34"/>
      <c r="V581" s="24"/>
      <c r="W581" s="17"/>
      <c r="X581" s="24"/>
      <c r="Y581" s="24"/>
      <c r="Z581" s="24"/>
      <c r="AA581" s="24"/>
      <c r="AB581" s="24"/>
      <c r="AC581" s="24"/>
      <c r="AD581" s="24"/>
      <c r="AE581" s="24"/>
      <c r="AF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34"/>
      <c r="V582" s="24"/>
      <c r="W582" s="10"/>
      <c r="X582" s="24"/>
      <c r="Y582" s="24"/>
      <c r="Z582" s="24"/>
      <c r="AA582" s="24"/>
      <c r="AB582" s="24"/>
      <c r="AC582" s="24"/>
      <c r="AD582" s="24"/>
      <c r="AE582" s="24"/>
      <c r="AF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34"/>
      <c r="V583" s="24"/>
      <c r="W583" s="10"/>
      <c r="X583" s="24"/>
      <c r="Y583" s="24"/>
      <c r="Z583" s="24"/>
      <c r="AA583" s="24"/>
      <c r="AB583" s="24"/>
      <c r="AC583" s="24"/>
      <c r="AD583" s="24"/>
      <c r="AE583" s="24"/>
      <c r="AF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34"/>
      <c r="V584" s="24"/>
      <c r="W584" s="10"/>
      <c r="X584" s="24"/>
      <c r="Y584" s="24"/>
      <c r="Z584" s="24"/>
      <c r="AA584" s="24"/>
      <c r="AB584" s="24"/>
      <c r="AC584" s="24"/>
      <c r="AD584" s="24"/>
      <c r="AE584" s="24"/>
      <c r="AF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34"/>
      <c r="V585" s="24"/>
      <c r="W585" s="10"/>
      <c r="X585" s="24"/>
      <c r="Y585" s="24"/>
      <c r="Z585" s="24"/>
      <c r="AA585" s="24"/>
      <c r="AB585" s="24"/>
      <c r="AC585" s="24"/>
      <c r="AD585" s="24"/>
      <c r="AE585" s="24"/>
      <c r="AF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34"/>
      <c r="V586" s="24"/>
      <c r="W586" s="10"/>
      <c r="X586" s="24"/>
      <c r="Y586" s="24"/>
      <c r="Z586" s="24"/>
      <c r="AA586" s="24"/>
      <c r="AB586" s="24"/>
      <c r="AC586" s="24"/>
      <c r="AD586" s="24"/>
      <c r="AE586" s="24"/>
      <c r="AF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34"/>
      <c r="V587" s="24"/>
      <c r="W587" s="10"/>
      <c r="X587" s="24"/>
      <c r="Y587" s="24"/>
      <c r="Z587" s="24"/>
      <c r="AA587" s="24"/>
      <c r="AB587" s="24"/>
      <c r="AC587" s="24"/>
      <c r="AD587" s="24"/>
      <c r="AE587" s="24"/>
      <c r="AF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34"/>
      <c r="V588" s="24"/>
      <c r="W588" s="10"/>
      <c r="X588" s="24"/>
      <c r="Y588" s="24"/>
      <c r="Z588" s="24"/>
      <c r="AA588" s="24"/>
      <c r="AB588" s="24"/>
      <c r="AC588" s="24"/>
      <c r="AD588" s="24"/>
      <c r="AE588" s="24"/>
      <c r="AF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34"/>
      <c r="V589" s="24"/>
      <c r="W589" s="10"/>
      <c r="X589" s="24"/>
      <c r="Y589" s="24"/>
      <c r="Z589" s="24"/>
      <c r="AA589" s="24"/>
      <c r="AB589" s="24"/>
      <c r="AC589" s="24"/>
      <c r="AD589" s="24"/>
      <c r="AE589" s="24"/>
      <c r="AF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34"/>
      <c r="V590" s="24"/>
      <c r="W590" s="10"/>
      <c r="X590" s="24"/>
      <c r="Y590" s="24"/>
      <c r="Z590" s="24"/>
      <c r="AA590" s="24"/>
      <c r="AB590" s="24"/>
      <c r="AC590" s="24"/>
      <c r="AD590" s="24"/>
      <c r="AE590" s="24"/>
      <c r="AF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34"/>
      <c r="V591" s="24"/>
      <c r="W591" s="10"/>
      <c r="X591" s="24"/>
      <c r="Y591" s="24"/>
      <c r="Z591" s="24"/>
      <c r="AA591" s="24"/>
      <c r="AB591" s="24"/>
      <c r="AC591" s="24"/>
      <c r="AD591" s="24"/>
      <c r="AE591" s="24"/>
      <c r="AF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34"/>
      <c r="V592" s="24"/>
      <c r="W592" s="10"/>
      <c r="X592" s="24"/>
      <c r="Y592" s="24"/>
      <c r="Z592" s="24"/>
      <c r="AA592" s="24"/>
      <c r="AB592" s="24"/>
      <c r="AC592" s="24"/>
      <c r="AD592" s="24"/>
      <c r="AE592" s="24"/>
      <c r="AF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34"/>
      <c r="V593" s="24"/>
      <c r="W593" s="10"/>
      <c r="X593" s="24"/>
      <c r="Y593" s="24"/>
      <c r="Z593" s="24"/>
      <c r="AA593" s="24"/>
      <c r="AB593" s="24"/>
      <c r="AC593" s="24"/>
      <c r="AD593" s="24"/>
      <c r="AE593" s="24"/>
      <c r="AF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34"/>
      <c r="V594" s="24"/>
      <c r="W594" s="10"/>
      <c r="X594" s="24"/>
      <c r="Y594" s="24"/>
      <c r="Z594" s="24"/>
      <c r="AA594" s="24"/>
      <c r="AB594" s="24"/>
      <c r="AC594" s="24"/>
      <c r="AD594" s="24"/>
      <c r="AE594" s="24"/>
      <c r="AF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34"/>
      <c r="V595" s="24"/>
      <c r="W595" s="10"/>
      <c r="X595" s="24"/>
      <c r="Y595" s="24"/>
      <c r="Z595" s="24"/>
      <c r="AA595" s="24"/>
      <c r="AB595" s="24"/>
      <c r="AC595" s="24"/>
      <c r="AD595" s="24"/>
      <c r="AE595" s="24"/>
      <c r="AF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34"/>
      <c r="V596" s="24"/>
      <c r="W596" s="10"/>
      <c r="X596" s="24"/>
      <c r="Y596" s="24"/>
      <c r="Z596" s="24"/>
      <c r="AA596" s="24"/>
      <c r="AB596" s="24"/>
      <c r="AC596" s="24"/>
      <c r="AD596" s="24"/>
      <c r="AE596" s="24"/>
      <c r="AF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34"/>
      <c r="V597" s="24"/>
      <c r="W597" s="10"/>
      <c r="X597" s="24"/>
      <c r="Y597" s="24"/>
      <c r="Z597" s="24"/>
      <c r="AA597" s="24"/>
      <c r="AB597" s="24"/>
      <c r="AC597" s="24"/>
      <c r="AD597" s="24"/>
      <c r="AE597" s="24"/>
      <c r="AF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34"/>
      <c r="V598" s="24"/>
      <c r="W598" s="10"/>
      <c r="X598" s="24"/>
      <c r="Y598" s="24"/>
      <c r="Z598" s="24"/>
      <c r="AA598" s="24"/>
      <c r="AB598" s="24"/>
      <c r="AC598" s="24"/>
      <c r="AD598" s="24"/>
      <c r="AE598" s="24"/>
      <c r="AF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34"/>
      <c r="V599" s="24"/>
      <c r="W599" s="10"/>
      <c r="X599" s="24"/>
      <c r="Y599" s="24"/>
      <c r="Z599" s="24"/>
      <c r="AA599" s="24"/>
      <c r="AB599" s="24"/>
      <c r="AC599" s="24"/>
      <c r="AD599" s="24"/>
      <c r="AE599" s="24"/>
      <c r="AF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34"/>
      <c r="V600" s="24"/>
      <c r="W600" s="10"/>
      <c r="X600" s="24"/>
      <c r="Y600" s="24"/>
      <c r="Z600" s="24"/>
      <c r="AA600" s="24"/>
      <c r="AB600" s="24"/>
      <c r="AC600" s="24"/>
      <c r="AD600" s="24"/>
      <c r="AE600" s="24"/>
      <c r="AF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34"/>
      <c r="V601" s="24"/>
      <c r="W601" s="10"/>
      <c r="X601" s="24"/>
      <c r="Y601" s="24"/>
      <c r="Z601" s="24"/>
      <c r="AA601" s="24"/>
      <c r="AB601" s="24"/>
      <c r="AC601" s="24"/>
      <c r="AD601" s="24"/>
      <c r="AE601" s="24"/>
      <c r="AF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34"/>
      <c r="V602" s="24"/>
      <c r="W602" s="10"/>
      <c r="X602" s="24"/>
      <c r="Y602" s="24"/>
      <c r="Z602" s="24"/>
      <c r="AA602" s="24"/>
      <c r="AB602" s="24"/>
      <c r="AC602" s="24"/>
      <c r="AD602" s="24"/>
      <c r="AE602" s="24"/>
      <c r="AF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34"/>
      <c r="V603" s="24"/>
      <c r="W603" s="15"/>
      <c r="X603" s="24"/>
      <c r="Y603" s="24"/>
      <c r="Z603" s="24"/>
      <c r="AA603" s="24"/>
      <c r="AB603" s="24"/>
      <c r="AC603" s="24"/>
      <c r="AD603" s="24"/>
      <c r="AE603" s="24"/>
      <c r="AF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34"/>
      <c r="V604" s="24"/>
      <c r="W604" s="10"/>
      <c r="X604" s="24"/>
      <c r="Y604" s="24"/>
      <c r="Z604" s="24"/>
      <c r="AA604" s="24"/>
      <c r="AB604" s="24"/>
      <c r="AC604" s="24"/>
      <c r="AD604" s="24"/>
      <c r="AE604" s="24"/>
      <c r="AF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34"/>
      <c r="V605" s="24"/>
      <c r="W605" s="10"/>
      <c r="X605" s="24"/>
      <c r="Y605" s="24"/>
      <c r="Z605" s="24"/>
      <c r="AA605" s="24"/>
      <c r="AB605" s="24"/>
      <c r="AC605" s="24"/>
      <c r="AD605" s="24"/>
      <c r="AE605" s="24"/>
      <c r="AF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34"/>
      <c r="V606" s="24"/>
      <c r="W606" s="10"/>
      <c r="X606" s="24"/>
      <c r="Y606" s="24"/>
      <c r="Z606" s="24"/>
      <c r="AA606" s="24"/>
      <c r="AB606" s="24"/>
      <c r="AC606" s="24"/>
      <c r="AD606" s="24"/>
      <c r="AE606" s="24"/>
      <c r="AF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34"/>
      <c r="V607" s="24"/>
      <c r="W607" s="10"/>
      <c r="X607" s="24"/>
      <c r="Y607" s="24"/>
      <c r="Z607" s="24"/>
      <c r="AA607" s="24"/>
      <c r="AB607" s="24"/>
      <c r="AC607" s="24"/>
      <c r="AD607" s="24"/>
      <c r="AE607" s="24"/>
      <c r="AF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34"/>
      <c r="V608" s="24"/>
      <c r="W608" s="10"/>
      <c r="X608" s="24"/>
      <c r="Y608" s="24"/>
      <c r="Z608" s="24"/>
      <c r="AA608" s="24"/>
      <c r="AB608" s="24"/>
      <c r="AC608" s="24"/>
      <c r="AD608" s="24"/>
      <c r="AE608" s="24"/>
      <c r="AF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34"/>
      <c r="V609" s="24"/>
      <c r="W609" s="10"/>
      <c r="X609" s="24"/>
      <c r="Y609" s="24"/>
      <c r="Z609" s="24"/>
      <c r="AA609" s="24"/>
      <c r="AB609" s="24"/>
      <c r="AC609" s="24"/>
      <c r="AD609" s="24"/>
      <c r="AE609" s="24"/>
      <c r="AF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34"/>
      <c r="V610" s="24"/>
      <c r="W610" s="15"/>
      <c r="X610" s="24"/>
      <c r="Y610" s="24"/>
      <c r="Z610" s="24"/>
      <c r="AA610" s="24"/>
      <c r="AB610" s="24"/>
      <c r="AC610" s="24"/>
      <c r="AD610" s="24"/>
      <c r="AE610" s="24"/>
      <c r="AF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34"/>
      <c r="V611" s="24"/>
      <c r="W611" s="15"/>
      <c r="X611" s="24"/>
      <c r="Y611" s="24"/>
      <c r="Z611" s="24"/>
      <c r="AA611" s="24"/>
      <c r="AB611" s="24"/>
      <c r="AC611" s="24"/>
      <c r="AD611" s="24"/>
      <c r="AE611" s="24"/>
      <c r="AF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34"/>
      <c r="V612" s="24"/>
      <c r="W612" s="10"/>
      <c r="X612" s="24"/>
      <c r="Y612" s="24"/>
      <c r="Z612" s="24"/>
      <c r="AA612" s="24"/>
      <c r="AB612" s="24"/>
      <c r="AC612" s="24"/>
      <c r="AD612" s="24"/>
      <c r="AE612" s="24"/>
      <c r="AF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34"/>
      <c r="V613" s="24"/>
      <c r="W613" s="10"/>
      <c r="X613" s="24"/>
      <c r="Y613" s="24"/>
      <c r="Z613" s="24"/>
      <c r="AA613" s="24"/>
      <c r="AB613" s="24"/>
      <c r="AC613" s="24"/>
      <c r="AD613" s="24"/>
      <c r="AE613" s="24"/>
      <c r="AF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34"/>
      <c r="V614" s="24"/>
      <c r="W614" s="15"/>
      <c r="X614" s="24"/>
      <c r="Y614" s="24"/>
      <c r="Z614" s="24"/>
      <c r="AA614" s="24"/>
      <c r="AB614" s="24"/>
      <c r="AC614" s="24"/>
      <c r="AD614" s="24"/>
      <c r="AE614" s="24"/>
      <c r="AF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34"/>
      <c r="V615" s="24"/>
      <c r="W615" s="15"/>
      <c r="X615" s="24"/>
      <c r="Y615" s="24"/>
      <c r="Z615" s="24"/>
      <c r="AA615" s="24"/>
      <c r="AB615" s="24"/>
      <c r="AC615" s="24"/>
      <c r="AD615" s="24"/>
      <c r="AE615" s="24"/>
      <c r="AF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34"/>
      <c r="V616" s="24"/>
      <c r="W616" s="10"/>
      <c r="X616" s="24"/>
      <c r="Y616" s="24"/>
      <c r="Z616" s="24"/>
      <c r="AA616" s="24"/>
      <c r="AB616" s="24"/>
      <c r="AC616" s="24"/>
      <c r="AD616" s="24"/>
      <c r="AE616" s="24"/>
      <c r="AF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34"/>
      <c r="V617" s="24"/>
      <c r="W617" s="10"/>
      <c r="X617" s="24"/>
      <c r="Y617" s="24"/>
      <c r="Z617" s="24"/>
      <c r="AA617" s="24"/>
      <c r="AB617" s="24"/>
      <c r="AC617" s="24"/>
      <c r="AD617" s="24"/>
      <c r="AE617" s="24"/>
      <c r="AF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34"/>
      <c r="V618" s="24"/>
      <c r="W618" s="10"/>
      <c r="X618" s="24"/>
      <c r="Y618" s="24"/>
      <c r="Z618" s="24"/>
      <c r="AA618" s="24"/>
      <c r="AB618" s="24"/>
      <c r="AC618" s="24"/>
      <c r="AD618" s="24"/>
      <c r="AE618" s="24"/>
      <c r="AF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34"/>
      <c r="V619" s="24"/>
      <c r="W619" s="10"/>
      <c r="X619" s="24"/>
      <c r="Y619" s="24"/>
      <c r="Z619" s="24"/>
      <c r="AA619" s="24"/>
      <c r="AB619" s="24"/>
      <c r="AC619" s="24"/>
      <c r="AD619" s="24"/>
      <c r="AE619" s="24"/>
      <c r="AF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34"/>
      <c r="V620" s="24"/>
      <c r="W620" s="10"/>
      <c r="X620" s="24"/>
      <c r="Y620" s="24"/>
      <c r="Z620" s="24"/>
      <c r="AA620" s="24"/>
      <c r="AB620" s="24"/>
      <c r="AC620" s="24"/>
      <c r="AD620" s="24"/>
      <c r="AE620" s="24"/>
      <c r="AF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34"/>
      <c r="V621" s="24"/>
      <c r="W621" s="17"/>
      <c r="X621" s="24"/>
      <c r="Y621" s="24"/>
      <c r="Z621" s="24"/>
      <c r="AA621" s="24"/>
      <c r="AB621" s="24"/>
      <c r="AC621" s="24"/>
      <c r="AD621" s="24"/>
      <c r="AE621" s="24"/>
      <c r="AF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34"/>
      <c r="V622" s="24"/>
      <c r="W622" s="10"/>
      <c r="X622" s="24"/>
      <c r="Y622" s="24"/>
      <c r="Z622" s="24"/>
      <c r="AA622" s="24"/>
      <c r="AB622" s="24"/>
      <c r="AC622" s="24"/>
      <c r="AD622" s="24"/>
      <c r="AE622" s="24"/>
      <c r="AF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34"/>
      <c r="V623" s="24"/>
      <c r="W623" s="10"/>
      <c r="X623" s="24"/>
      <c r="Y623" s="24"/>
      <c r="Z623" s="24"/>
      <c r="AA623" s="24"/>
      <c r="AB623" s="24"/>
      <c r="AC623" s="24"/>
      <c r="AD623" s="24"/>
      <c r="AE623" s="24"/>
      <c r="AF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34"/>
      <c r="V624" s="24"/>
      <c r="W624" s="10"/>
      <c r="X624" s="24"/>
      <c r="Y624" s="24"/>
      <c r="Z624" s="24"/>
      <c r="AA624" s="24"/>
      <c r="AB624" s="24"/>
      <c r="AC624" s="24"/>
      <c r="AD624" s="24"/>
      <c r="AE624" s="24"/>
      <c r="AF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34"/>
      <c r="V625" s="24"/>
      <c r="W625" s="10"/>
      <c r="X625" s="24"/>
      <c r="Y625" s="24"/>
      <c r="Z625" s="24"/>
      <c r="AA625" s="24"/>
      <c r="AB625" s="24"/>
      <c r="AC625" s="24"/>
      <c r="AD625" s="24"/>
      <c r="AE625" s="24"/>
      <c r="AF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34"/>
      <c r="V626" s="24"/>
      <c r="W626" s="10"/>
      <c r="X626" s="24"/>
      <c r="Y626" s="24"/>
      <c r="Z626" s="24"/>
      <c r="AA626" s="24"/>
      <c r="AB626" s="24"/>
      <c r="AC626" s="24"/>
      <c r="AD626" s="24"/>
      <c r="AE626" s="24"/>
      <c r="AF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34"/>
      <c r="V627" s="24"/>
      <c r="W627" s="10"/>
      <c r="X627" s="24"/>
      <c r="Y627" s="24"/>
      <c r="Z627" s="24"/>
      <c r="AA627" s="24"/>
      <c r="AB627" s="24"/>
      <c r="AC627" s="24"/>
      <c r="AD627" s="24"/>
      <c r="AE627" s="24"/>
      <c r="AF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34"/>
      <c r="V628" s="24"/>
      <c r="W628" s="10"/>
      <c r="X628" s="24"/>
      <c r="Y628" s="24"/>
      <c r="Z628" s="24"/>
      <c r="AA628" s="24"/>
      <c r="AB628" s="24"/>
      <c r="AC628" s="24"/>
      <c r="AD628" s="24"/>
      <c r="AE628" s="24"/>
      <c r="AF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34"/>
      <c r="V629" s="24"/>
      <c r="W629" s="10"/>
      <c r="X629" s="24"/>
      <c r="Y629" s="24"/>
      <c r="Z629" s="24"/>
      <c r="AA629" s="24"/>
      <c r="AB629" s="24"/>
      <c r="AC629" s="24"/>
      <c r="AD629" s="24"/>
      <c r="AE629" s="24"/>
      <c r="AF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34"/>
      <c r="V630" s="24"/>
      <c r="W630" s="15"/>
      <c r="X630" s="24"/>
      <c r="Y630" s="24"/>
      <c r="Z630" s="24"/>
      <c r="AA630" s="24"/>
      <c r="AB630" s="24"/>
      <c r="AC630" s="24"/>
      <c r="AD630" s="24"/>
      <c r="AE630" s="24"/>
      <c r="AF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34"/>
      <c r="V631" s="24"/>
      <c r="W631" s="10"/>
      <c r="X631" s="24"/>
      <c r="Y631" s="24"/>
      <c r="Z631" s="24"/>
      <c r="AA631" s="24"/>
      <c r="AB631" s="24"/>
      <c r="AC631" s="24"/>
      <c r="AD631" s="24"/>
      <c r="AE631" s="24"/>
      <c r="AF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34"/>
      <c r="V632" s="24"/>
      <c r="W632" s="10"/>
      <c r="X632" s="24"/>
      <c r="Y632" s="24"/>
      <c r="Z632" s="24"/>
      <c r="AA632" s="24"/>
      <c r="AB632" s="24"/>
      <c r="AC632" s="24"/>
      <c r="AD632" s="24"/>
      <c r="AE632" s="24"/>
      <c r="AF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34"/>
      <c r="V633" s="24"/>
      <c r="W633" s="10"/>
      <c r="X633" s="24"/>
      <c r="Y633" s="24"/>
      <c r="Z633" s="24"/>
      <c r="AA633" s="24"/>
      <c r="AB633" s="24"/>
      <c r="AC633" s="24"/>
      <c r="AD633" s="24"/>
      <c r="AE633" s="24"/>
      <c r="AF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34"/>
      <c r="V634" s="24"/>
      <c r="W634" s="15"/>
      <c r="X634" s="24"/>
      <c r="Y634" s="24"/>
      <c r="Z634" s="24"/>
      <c r="AA634" s="24"/>
      <c r="AB634" s="24"/>
      <c r="AC634" s="24"/>
      <c r="AD634" s="24"/>
      <c r="AE634" s="24"/>
      <c r="AF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34"/>
      <c r="V635" s="24"/>
      <c r="W635" s="10"/>
      <c r="X635" s="24"/>
      <c r="Y635" s="24"/>
      <c r="Z635" s="24"/>
      <c r="AA635" s="24"/>
      <c r="AB635" s="24"/>
      <c r="AC635" s="24"/>
      <c r="AD635" s="24"/>
      <c r="AE635" s="24"/>
      <c r="AF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34"/>
      <c r="V636" s="24"/>
      <c r="W636" s="10"/>
      <c r="X636" s="24"/>
      <c r="Y636" s="24"/>
      <c r="Z636" s="24"/>
      <c r="AA636" s="24"/>
      <c r="AB636" s="24"/>
      <c r="AC636" s="24"/>
      <c r="AD636" s="24"/>
      <c r="AE636" s="24"/>
      <c r="AF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34"/>
      <c r="V637" s="24"/>
      <c r="W637" s="10"/>
      <c r="X637" s="24"/>
      <c r="Y637" s="24"/>
      <c r="Z637" s="24"/>
      <c r="AA637" s="24"/>
      <c r="AB637" s="24"/>
      <c r="AC637" s="24"/>
      <c r="AD637" s="24"/>
      <c r="AE637" s="24"/>
      <c r="AF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34"/>
      <c r="V638" s="24"/>
      <c r="W638" s="10"/>
      <c r="X638" s="24"/>
      <c r="Y638" s="24"/>
      <c r="Z638" s="24"/>
      <c r="AA638" s="24"/>
      <c r="AB638" s="24"/>
      <c r="AC638" s="24"/>
      <c r="AD638" s="24"/>
      <c r="AE638" s="24"/>
      <c r="AF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34"/>
      <c r="V639" s="24"/>
      <c r="W639" s="10"/>
      <c r="X639" s="24"/>
      <c r="Y639" s="24"/>
      <c r="Z639" s="24"/>
      <c r="AA639" s="24"/>
      <c r="AB639" s="24"/>
      <c r="AC639" s="24"/>
      <c r="AD639" s="24"/>
      <c r="AE639" s="24"/>
      <c r="AF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34"/>
      <c r="V640" s="24"/>
      <c r="W640" s="15"/>
      <c r="X640" s="24"/>
      <c r="Y640" s="24"/>
      <c r="Z640" s="24"/>
      <c r="AA640" s="24"/>
      <c r="AB640" s="24"/>
      <c r="AC640" s="24"/>
      <c r="AD640" s="24"/>
      <c r="AE640" s="24"/>
      <c r="AF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34"/>
      <c r="V641" s="24"/>
      <c r="W641" s="15"/>
      <c r="X641" s="24"/>
      <c r="Y641" s="24"/>
      <c r="Z641" s="24"/>
      <c r="AA641" s="24"/>
      <c r="AB641" s="24"/>
      <c r="AC641" s="24"/>
      <c r="AD641" s="24"/>
      <c r="AE641" s="24"/>
      <c r="AF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34"/>
      <c r="V642" s="24"/>
      <c r="W642" s="15"/>
      <c r="X642" s="24"/>
      <c r="Y642" s="24"/>
      <c r="Z642" s="24"/>
      <c r="AA642" s="24"/>
      <c r="AB642" s="24"/>
      <c r="AC642" s="24"/>
      <c r="AD642" s="24"/>
      <c r="AE642" s="24"/>
      <c r="AF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34"/>
      <c r="V643" s="24"/>
      <c r="W643" s="10"/>
      <c r="X643" s="24"/>
      <c r="Y643" s="24"/>
      <c r="Z643" s="24"/>
      <c r="AA643" s="24"/>
      <c r="AB643" s="24"/>
      <c r="AC643" s="24"/>
      <c r="AD643" s="24"/>
      <c r="AE643" s="24"/>
      <c r="AF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34"/>
      <c r="V644" s="24"/>
      <c r="W644" s="10"/>
      <c r="X644" s="24"/>
      <c r="Y644" s="24"/>
      <c r="Z644" s="24"/>
      <c r="AA644" s="24"/>
      <c r="AB644" s="24"/>
      <c r="AC644" s="24"/>
      <c r="AD644" s="24"/>
      <c r="AE644" s="24"/>
      <c r="AF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34"/>
      <c r="V645" s="24"/>
      <c r="W645" s="10"/>
      <c r="X645" s="24"/>
      <c r="Y645" s="24"/>
      <c r="Z645" s="24"/>
      <c r="AA645" s="24"/>
      <c r="AB645" s="24"/>
      <c r="AC645" s="24"/>
      <c r="AD645" s="24"/>
      <c r="AE645" s="24"/>
      <c r="AF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34"/>
      <c r="V646" s="24"/>
      <c r="W646" s="10"/>
      <c r="X646" s="24"/>
      <c r="Y646" s="24"/>
      <c r="Z646" s="24"/>
      <c r="AA646" s="24"/>
      <c r="AB646" s="24"/>
      <c r="AC646" s="24"/>
      <c r="AD646" s="24"/>
      <c r="AE646" s="24"/>
      <c r="AF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34"/>
      <c r="V647" s="24"/>
      <c r="W647" s="10"/>
      <c r="X647" s="24"/>
      <c r="Y647" s="24"/>
      <c r="Z647" s="24"/>
      <c r="AA647" s="24"/>
      <c r="AB647" s="24"/>
      <c r="AC647" s="24"/>
      <c r="AD647" s="24"/>
      <c r="AE647" s="24"/>
      <c r="AF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34"/>
      <c r="V648" s="24"/>
      <c r="W648" s="24"/>
      <c r="X648" s="24"/>
      <c r="Y648" s="24"/>
      <c r="Z648" s="24"/>
      <c r="AA648" s="24"/>
      <c r="AB648" s="24"/>
      <c r="AC648" s="24"/>
      <c r="AD648" s="24"/>
      <c r="AE648" s="24"/>
      <c r="AF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34"/>
      <c r="V649" s="24"/>
      <c r="W649" s="24"/>
      <c r="X649" s="24"/>
      <c r="Y649" s="24"/>
      <c r="Z649" s="24"/>
      <c r="AA649" s="24"/>
      <c r="AB649" s="24"/>
      <c r="AC649" s="24"/>
      <c r="AD649" s="24"/>
      <c r="AE649" s="24"/>
      <c r="AF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34"/>
      <c r="V650" s="24"/>
      <c r="W650" s="24"/>
      <c r="X650" s="24"/>
      <c r="Y650" s="24"/>
      <c r="Z650" s="24"/>
      <c r="AA650" s="24"/>
      <c r="AB650" s="24"/>
      <c r="AC650" s="24"/>
      <c r="AD650" s="24"/>
      <c r="AE650" s="24"/>
      <c r="AF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34"/>
      <c r="V651" s="24"/>
      <c r="W651" s="24"/>
      <c r="X651" s="24"/>
      <c r="Y651" s="24"/>
      <c r="Z651" s="24"/>
      <c r="AA651" s="24"/>
      <c r="AB651" s="24"/>
      <c r="AC651" s="24"/>
      <c r="AD651" s="24"/>
      <c r="AE651" s="24"/>
      <c r="AF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34"/>
      <c r="V652" s="24"/>
      <c r="W652" s="24"/>
      <c r="X652" s="24"/>
      <c r="Y652" s="24"/>
      <c r="Z652" s="24"/>
      <c r="AA652" s="24"/>
      <c r="AB652" s="24"/>
      <c r="AC652" s="24"/>
      <c r="AD652" s="24"/>
      <c r="AE652" s="24"/>
      <c r="AF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34"/>
      <c r="V653" s="24"/>
      <c r="W653" s="24"/>
      <c r="X653" s="24"/>
      <c r="Y653" s="24"/>
      <c r="Z653" s="24"/>
      <c r="AA653" s="24"/>
      <c r="AB653" s="24"/>
      <c r="AC653" s="24"/>
      <c r="AD653" s="24"/>
      <c r="AE653" s="24"/>
      <c r="AF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34"/>
      <c r="V654" s="24"/>
      <c r="W654" s="24"/>
      <c r="X654" s="24"/>
      <c r="Y654" s="24"/>
      <c r="Z654" s="24"/>
      <c r="AA654" s="24"/>
      <c r="AB654" s="24"/>
      <c r="AC654" s="24"/>
      <c r="AD654" s="24"/>
      <c r="AE654" s="24"/>
      <c r="AF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34"/>
      <c r="V655" s="24"/>
      <c r="W655" s="24"/>
      <c r="X655" s="24"/>
      <c r="Y655" s="24"/>
      <c r="Z655" s="24"/>
      <c r="AA655" s="24"/>
      <c r="AB655" s="24"/>
      <c r="AC655" s="24"/>
      <c r="AD655" s="24"/>
      <c r="AE655" s="24"/>
      <c r="AF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34"/>
      <c r="V656" s="24"/>
      <c r="W656" s="24"/>
      <c r="X656" s="24"/>
      <c r="Y656" s="24"/>
      <c r="Z656" s="24"/>
      <c r="AA656" s="24"/>
      <c r="AB656" s="24"/>
      <c r="AC656" s="24"/>
      <c r="AD656" s="24"/>
      <c r="AE656" s="24"/>
      <c r="AF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34"/>
      <c r="V657" s="24"/>
      <c r="W657" s="24"/>
      <c r="X657" s="24"/>
      <c r="Y657" s="24"/>
      <c r="Z657" s="24"/>
      <c r="AA657" s="24"/>
      <c r="AB657" s="24"/>
      <c r="AC657" s="24"/>
      <c r="AD657" s="24"/>
      <c r="AE657" s="24"/>
      <c r="AF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34"/>
      <c r="V658" s="24"/>
      <c r="W658" s="24"/>
      <c r="X658" s="24"/>
      <c r="Y658" s="24"/>
      <c r="Z658" s="24"/>
      <c r="AA658" s="24"/>
      <c r="AB658" s="24"/>
      <c r="AC658" s="24"/>
      <c r="AD658" s="24"/>
      <c r="AE658" s="24"/>
      <c r="AF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34"/>
      <c r="V659" s="24"/>
      <c r="W659" s="24"/>
      <c r="X659" s="24"/>
      <c r="Y659" s="24"/>
      <c r="Z659" s="24"/>
      <c r="AA659" s="24"/>
      <c r="AB659" s="24"/>
      <c r="AC659" s="24"/>
      <c r="AD659" s="24"/>
      <c r="AE659" s="24"/>
      <c r="AF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34"/>
      <c r="V660" s="24"/>
      <c r="W660" s="24"/>
      <c r="X660" s="24"/>
      <c r="Y660" s="24"/>
      <c r="Z660" s="24"/>
      <c r="AA660" s="24"/>
      <c r="AB660" s="24"/>
      <c r="AC660" s="24"/>
      <c r="AD660" s="24"/>
      <c r="AE660" s="24"/>
      <c r="AF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34"/>
      <c r="V661" s="24"/>
      <c r="W661" s="24"/>
      <c r="X661" s="24"/>
      <c r="Y661" s="24"/>
      <c r="Z661" s="24"/>
      <c r="AA661" s="24"/>
      <c r="AB661" s="24"/>
      <c r="AC661" s="24"/>
      <c r="AD661" s="24"/>
      <c r="AE661" s="24"/>
      <c r="AF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34"/>
      <c r="V662" s="24"/>
      <c r="W662" s="24"/>
      <c r="X662" s="24"/>
      <c r="Y662" s="24"/>
      <c r="Z662" s="24"/>
      <c r="AA662" s="24"/>
      <c r="AB662" s="24"/>
      <c r="AC662" s="24"/>
      <c r="AD662" s="24"/>
      <c r="AE662" s="24"/>
      <c r="AF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34"/>
      <c r="V663" s="24"/>
      <c r="W663" s="24"/>
      <c r="X663" s="24"/>
      <c r="Y663" s="24"/>
      <c r="Z663" s="24"/>
      <c r="AA663" s="24"/>
      <c r="AB663" s="24"/>
      <c r="AC663" s="24"/>
      <c r="AD663" s="24"/>
      <c r="AE663" s="24"/>
      <c r="AF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34"/>
      <c r="V664" s="24"/>
      <c r="W664" s="24"/>
      <c r="X664" s="24"/>
      <c r="Y664" s="24"/>
      <c r="Z664" s="24"/>
      <c r="AA664" s="24"/>
      <c r="AB664" s="24"/>
      <c r="AC664" s="24"/>
      <c r="AD664" s="24"/>
      <c r="AE664" s="24"/>
      <c r="AF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34"/>
      <c r="V665" s="24"/>
      <c r="W665" s="24"/>
      <c r="X665" s="24"/>
      <c r="Y665" s="24"/>
      <c r="Z665" s="24"/>
      <c r="AA665" s="24"/>
      <c r="AB665" s="24"/>
      <c r="AC665" s="24"/>
      <c r="AD665" s="24"/>
      <c r="AE665" s="24"/>
      <c r="AF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34"/>
      <c r="V666" s="24"/>
      <c r="W666" s="24"/>
      <c r="X666" s="24"/>
      <c r="Y666" s="24"/>
      <c r="Z666" s="24"/>
      <c r="AA666" s="24"/>
      <c r="AB666" s="24"/>
      <c r="AC666" s="24"/>
      <c r="AD666" s="24"/>
      <c r="AE666" s="24"/>
      <c r="AF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34"/>
      <c r="V667" s="24"/>
      <c r="W667" s="24"/>
      <c r="X667" s="24"/>
      <c r="Y667" s="24"/>
      <c r="Z667" s="24"/>
      <c r="AA667" s="24"/>
      <c r="AB667" s="24"/>
      <c r="AC667" s="24"/>
      <c r="AD667" s="24"/>
      <c r="AE667" s="24"/>
      <c r="AF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34"/>
      <c r="V668" s="24"/>
      <c r="W668" s="24"/>
      <c r="X668" s="24"/>
      <c r="Y668" s="24"/>
      <c r="Z668" s="24"/>
      <c r="AA668" s="24"/>
      <c r="AB668" s="24"/>
      <c r="AC668" s="24"/>
      <c r="AD668" s="24"/>
      <c r="AE668" s="24"/>
      <c r="AF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34"/>
      <c r="V669" s="24"/>
      <c r="W669" s="24"/>
      <c r="X669" s="24"/>
      <c r="Y669" s="24"/>
      <c r="Z669" s="24"/>
      <c r="AA669" s="24"/>
      <c r="AB669" s="24"/>
      <c r="AC669" s="24"/>
      <c r="AD669" s="24"/>
      <c r="AE669" s="24"/>
      <c r="AF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34"/>
      <c r="V670" s="24"/>
      <c r="W670" s="24"/>
      <c r="X670" s="24"/>
      <c r="Y670" s="24"/>
      <c r="Z670" s="24"/>
      <c r="AA670" s="24"/>
      <c r="AB670" s="24"/>
      <c r="AC670" s="24"/>
      <c r="AD670" s="24"/>
      <c r="AE670" s="24"/>
      <c r="AF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34"/>
      <c r="V671" s="24"/>
      <c r="W671" s="24"/>
      <c r="X671" s="24"/>
      <c r="Y671" s="24"/>
      <c r="Z671" s="24"/>
      <c r="AA671" s="24"/>
      <c r="AB671" s="24"/>
      <c r="AC671" s="24"/>
      <c r="AD671" s="24"/>
      <c r="AE671" s="24"/>
      <c r="AF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34"/>
      <c r="V672" s="24"/>
      <c r="W672" s="24"/>
      <c r="X672" s="24"/>
      <c r="Y672" s="24"/>
      <c r="Z672" s="24"/>
      <c r="AA672" s="24"/>
      <c r="AB672" s="24"/>
      <c r="AC672" s="24"/>
      <c r="AD672" s="24"/>
      <c r="AE672" s="24"/>
      <c r="AF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34"/>
      <c r="V673" s="24"/>
      <c r="W673" s="24"/>
      <c r="X673" s="24"/>
      <c r="Y673" s="24"/>
      <c r="Z673" s="24"/>
      <c r="AA673" s="24"/>
      <c r="AB673" s="24"/>
      <c r="AC673" s="24"/>
      <c r="AD673" s="24"/>
      <c r="AE673" s="24"/>
      <c r="AF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34"/>
      <c r="V674" s="24"/>
      <c r="W674" s="24"/>
      <c r="X674" s="24"/>
      <c r="Y674" s="24"/>
      <c r="Z674" s="24"/>
      <c r="AA674" s="24"/>
      <c r="AB674" s="24"/>
      <c r="AC674" s="24"/>
      <c r="AD674" s="24"/>
      <c r="AE674" s="24"/>
      <c r="AF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34"/>
      <c r="V675" s="24"/>
      <c r="W675" s="24"/>
      <c r="X675" s="24"/>
      <c r="Y675" s="24"/>
      <c r="Z675" s="24"/>
      <c r="AA675" s="24"/>
      <c r="AB675" s="24"/>
      <c r="AC675" s="24"/>
      <c r="AD675" s="24"/>
      <c r="AE675" s="24"/>
      <c r="AF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34"/>
      <c r="V676" s="24"/>
      <c r="W676" s="24"/>
      <c r="X676" s="24"/>
      <c r="Y676" s="24"/>
      <c r="Z676" s="24"/>
      <c r="AA676" s="24"/>
      <c r="AB676" s="24"/>
      <c r="AC676" s="24"/>
      <c r="AD676" s="24"/>
      <c r="AE676" s="24"/>
      <c r="AF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34"/>
      <c r="V677" s="24"/>
      <c r="W677" s="24"/>
      <c r="X677" s="24"/>
      <c r="Y677" s="24"/>
      <c r="Z677" s="24"/>
      <c r="AA677" s="24"/>
      <c r="AB677" s="24"/>
      <c r="AC677" s="24"/>
      <c r="AD677" s="24"/>
      <c r="AE677" s="24"/>
      <c r="AF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34"/>
      <c r="V678" s="24"/>
      <c r="W678" s="24"/>
      <c r="X678" s="24"/>
      <c r="Y678" s="24"/>
      <c r="Z678" s="24"/>
      <c r="AA678" s="24"/>
      <c r="AB678" s="24"/>
      <c r="AC678" s="24"/>
      <c r="AD678" s="24"/>
      <c r="AE678" s="24"/>
      <c r="AF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34"/>
      <c r="V679" s="24"/>
      <c r="W679" s="24"/>
      <c r="X679" s="24"/>
      <c r="Y679" s="24"/>
      <c r="Z679" s="24"/>
      <c r="AA679" s="24"/>
      <c r="AB679" s="24"/>
      <c r="AC679" s="24"/>
      <c r="AD679" s="24"/>
      <c r="AE679" s="24"/>
      <c r="AF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34"/>
      <c r="V680" s="24"/>
      <c r="W680" s="24"/>
      <c r="X680" s="24"/>
      <c r="Y680" s="24"/>
      <c r="Z680" s="24"/>
      <c r="AA680" s="24"/>
      <c r="AB680" s="24"/>
      <c r="AC680" s="24"/>
      <c r="AD680" s="24"/>
      <c r="AE680" s="24"/>
      <c r="AF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34"/>
      <c r="V681" s="24"/>
      <c r="W681" s="24"/>
      <c r="X681" s="24"/>
      <c r="Y681" s="24"/>
      <c r="Z681" s="24"/>
      <c r="AA681" s="24"/>
      <c r="AB681" s="24"/>
      <c r="AC681" s="24"/>
      <c r="AD681" s="24"/>
      <c r="AE681" s="24"/>
      <c r="AF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34"/>
      <c r="V682" s="24"/>
      <c r="W682" s="24"/>
      <c r="X682" s="24"/>
      <c r="Y682" s="24"/>
      <c r="Z682" s="24"/>
      <c r="AA682" s="24"/>
      <c r="AB682" s="24"/>
      <c r="AC682" s="24"/>
      <c r="AD682" s="24"/>
      <c r="AE682" s="24"/>
      <c r="AF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34"/>
      <c r="V683" s="24"/>
      <c r="W683" s="24"/>
      <c r="X683" s="24"/>
      <c r="Y683" s="24"/>
      <c r="Z683" s="24"/>
      <c r="AA683" s="24"/>
      <c r="AB683" s="24"/>
      <c r="AC683" s="24"/>
      <c r="AD683" s="24"/>
      <c r="AE683" s="24"/>
      <c r="AF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34"/>
      <c r="V684" s="24"/>
      <c r="W684" s="24"/>
      <c r="X684" s="24"/>
      <c r="Y684" s="24"/>
      <c r="Z684" s="24"/>
      <c r="AA684" s="24"/>
      <c r="AB684" s="24"/>
      <c r="AC684" s="24"/>
      <c r="AD684" s="24"/>
      <c r="AE684" s="24"/>
      <c r="AF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34"/>
      <c r="V685" s="24"/>
      <c r="W685" s="24"/>
      <c r="X685" s="24"/>
      <c r="Y685" s="24"/>
      <c r="Z685" s="24"/>
      <c r="AA685" s="24"/>
      <c r="AB685" s="24"/>
      <c r="AC685" s="24"/>
      <c r="AD685" s="24"/>
      <c r="AE685" s="24"/>
      <c r="AF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34"/>
      <c r="V686" s="24"/>
      <c r="W686" s="24"/>
      <c r="X686" s="24"/>
      <c r="Y686" s="24"/>
      <c r="Z686" s="24"/>
      <c r="AA686" s="24"/>
      <c r="AB686" s="24"/>
      <c r="AC686" s="24"/>
      <c r="AD686" s="24"/>
      <c r="AE686" s="24"/>
      <c r="AF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34"/>
      <c r="V687" s="24"/>
      <c r="W687" s="24"/>
      <c r="X687" s="24"/>
      <c r="Y687" s="24"/>
      <c r="Z687" s="24"/>
      <c r="AA687" s="24"/>
      <c r="AB687" s="24"/>
      <c r="AC687" s="24"/>
      <c r="AD687" s="24"/>
      <c r="AE687" s="24"/>
      <c r="AF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34"/>
      <c r="V688" s="24"/>
      <c r="W688" s="24"/>
      <c r="X688" s="24"/>
      <c r="Y688" s="24"/>
      <c r="Z688" s="24"/>
      <c r="AA688" s="24"/>
      <c r="AB688" s="24"/>
      <c r="AC688" s="24"/>
      <c r="AD688" s="24"/>
      <c r="AE688" s="24"/>
      <c r="AF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34"/>
      <c r="V689" s="24"/>
      <c r="W689" s="24"/>
      <c r="X689" s="24"/>
      <c r="Y689" s="24"/>
      <c r="Z689" s="24"/>
      <c r="AA689" s="24"/>
      <c r="AB689" s="24"/>
      <c r="AC689" s="24"/>
      <c r="AD689" s="24"/>
      <c r="AE689" s="24"/>
      <c r="AF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34"/>
      <c r="V690" s="24"/>
      <c r="W690" s="24"/>
      <c r="X690" s="24"/>
      <c r="Y690" s="24"/>
      <c r="Z690" s="24"/>
      <c r="AA690" s="24"/>
      <c r="AB690" s="24"/>
      <c r="AC690" s="24"/>
      <c r="AD690" s="24"/>
      <c r="AE690" s="24"/>
      <c r="AF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34"/>
      <c r="V691" s="24"/>
      <c r="W691" s="24"/>
      <c r="X691" s="24"/>
      <c r="Y691" s="24"/>
      <c r="Z691" s="24"/>
      <c r="AA691" s="24"/>
      <c r="AB691" s="24"/>
      <c r="AC691" s="24"/>
      <c r="AD691" s="24"/>
      <c r="AE691" s="24"/>
      <c r="AF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34"/>
      <c r="V692" s="24"/>
      <c r="W692" s="24"/>
      <c r="X692" s="24"/>
      <c r="Y692" s="24"/>
      <c r="Z692" s="24"/>
      <c r="AA692" s="24"/>
      <c r="AB692" s="24"/>
      <c r="AC692" s="24"/>
      <c r="AD692" s="24"/>
      <c r="AE692" s="24"/>
      <c r="AF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34"/>
      <c r="V693" s="24"/>
      <c r="W693" s="24"/>
      <c r="X693" s="24"/>
      <c r="Y693" s="24"/>
      <c r="Z693" s="24"/>
      <c r="AA693" s="24"/>
      <c r="AB693" s="24"/>
      <c r="AC693" s="24"/>
      <c r="AD693" s="24"/>
      <c r="AE693" s="24"/>
      <c r="AF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34"/>
      <c r="V694" s="24"/>
      <c r="W694" s="24"/>
      <c r="X694" s="24"/>
      <c r="Y694" s="24"/>
      <c r="Z694" s="24"/>
      <c r="AA694" s="24"/>
      <c r="AB694" s="24"/>
      <c r="AC694" s="24"/>
      <c r="AD694" s="24"/>
      <c r="AE694" s="24"/>
      <c r="AF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34"/>
      <c r="V695" s="24"/>
      <c r="W695" s="24"/>
      <c r="X695" s="24"/>
      <c r="Y695" s="24"/>
      <c r="Z695" s="24"/>
      <c r="AA695" s="24"/>
      <c r="AB695" s="24"/>
      <c r="AC695" s="24"/>
      <c r="AD695" s="24"/>
      <c r="AE695" s="24"/>
      <c r="AF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34"/>
      <c r="V696" s="24"/>
      <c r="W696" s="24"/>
      <c r="X696" s="24"/>
      <c r="Y696" s="24"/>
      <c r="Z696" s="24"/>
      <c r="AA696" s="24"/>
      <c r="AB696" s="24"/>
      <c r="AC696" s="24"/>
      <c r="AD696" s="24"/>
      <c r="AE696" s="24"/>
      <c r="AF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34"/>
      <c r="V697" s="24"/>
      <c r="W697" s="24"/>
      <c r="X697" s="24"/>
      <c r="Y697" s="24"/>
      <c r="Z697" s="24"/>
      <c r="AA697" s="24"/>
      <c r="AB697" s="24"/>
      <c r="AC697" s="24"/>
      <c r="AD697" s="24"/>
      <c r="AE697" s="24"/>
      <c r="AF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34"/>
      <c r="V698" s="24"/>
      <c r="W698" s="24"/>
      <c r="X698" s="24"/>
      <c r="Y698" s="24"/>
      <c r="Z698" s="24"/>
      <c r="AA698" s="24"/>
      <c r="AB698" s="24"/>
      <c r="AC698" s="24"/>
      <c r="AD698" s="24"/>
      <c r="AE698" s="24"/>
      <c r="AF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34"/>
      <c r="V699" s="24"/>
      <c r="W699" s="24"/>
      <c r="X699" s="24"/>
      <c r="Y699" s="24"/>
      <c r="Z699" s="24"/>
      <c r="AA699" s="24"/>
      <c r="AB699" s="24"/>
      <c r="AC699" s="24"/>
      <c r="AD699" s="24"/>
      <c r="AE699" s="24"/>
      <c r="AF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34"/>
      <c r="V700" s="24"/>
      <c r="W700" s="24"/>
      <c r="X700" s="24"/>
      <c r="Y700" s="24"/>
      <c r="Z700" s="24"/>
      <c r="AA700" s="24"/>
      <c r="AB700" s="24"/>
      <c r="AC700" s="24"/>
      <c r="AD700" s="24"/>
      <c r="AE700" s="24"/>
      <c r="AF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34"/>
      <c r="V701" s="24"/>
      <c r="W701" s="24"/>
      <c r="X701" s="24"/>
      <c r="Y701" s="24"/>
      <c r="Z701" s="24"/>
      <c r="AA701" s="24"/>
      <c r="AB701" s="24"/>
      <c r="AC701" s="24"/>
      <c r="AD701" s="24"/>
      <c r="AE701" s="24"/>
      <c r="AF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34"/>
      <c r="V702" s="24"/>
      <c r="W702" s="24"/>
      <c r="X702" s="24"/>
      <c r="Y702" s="24"/>
      <c r="Z702" s="24"/>
      <c r="AA702" s="24"/>
      <c r="AB702" s="24"/>
      <c r="AC702" s="24"/>
      <c r="AD702" s="24"/>
      <c r="AE702" s="24"/>
      <c r="AF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34"/>
      <c r="V703" s="24"/>
      <c r="W703" s="24"/>
      <c r="X703" s="24"/>
      <c r="Y703" s="24"/>
      <c r="Z703" s="24"/>
      <c r="AA703" s="24"/>
      <c r="AB703" s="24"/>
      <c r="AC703" s="24"/>
      <c r="AD703" s="24"/>
      <c r="AE703" s="24"/>
      <c r="AF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34"/>
      <c r="V704" s="24"/>
      <c r="W704" s="24"/>
      <c r="X704" s="24"/>
      <c r="Y704" s="24"/>
      <c r="Z704" s="24"/>
      <c r="AA704" s="24"/>
      <c r="AB704" s="24"/>
      <c r="AC704" s="24"/>
      <c r="AD704" s="24"/>
      <c r="AE704" s="24"/>
      <c r="AF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34"/>
      <c r="V705" s="24"/>
      <c r="W705" s="24"/>
      <c r="X705" s="24"/>
      <c r="Y705" s="24"/>
      <c r="Z705" s="24"/>
      <c r="AA705" s="24"/>
      <c r="AB705" s="24"/>
      <c r="AC705" s="24"/>
      <c r="AD705" s="24"/>
      <c r="AE705" s="24"/>
      <c r="AF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34"/>
      <c r="V706" s="24"/>
      <c r="W706" s="24"/>
      <c r="X706" s="24"/>
      <c r="Y706" s="24"/>
      <c r="Z706" s="24"/>
      <c r="AA706" s="24"/>
      <c r="AB706" s="24"/>
      <c r="AC706" s="24"/>
      <c r="AD706" s="24"/>
      <c r="AE706" s="24"/>
      <c r="AF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34"/>
      <c r="V707" s="24"/>
      <c r="W707" s="24"/>
      <c r="X707" s="24"/>
      <c r="Y707" s="24"/>
      <c r="Z707" s="24"/>
      <c r="AA707" s="24"/>
      <c r="AB707" s="24"/>
      <c r="AC707" s="24"/>
      <c r="AD707" s="24"/>
      <c r="AE707" s="24"/>
      <c r="AF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34"/>
      <c r="V708" s="24"/>
      <c r="W708" s="24"/>
      <c r="X708" s="24"/>
      <c r="Y708" s="24"/>
      <c r="Z708" s="24"/>
      <c r="AA708" s="24"/>
      <c r="AB708" s="24"/>
      <c r="AC708" s="24"/>
      <c r="AD708" s="24"/>
      <c r="AE708" s="24"/>
      <c r="AF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34"/>
      <c r="V709" s="24"/>
      <c r="W709" s="24"/>
      <c r="X709" s="24"/>
      <c r="Y709" s="24"/>
      <c r="Z709" s="24"/>
      <c r="AA709" s="24"/>
      <c r="AB709" s="24"/>
      <c r="AC709" s="24"/>
      <c r="AD709" s="24"/>
      <c r="AE709" s="24"/>
      <c r="AF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34"/>
      <c r="V710" s="24"/>
      <c r="W710" s="24"/>
      <c r="X710" s="24"/>
      <c r="Y710" s="24"/>
      <c r="Z710" s="24"/>
      <c r="AA710" s="24"/>
      <c r="AB710" s="24"/>
      <c r="AC710" s="24"/>
      <c r="AD710" s="24"/>
      <c r="AE710" s="24"/>
      <c r="AF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34"/>
      <c r="V711" s="24"/>
      <c r="W711" s="24"/>
      <c r="X711" s="24"/>
      <c r="Y711" s="24"/>
      <c r="Z711" s="24"/>
      <c r="AA711" s="24"/>
      <c r="AB711" s="24"/>
      <c r="AC711" s="24"/>
      <c r="AD711" s="24"/>
      <c r="AE711" s="24"/>
      <c r="AF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34"/>
      <c r="V712" s="24"/>
      <c r="W712" s="24"/>
      <c r="X712" s="24"/>
      <c r="Y712" s="24"/>
      <c r="Z712" s="24"/>
      <c r="AA712" s="24"/>
      <c r="AB712" s="24"/>
      <c r="AC712" s="24"/>
      <c r="AD712" s="24"/>
      <c r="AE712" s="24"/>
      <c r="AF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34"/>
      <c r="V713" s="24"/>
      <c r="W713" s="24"/>
      <c r="X713" s="24"/>
      <c r="Y713" s="24"/>
      <c r="Z713" s="24"/>
      <c r="AA713" s="24"/>
      <c r="AB713" s="24"/>
      <c r="AC713" s="24"/>
      <c r="AD713" s="24"/>
      <c r="AE713" s="24"/>
      <c r="AF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34"/>
      <c r="V714" s="24"/>
      <c r="W714" s="24"/>
      <c r="X714" s="24"/>
      <c r="Y714" s="24"/>
      <c r="Z714" s="24"/>
      <c r="AA714" s="24"/>
      <c r="AB714" s="24"/>
      <c r="AC714" s="24"/>
      <c r="AD714" s="24"/>
      <c r="AE714" s="24"/>
      <c r="AF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34"/>
      <c r="V715" s="24"/>
      <c r="W715" s="24"/>
      <c r="X715" s="24"/>
      <c r="Y715" s="24"/>
      <c r="Z715" s="24"/>
      <c r="AA715" s="24"/>
      <c r="AB715" s="24"/>
      <c r="AC715" s="24"/>
      <c r="AD715" s="24"/>
      <c r="AE715" s="24"/>
      <c r="AF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34"/>
      <c r="V716" s="24"/>
      <c r="W716" s="24"/>
      <c r="X716" s="24"/>
      <c r="Y716" s="24"/>
      <c r="Z716" s="24"/>
      <c r="AA716" s="24"/>
      <c r="AB716" s="24"/>
      <c r="AC716" s="24"/>
      <c r="AD716" s="24"/>
      <c r="AE716" s="24"/>
      <c r="AF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34"/>
      <c r="V717" s="24"/>
      <c r="W717" s="24"/>
      <c r="X717" s="24"/>
      <c r="Y717" s="24"/>
      <c r="Z717" s="24"/>
      <c r="AA717" s="24"/>
      <c r="AB717" s="24"/>
      <c r="AC717" s="24"/>
      <c r="AD717" s="24"/>
      <c r="AE717" s="24"/>
      <c r="AF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34"/>
      <c r="V718" s="24"/>
      <c r="W718" s="24"/>
      <c r="X718" s="24"/>
      <c r="Y718" s="24"/>
      <c r="Z718" s="24"/>
      <c r="AA718" s="24"/>
      <c r="AB718" s="24"/>
      <c r="AC718" s="24"/>
      <c r="AD718" s="24"/>
      <c r="AE718" s="24"/>
      <c r="AF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34"/>
      <c r="V719" s="24"/>
      <c r="W719" s="24"/>
      <c r="X719" s="24"/>
      <c r="Y719" s="24"/>
      <c r="Z719" s="24"/>
      <c r="AA719" s="24"/>
      <c r="AB719" s="24"/>
      <c r="AC719" s="24"/>
      <c r="AD719" s="24"/>
      <c r="AE719" s="24"/>
      <c r="AF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34"/>
      <c r="V720" s="24"/>
      <c r="W720" s="24"/>
      <c r="X720" s="24"/>
      <c r="Y720" s="24"/>
      <c r="Z720" s="24"/>
      <c r="AA720" s="24"/>
      <c r="AB720" s="24"/>
      <c r="AC720" s="24"/>
      <c r="AD720" s="24"/>
      <c r="AE720" s="24"/>
      <c r="AF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34"/>
      <c r="V721" s="24"/>
      <c r="W721" s="24"/>
      <c r="X721" s="24"/>
      <c r="Y721" s="24"/>
      <c r="Z721" s="24"/>
      <c r="AA721" s="24"/>
      <c r="AB721" s="24"/>
      <c r="AC721" s="24"/>
      <c r="AD721" s="24"/>
      <c r="AE721" s="24"/>
      <c r="AF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34"/>
      <c r="V722" s="24"/>
      <c r="W722" s="24"/>
      <c r="X722" s="24"/>
      <c r="Y722" s="24"/>
      <c r="Z722" s="24"/>
      <c r="AA722" s="24"/>
      <c r="AB722" s="24"/>
      <c r="AC722" s="24"/>
      <c r="AD722" s="24"/>
      <c r="AE722" s="24"/>
      <c r="AF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34"/>
      <c r="V723" s="24"/>
      <c r="W723" s="24"/>
      <c r="X723" s="24"/>
      <c r="Y723" s="24"/>
      <c r="Z723" s="24"/>
      <c r="AA723" s="24"/>
      <c r="AB723" s="24"/>
      <c r="AC723" s="24"/>
      <c r="AD723" s="24"/>
      <c r="AE723" s="24"/>
      <c r="AF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34"/>
      <c r="V724" s="24"/>
      <c r="W724" s="24"/>
      <c r="X724" s="24"/>
      <c r="Y724" s="24"/>
      <c r="Z724" s="24"/>
      <c r="AA724" s="24"/>
      <c r="AB724" s="24"/>
      <c r="AC724" s="24"/>
      <c r="AD724" s="24"/>
      <c r="AE724" s="24"/>
      <c r="AF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34"/>
      <c r="V725" s="24"/>
      <c r="W725" s="24"/>
      <c r="X725" s="24"/>
      <c r="Y725" s="24"/>
      <c r="Z725" s="24"/>
      <c r="AA725" s="24"/>
      <c r="AB725" s="24"/>
      <c r="AC725" s="24"/>
      <c r="AD725" s="24"/>
      <c r="AE725" s="24"/>
      <c r="AF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34"/>
      <c r="V726" s="24"/>
      <c r="W726" s="24"/>
      <c r="X726" s="24"/>
      <c r="Y726" s="24"/>
      <c r="Z726" s="24"/>
      <c r="AA726" s="24"/>
      <c r="AB726" s="24"/>
      <c r="AC726" s="24"/>
      <c r="AD726" s="24"/>
      <c r="AE726" s="24"/>
      <c r="AF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34"/>
      <c r="V727" s="24"/>
      <c r="W727" s="24"/>
      <c r="X727" s="24"/>
      <c r="Y727" s="24"/>
      <c r="Z727" s="24"/>
      <c r="AA727" s="24"/>
      <c r="AB727" s="24"/>
      <c r="AC727" s="24"/>
      <c r="AD727" s="24"/>
      <c r="AE727" s="24"/>
      <c r="AF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34"/>
      <c r="V728" s="24"/>
      <c r="W728" s="24"/>
      <c r="X728" s="24"/>
      <c r="Y728" s="24"/>
      <c r="Z728" s="24"/>
      <c r="AA728" s="24"/>
      <c r="AB728" s="24"/>
      <c r="AC728" s="24"/>
      <c r="AD728" s="24"/>
      <c r="AE728" s="24"/>
      <c r="AF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34"/>
      <c r="V729" s="24"/>
      <c r="W729" s="24"/>
      <c r="X729" s="24"/>
      <c r="Y729" s="24"/>
      <c r="Z729" s="24"/>
      <c r="AA729" s="24"/>
      <c r="AB729" s="24"/>
      <c r="AC729" s="24"/>
      <c r="AD729" s="24"/>
      <c r="AE729" s="24"/>
      <c r="AF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34"/>
      <c r="V730" s="24"/>
      <c r="W730" s="24"/>
      <c r="X730" s="24"/>
      <c r="Y730" s="24"/>
      <c r="Z730" s="24"/>
      <c r="AA730" s="24"/>
      <c r="AB730" s="24"/>
      <c r="AC730" s="24"/>
      <c r="AD730" s="24"/>
      <c r="AE730" s="24"/>
      <c r="AF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34"/>
      <c r="V731" s="24"/>
      <c r="W731" s="24"/>
      <c r="X731" s="24"/>
      <c r="Y731" s="24"/>
      <c r="Z731" s="24"/>
      <c r="AA731" s="24"/>
      <c r="AB731" s="24"/>
      <c r="AC731" s="24"/>
      <c r="AD731" s="24"/>
      <c r="AE731" s="24"/>
      <c r="AF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34"/>
      <c r="V732" s="24"/>
      <c r="W732" s="24"/>
      <c r="X732" s="24"/>
      <c r="Y732" s="24"/>
      <c r="Z732" s="24"/>
      <c r="AA732" s="24"/>
      <c r="AB732" s="24"/>
      <c r="AC732" s="24"/>
      <c r="AD732" s="24"/>
      <c r="AE732" s="24"/>
      <c r="AF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34"/>
      <c r="V733" s="24"/>
      <c r="W733" s="24"/>
      <c r="X733" s="24"/>
      <c r="Y733" s="24"/>
      <c r="Z733" s="24"/>
      <c r="AA733" s="24"/>
      <c r="AB733" s="24"/>
      <c r="AC733" s="24"/>
      <c r="AD733" s="24"/>
      <c r="AE733" s="24"/>
      <c r="AF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34"/>
      <c r="V734" s="24"/>
      <c r="W734" s="24"/>
      <c r="X734" s="24"/>
      <c r="Y734" s="24"/>
      <c r="Z734" s="24"/>
      <c r="AA734" s="24"/>
      <c r="AB734" s="24"/>
      <c r="AC734" s="24"/>
      <c r="AD734" s="24"/>
      <c r="AE734" s="24"/>
      <c r="AF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34"/>
      <c r="V735" s="24"/>
      <c r="W735" s="24"/>
      <c r="X735" s="24"/>
      <c r="Y735" s="24"/>
      <c r="Z735" s="24"/>
      <c r="AA735" s="24"/>
      <c r="AB735" s="24"/>
      <c r="AC735" s="24"/>
      <c r="AD735" s="24"/>
      <c r="AE735" s="24"/>
      <c r="AF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34"/>
      <c r="V736" s="24"/>
      <c r="W736" s="24"/>
      <c r="X736" s="24"/>
      <c r="Y736" s="24"/>
      <c r="Z736" s="24"/>
      <c r="AA736" s="24"/>
      <c r="AB736" s="24"/>
      <c r="AC736" s="24"/>
      <c r="AD736" s="24"/>
      <c r="AE736" s="24"/>
      <c r="AF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34"/>
      <c r="V737" s="24"/>
      <c r="W737" s="24"/>
      <c r="X737" s="24"/>
      <c r="Y737" s="24"/>
      <c r="Z737" s="24"/>
      <c r="AA737" s="24"/>
      <c r="AB737" s="24"/>
      <c r="AC737" s="24"/>
      <c r="AD737" s="24"/>
      <c r="AE737" s="24"/>
      <c r="AF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34"/>
      <c r="V738" s="24"/>
      <c r="W738" s="24"/>
      <c r="X738" s="24"/>
      <c r="Y738" s="24"/>
      <c r="Z738" s="24"/>
      <c r="AA738" s="24"/>
      <c r="AB738" s="24"/>
      <c r="AC738" s="24"/>
      <c r="AD738" s="24"/>
      <c r="AE738" s="24"/>
      <c r="AF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34"/>
      <c r="V739" s="24"/>
      <c r="W739" s="24"/>
      <c r="X739" s="24"/>
      <c r="Y739" s="24"/>
      <c r="Z739" s="24"/>
      <c r="AA739" s="24"/>
      <c r="AB739" s="24"/>
      <c r="AC739" s="24"/>
      <c r="AD739" s="24"/>
      <c r="AE739" s="24"/>
      <c r="AF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34"/>
      <c r="V740" s="24"/>
      <c r="W740" s="24"/>
      <c r="X740" s="24"/>
      <c r="Y740" s="24"/>
      <c r="Z740" s="24"/>
      <c r="AA740" s="24"/>
      <c r="AB740" s="24"/>
      <c r="AC740" s="24"/>
      <c r="AD740" s="24"/>
      <c r="AE740" s="24"/>
      <c r="AF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34"/>
      <c r="V741" s="24"/>
      <c r="W741" s="24"/>
      <c r="X741" s="24"/>
      <c r="Y741" s="24"/>
      <c r="Z741" s="24"/>
      <c r="AA741" s="24"/>
      <c r="AB741" s="24"/>
      <c r="AC741" s="24"/>
      <c r="AD741" s="24"/>
      <c r="AE741" s="24"/>
      <c r="AF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34"/>
      <c r="V742" s="24"/>
      <c r="W742" s="24"/>
      <c r="X742" s="24"/>
      <c r="Y742" s="24"/>
      <c r="Z742" s="24"/>
      <c r="AA742" s="24"/>
      <c r="AB742" s="24"/>
      <c r="AC742" s="24"/>
      <c r="AD742" s="24"/>
      <c r="AE742" s="24"/>
      <c r="AF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34"/>
      <c r="V743" s="24"/>
      <c r="W743" s="24"/>
      <c r="X743" s="24"/>
      <c r="Y743" s="24"/>
      <c r="Z743" s="24"/>
      <c r="AA743" s="24"/>
      <c r="AB743" s="24"/>
      <c r="AC743" s="24"/>
      <c r="AD743" s="24"/>
      <c r="AE743" s="24"/>
      <c r="AF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34"/>
      <c r="V744" s="24"/>
      <c r="W744" s="24"/>
      <c r="X744" s="24"/>
      <c r="Y744" s="24"/>
      <c r="Z744" s="24"/>
      <c r="AA744" s="24"/>
      <c r="AB744" s="24"/>
      <c r="AC744" s="24"/>
      <c r="AD744" s="24"/>
      <c r="AE744" s="24"/>
      <c r="AF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34"/>
      <c r="V745" s="24"/>
      <c r="W745" s="24"/>
      <c r="X745" s="24"/>
      <c r="Y745" s="24"/>
      <c r="Z745" s="24"/>
      <c r="AA745" s="24"/>
      <c r="AB745" s="24"/>
      <c r="AC745" s="24"/>
      <c r="AD745" s="24"/>
      <c r="AE745" s="24"/>
      <c r="AF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34"/>
      <c r="V746" s="24"/>
      <c r="W746" s="24"/>
      <c r="X746" s="24"/>
      <c r="Y746" s="24"/>
      <c r="Z746" s="24"/>
      <c r="AA746" s="24"/>
      <c r="AB746" s="24"/>
      <c r="AC746" s="24"/>
      <c r="AD746" s="24"/>
      <c r="AE746" s="24"/>
      <c r="AF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34"/>
      <c r="V747" s="24"/>
      <c r="W747" s="24"/>
      <c r="X747" s="24"/>
      <c r="Y747" s="24"/>
      <c r="Z747" s="24"/>
      <c r="AA747" s="24"/>
      <c r="AB747" s="24"/>
      <c r="AC747" s="24"/>
      <c r="AD747" s="24"/>
      <c r="AE747" s="24"/>
      <c r="AF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34"/>
      <c r="V748" s="24"/>
      <c r="W748" s="24"/>
      <c r="X748" s="24"/>
      <c r="Y748" s="24"/>
      <c r="Z748" s="24"/>
      <c r="AA748" s="24"/>
      <c r="AB748" s="24"/>
      <c r="AC748" s="24"/>
      <c r="AD748" s="24"/>
      <c r="AE748" s="24"/>
      <c r="AF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34"/>
      <c r="V749" s="24"/>
      <c r="W749" s="24"/>
      <c r="X749" s="24"/>
      <c r="Y749" s="24"/>
      <c r="Z749" s="24"/>
      <c r="AA749" s="24"/>
      <c r="AB749" s="24"/>
      <c r="AC749" s="24"/>
      <c r="AD749" s="24"/>
      <c r="AE749" s="24"/>
      <c r="AF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34"/>
      <c r="V750" s="24"/>
      <c r="W750" s="24"/>
      <c r="X750" s="24"/>
      <c r="Y750" s="24"/>
      <c r="Z750" s="24"/>
      <c r="AA750" s="24"/>
      <c r="AB750" s="24"/>
      <c r="AC750" s="24"/>
      <c r="AD750" s="24"/>
      <c r="AE750" s="24"/>
      <c r="AF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34"/>
      <c r="V751" s="24"/>
      <c r="W751" s="24"/>
      <c r="X751" s="24"/>
      <c r="Y751" s="24"/>
      <c r="Z751" s="24"/>
      <c r="AA751" s="24"/>
      <c r="AB751" s="24"/>
      <c r="AC751" s="24"/>
      <c r="AD751" s="24"/>
      <c r="AE751" s="24"/>
      <c r="AF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34"/>
      <c r="V752" s="24"/>
      <c r="W752" s="24"/>
      <c r="X752" s="24"/>
      <c r="Y752" s="24"/>
      <c r="Z752" s="24"/>
      <c r="AA752" s="24"/>
      <c r="AB752" s="24"/>
      <c r="AC752" s="24"/>
      <c r="AD752" s="24"/>
      <c r="AE752" s="24"/>
      <c r="AF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34"/>
      <c r="V753" s="24"/>
      <c r="W753" s="24"/>
      <c r="X753" s="24"/>
      <c r="Y753" s="24"/>
      <c r="Z753" s="24"/>
      <c r="AA753" s="24"/>
      <c r="AB753" s="24"/>
      <c r="AC753" s="24"/>
      <c r="AD753" s="24"/>
      <c r="AE753" s="24"/>
      <c r="AF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34"/>
      <c r="V754" s="24"/>
      <c r="W754" s="24"/>
      <c r="X754" s="24"/>
      <c r="Y754" s="24"/>
      <c r="Z754" s="24"/>
      <c r="AA754" s="24"/>
      <c r="AB754" s="24"/>
      <c r="AC754" s="24"/>
      <c r="AD754" s="24"/>
      <c r="AE754" s="24"/>
      <c r="AF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34"/>
      <c r="V755" s="24"/>
      <c r="W755" s="24"/>
      <c r="X755" s="24"/>
      <c r="Y755" s="24"/>
      <c r="Z755" s="24"/>
      <c r="AA755" s="24"/>
      <c r="AB755" s="24"/>
      <c r="AC755" s="24"/>
      <c r="AD755" s="24"/>
      <c r="AE755" s="24"/>
      <c r="AF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34"/>
      <c r="V756" s="24"/>
      <c r="W756" s="24"/>
      <c r="X756" s="24"/>
      <c r="Y756" s="24"/>
      <c r="Z756" s="24"/>
      <c r="AA756" s="24"/>
      <c r="AB756" s="24"/>
      <c r="AC756" s="24"/>
      <c r="AD756" s="24"/>
      <c r="AE756" s="24"/>
      <c r="AF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34"/>
      <c r="V757" s="24"/>
      <c r="W757" s="24"/>
      <c r="X757" s="24"/>
      <c r="Y757" s="24"/>
      <c r="Z757" s="24"/>
      <c r="AA757" s="24"/>
      <c r="AB757" s="24"/>
      <c r="AC757" s="24"/>
      <c r="AD757" s="24"/>
      <c r="AE757" s="24"/>
      <c r="AF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34"/>
      <c r="V758" s="24"/>
      <c r="W758" s="24"/>
      <c r="X758" s="24"/>
      <c r="Y758" s="24"/>
      <c r="Z758" s="24"/>
      <c r="AA758" s="24"/>
      <c r="AB758" s="24"/>
      <c r="AC758" s="24"/>
      <c r="AD758" s="24"/>
      <c r="AE758" s="24"/>
      <c r="AF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34"/>
      <c r="V759" s="24"/>
      <c r="W759" s="24"/>
      <c r="X759" s="24"/>
      <c r="Y759" s="24"/>
      <c r="Z759" s="24"/>
      <c r="AA759" s="24"/>
      <c r="AB759" s="24"/>
      <c r="AC759" s="24"/>
      <c r="AD759" s="24"/>
      <c r="AE759" s="24"/>
      <c r="AF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34"/>
      <c r="V760" s="24"/>
      <c r="W760" s="24"/>
      <c r="X760" s="24"/>
      <c r="Y760" s="24"/>
      <c r="Z760" s="24"/>
      <c r="AA760" s="24"/>
      <c r="AB760" s="24"/>
      <c r="AC760" s="24"/>
      <c r="AD760" s="24"/>
      <c r="AE760" s="24"/>
      <c r="AF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34"/>
      <c r="V761" s="24"/>
      <c r="W761" s="24"/>
      <c r="X761" s="24"/>
      <c r="Y761" s="24"/>
      <c r="Z761" s="24"/>
      <c r="AA761" s="24"/>
      <c r="AB761" s="24"/>
      <c r="AC761" s="24"/>
      <c r="AD761" s="24"/>
      <c r="AE761" s="24"/>
      <c r="AF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34"/>
      <c r="V762" s="24"/>
      <c r="W762" s="24"/>
      <c r="X762" s="24"/>
      <c r="Y762" s="24"/>
      <c r="Z762" s="24"/>
      <c r="AA762" s="24"/>
      <c r="AB762" s="24"/>
      <c r="AC762" s="24"/>
      <c r="AD762" s="24"/>
      <c r="AE762" s="24"/>
      <c r="AF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34"/>
      <c r="V763" s="24"/>
      <c r="W763" s="24"/>
      <c r="X763" s="24"/>
      <c r="Y763" s="24"/>
      <c r="Z763" s="24"/>
      <c r="AA763" s="24"/>
      <c r="AB763" s="24"/>
      <c r="AC763" s="24"/>
      <c r="AD763" s="24"/>
      <c r="AE763" s="24"/>
      <c r="AF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34"/>
      <c r="V764" s="24"/>
      <c r="W764" s="24"/>
      <c r="X764" s="24"/>
      <c r="Y764" s="24"/>
      <c r="Z764" s="24"/>
      <c r="AA764" s="24"/>
      <c r="AB764" s="24"/>
      <c r="AC764" s="24"/>
      <c r="AD764" s="24"/>
      <c r="AE764" s="24"/>
      <c r="AF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34"/>
      <c r="V765" s="24"/>
      <c r="W765" s="24"/>
      <c r="X765" s="24"/>
      <c r="Y765" s="24"/>
      <c r="Z765" s="24"/>
      <c r="AA765" s="24"/>
      <c r="AB765" s="24"/>
      <c r="AC765" s="24"/>
      <c r="AD765" s="24"/>
      <c r="AE765" s="24"/>
      <c r="AF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34"/>
      <c r="V766" s="24"/>
      <c r="W766" s="24"/>
      <c r="X766" s="24"/>
      <c r="Y766" s="24"/>
      <c r="Z766" s="24"/>
      <c r="AA766" s="24"/>
      <c r="AB766" s="24"/>
      <c r="AC766" s="24"/>
      <c r="AD766" s="24"/>
      <c r="AE766" s="24"/>
      <c r="AF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34"/>
      <c r="V767" s="24"/>
      <c r="W767" s="24"/>
      <c r="X767" s="24"/>
      <c r="Y767" s="24"/>
      <c r="Z767" s="24"/>
      <c r="AA767" s="24"/>
      <c r="AB767" s="24"/>
      <c r="AC767" s="24"/>
      <c r="AD767" s="24"/>
      <c r="AE767" s="24"/>
      <c r="AF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34"/>
      <c r="V768" s="24"/>
      <c r="W768" s="24"/>
      <c r="X768" s="24"/>
      <c r="Y768" s="24"/>
      <c r="Z768" s="24"/>
      <c r="AA768" s="24"/>
      <c r="AB768" s="24"/>
      <c r="AC768" s="24"/>
      <c r="AD768" s="24"/>
      <c r="AE768" s="24"/>
      <c r="AF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34"/>
      <c r="V769" s="24"/>
      <c r="W769" s="24"/>
      <c r="X769" s="24"/>
      <c r="Y769" s="24"/>
      <c r="Z769" s="24"/>
      <c r="AA769" s="24"/>
      <c r="AB769" s="24"/>
      <c r="AC769" s="24"/>
      <c r="AD769" s="24"/>
      <c r="AE769" s="24"/>
      <c r="AF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34"/>
      <c r="V770" s="24"/>
      <c r="W770" s="24"/>
      <c r="X770" s="24"/>
      <c r="Y770" s="24"/>
      <c r="Z770" s="24"/>
      <c r="AA770" s="24"/>
      <c r="AB770" s="24"/>
      <c r="AC770" s="24"/>
      <c r="AD770" s="24"/>
      <c r="AE770" s="24"/>
      <c r="AF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34"/>
      <c r="V771" s="24"/>
      <c r="W771" s="24"/>
      <c r="X771" s="24"/>
      <c r="Y771" s="24"/>
      <c r="Z771" s="24"/>
      <c r="AA771" s="24"/>
      <c r="AB771" s="24"/>
      <c r="AC771" s="24"/>
      <c r="AD771" s="24"/>
      <c r="AE771" s="24"/>
      <c r="AF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34"/>
      <c r="V772" s="24"/>
      <c r="W772" s="24"/>
      <c r="X772" s="24"/>
      <c r="Y772" s="24"/>
      <c r="Z772" s="24"/>
      <c r="AA772" s="24"/>
      <c r="AB772" s="24"/>
      <c r="AC772" s="24"/>
      <c r="AD772" s="24"/>
      <c r="AE772" s="24"/>
      <c r="AF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34"/>
      <c r="V773" s="24"/>
      <c r="W773" s="24"/>
      <c r="X773" s="24"/>
      <c r="Y773" s="24"/>
      <c r="Z773" s="24"/>
      <c r="AA773" s="24"/>
      <c r="AB773" s="24"/>
      <c r="AC773" s="24"/>
      <c r="AD773" s="24"/>
      <c r="AE773" s="24"/>
      <c r="AF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34"/>
      <c r="V774" s="24"/>
      <c r="W774" s="24"/>
      <c r="X774" s="24"/>
      <c r="Y774" s="24"/>
      <c r="Z774" s="24"/>
      <c r="AA774" s="24"/>
      <c r="AB774" s="24"/>
      <c r="AC774" s="24"/>
      <c r="AD774" s="24"/>
      <c r="AE774" s="24"/>
      <c r="AF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34"/>
      <c r="V775" s="24"/>
      <c r="W775" s="24"/>
      <c r="X775" s="24"/>
      <c r="Y775" s="24"/>
      <c r="Z775" s="24"/>
      <c r="AA775" s="24"/>
      <c r="AB775" s="24"/>
      <c r="AC775" s="24"/>
      <c r="AD775" s="24"/>
      <c r="AE775" s="24"/>
      <c r="AF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34"/>
      <c r="V776" s="24"/>
      <c r="W776" s="24"/>
      <c r="X776" s="24"/>
      <c r="Y776" s="24"/>
      <c r="Z776" s="24"/>
      <c r="AA776" s="24"/>
      <c r="AB776" s="24"/>
      <c r="AC776" s="24"/>
      <c r="AD776" s="24"/>
      <c r="AE776" s="24"/>
      <c r="AF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34"/>
      <c r="V777" s="24"/>
      <c r="W777" s="24"/>
      <c r="X777" s="24"/>
      <c r="Y777" s="24"/>
      <c r="Z777" s="24"/>
      <c r="AA777" s="24"/>
      <c r="AB777" s="24"/>
      <c r="AC777" s="24"/>
      <c r="AD777" s="24"/>
      <c r="AE777" s="24"/>
      <c r="AF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34"/>
      <c r="V778" s="24"/>
      <c r="W778" s="24"/>
      <c r="X778" s="24"/>
      <c r="Y778" s="24"/>
      <c r="Z778" s="24"/>
      <c r="AA778" s="24"/>
      <c r="AB778" s="24"/>
      <c r="AC778" s="24"/>
      <c r="AD778" s="24"/>
      <c r="AE778" s="24"/>
      <c r="AF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34"/>
      <c r="V779" s="24"/>
      <c r="W779" s="24"/>
      <c r="X779" s="24"/>
      <c r="Y779" s="24"/>
      <c r="Z779" s="24"/>
      <c r="AA779" s="24"/>
      <c r="AB779" s="24"/>
      <c r="AC779" s="24"/>
      <c r="AD779" s="24"/>
      <c r="AE779" s="24"/>
      <c r="AF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34"/>
      <c r="V780" s="24"/>
      <c r="W780" s="24"/>
      <c r="X780" s="24"/>
      <c r="Y780" s="24"/>
      <c r="Z780" s="24"/>
      <c r="AA780" s="24"/>
      <c r="AB780" s="24"/>
      <c r="AC780" s="24"/>
      <c r="AD780" s="24"/>
      <c r="AE780" s="24"/>
      <c r="AF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34"/>
      <c r="V781" s="24"/>
      <c r="W781" s="24"/>
      <c r="X781" s="24"/>
      <c r="Y781" s="24"/>
      <c r="Z781" s="24"/>
      <c r="AA781" s="24"/>
      <c r="AB781" s="24"/>
      <c r="AC781" s="24"/>
      <c r="AD781" s="24"/>
      <c r="AE781" s="24"/>
      <c r="AF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34"/>
      <c r="V782" s="24"/>
      <c r="W782" s="24"/>
      <c r="X782" s="24"/>
      <c r="Y782" s="24"/>
      <c r="Z782" s="24"/>
      <c r="AA782" s="24"/>
      <c r="AB782" s="24"/>
      <c r="AC782" s="24"/>
      <c r="AD782" s="24"/>
      <c r="AE782" s="24"/>
      <c r="AF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34"/>
      <c r="V783" s="24"/>
      <c r="W783" s="24"/>
      <c r="X783" s="24"/>
      <c r="Y783" s="24"/>
      <c r="Z783" s="24"/>
      <c r="AA783" s="24"/>
      <c r="AB783" s="24"/>
      <c r="AC783" s="24"/>
      <c r="AD783" s="24"/>
      <c r="AE783" s="24"/>
      <c r="AF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34"/>
      <c r="V784" s="24"/>
      <c r="W784" s="24"/>
      <c r="X784" s="24"/>
      <c r="Y784" s="24"/>
      <c r="Z784" s="24"/>
      <c r="AA784" s="24"/>
      <c r="AB784" s="24"/>
      <c r="AC784" s="24"/>
      <c r="AD784" s="24"/>
      <c r="AE784" s="24"/>
      <c r="AF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34"/>
      <c r="V785" s="24"/>
      <c r="W785" s="24"/>
      <c r="X785" s="24"/>
      <c r="Y785" s="24"/>
      <c r="Z785" s="24"/>
      <c r="AA785" s="24"/>
      <c r="AB785" s="24"/>
      <c r="AC785" s="24"/>
      <c r="AD785" s="24"/>
      <c r="AE785" s="24"/>
      <c r="AF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34"/>
      <c r="V786" s="24"/>
      <c r="W786" s="24"/>
      <c r="X786" s="24"/>
      <c r="Y786" s="24"/>
      <c r="Z786" s="24"/>
      <c r="AA786" s="24"/>
      <c r="AB786" s="24"/>
      <c r="AC786" s="24"/>
      <c r="AD786" s="24"/>
      <c r="AE786" s="24"/>
      <c r="AF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34"/>
      <c r="V787" s="24"/>
      <c r="W787" s="24"/>
      <c r="X787" s="24"/>
      <c r="Y787" s="24"/>
      <c r="Z787" s="24"/>
      <c r="AA787" s="24"/>
      <c r="AB787" s="24"/>
      <c r="AC787" s="24"/>
      <c r="AD787" s="24"/>
      <c r="AE787" s="24"/>
      <c r="AF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34"/>
      <c r="V788" s="24"/>
      <c r="W788" s="24"/>
      <c r="X788" s="24"/>
      <c r="Y788" s="24"/>
      <c r="Z788" s="24"/>
      <c r="AA788" s="24"/>
      <c r="AB788" s="24"/>
      <c r="AC788" s="24"/>
      <c r="AD788" s="24"/>
      <c r="AE788" s="24"/>
      <c r="AF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34"/>
      <c r="V789" s="24"/>
      <c r="W789" s="24"/>
      <c r="X789" s="24"/>
      <c r="Y789" s="24"/>
      <c r="Z789" s="24"/>
      <c r="AA789" s="24"/>
      <c r="AB789" s="24"/>
      <c r="AC789" s="24"/>
      <c r="AD789" s="24"/>
      <c r="AE789" s="24"/>
      <c r="AF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34"/>
      <c r="V790" s="24"/>
      <c r="W790" s="24"/>
      <c r="X790" s="24"/>
      <c r="Y790" s="24"/>
      <c r="Z790" s="24"/>
      <c r="AA790" s="24"/>
      <c r="AB790" s="24"/>
      <c r="AC790" s="24"/>
      <c r="AD790" s="24"/>
      <c r="AE790" s="24"/>
      <c r="AF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34"/>
      <c r="V791" s="24"/>
      <c r="W791" s="24"/>
      <c r="X791" s="24"/>
      <c r="Y791" s="24"/>
      <c r="Z791" s="24"/>
      <c r="AA791" s="24"/>
      <c r="AB791" s="24"/>
      <c r="AC791" s="24"/>
      <c r="AD791" s="24"/>
      <c r="AE791" s="24"/>
      <c r="AF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34"/>
      <c r="V792" s="24"/>
      <c r="W792" s="24"/>
      <c r="X792" s="24"/>
      <c r="Y792" s="24"/>
      <c r="Z792" s="24"/>
      <c r="AA792" s="24"/>
      <c r="AB792" s="24"/>
      <c r="AC792" s="24"/>
      <c r="AD792" s="24"/>
      <c r="AE792" s="24"/>
      <c r="AF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34"/>
      <c r="V793" s="24"/>
      <c r="W793" s="24"/>
      <c r="X793" s="24"/>
      <c r="Y793" s="24"/>
      <c r="Z793" s="24"/>
      <c r="AA793" s="24"/>
      <c r="AB793" s="24"/>
      <c r="AC793" s="24"/>
      <c r="AD793" s="24"/>
      <c r="AE793" s="24"/>
      <c r="AF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34"/>
      <c r="V794" s="24"/>
      <c r="W794" s="24"/>
      <c r="X794" s="24"/>
      <c r="Y794" s="24"/>
      <c r="Z794" s="24"/>
      <c r="AA794" s="24"/>
      <c r="AB794" s="24"/>
      <c r="AC794" s="24"/>
      <c r="AD794" s="24"/>
      <c r="AE794" s="24"/>
      <c r="AF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34"/>
      <c r="V795" s="24"/>
      <c r="W795" s="24"/>
      <c r="X795" s="24"/>
      <c r="Y795" s="24"/>
      <c r="Z795" s="24"/>
      <c r="AA795" s="24"/>
      <c r="AB795" s="24"/>
      <c r="AC795" s="24"/>
      <c r="AD795" s="24"/>
      <c r="AE795" s="24"/>
      <c r="AF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34"/>
      <c r="V796" s="24"/>
      <c r="W796" s="24"/>
      <c r="X796" s="24"/>
      <c r="Y796" s="24"/>
      <c r="Z796" s="24"/>
      <c r="AA796" s="24"/>
      <c r="AB796" s="24"/>
      <c r="AC796" s="24"/>
      <c r="AD796" s="24"/>
      <c r="AE796" s="24"/>
      <c r="AF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34"/>
      <c r="V797" s="24"/>
      <c r="W797" s="24"/>
      <c r="X797" s="24"/>
      <c r="Y797" s="24"/>
      <c r="Z797" s="24"/>
      <c r="AA797" s="24"/>
      <c r="AB797" s="24"/>
      <c r="AC797" s="24"/>
      <c r="AD797" s="24"/>
      <c r="AE797" s="24"/>
      <c r="AF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34"/>
      <c r="V798" s="24"/>
      <c r="W798" s="24"/>
      <c r="X798" s="24"/>
      <c r="Y798" s="24"/>
      <c r="Z798" s="24"/>
      <c r="AA798" s="24"/>
      <c r="AB798" s="24"/>
      <c r="AC798" s="24"/>
      <c r="AD798" s="24"/>
      <c r="AE798" s="24"/>
      <c r="AF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34"/>
      <c r="V799" s="24"/>
      <c r="W799" s="24"/>
      <c r="X799" s="24"/>
      <c r="Y799" s="24"/>
      <c r="Z799" s="24"/>
      <c r="AA799" s="24"/>
      <c r="AB799" s="24"/>
      <c r="AC799" s="24"/>
      <c r="AD799" s="24"/>
      <c r="AE799" s="24"/>
      <c r="AF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34"/>
      <c r="V800" s="24"/>
      <c r="W800" s="24"/>
      <c r="X800" s="24"/>
      <c r="Y800" s="24"/>
      <c r="Z800" s="24"/>
      <c r="AA800" s="24"/>
      <c r="AB800" s="24"/>
      <c r="AC800" s="24"/>
      <c r="AD800" s="24"/>
      <c r="AE800" s="24"/>
      <c r="AF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34"/>
      <c r="V801" s="24"/>
      <c r="W801" s="24"/>
      <c r="X801" s="24"/>
      <c r="Y801" s="24"/>
      <c r="Z801" s="24"/>
      <c r="AA801" s="24"/>
      <c r="AB801" s="24"/>
      <c r="AC801" s="24"/>
      <c r="AD801" s="24"/>
      <c r="AE801" s="24"/>
      <c r="AF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34"/>
      <c r="V802" s="24"/>
      <c r="W802" s="24"/>
      <c r="X802" s="24"/>
      <c r="Y802" s="24"/>
      <c r="Z802" s="24"/>
      <c r="AA802" s="24"/>
      <c r="AB802" s="24"/>
      <c r="AC802" s="24"/>
      <c r="AD802" s="24"/>
      <c r="AE802" s="24"/>
      <c r="AF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34"/>
      <c r="V803" s="24"/>
      <c r="W803" s="24"/>
      <c r="X803" s="24"/>
      <c r="Y803" s="24"/>
      <c r="Z803" s="24"/>
      <c r="AA803" s="24"/>
      <c r="AB803" s="24"/>
      <c r="AC803" s="24"/>
      <c r="AD803" s="24"/>
      <c r="AE803" s="24"/>
      <c r="AF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34"/>
      <c r="V804" s="24"/>
      <c r="W804" s="24"/>
      <c r="X804" s="24"/>
      <c r="Y804" s="24"/>
      <c r="Z804" s="24"/>
      <c r="AA804" s="24"/>
      <c r="AB804" s="24"/>
      <c r="AC804" s="24"/>
      <c r="AD804" s="24"/>
      <c r="AE804" s="24"/>
      <c r="AF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34"/>
      <c r="V805" s="24"/>
      <c r="W805" s="24"/>
      <c r="X805" s="24"/>
      <c r="Y805" s="24"/>
      <c r="Z805" s="24"/>
      <c r="AA805" s="24"/>
      <c r="AB805" s="24"/>
      <c r="AC805" s="24"/>
      <c r="AD805" s="24"/>
      <c r="AE805" s="24"/>
      <c r="AF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34"/>
      <c r="V806" s="24"/>
      <c r="W806" s="24"/>
      <c r="X806" s="24"/>
      <c r="Y806" s="24"/>
      <c r="Z806" s="24"/>
      <c r="AA806" s="24"/>
      <c r="AB806" s="24"/>
      <c r="AC806" s="24"/>
      <c r="AD806" s="24"/>
      <c r="AE806" s="24"/>
      <c r="AF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34"/>
      <c r="V807" s="24"/>
      <c r="W807" s="24"/>
      <c r="X807" s="24"/>
      <c r="Y807" s="24"/>
      <c r="Z807" s="24"/>
      <c r="AA807" s="24"/>
      <c r="AB807" s="24"/>
      <c r="AC807" s="24"/>
      <c r="AD807" s="24"/>
      <c r="AE807" s="24"/>
      <c r="AF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34"/>
      <c r="V808" s="24"/>
      <c r="W808" s="24"/>
      <c r="X808" s="24"/>
      <c r="Y808" s="24"/>
      <c r="Z808" s="24"/>
      <c r="AA808" s="24"/>
      <c r="AB808" s="24"/>
      <c r="AC808" s="24"/>
      <c r="AD808" s="24"/>
      <c r="AE808" s="24"/>
      <c r="AF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34"/>
      <c r="V809" s="24"/>
      <c r="W809" s="24"/>
      <c r="X809" s="24"/>
      <c r="Y809" s="24"/>
      <c r="Z809" s="24"/>
      <c r="AA809" s="24"/>
      <c r="AB809" s="24"/>
      <c r="AC809" s="24"/>
      <c r="AD809" s="24"/>
      <c r="AE809" s="24"/>
      <c r="AF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34"/>
      <c r="V810" s="24"/>
      <c r="W810" s="24"/>
      <c r="X810" s="24"/>
      <c r="Y810" s="24"/>
      <c r="Z810" s="24"/>
      <c r="AA810" s="24"/>
      <c r="AB810" s="24"/>
      <c r="AC810" s="24"/>
      <c r="AD810" s="24"/>
      <c r="AE810" s="24"/>
      <c r="AF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34"/>
      <c r="V811" s="24"/>
      <c r="W811" s="24"/>
      <c r="X811" s="24"/>
      <c r="Y811" s="24"/>
      <c r="Z811" s="24"/>
      <c r="AA811" s="24"/>
      <c r="AB811" s="24"/>
      <c r="AC811" s="24"/>
      <c r="AD811" s="24"/>
      <c r="AE811" s="24"/>
      <c r="AF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34"/>
      <c r="V812" s="24"/>
      <c r="W812" s="24"/>
      <c r="X812" s="24"/>
      <c r="Y812" s="24"/>
      <c r="Z812" s="24"/>
      <c r="AA812" s="24"/>
      <c r="AB812" s="24"/>
      <c r="AC812" s="24"/>
      <c r="AD812" s="24"/>
      <c r="AE812" s="24"/>
      <c r="AF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34"/>
      <c r="V813" s="24"/>
      <c r="W813" s="24"/>
      <c r="X813" s="24"/>
      <c r="Y813" s="24"/>
      <c r="Z813" s="24"/>
      <c r="AA813" s="24"/>
      <c r="AB813" s="24"/>
      <c r="AC813" s="24"/>
      <c r="AD813" s="24"/>
      <c r="AE813" s="24"/>
      <c r="AF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34"/>
      <c r="V814" s="24"/>
      <c r="W814" s="24"/>
      <c r="X814" s="24"/>
      <c r="Y814" s="24"/>
      <c r="Z814" s="24"/>
      <c r="AA814" s="24"/>
      <c r="AB814" s="24"/>
      <c r="AC814" s="24"/>
      <c r="AD814" s="24"/>
      <c r="AE814" s="24"/>
      <c r="AF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34"/>
      <c r="V815" s="24"/>
      <c r="W815" s="24"/>
      <c r="X815" s="24"/>
      <c r="Y815" s="24"/>
      <c r="Z815" s="24"/>
      <c r="AA815" s="24"/>
      <c r="AB815" s="24"/>
      <c r="AC815" s="24"/>
      <c r="AD815" s="24"/>
      <c r="AE815" s="24"/>
      <c r="AF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34"/>
      <c r="V816" s="24"/>
      <c r="W816" s="24"/>
      <c r="X816" s="24"/>
      <c r="Y816" s="24"/>
      <c r="Z816" s="24"/>
      <c r="AA816" s="24"/>
      <c r="AB816" s="24"/>
      <c r="AC816" s="24"/>
      <c r="AD816" s="24"/>
      <c r="AE816" s="24"/>
      <c r="AF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34"/>
      <c r="V817" s="24"/>
      <c r="W817" s="24"/>
      <c r="X817" s="24"/>
      <c r="Y817" s="24"/>
      <c r="Z817" s="24"/>
      <c r="AA817" s="24"/>
      <c r="AB817" s="24"/>
      <c r="AC817" s="24"/>
      <c r="AD817" s="24"/>
      <c r="AE817" s="24"/>
      <c r="AF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34"/>
      <c r="V818" s="24"/>
      <c r="W818" s="24"/>
      <c r="X818" s="24"/>
      <c r="Y818" s="24"/>
      <c r="Z818" s="24"/>
      <c r="AA818" s="24"/>
      <c r="AB818" s="24"/>
      <c r="AC818" s="24"/>
      <c r="AD818" s="24"/>
      <c r="AE818" s="24"/>
      <c r="AF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34"/>
      <c r="V819" s="24"/>
      <c r="W819" s="24"/>
      <c r="X819" s="24"/>
      <c r="Y819" s="24"/>
      <c r="Z819" s="24"/>
      <c r="AA819" s="24"/>
      <c r="AB819" s="24"/>
      <c r="AC819" s="24"/>
      <c r="AD819" s="24"/>
      <c r="AE819" s="24"/>
      <c r="AF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34"/>
      <c r="V820" s="24"/>
      <c r="W820" s="24"/>
      <c r="X820" s="24"/>
      <c r="Y820" s="24"/>
      <c r="Z820" s="24"/>
      <c r="AA820" s="24"/>
      <c r="AB820" s="24"/>
      <c r="AC820" s="24"/>
      <c r="AD820" s="24"/>
      <c r="AE820" s="24"/>
      <c r="AF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34"/>
      <c r="V821" s="24"/>
      <c r="W821" s="24"/>
      <c r="X821" s="24"/>
      <c r="Y821" s="24"/>
      <c r="Z821" s="24"/>
      <c r="AA821" s="24"/>
      <c r="AB821" s="24"/>
      <c r="AC821" s="24"/>
      <c r="AD821" s="24"/>
      <c r="AE821" s="24"/>
      <c r="AF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34"/>
      <c r="V822" s="24"/>
      <c r="W822" s="24"/>
      <c r="X822" s="24"/>
      <c r="Y822" s="24"/>
      <c r="Z822" s="24"/>
      <c r="AA822" s="24"/>
      <c r="AB822" s="24"/>
      <c r="AC822" s="24"/>
      <c r="AD822" s="24"/>
      <c r="AE822" s="24"/>
      <c r="AF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34"/>
      <c r="V823" s="24"/>
      <c r="W823" s="24"/>
      <c r="X823" s="24"/>
      <c r="Y823" s="24"/>
      <c r="Z823" s="24"/>
      <c r="AA823" s="24"/>
      <c r="AB823" s="24"/>
      <c r="AC823" s="24"/>
      <c r="AD823" s="24"/>
      <c r="AE823" s="24"/>
      <c r="AF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34"/>
      <c r="V824" s="24"/>
      <c r="W824" s="24"/>
      <c r="X824" s="24"/>
      <c r="Y824" s="24"/>
      <c r="Z824" s="24"/>
      <c r="AA824" s="24"/>
      <c r="AB824" s="24"/>
      <c r="AC824" s="24"/>
      <c r="AD824" s="24"/>
      <c r="AE824" s="24"/>
      <c r="AF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34"/>
      <c r="V825" s="24"/>
      <c r="W825" s="24"/>
      <c r="X825" s="24"/>
      <c r="Y825" s="24"/>
      <c r="Z825" s="24"/>
      <c r="AA825" s="24"/>
      <c r="AB825" s="24"/>
      <c r="AC825" s="24"/>
      <c r="AD825" s="24"/>
      <c r="AE825" s="24"/>
      <c r="AF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34"/>
      <c r="V826" s="24"/>
      <c r="W826" s="24"/>
      <c r="X826" s="24"/>
      <c r="Y826" s="24"/>
      <c r="Z826" s="24"/>
      <c r="AA826" s="24"/>
      <c r="AB826" s="24"/>
      <c r="AC826" s="24"/>
      <c r="AD826" s="24"/>
      <c r="AE826" s="24"/>
      <c r="AF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34"/>
      <c r="V827" s="24"/>
      <c r="W827" s="24"/>
      <c r="X827" s="24"/>
      <c r="Y827" s="24"/>
      <c r="Z827" s="24"/>
      <c r="AA827" s="24"/>
      <c r="AB827" s="24"/>
      <c r="AC827" s="24"/>
      <c r="AD827" s="24"/>
      <c r="AE827" s="24"/>
      <c r="AF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34"/>
      <c r="V828" s="24"/>
      <c r="W828" s="24"/>
      <c r="X828" s="24"/>
      <c r="Y828" s="24"/>
      <c r="Z828" s="24"/>
      <c r="AA828" s="24"/>
      <c r="AB828" s="24"/>
      <c r="AC828" s="24"/>
      <c r="AD828" s="24"/>
      <c r="AE828" s="24"/>
      <c r="AF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34"/>
      <c r="V829" s="24"/>
      <c r="W829" s="24"/>
      <c r="X829" s="24"/>
      <c r="Y829" s="24"/>
      <c r="Z829" s="24"/>
      <c r="AA829" s="24"/>
      <c r="AB829" s="24"/>
      <c r="AC829" s="24"/>
      <c r="AD829" s="24"/>
      <c r="AE829" s="24"/>
      <c r="AF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34"/>
      <c r="V830" s="24"/>
      <c r="W830" s="24"/>
      <c r="X830" s="24"/>
      <c r="Y830" s="24"/>
      <c r="Z830" s="24"/>
      <c r="AA830" s="24"/>
      <c r="AB830" s="24"/>
      <c r="AC830" s="24"/>
      <c r="AD830" s="24"/>
      <c r="AE830" s="24"/>
      <c r="AF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34"/>
      <c r="V831" s="24"/>
      <c r="W831" s="24"/>
      <c r="X831" s="24"/>
      <c r="Y831" s="24"/>
      <c r="Z831" s="24"/>
      <c r="AA831" s="24"/>
      <c r="AB831" s="24"/>
      <c r="AC831" s="24"/>
      <c r="AD831" s="24"/>
      <c r="AE831" s="24"/>
      <c r="AF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34"/>
      <c r="V832" s="24"/>
      <c r="W832" s="24"/>
      <c r="X832" s="24"/>
      <c r="Y832" s="24"/>
      <c r="Z832" s="24"/>
      <c r="AA832" s="24"/>
      <c r="AB832" s="24"/>
      <c r="AC832" s="24"/>
      <c r="AD832" s="24"/>
      <c r="AE832" s="24"/>
      <c r="AF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34"/>
      <c r="V833" s="24"/>
      <c r="W833" s="24"/>
      <c r="X833" s="24"/>
      <c r="Y833" s="24"/>
      <c r="Z833" s="24"/>
      <c r="AA833" s="24"/>
      <c r="AB833" s="24"/>
      <c r="AC833" s="24"/>
      <c r="AD833" s="24"/>
      <c r="AE833" s="24"/>
      <c r="AF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34"/>
      <c r="V834" s="24"/>
      <c r="W834" s="24"/>
      <c r="X834" s="24"/>
      <c r="Y834" s="24"/>
      <c r="Z834" s="24"/>
      <c r="AA834" s="24"/>
      <c r="AB834" s="24"/>
      <c r="AC834" s="24"/>
      <c r="AD834" s="24"/>
      <c r="AE834" s="24"/>
      <c r="AF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34"/>
      <c r="V835" s="24"/>
      <c r="W835" s="24"/>
      <c r="X835" s="24"/>
      <c r="Y835" s="24"/>
      <c r="Z835" s="24"/>
      <c r="AA835" s="24"/>
      <c r="AB835" s="24"/>
      <c r="AC835" s="24"/>
      <c r="AD835" s="24"/>
      <c r="AE835" s="24"/>
      <c r="AF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34"/>
      <c r="V836" s="24"/>
      <c r="W836" s="24"/>
      <c r="X836" s="24"/>
      <c r="Y836" s="24"/>
      <c r="Z836" s="24"/>
      <c r="AA836" s="24"/>
      <c r="AB836" s="24"/>
      <c r="AC836" s="24"/>
      <c r="AD836" s="24"/>
      <c r="AE836" s="24"/>
      <c r="AF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34"/>
      <c r="V837" s="24"/>
      <c r="W837" s="24"/>
      <c r="X837" s="24"/>
      <c r="Y837" s="24"/>
      <c r="Z837" s="24"/>
      <c r="AA837" s="24"/>
      <c r="AB837" s="24"/>
      <c r="AC837" s="24"/>
      <c r="AD837" s="24"/>
      <c r="AE837" s="24"/>
      <c r="AF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34"/>
      <c r="V838" s="24"/>
      <c r="W838" s="24"/>
      <c r="X838" s="24"/>
      <c r="Y838" s="24"/>
      <c r="Z838" s="24"/>
      <c r="AA838" s="24"/>
      <c r="AB838" s="24"/>
      <c r="AC838" s="24"/>
      <c r="AD838" s="24"/>
      <c r="AE838" s="24"/>
      <c r="AF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34"/>
      <c r="V839" s="24"/>
      <c r="W839" s="24"/>
      <c r="X839" s="24"/>
      <c r="Y839" s="24"/>
      <c r="Z839" s="24"/>
      <c r="AA839" s="24"/>
      <c r="AB839" s="24"/>
      <c r="AC839" s="24"/>
      <c r="AD839" s="24"/>
      <c r="AE839" s="24"/>
      <c r="AF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34"/>
      <c r="V840" s="24"/>
      <c r="W840" s="24"/>
      <c r="X840" s="24"/>
      <c r="Y840" s="24"/>
      <c r="Z840" s="24"/>
      <c r="AA840" s="24"/>
      <c r="AB840" s="24"/>
      <c r="AC840" s="24"/>
      <c r="AD840" s="24"/>
      <c r="AE840" s="24"/>
      <c r="AF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34"/>
      <c r="V841" s="24"/>
      <c r="W841" s="24"/>
      <c r="X841" s="24"/>
      <c r="Y841" s="24"/>
      <c r="Z841" s="24"/>
      <c r="AA841" s="24"/>
      <c r="AB841" s="24"/>
      <c r="AC841" s="24"/>
      <c r="AD841" s="24"/>
      <c r="AE841" s="24"/>
      <c r="AF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34"/>
      <c r="V842" s="24"/>
      <c r="W842" s="24"/>
      <c r="X842" s="24"/>
      <c r="Y842" s="24"/>
      <c r="Z842" s="24"/>
      <c r="AA842" s="24"/>
      <c r="AB842" s="24"/>
      <c r="AC842" s="24"/>
      <c r="AD842" s="24"/>
      <c r="AE842" s="24"/>
      <c r="AF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34"/>
      <c r="V843" s="24"/>
      <c r="W843" s="24"/>
      <c r="X843" s="24"/>
      <c r="Y843" s="24"/>
      <c r="Z843" s="24"/>
      <c r="AA843" s="24"/>
      <c r="AB843" s="24"/>
      <c r="AC843" s="24"/>
      <c r="AD843" s="24"/>
      <c r="AE843" s="24"/>
      <c r="AF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34"/>
      <c r="V844" s="24"/>
      <c r="W844" s="24"/>
      <c r="X844" s="24"/>
      <c r="Y844" s="24"/>
      <c r="Z844" s="24"/>
      <c r="AA844" s="24"/>
      <c r="AB844" s="24"/>
      <c r="AC844" s="24"/>
      <c r="AD844" s="24"/>
      <c r="AE844" s="24"/>
      <c r="AF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34"/>
      <c r="V845" s="24"/>
      <c r="W845" s="24"/>
      <c r="X845" s="24"/>
      <c r="Y845" s="24"/>
      <c r="Z845" s="24"/>
      <c r="AA845" s="24"/>
      <c r="AB845" s="24"/>
      <c r="AC845" s="24"/>
      <c r="AD845" s="24"/>
      <c r="AE845" s="24"/>
      <c r="AF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34"/>
      <c r="V846" s="24"/>
      <c r="W846" s="24"/>
      <c r="X846" s="24"/>
      <c r="Y846" s="24"/>
      <c r="Z846" s="24"/>
      <c r="AA846" s="24"/>
      <c r="AB846" s="24"/>
      <c r="AC846" s="24"/>
      <c r="AD846" s="24"/>
      <c r="AE846" s="24"/>
      <c r="AF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34"/>
      <c r="V847" s="24"/>
      <c r="W847" s="24"/>
      <c r="X847" s="24"/>
      <c r="Y847" s="24"/>
      <c r="Z847" s="24"/>
      <c r="AA847" s="24"/>
      <c r="AB847" s="24"/>
      <c r="AC847" s="24"/>
      <c r="AD847" s="24"/>
      <c r="AE847" s="24"/>
      <c r="AF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34"/>
      <c r="V848" s="24"/>
      <c r="W848" s="24"/>
      <c r="X848" s="24"/>
      <c r="Y848" s="24"/>
      <c r="Z848" s="24"/>
      <c r="AA848" s="24"/>
      <c r="AB848" s="24"/>
      <c r="AC848" s="24"/>
      <c r="AD848" s="24"/>
      <c r="AE848" s="24"/>
      <c r="AF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34"/>
      <c r="V849" s="24"/>
      <c r="W849" s="24"/>
      <c r="X849" s="24"/>
      <c r="Y849" s="24"/>
      <c r="Z849" s="24"/>
      <c r="AA849" s="24"/>
      <c r="AB849" s="24"/>
      <c r="AC849" s="24"/>
      <c r="AD849" s="24"/>
      <c r="AE849" s="24"/>
      <c r="AF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34"/>
      <c r="V850" s="24"/>
      <c r="W850" s="24"/>
      <c r="X850" s="24"/>
      <c r="Y850" s="24"/>
      <c r="Z850" s="24"/>
      <c r="AA850" s="24"/>
      <c r="AB850" s="24"/>
      <c r="AC850" s="24"/>
      <c r="AD850" s="24"/>
      <c r="AE850" s="24"/>
      <c r="AF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34"/>
      <c r="V851" s="24"/>
      <c r="W851" s="24"/>
      <c r="X851" s="24"/>
      <c r="Y851" s="24"/>
      <c r="Z851" s="24"/>
      <c r="AA851" s="24"/>
      <c r="AB851" s="24"/>
      <c r="AC851" s="24"/>
      <c r="AD851" s="24"/>
      <c r="AE851" s="24"/>
      <c r="AF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34"/>
      <c r="V852" s="24"/>
      <c r="W852" s="24"/>
      <c r="X852" s="24"/>
      <c r="Y852" s="24"/>
      <c r="Z852" s="24"/>
      <c r="AA852" s="24"/>
      <c r="AB852" s="24"/>
      <c r="AC852" s="24"/>
      <c r="AD852" s="24"/>
      <c r="AE852" s="24"/>
      <c r="AF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34"/>
      <c r="V853" s="24"/>
      <c r="W853" s="24"/>
      <c r="X853" s="24"/>
      <c r="Y853" s="24"/>
      <c r="Z853" s="24"/>
      <c r="AA853" s="24"/>
      <c r="AB853" s="24"/>
      <c r="AC853" s="24"/>
      <c r="AD853" s="24"/>
      <c r="AE853" s="24"/>
      <c r="AF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34"/>
      <c r="V854" s="24"/>
      <c r="W854" s="24"/>
      <c r="X854" s="24"/>
      <c r="Y854" s="24"/>
      <c r="Z854" s="24"/>
      <c r="AA854" s="24"/>
      <c r="AB854" s="24"/>
      <c r="AC854" s="24"/>
      <c r="AD854" s="24"/>
      <c r="AE854" s="24"/>
      <c r="AF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34"/>
      <c r="V855" s="24"/>
      <c r="W855" s="24"/>
      <c r="X855" s="24"/>
      <c r="Y855" s="24"/>
      <c r="Z855" s="24"/>
      <c r="AA855" s="24"/>
      <c r="AB855" s="24"/>
      <c r="AC855" s="24"/>
      <c r="AD855" s="24"/>
      <c r="AE855" s="24"/>
      <c r="AF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34"/>
      <c r="V856" s="24"/>
      <c r="W856" s="24"/>
      <c r="X856" s="24"/>
      <c r="Y856" s="24"/>
      <c r="Z856" s="24"/>
      <c r="AA856" s="24"/>
      <c r="AB856" s="24"/>
      <c r="AC856" s="24"/>
      <c r="AD856" s="24"/>
      <c r="AE856" s="24"/>
      <c r="AF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34"/>
      <c r="V857" s="24"/>
      <c r="W857" s="24"/>
      <c r="X857" s="24"/>
      <c r="Y857" s="24"/>
      <c r="Z857" s="24"/>
      <c r="AA857" s="24"/>
      <c r="AB857" s="24"/>
      <c r="AC857" s="24"/>
      <c r="AD857" s="24"/>
      <c r="AE857" s="24"/>
      <c r="AF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34"/>
      <c r="V858" s="24"/>
      <c r="W858" s="24"/>
      <c r="X858" s="24"/>
      <c r="Y858" s="24"/>
      <c r="Z858" s="24"/>
      <c r="AA858" s="24"/>
      <c r="AB858" s="24"/>
      <c r="AC858" s="24"/>
      <c r="AD858" s="24"/>
      <c r="AE858" s="24"/>
      <c r="AF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34"/>
      <c r="V859" s="24"/>
      <c r="W859" s="24"/>
      <c r="X859" s="24"/>
      <c r="Y859" s="24"/>
      <c r="Z859" s="24"/>
      <c r="AA859" s="24"/>
      <c r="AB859" s="24"/>
      <c r="AC859" s="24"/>
      <c r="AD859" s="24"/>
      <c r="AE859" s="24"/>
      <c r="AF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34"/>
      <c r="V860" s="24"/>
      <c r="W860" s="24"/>
      <c r="X860" s="24"/>
      <c r="Y860" s="24"/>
      <c r="Z860" s="24"/>
      <c r="AA860" s="24"/>
      <c r="AB860" s="24"/>
      <c r="AC860" s="24"/>
      <c r="AD860" s="24"/>
      <c r="AE860" s="24"/>
      <c r="AF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34"/>
      <c r="V861" s="24"/>
      <c r="W861" s="24"/>
      <c r="X861" s="24"/>
      <c r="Y861" s="24"/>
      <c r="Z861" s="24"/>
      <c r="AA861" s="24"/>
      <c r="AB861" s="24"/>
      <c r="AC861" s="24"/>
      <c r="AD861" s="24"/>
      <c r="AE861" s="24"/>
      <c r="AF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34"/>
      <c r="V862" s="24"/>
      <c r="W862" s="24"/>
      <c r="X862" s="24"/>
      <c r="Y862" s="24"/>
      <c r="Z862" s="24"/>
      <c r="AA862" s="24"/>
      <c r="AB862" s="24"/>
      <c r="AC862" s="24"/>
      <c r="AD862" s="24"/>
      <c r="AE862" s="24"/>
      <c r="AF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34"/>
      <c r="V863" s="24"/>
      <c r="W863" s="24"/>
      <c r="X863" s="24"/>
      <c r="Y863" s="24"/>
      <c r="Z863" s="24"/>
      <c r="AA863" s="24"/>
      <c r="AB863" s="24"/>
      <c r="AC863" s="24"/>
      <c r="AD863" s="24"/>
      <c r="AE863" s="24"/>
      <c r="AF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34"/>
      <c r="V864" s="24"/>
      <c r="W864" s="24"/>
      <c r="X864" s="24"/>
      <c r="Y864" s="24"/>
      <c r="Z864" s="24"/>
      <c r="AA864" s="24"/>
      <c r="AB864" s="24"/>
      <c r="AC864" s="24"/>
      <c r="AD864" s="24"/>
      <c r="AE864" s="24"/>
      <c r="AF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34"/>
      <c r="V865" s="24"/>
      <c r="W865" s="24"/>
      <c r="X865" s="24"/>
      <c r="Y865" s="24"/>
      <c r="Z865" s="24"/>
      <c r="AA865" s="24"/>
      <c r="AB865" s="24"/>
      <c r="AC865" s="24"/>
      <c r="AD865" s="24"/>
      <c r="AE865" s="24"/>
      <c r="AF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34"/>
      <c r="V866" s="24"/>
      <c r="W866" s="24"/>
      <c r="X866" s="24"/>
      <c r="Y866" s="24"/>
      <c r="Z866" s="24"/>
      <c r="AA866" s="24"/>
      <c r="AB866" s="24"/>
      <c r="AC866" s="24"/>
      <c r="AD866" s="24"/>
      <c r="AE866" s="24"/>
      <c r="AF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34"/>
      <c r="V867" s="24"/>
      <c r="W867" s="24"/>
      <c r="X867" s="24"/>
      <c r="Y867" s="24"/>
      <c r="Z867" s="24"/>
      <c r="AA867" s="24"/>
      <c r="AB867" s="24"/>
      <c r="AC867" s="24"/>
      <c r="AD867" s="24"/>
      <c r="AE867" s="24"/>
      <c r="AF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34"/>
      <c r="V868" s="24"/>
      <c r="W868" s="24"/>
      <c r="X868" s="24"/>
      <c r="Y868" s="24"/>
      <c r="Z868" s="24"/>
      <c r="AA868" s="24"/>
      <c r="AB868" s="24"/>
      <c r="AC868" s="24"/>
      <c r="AD868" s="24"/>
      <c r="AE868" s="24"/>
      <c r="AF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34"/>
      <c r="V869" s="24"/>
      <c r="W869" s="24"/>
      <c r="X869" s="24"/>
      <c r="Y869" s="24"/>
      <c r="Z869" s="24"/>
      <c r="AA869" s="24"/>
      <c r="AB869" s="24"/>
      <c r="AC869" s="24"/>
      <c r="AD869" s="24"/>
      <c r="AE869" s="24"/>
      <c r="AF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34"/>
      <c r="V870" s="24"/>
      <c r="W870" s="24"/>
      <c r="X870" s="24"/>
      <c r="Y870" s="24"/>
      <c r="Z870" s="24"/>
      <c r="AA870" s="24"/>
      <c r="AB870" s="24"/>
      <c r="AC870" s="24"/>
      <c r="AD870" s="24"/>
      <c r="AE870" s="24"/>
      <c r="AF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34"/>
      <c r="V871" s="24"/>
      <c r="W871" s="24"/>
      <c r="X871" s="24"/>
      <c r="Y871" s="24"/>
      <c r="Z871" s="24"/>
      <c r="AA871" s="24"/>
      <c r="AB871" s="24"/>
      <c r="AC871" s="24"/>
      <c r="AD871" s="24"/>
      <c r="AE871" s="24"/>
      <c r="AF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34"/>
      <c r="V872" s="24"/>
      <c r="W872" s="24"/>
      <c r="X872" s="24"/>
      <c r="Y872" s="24"/>
      <c r="Z872" s="24"/>
      <c r="AA872" s="24"/>
      <c r="AB872" s="24"/>
      <c r="AC872" s="24"/>
      <c r="AD872" s="24"/>
      <c r="AE872" s="24"/>
      <c r="AF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34"/>
      <c r="V873" s="24"/>
      <c r="W873" s="24"/>
      <c r="X873" s="24"/>
      <c r="Y873" s="24"/>
      <c r="Z873" s="24"/>
      <c r="AA873" s="24"/>
      <c r="AB873" s="24"/>
      <c r="AC873" s="24"/>
      <c r="AD873" s="24"/>
      <c r="AE873" s="24"/>
      <c r="AF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34"/>
      <c r="V874" s="24"/>
      <c r="W874" s="24"/>
      <c r="X874" s="24"/>
      <c r="Y874" s="24"/>
      <c r="Z874" s="24"/>
      <c r="AA874" s="24"/>
      <c r="AB874" s="24"/>
      <c r="AC874" s="24"/>
      <c r="AD874" s="24"/>
      <c r="AE874" s="24"/>
      <c r="AF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34"/>
      <c r="V875" s="24"/>
      <c r="W875" s="24"/>
      <c r="X875" s="24"/>
      <c r="Y875" s="24"/>
      <c r="Z875" s="24"/>
      <c r="AA875" s="24"/>
      <c r="AB875" s="24"/>
      <c r="AC875" s="24"/>
      <c r="AD875" s="24"/>
      <c r="AE875" s="24"/>
      <c r="AF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34"/>
      <c r="V876" s="24"/>
      <c r="W876" s="24"/>
      <c r="X876" s="24"/>
      <c r="Y876" s="24"/>
      <c r="Z876" s="24"/>
      <c r="AA876" s="24"/>
      <c r="AB876" s="24"/>
      <c r="AC876" s="24"/>
      <c r="AD876" s="24"/>
      <c r="AE876" s="24"/>
      <c r="AF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34"/>
      <c r="V877" s="24"/>
      <c r="W877" s="24"/>
      <c r="X877" s="24"/>
      <c r="Y877" s="24"/>
      <c r="Z877" s="24"/>
      <c r="AA877" s="24"/>
      <c r="AB877" s="24"/>
      <c r="AC877" s="24"/>
      <c r="AD877" s="24"/>
      <c r="AE877" s="24"/>
      <c r="AF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34"/>
      <c r="V878" s="24"/>
      <c r="W878" s="24"/>
      <c r="X878" s="24"/>
      <c r="Y878" s="24"/>
      <c r="Z878" s="24"/>
      <c r="AA878" s="24"/>
      <c r="AB878" s="24"/>
      <c r="AC878" s="24"/>
      <c r="AD878" s="24"/>
      <c r="AE878" s="24"/>
      <c r="AF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34"/>
      <c r="V879" s="24"/>
      <c r="W879" s="24"/>
      <c r="X879" s="24"/>
      <c r="Y879" s="24"/>
      <c r="Z879" s="24"/>
      <c r="AA879" s="24"/>
      <c r="AB879" s="24"/>
      <c r="AC879" s="24"/>
      <c r="AD879" s="24"/>
      <c r="AE879" s="24"/>
      <c r="AF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34"/>
      <c r="V880" s="24"/>
      <c r="W880" s="24"/>
      <c r="X880" s="24"/>
      <c r="Y880" s="24"/>
      <c r="Z880" s="24"/>
      <c r="AA880" s="24"/>
      <c r="AB880" s="24"/>
      <c r="AC880" s="24"/>
      <c r="AD880" s="24"/>
      <c r="AE880" s="24"/>
      <c r="AF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34"/>
      <c r="V881" s="24"/>
      <c r="W881" s="24"/>
      <c r="X881" s="24"/>
      <c r="Y881" s="24"/>
      <c r="Z881" s="24"/>
      <c r="AA881" s="24"/>
      <c r="AB881" s="24"/>
      <c r="AC881" s="24"/>
      <c r="AD881" s="24"/>
      <c r="AE881" s="24"/>
      <c r="AF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34"/>
      <c r="V882" s="24"/>
      <c r="W882" s="24"/>
      <c r="X882" s="24"/>
      <c r="Y882" s="24"/>
      <c r="Z882" s="24"/>
      <c r="AA882" s="24"/>
      <c r="AB882" s="24"/>
      <c r="AC882" s="24"/>
      <c r="AD882" s="24"/>
      <c r="AE882" s="24"/>
      <c r="AF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34"/>
      <c r="V883" s="24"/>
      <c r="W883" s="24"/>
      <c r="X883" s="24"/>
      <c r="Y883" s="24"/>
      <c r="Z883" s="24"/>
      <c r="AA883" s="24"/>
      <c r="AB883" s="24"/>
      <c r="AC883" s="24"/>
      <c r="AD883" s="24"/>
      <c r="AE883" s="24"/>
      <c r="AF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34"/>
      <c r="V884" s="24"/>
      <c r="W884" s="24"/>
      <c r="X884" s="24"/>
      <c r="Y884" s="24"/>
      <c r="Z884" s="24"/>
      <c r="AA884" s="24"/>
      <c r="AB884" s="24"/>
      <c r="AC884" s="24"/>
      <c r="AD884" s="24"/>
      <c r="AE884" s="24"/>
      <c r="AF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34"/>
      <c r="V885" s="24"/>
      <c r="W885" s="24"/>
      <c r="X885" s="24"/>
      <c r="Y885" s="24"/>
      <c r="Z885" s="24"/>
      <c r="AA885" s="24"/>
      <c r="AB885" s="24"/>
      <c r="AC885" s="24"/>
      <c r="AD885" s="24"/>
      <c r="AE885" s="24"/>
      <c r="AF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34"/>
      <c r="V886" s="24"/>
      <c r="W886" s="24"/>
      <c r="X886" s="24"/>
      <c r="Y886" s="24"/>
      <c r="Z886" s="24"/>
      <c r="AA886" s="24"/>
      <c r="AB886" s="24"/>
      <c r="AC886" s="24"/>
      <c r="AD886" s="24"/>
      <c r="AE886" s="24"/>
      <c r="AF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34"/>
      <c r="V887" s="24"/>
      <c r="W887" s="24"/>
      <c r="X887" s="24"/>
      <c r="Y887" s="24"/>
      <c r="Z887" s="24"/>
      <c r="AA887" s="24"/>
      <c r="AB887" s="24"/>
      <c r="AC887" s="24"/>
      <c r="AD887" s="24"/>
      <c r="AE887" s="24"/>
      <c r="AF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34"/>
      <c r="V888" s="24"/>
      <c r="W888" s="24"/>
      <c r="X888" s="24"/>
      <c r="Y888" s="24"/>
      <c r="Z888" s="24"/>
      <c r="AA888" s="24"/>
      <c r="AB888" s="24"/>
      <c r="AC888" s="24"/>
      <c r="AD888" s="24"/>
      <c r="AE888" s="24"/>
      <c r="AF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34"/>
      <c r="V889" s="24"/>
      <c r="W889" s="24"/>
      <c r="X889" s="24"/>
      <c r="Y889" s="24"/>
      <c r="Z889" s="24"/>
      <c r="AA889" s="24"/>
      <c r="AB889" s="24"/>
      <c r="AC889" s="24"/>
      <c r="AD889" s="24"/>
      <c r="AE889" s="24"/>
      <c r="AF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34"/>
      <c r="V890" s="24"/>
      <c r="W890" s="24"/>
      <c r="X890" s="24"/>
      <c r="Y890" s="24"/>
      <c r="Z890" s="24"/>
      <c r="AA890" s="24"/>
      <c r="AB890" s="24"/>
      <c r="AC890" s="24"/>
      <c r="AD890" s="24"/>
      <c r="AE890" s="24"/>
      <c r="AF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34"/>
      <c r="V891" s="24"/>
      <c r="W891" s="24"/>
      <c r="X891" s="24"/>
      <c r="Y891" s="24"/>
      <c r="Z891" s="24"/>
      <c r="AA891" s="24"/>
      <c r="AB891" s="24"/>
      <c r="AC891" s="24"/>
      <c r="AD891" s="24"/>
      <c r="AE891" s="24"/>
      <c r="AF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34"/>
      <c r="V892" s="24"/>
      <c r="W892" s="24"/>
      <c r="X892" s="24"/>
      <c r="Y892" s="24"/>
      <c r="Z892" s="24"/>
      <c r="AA892" s="24"/>
      <c r="AB892" s="24"/>
      <c r="AC892" s="24"/>
      <c r="AD892" s="24"/>
      <c r="AE892" s="24"/>
      <c r="AF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34"/>
      <c r="V893" s="24"/>
      <c r="W893" s="24"/>
      <c r="X893" s="24"/>
      <c r="Y893" s="24"/>
      <c r="Z893" s="24"/>
      <c r="AA893" s="24"/>
      <c r="AB893" s="24"/>
      <c r="AC893" s="24"/>
      <c r="AD893" s="24"/>
      <c r="AE893" s="24"/>
      <c r="AF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34"/>
      <c r="V894" s="24"/>
      <c r="W894" s="24"/>
      <c r="X894" s="24"/>
      <c r="Y894" s="24"/>
      <c r="Z894" s="24"/>
      <c r="AA894" s="24"/>
      <c r="AB894" s="24"/>
      <c r="AC894" s="24"/>
      <c r="AD894" s="24"/>
      <c r="AE894" s="24"/>
      <c r="AF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34"/>
      <c r="V895" s="24"/>
      <c r="W895" s="24"/>
      <c r="X895" s="24"/>
      <c r="Y895" s="24"/>
      <c r="Z895" s="24"/>
      <c r="AA895" s="24"/>
      <c r="AB895" s="24"/>
      <c r="AC895" s="24"/>
      <c r="AD895" s="24"/>
      <c r="AE895" s="24"/>
      <c r="AF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34"/>
      <c r="V896" s="24"/>
      <c r="W896" s="24"/>
      <c r="X896" s="24"/>
      <c r="Y896" s="24"/>
      <c r="Z896" s="24"/>
      <c r="AA896" s="24"/>
      <c r="AB896" s="24"/>
      <c r="AC896" s="24"/>
      <c r="AD896" s="24"/>
      <c r="AE896" s="24"/>
      <c r="AF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34"/>
      <c r="V897" s="24"/>
      <c r="W897" s="24"/>
      <c r="X897" s="24"/>
      <c r="Y897" s="24"/>
      <c r="Z897" s="24"/>
      <c r="AA897" s="24"/>
      <c r="AB897" s="24"/>
      <c r="AC897" s="24"/>
      <c r="AD897" s="24"/>
      <c r="AE897" s="24"/>
      <c r="AF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34"/>
      <c r="V898" s="24"/>
      <c r="W898" s="24"/>
      <c r="X898" s="24"/>
      <c r="Y898" s="24"/>
      <c r="Z898" s="24"/>
      <c r="AA898" s="24"/>
      <c r="AB898" s="24"/>
      <c r="AC898" s="24"/>
      <c r="AD898" s="24"/>
      <c r="AE898" s="24"/>
      <c r="AF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34"/>
      <c r="V899" s="24"/>
      <c r="W899" s="24"/>
      <c r="X899" s="24"/>
      <c r="Y899" s="24"/>
      <c r="Z899" s="24"/>
      <c r="AA899" s="24"/>
      <c r="AB899" s="24"/>
      <c r="AC899" s="24"/>
      <c r="AD899" s="24"/>
      <c r="AE899" s="24"/>
      <c r="AF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34"/>
      <c r="V900" s="24"/>
      <c r="W900" s="24"/>
      <c r="X900" s="24"/>
      <c r="Y900" s="24"/>
      <c r="Z900" s="24"/>
      <c r="AA900" s="24"/>
      <c r="AB900" s="24"/>
      <c r="AC900" s="24"/>
      <c r="AD900" s="24"/>
      <c r="AE900" s="24"/>
      <c r="AF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34"/>
      <c r="V901" s="24"/>
      <c r="W901" s="24"/>
      <c r="X901" s="24"/>
      <c r="Y901" s="24"/>
      <c r="Z901" s="24"/>
      <c r="AA901" s="24"/>
      <c r="AB901" s="24"/>
      <c r="AC901" s="24"/>
      <c r="AD901" s="24"/>
      <c r="AE901" s="24"/>
      <c r="AF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34"/>
      <c r="V902" s="24"/>
      <c r="W902" s="24"/>
      <c r="X902" s="24"/>
      <c r="Y902" s="24"/>
      <c r="Z902" s="24"/>
      <c r="AA902" s="24"/>
      <c r="AB902" s="24"/>
      <c r="AC902" s="24"/>
      <c r="AD902" s="24"/>
      <c r="AE902" s="24"/>
      <c r="AF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34"/>
      <c r="V903" s="24"/>
      <c r="W903" s="24"/>
      <c r="X903" s="24"/>
      <c r="Y903" s="24"/>
      <c r="Z903" s="24"/>
      <c r="AA903" s="24"/>
      <c r="AB903" s="24"/>
      <c r="AC903" s="24"/>
      <c r="AD903" s="24"/>
      <c r="AE903" s="24"/>
      <c r="AF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34"/>
      <c r="V904" s="24"/>
      <c r="W904" s="24"/>
      <c r="X904" s="24"/>
      <c r="Y904" s="24"/>
      <c r="Z904" s="24"/>
      <c r="AA904" s="24"/>
      <c r="AB904" s="24"/>
      <c r="AC904" s="24"/>
      <c r="AD904" s="24"/>
      <c r="AE904" s="24"/>
      <c r="AF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34"/>
      <c r="V905" s="24"/>
      <c r="W905" s="24"/>
      <c r="X905" s="24"/>
      <c r="Y905" s="24"/>
      <c r="Z905" s="24"/>
      <c r="AA905" s="24"/>
      <c r="AB905" s="24"/>
      <c r="AC905" s="24"/>
      <c r="AD905" s="24"/>
      <c r="AE905" s="24"/>
      <c r="AF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34"/>
      <c r="V906" s="24"/>
      <c r="W906" s="24"/>
      <c r="X906" s="24"/>
      <c r="Y906" s="24"/>
      <c r="Z906" s="24"/>
      <c r="AA906" s="24"/>
      <c r="AB906" s="24"/>
      <c r="AC906" s="24"/>
      <c r="AD906" s="24"/>
      <c r="AE906" s="24"/>
      <c r="AF906" s="24"/>
    </row>
    <row r="907">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row>
    <row r="908">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row>
    <row r="909">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row>
    <row r="910">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row>
    <row r="91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row>
    <row r="912">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row>
    <row r="913">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row>
    <row r="914">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row>
    <row r="915">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row>
    <row r="916">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row>
    <row r="917">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row>
    <row r="918">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row>
    <row r="919">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row>
    <row r="920">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row>
    <row r="92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row>
  </sheetData>
  <autoFilter ref="$A$2:$AF$310">
    <sortState ref="A2:AF310">
      <sortCondition descending="1" ref="J2:J310"/>
      <sortCondition ref="K2:K310"/>
      <sortCondition ref="P2:P310"/>
      <sortCondition ref="M2:M310"/>
      <sortCondition ref="X2:X310"/>
      <sortCondition ref="Y2:Y310"/>
      <sortCondition descending="1" ref="Q2:Q310"/>
      <sortCondition descending="1" ref="O2:O310"/>
      <sortCondition ref="Z2:Z310"/>
      <sortCondition ref="W2:W310"/>
      <sortCondition ref="AB2:AB310"/>
      <sortCondition ref="AA2:AA310"/>
    </sortState>
  </autoFilter>
  <mergeCells count="3">
    <mergeCell ref="A1:D1"/>
    <mergeCell ref="E1:I1"/>
    <mergeCell ref="W1:X1"/>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2.25"/>
  </cols>
  <sheetData>
    <row r="1">
      <c r="B1" s="71" t="s">
        <v>837</v>
      </c>
      <c r="C1" s="71" t="s">
        <v>689</v>
      </c>
      <c r="D1" s="71" t="s">
        <v>694</v>
      </c>
      <c r="E1" s="28" t="s">
        <v>690</v>
      </c>
    </row>
    <row r="2">
      <c r="A2" s="71" t="s">
        <v>838</v>
      </c>
      <c r="B2" s="28">
        <v>2409.0</v>
      </c>
      <c r="C2" s="28">
        <v>3068.0</v>
      </c>
      <c r="D2" s="28">
        <v>2042.0</v>
      </c>
    </row>
    <row r="3">
      <c r="A3" s="71" t="s">
        <v>839</v>
      </c>
      <c r="B3" s="28">
        <f>2409-2061</f>
        <v>348</v>
      </c>
      <c r="C3" s="28">
        <f>2820-2135</f>
        <v>685</v>
      </c>
    </row>
    <row r="4">
      <c r="A4" s="71" t="s">
        <v>840</v>
      </c>
      <c r="B4" s="28">
        <f>146-50</f>
        <v>96</v>
      </c>
      <c r="C4" s="28">
        <f>130-47</f>
        <v>83</v>
      </c>
      <c r="D4" s="28">
        <f>150-49</f>
        <v>101</v>
      </c>
    </row>
    <row r="5">
      <c r="A5" s="71" t="s">
        <v>841</v>
      </c>
      <c r="B5" s="28">
        <f>2409-2078</f>
        <v>331</v>
      </c>
      <c r="C5" s="28">
        <f>3068-2821</f>
        <v>247</v>
      </c>
      <c r="D5" s="28">
        <f>2042-1793</f>
        <v>249</v>
      </c>
    </row>
    <row r="6">
      <c r="A6" s="71" t="s">
        <v>842</v>
      </c>
      <c r="B6" s="28">
        <f>(281-267)+(422-339)+(551-521)+(672-663)+(815-779)+(921-897)+(1054-1026)+(1210-1176)+(1361-1339)+(1512-1481)+(1758-1723)+(1925-1894)</f>
        <v>377</v>
      </c>
      <c r="C6" s="28">
        <f>(196-181)+(377-319)+(550-494)+(712-668)+(906-839)+(1040-997)+(1170-1130)+(1284-1254)+(1455-1403)+(1579-1538)+(1688-1653)+(1816-1771)+(1927-1893)+(2042-2000)+(2121-2101)</f>
        <v>622</v>
      </c>
      <c r="D6" s="28">
        <f>(214-195)+(294-275)+(408-387)+(502-478)+(612-573)+(746-708)+(860-832)+(952-928)+(1048-1019)+(1144-1122)+(1243-1225)+(1354-1323)+(1450-1414)+(1545-1518)+(1640-1611)+(1725-1702)+(1790-1773)</f>
        <v>444</v>
      </c>
    </row>
    <row r="7">
      <c r="A7" s="104" t="s">
        <v>843</v>
      </c>
      <c r="B7" s="104">
        <f t="shared" ref="B7:D7" si="1">B2-B3-B4-B5-B6</f>
        <v>1257</v>
      </c>
      <c r="C7" s="104">
        <f t="shared" si="1"/>
        <v>1431</v>
      </c>
      <c r="D7" s="104">
        <f t="shared" si="1"/>
        <v>1248</v>
      </c>
      <c r="E7" s="28">
        <f>SUM(B7:D7)</f>
        <v>3936</v>
      </c>
    </row>
    <row r="9">
      <c r="A9" s="28" t="s">
        <v>844</v>
      </c>
      <c r="B9" s="76">
        <v>327.0</v>
      </c>
    </row>
    <row r="10">
      <c r="A10" s="28" t="s">
        <v>845</v>
      </c>
      <c r="B10" s="28">
        <f>E7/B9</f>
        <v>12.03669725</v>
      </c>
    </row>
    <row r="11">
      <c r="A11" s="28" t="s">
        <v>846</v>
      </c>
      <c r="B11" s="41">
        <f>(C7+D7)/B9</f>
        <v>8.19266055</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4.0"/>
    <col customWidth="1" min="2" max="2" width="15.25"/>
    <col customWidth="1" min="3" max="3" width="106.0"/>
  </cols>
  <sheetData>
    <row r="1">
      <c r="A1" s="105" t="s">
        <v>847</v>
      </c>
      <c r="B1" s="105" t="s">
        <v>848</v>
      </c>
      <c r="C1" s="106" t="s">
        <v>849</v>
      </c>
    </row>
    <row r="2">
      <c r="A2" s="107" t="s">
        <v>850</v>
      </c>
      <c r="B2" s="107" t="s">
        <v>851</v>
      </c>
      <c r="C2" s="108" t="s">
        <v>852</v>
      </c>
    </row>
    <row r="3">
      <c r="C3" s="108" t="s">
        <v>853</v>
      </c>
    </row>
    <row r="4">
      <c r="C4" s="108" t="s">
        <v>854</v>
      </c>
      <c r="D4" s="109"/>
    </row>
    <row r="5">
      <c r="C5" s="108" t="s">
        <v>855</v>
      </c>
    </row>
    <row r="6">
      <c r="C6" s="108" t="s">
        <v>856</v>
      </c>
    </row>
    <row r="7">
      <c r="C7" s="108" t="s">
        <v>857</v>
      </c>
    </row>
    <row r="8">
      <c r="A8" s="107" t="s">
        <v>858</v>
      </c>
      <c r="B8" s="107" t="s">
        <v>859</v>
      </c>
      <c r="C8" s="108" t="s">
        <v>860</v>
      </c>
    </row>
    <row r="9">
      <c r="C9" s="108" t="s">
        <v>861</v>
      </c>
    </row>
    <row r="10">
      <c r="C10" s="108" t="s">
        <v>862</v>
      </c>
    </row>
    <row r="11">
      <c r="A11" s="110" t="s">
        <v>863</v>
      </c>
      <c r="B11" s="110" t="s">
        <v>864</v>
      </c>
      <c r="C11" s="111" t="s">
        <v>865</v>
      </c>
    </row>
    <row r="12" ht="52.5" customHeight="1">
      <c r="A12" s="112" t="s">
        <v>866</v>
      </c>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c r="C13" s="114"/>
    </row>
    <row r="14">
      <c r="C14" s="114"/>
    </row>
    <row r="15">
      <c r="A15" s="109"/>
      <c r="B15" s="109"/>
      <c r="C15" s="115"/>
    </row>
    <row r="16">
      <c r="A16" s="109"/>
      <c r="B16" s="109"/>
      <c r="C16" s="115"/>
    </row>
    <row r="17">
      <c r="A17" s="109"/>
      <c r="B17" s="109"/>
      <c r="C17" s="115"/>
    </row>
    <row r="18">
      <c r="A18" s="109"/>
      <c r="B18" s="109"/>
      <c r="C18" s="115"/>
    </row>
    <row r="19">
      <c r="A19" s="109"/>
      <c r="B19" s="109"/>
      <c r="C19" s="115"/>
    </row>
    <row r="20">
      <c r="A20" s="109"/>
      <c r="B20" s="109"/>
      <c r="C20" s="115"/>
    </row>
    <row r="21">
      <c r="A21" s="109"/>
      <c r="B21" s="109"/>
      <c r="C21" s="115"/>
    </row>
    <row r="22">
      <c r="A22" s="109"/>
      <c r="B22" s="109"/>
      <c r="C22" s="115"/>
    </row>
    <row r="23">
      <c r="A23" s="109"/>
      <c r="B23" s="109"/>
      <c r="C23" s="115"/>
    </row>
    <row r="24">
      <c r="A24" s="109"/>
      <c r="B24" s="109"/>
      <c r="C24" s="115"/>
    </row>
    <row r="25">
      <c r="A25" s="109"/>
      <c r="B25" s="109"/>
      <c r="C25" s="115"/>
    </row>
    <row r="26">
      <c r="A26" s="109"/>
      <c r="B26" s="109"/>
      <c r="C26" s="115"/>
    </row>
    <row r="27">
      <c r="A27" s="109"/>
      <c r="B27" s="109"/>
      <c r="C27" s="115"/>
    </row>
    <row r="28">
      <c r="A28" s="109"/>
      <c r="B28" s="109"/>
      <c r="C28" s="115"/>
    </row>
    <row r="29">
      <c r="A29" s="109"/>
      <c r="B29" s="109"/>
      <c r="C29" s="115"/>
    </row>
    <row r="30">
      <c r="A30" s="109"/>
      <c r="B30" s="109"/>
      <c r="C30" s="115"/>
    </row>
    <row r="31">
      <c r="A31" s="109"/>
      <c r="B31" s="109"/>
      <c r="C31" s="115"/>
    </row>
    <row r="32">
      <c r="A32" s="109"/>
      <c r="B32" s="109"/>
      <c r="C32" s="115"/>
    </row>
    <row r="33">
      <c r="A33" s="109"/>
      <c r="B33" s="109"/>
      <c r="C33" s="115"/>
    </row>
    <row r="34">
      <c r="A34" s="109"/>
      <c r="B34" s="109"/>
      <c r="C34" s="115"/>
    </row>
    <row r="35">
      <c r="A35" s="109"/>
      <c r="B35" s="109"/>
      <c r="C35" s="115"/>
    </row>
    <row r="36">
      <c r="A36" s="109"/>
      <c r="B36" s="109"/>
      <c r="C36" s="115"/>
    </row>
    <row r="37">
      <c r="A37" s="109"/>
      <c r="B37" s="109"/>
      <c r="C37" s="115"/>
    </row>
    <row r="38">
      <c r="A38" s="109"/>
      <c r="B38" s="109"/>
      <c r="C38" s="115"/>
    </row>
    <row r="39">
      <c r="A39" s="109"/>
      <c r="B39" s="109"/>
      <c r="C39" s="115"/>
    </row>
    <row r="40">
      <c r="A40" s="109"/>
      <c r="B40" s="109"/>
      <c r="C40" s="115"/>
    </row>
    <row r="41">
      <c r="A41" s="109"/>
      <c r="B41" s="109"/>
      <c r="C41" s="115"/>
    </row>
    <row r="42">
      <c r="A42" s="109"/>
      <c r="B42" s="109"/>
      <c r="C42" s="115"/>
    </row>
    <row r="43">
      <c r="A43" s="109"/>
      <c r="B43" s="109"/>
      <c r="C43" s="115"/>
    </row>
    <row r="44">
      <c r="A44" s="109"/>
      <c r="B44" s="109"/>
      <c r="C44" s="115"/>
    </row>
    <row r="45">
      <c r="A45" s="109"/>
      <c r="B45" s="109"/>
      <c r="C45" s="115"/>
    </row>
    <row r="46">
      <c r="A46" s="109"/>
      <c r="B46" s="109"/>
      <c r="C46" s="115"/>
    </row>
    <row r="47">
      <c r="A47" s="109"/>
      <c r="B47" s="109"/>
      <c r="C47" s="115"/>
    </row>
    <row r="48">
      <c r="A48" s="109"/>
      <c r="B48" s="109"/>
      <c r="C48" s="115"/>
    </row>
    <row r="49">
      <c r="A49" s="109"/>
      <c r="B49" s="109"/>
      <c r="C49" s="115"/>
    </row>
    <row r="50">
      <c r="A50" s="109"/>
      <c r="B50" s="109"/>
      <c r="C50" s="115"/>
    </row>
    <row r="51">
      <c r="A51" s="109"/>
      <c r="B51" s="109"/>
      <c r="C51" s="115"/>
    </row>
    <row r="52">
      <c r="A52" s="109"/>
      <c r="B52" s="109"/>
      <c r="C52" s="115"/>
    </row>
    <row r="53">
      <c r="A53" s="109"/>
      <c r="B53" s="109"/>
      <c r="C53" s="115"/>
    </row>
    <row r="54">
      <c r="A54" s="109"/>
      <c r="B54" s="109"/>
      <c r="C54" s="115"/>
    </row>
    <row r="55">
      <c r="A55" s="109"/>
      <c r="B55" s="109"/>
      <c r="C55" s="115"/>
    </row>
    <row r="56">
      <c r="A56" s="109"/>
      <c r="B56" s="109"/>
      <c r="C56" s="115"/>
    </row>
    <row r="57">
      <c r="A57" s="109"/>
      <c r="B57" s="109"/>
      <c r="C57" s="115"/>
    </row>
    <row r="58">
      <c r="A58" s="109"/>
      <c r="B58" s="109"/>
      <c r="C58" s="115"/>
    </row>
    <row r="59">
      <c r="A59" s="109"/>
      <c r="B59" s="109"/>
      <c r="C59" s="115"/>
    </row>
    <row r="60">
      <c r="A60" s="109"/>
      <c r="B60" s="109"/>
      <c r="C60" s="115"/>
    </row>
    <row r="61">
      <c r="A61" s="109"/>
      <c r="B61" s="109"/>
      <c r="C61" s="115"/>
    </row>
    <row r="62">
      <c r="A62" s="109"/>
      <c r="B62" s="109"/>
      <c r="C62" s="115"/>
    </row>
    <row r="63">
      <c r="A63" s="109"/>
      <c r="B63" s="109"/>
      <c r="C63" s="115"/>
    </row>
    <row r="64">
      <c r="A64" s="109"/>
      <c r="B64" s="109"/>
      <c r="C64" s="115"/>
    </row>
    <row r="65">
      <c r="A65" s="109"/>
      <c r="B65" s="109"/>
      <c r="C65" s="115"/>
    </row>
    <row r="66">
      <c r="A66" s="109"/>
      <c r="B66" s="109"/>
      <c r="C66" s="115"/>
    </row>
    <row r="67">
      <c r="A67" s="109"/>
      <c r="B67" s="109"/>
      <c r="C67" s="115"/>
    </row>
    <row r="68">
      <c r="A68" s="109"/>
      <c r="B68" s="109"/>
      <c r="C68" s="115"/>
    </row>
    <row r="69">
      <c r="A69" s="109"/>
      <c r="B69" s="109"/>
      <c r="C69" s="115"/>
    </row>
    <row r="70">
      <c r="A70" s="109"/>
      <c r="B70" s="109"/>
      <c r="C70" s="115"/>
    </row>
    <row r="71">
      <c r="A71" s="109"/>
      <c r="B71" s="109"/>
      <c r="C71" s="115"/>
    </row>
    <row r="72">
      <c r="A72" s="109"/>
      <c r="B72" s="109"/>
      <c r="C72" s="115"/>
    </row>
    <row r="73">
      <c r="A73" s="109"/>
      <c r="B73" s="109"/>
      <c r="C73" s="115"/>
    </row>
    <row r="74">
      <c r="A74" s="109"/>
      <c r="B74" s="109"/>
      <c r="C74" s="115"/>
    </row>
    <row r="75">
      <c r="A75" s="109"/>
      <c r="B75" s="109"/>
      <c r="C75" s="115"/>
    </row>
    <row r="76">
      <c r="A76" s="109"/>
      <c r="B76" s="109"/>
      <c r="C76" s="115"/>
    </row>
    <row r="77">
      <c r="A77" s="109"/>
      <c r="B77" s="109"/>
      <c r="C77" s="115"/>
    </row>
    <row r="78">
      <c r="A78" s="109"/>
      <c r="B78" s="109"/>
      <c r="C78" s="115"/>
    </row>
    <row r="79">
      <c r="A79" s="109"/>
      <c r="B79" s="109"/>
      <c r="C79" s="115"/>
    </row>
    <row r="80">
      <c r="A80" s="109"/>
      <c r="B80" s="109"/>
      <c r="C80" s="115"/>
    </row>
    <row r="81">
      <c r="A81" s="109"/>
      <c r="B81" s="109"/>
      <c r="C81" s="115"/>
    </row>
    <row r="82">
      <c r="A82" s="109"/>
      <c r="B82" s="109"/>
      <c r="C82" s="115"/>
    </row>
    <row r="83">
      <c r="A83" s="109"/>
      <c r="B83" s="109"/>
      <c r="C83" s="115"/>
    </row>
    <row r="84">
      <c r="A84" s="109"/>
      <c r="B84" s="109"/>
      <c r="C84" s="115"/>
    </row>
    <row r="85">
      <c r="A85" s="109"/>
      <c r="B85" s="109"/>
      <c r="C85" s="115"/>
    </row>
    <row r="86">
      <c r="A86" s="109"/>
      <c r="B86" s="109"/>
      <c r="C86" s="115"/>
    </row>
    <row r="87">
      <c r="A87" s="109"/>
      <c r="B87" s="109"/>
      <c r="C87" s="115"/>
    </row>
    <row r="88">
      <c r="A88" s="109"/>
      <c r="B88" s="109"/>
      <c r="C88" s="115"/>
    </row>
    <row r="89">
      <c r="A89" s="109"/>
      <c r="B89" s="109"/>
      <c r="C89" s="115"/>
    </row>
    <row r="90">
      <c r="A90" s="109"/>
      <c r="B90" s="109"/>
      <c r="C90" s="115"/>
    </row>
    <row r="91">
      <c r="A91" s="109"/>
      <c r="B91" s="109"/>
      <c r="C91" s="115"/>
    </row>
    <row r="92">
      <c r="A92" s="109"/>
      <c r="B92" s="109"/>
      <c r="C92" s="115"/>
    </row>
    <row r="93">
      <c r="A93" s="109"/>
      <c r="B93" s="109"/>
      <c r="C93" s="115"/>
    </row>
    <row r="94">
      <c r="A94" s="109"/>
      <c r="B94" s="109"/>
      <c r="C94" s="115"/>
    </row>
    <row r="95">
      <c r="A95" s="109"/>
      <c r="B95" s="109"/>
      <c r="C95" s="115"/>
    </row>
    <row r="96">
      <c r="A96" s="109"/>
      <c r="B96" s="109"/>
      <c r="C96" s="115"/>
    </row>
    <row r="97">
      <c r="A97" s="109"/>
      <c r="B97" s="109"/>
      <c r="C97" s="115"/>
    </row>
    <row r="98">
      <c r="A98" s="109"/>
      <c r="B98" s="109"/>
      <c r="C98" s="115"/>
    </row>
    <row r="99">
      <c r="A99" s="109"/>
      <c r="B99" s="109"/>
      <c r="C99" s="115"/>
    </row>
    <row r="100">
      <c r="A100" s="109"/>
      <c r="B100" s="109"/>
      <c r="C100" s="115"/>
    </row>
    <row r="101">
      <c r="A101" s="109"/>
      <c r="B101" s="109"/>
      <c r="C101" s="115"/>
    </row>
    <row r="102">
      <c r="A102" s="109"/>
      <c r="B102" s="109"/>
      <c r="C102" s="115"/>
    </row>
    <row r="103">
      <c r="A103" s="109"/>
      <c r="B103" s="109"/>
      <c r="C103" s="115"/>
    </row>
    <row r="104">
      <c r="A104" s="109"/>
      <c r="B104" s="109"/>
      <c r="C104" s="115"/>
    </row>
    <row r="105">
      <c r="A105" s="109"/>
      <c r="B105" s="109"/>
      <c r="C105" s="115"/>
    </row>
    <row r="106">
      <c r="A106" s="109"/>
      <c r="B106" s="109"/>
      <c r="C106" s="115"/>
    </row>
    <row r="107">
      <c r="A107" s="109"/>
      <c r="B107" s="109"/>
      <c r="C107" s="115"/>
    </row>
    <row r="108">
      <c r="A108" s="109"/>
      <c r="B108" s="109"/>
      <c r="C108" s="115"/>
    </row>
    <row r="109">
      <c r="A109" s="109"/>
      <c r="B109" s="109"/>
      <c r="C109" s="115"/>
    </row>
    <row r="110">
      <c r="A110" s="109"/>
      <c r="B110" s="109"/>
      <c r="C110" s="115"/>
    </row>
    <row r="111">
      <c r="A111" s="109"/>
      <c r="B111" s="109"/>
      <c r="C111" s="115"/>
    </row>
    <row r="112">
      <c r="A112" s="109"/>
      <c r="B112" s="109"/>
      <c r="C112" s="115"/>
    </row>
    <row r="113">
      <c r="A113" s="109"/>
      <c r="B113" s="109"/>
      <c r="C113" s="115"/>
    </row>
    <row r="114">
      <c r="A114" s="109"/>
      <c r="B114" s="109"/>
      <c r="C114" s="115"/>
    </row>
    <row r="115">
      <c r="A115" s="109"/>
      <c r="B115" s="109"/>
      <c r="C115" s="115"/>
    </row>
    <row r="116">
      <c r="A116" s="109"/>
      <c r="B116" s="109"/>
      <c r="C116" s="115"/>
    </row>
    <row r="117">
      <c r="A117" s="109"/>
      <c r="B117" s="109"/>
      <c r="C117" s="115"/>
    </row>
    <row r="118">
      <c r="A118" s="109"/>
      <c r="B118" s="109"/>
      <c r="C118" s="115"/>
    </row>
    <row r="119">
      <c r="A119" s="109"/>
      <c r="B119" s="109"/>
      <c r="C119" s="115"/>
    </row>
    <row r="120">
      <c r="A120" s="109"/>
      <c r="B120" s="109"/>
      <c r="C120" s="115"/>
    </row>
    <row r="121">
      <c r="A121" s="109"/>
      <c r="B121" s="109"/>
      <c r="C121" s="115"/>
    </row>
    <row r="122">
      <c r="A122" s="109"/>
      <c r="B122" s="109"/>
      <c r="C122" s="115"/>
    </row>
    <row r="123">
      <c r="A123" s="109"/>
      <c r="B123" s="109"/>
      <c r="C123" s="115"/>
    </row>
    <row r="124">
      <c r="A124" s="109"/>
      <c r="B124" s="109"/>
      <c r="C124" s="115"/>
    </row>
    <row r="125">
      <c r="A125" s="109"/>
      <c r="B125" s="109"/>
      <c r="C125" s="115"/>
    </row>
    <row r="126">
      <c r="A126" s="109"/>
      <c r="B126" s="109"/>
      <c r="C126" s="115"/>
    </row>
    <row r="127">
      <c r="A127" s="109"/>
      <c r="B127" s="109"/>
      <c r="C127" s="115"/>
    </row>
    <row r="128">
      <c r="A128" s="109"/>
      <c r="B128" s="109"/>
      <c r="C128" s="115"/>
    </row>
    <row r="129">
      <c r="A129" s="109"/>
      <c r="B129" s="109"/>
      <c r="C129" s="115"/>
    </row>
    <row r="130">
      <c r="A130" s="109"/>
      <c r="B130" s="109"/>
      <c r="C130" s="115"/>
    </row>
    <row r="131">
      <c r="A131" s="109"/>
      <c r="B131" s="109"/>
      <c r="C131" s="115"/>
    </row>
    <row r="132">
      <c r="A132" s="109"/>
      <c r="B132" s="109"/>
      <c r="C132" s="115"/>
    </row>
    <row r="133">
      <c r="A133" s="109"/>
      <c r="B133" s="109"/>
      <c r="C133" s="115"/>
    </row>
    <row r="134">
      <c r="A134" s="109"/>
      <c r="B134" s="109"/>
      <c r="C134" s="115"/>
    </row>
    <row r="135">
      <c r="A135" s="109"/>
      <c r="B135" s="109"/>
      <c r="C135" s="115"/>
    </row>
    <row r="136">
      <c r="A136" s="109"/>
      <c r="B136" s="109"/>
      <c r="C136" s="115"/>
    </row>
    <row r="137">
      <c r="A137" s="109"/>
      <c r="B137" s="109"/>
      <c r="C137" s="115"/>
    </row>
    <row r="138">
      <c r="A138" s="109"/>
      <c r="B138" s="109"/>
      <c r="C138" s="115"/>
    </row>
    <row r="139">
      <c r="A139" s="109"/>
      <c r="B139" s="109"/>
      <c r="C139" s="115"/>
    </row>
    <row r="140">
      <c r="A140" s="109"/>
      <c r="B140" s="109"/>
      <c r="C140" s="115"/>
    </row>
    <row r="141">
      <c r="A141" s="109"/>
      <c r="B141" s="109"/>
      <c r="C141" s="115"/>
    </row>
    <row r="142">
      <c r="A142" s="109"/>
      <c r="B142" s="109"/>
      <c r="C142" s="115"/>
    </row>
    <row r="143">
      <c r="A143" s="109"/>
      <c r="B143" s="109"/>
      <c r="C143" s="115"/>
    </row>
    <row r="144">
      <c r="A144" s="109"/>
      <c r="B144" s="109"/>
      <c r="C144" s="115"/>
    </row>
    <row r="145">
      <c r="A145" s="109"/>
      <c r="B145" s="109"/>
      <c r="C145" s="115"/>
    </row>
    <row r="146">
      <c r="A146" s="109"/>
      <c r="B146" s="109"/>
      <c r="C146" s="115"/>
    </row>
    <row r="147">
      <c r="A147" s="109"/>
      <c r="B147" s="109"/>
      <c r="C147" s="115"/>
    </row>
    <row r="148">
      <c r="A148" s="109"/>
      <c r="B148" s="109"/>
      <c r="C148" s="115"/>
    </row>
    <row r="149">
      <c r="A149" s="109"/>
      <c r="B149" s="109"/>
      <c r="C149" s="115"/>
    </row>
    <row r="150">
      <c r="A150" s="109"/>
      <c r="B150" s="109"/>
      <c r="C150" s="115"/>
    </row>
    <row r="151">
      <c r="A151" s="109"/>
      <c r="B151" s="109"/>
      <c r="C151" s="115"/>
    </row>
    <row r="152">
      <c r="A152" s="109"/>
      <c r="B152" s="109"/>
      <c r="C152" s="115"/>
    </row>
    <row r="153">
      <c r="A153" s="109"/>
      <c r="B153" s="109"/>
      <c r="C153" s="115"/>
    </row>
    <row r="154">
      <c r="A154" s="109"/>
      <c r="B154" s="109"/>
      <c r="C154" s="115"/>
    </row>
    <row r="155">
      <c r="A155" s="109"/>
      <c r="B155" s="109"/>
      <c r="C155" s="115"/>
    </row>
    <row r="156">
      <c r="A156" s="109"/>
      <c r="B156" s="109"/>
      <c r="C156" s="115"/>
    </row>
    <row r="157">
      <c r="A157" s="109"/>
      <c r="B157" s="109"/>
      <c r="C157" s="115"/>
    </row>
    <row r="158">
      <c r="A158" s="109"/>
      <c r="B158" s="109"/>
      <c r="C158" s="115"/>
    </row>
    <row r="159">
      <c r="A159" s="109"/>
      <c r="B159" s="109"/>
      <c r="C159" s="115"/>
    </row>
    <row r="160">
      <c r="A160" s="109"/>
      <c r="B160" s="109"/>
      <c r="C160" s="115"/>
    </row>
    <row r="161">
      <c r="A161" s="109"/>
      <c r="B161" s="109"/>
      <c r="C161" s="115"/>
    </row>
    <row r="162">
      <c r="A162" s="109"/>
      <c r="B162" s="109"/>
      <c r="C162" s="115"/>
    </row>
    <row r="163">
      <c r="A163" s="109"/>
      <c r="B163" s="109"/>
      <c r="C163" s="115"/>
    </row>
    <row r="164">
      <c r="A164" s="109"/>
      <c r="B164" s="109"/>
      <c r="C164" s="115"/>
    </row>
    <row r="165">
      <c r="A165" s="109"/>
      <c r="B165" s="109"/>
      <c r="C165" s="115"/>
    </row>
    <row r="166">
      <c r="A166" s="109"/>
      <c r="B166" s="109"/>
      <c r="C166" s="115"/>
    </row>
    <row r="167">
      <c r="A167" s="109"/>
      <c r="B167" s="109"/>
      <c r="C167" s="115"/>
    </row>
    <row r="168">
      <c r="A168" s="109"/>
      <c r="B168" s="109"/>
      <c r="C168" s="115"/>
    </row>
    <row r="169">
      <c r="A169" s="109"/>
      <c r="B169" s="109"/>
      <c r="C169" s="115"/>
    </row>
    <row r="170">
      <c r="A170" s="109"/>
      <c r="B170" s="109"/>
      <c r="C170" s="115"/>
    </row>
    <row r="171">
      <c r="A171" s="109"/>
      <c r="B171" s="109"/>
      <c r="C171" s="115"/>
    </row>
    <row r="172">
      <c r="A172" s="109"/>
      <c r="B172" s="109"/>
      <c r="C172" s="115"/>
    </row>
    <row r="173">
      <c r="A173" s="109"/>
      <c r="B173" s="109"/>
      <c r="C173" s="115"/>
    </row>
    <row r="174">
      <c r="A174" s="109"/>
      <c r="B174" s="109"/>
      <c r="C174" s="115"/>
    </row>
    <row r="175">
      <c r="A175" s="109"/>
      <c r="B175" s="109"/>
      <c r="C175" s="115"/>
    </row>
    <row r="176">
      <c r="A176" s="109"/>
      <c r="B176" s="109"/>
      <c r="C176" s="115"/>
    </row>
    <row r="177">
      <c r="A177" s="109"/>
      <c r="B177" s="109"/>
      <c r="C177" s="115"/>
    </row>
    <row r="178">
      <c r="A178" s="109"/>
      <c r="B178" s="109"/>
      <c r="C178" s="115"/>
    </row>
    <row r="179">
      <c r="A179" s="109"/>
      <c r="B179" s="109"/>
      <c r="C179" s="115"/>
    </row>
    <row r="180">
      <c r="A180" s="109"/>
      <c r="B180" s="109"/>
      <c r="C180" s="115"/>
    </row>
    <row r="181">
      <c r="A181" s="109"/>
      <c r="B181" s="109"/>
      <c r="C181" s="115"/>
    </row>
    <row r="182">
      <c r="A182" s="109"/>
      <c r="B182" s="109"/>
      <c r="C182" s="115"/>
    </row>
    <row r="183">
      <c r="A183" s="109"/>
      <c r="B183" s="109"/>
      <c r="C183" s="115"/>
    </row>
    <row r="184">
      <c r="A184" s="109"/>
      <c r="B184" s="109"/>
      <c r="C184" s="115"/>
    </row>
    <row r="185">
      <c r="A185" s="109"/>
      <c r="B185" s="109"/>
      <c r="C185" s="115"/>
    </row>
    <row r="186">
      <c r="A186" s="109"/>
      <c r="B186" s="109"/>
      <c r="C186" s="115"/>
    </row>
    <row r="187">
      <c r="A187" s="109"/>
      <c r="B187" s="109"/>
      <c r="C187" s="115"/>
    </row>
    <row r="188">
      <c r="A188" s="109"/>
      <c r="B188" s="109"/>
      <c r="C188" s="115"/>
    </row>
    <row r="189">
      <c r="A189" s="109"/>
      <c r="B189" s="109"/>
      <c r="C189" s="115"/>
    </row>
    <row r="190">
      <c r="A190" s="109"/>
      <c r="B190" s="109"/>
      <c r="C190" s="115"/>
    </row>
    <row r="191">
      <c r="A191" s="109"/>
      <c r="B191" s="109"/>
      <c r="C191" s="115"/>
    </row>
    <row r="192">
      <c r="A192" s="109"/>
      <c r="B192" s="109"/>
      <c r="C192" s="115"/>
    </row>
    <row r="193">
      <c r="A193" s="109"/>
      <c r="B193" s="109"/>
      <c r="C193" s="115"/>
    </row>
    <row r="194">
      <c r="A194" s="109"/>
      <c r="B194" s="109"/>
      <c r="C194" s="115"/>
    </row>
    <row r="195">
      <c r="A195" s="109"/>
      <c r="B195" s="109"/>
      <c r="C195" s="115"/>
    </row>
    <row r="196">
      <c r="A196" s="109"/>
      <c r="B196" s="109"/>
      <c r="C196" s="115"/>
    </row>
    <row r="197">
      <c r="A197" s="109"/>
      <c r="B197" s="109"/>
      <c r="C197" s="115"/>
    </row>
    <row r="198">
      <c r="A198" s="109"/>
      <c r="B198" s="109"/>
      <c r="C198" s="115"/>
    </row>
    <row r="199">
      <c r="A199" s="109"/>
      <c r="B199" s="109"/>
      <c r="C199" s="115"/>
    </row>
    <row r="200">
      <c r="A200" s="109"/>
      <c r="B200" s="109"/>
      <c r="C200" s="115"/>
    </row>
    <row r="201">
      <c r="A201" s="109"/>
      <c r="B201" s="109"/>
      <c r="C201" s="115"/>
    </row>
    <row r="202">
      <c r="A202" s="109"/>
      <c r="B202" s="109"/>
      <c r="C202" s="115"/>
    </row>
    <row r="203">
      <c r="A203" s="109"/>
      <c r="B203" s="109"/>
      <c r="C203" s="115"/>
    </row>
    <row r="204">
      <c r="A204" s="109"/>
      <c r="B204" s="109"/>
      <c r="C204" s="115"/>
    </row>
    <row r="205">
      <c r="A205" s="109"/>
      <c r="B205" s="109"/>
      <c r="C205" s="115"/>
    </row>
    <row r="206">
      <c r="A206" s="109"/>
      <c r="B206" s="109"/>
      <c r="C206" s="115"/>
    </row>
    <row r="207">
      <c r="A207" s="109"/>
      <c r="B207" s="109"/>
      <c r="C207" s="115"/>
    </row>
    <row r="208">
      <c r="A208" s="109"/>
      <c r="B208" s="109"/>
      <c r="C208" s="115"/>
    </row>
    <row r="209">
      <c r="A209" s="109"/>
      <c r="B209" s="109"/>
      <c r="C209" s="115"/>
    </row>
    <row r="210">
      <c r="A210" s="109"/>
      <c r="B210" s="109"/>
      <c r="C210" s="115"/>
    </row>
    <row r="211">
      <c r="A211" s="109"/>
      <c r="B211" s="109"/>
      <c r="C211" s="115"/>
    </row>
    <row r="212">
      <c r="A212" s="109"/>
      <c r="B212" s="109"/>
      <c r="C212" s="115"/>
    </row>
    <row r="213">
      <c r="A213" s="109"/>
      <c r="B213" s="109"/>
      <c r="C213" s="115"/>
    </row>
    <row r="214">
      <c r="A214" s="109"/>
      <c r="B214" s="109"/>
      <c r="C214" s="115"/>
    </row>
    <row r="215">
      <c r="A215" s="109"/>
      <c r="B215" s="109"/>
      <c r="C215" s="115"/>
    </row>
    <row r="216">
      <c r="A216" s="109"/>
      <c r="B216" s="109"/>
      <c r="C216" s="115"/>
    </row>
    <row r="217">
      <c r="A217" s="109"/>
      <c r="B217" s="109"/>
      <c r="C217" s="115"/>
    </row>
    <row r="218">
      <c r="A218" s="109"/>
      <c r="B218" s="109"/>
      <c r="C218" s="115"/>
    </row>
    <row r="219">
      <c r="A219" s="109"/>
      <c r="B219" s="109"/>
      <c r="C219" s="115"/>
    </row>
    <row r="220">
      <c r="A220" s="109"/>
      <c r="B220" s="109"/>
      <c r="C220" s="115"/>
    </row>
    <row r="221">
      <c r="A221" s="109"/>
      <c r="B221" s="109"/>
      <c r="C221" s="115"/>
    </row>
    <row r="222">
      <c r="A222" s="109"/>
      <c r="B222" s="109"/>
      <c r="C222" s="115"/>
    </row>
    <row r="223">
      <c r="A223" s="109"/>
      <c r="B223" s="109"/>
      <c r="C223" s="115"/>
    </row>
    <row r="224">
      <c r="A224" s="109"/>
      <c r="B224" s="109"/>
      <c r="C224" s="115"/>
    </row>
    <row r="225">
      <c r="A225" s="109"/>
      <c r="B225" s="109"/>
      <c r="C225" s="115"/>
    </row>
    <row r="226">
      <c r="A226" s="109"/>
      <c r="B226" s="109"/>
      <c r="C226" s="115"/>
    </row>
    <row r="227">
      <c r="A227" s="109"/>
      <c r="B227" s="109"/>
      <c r="C227" s="115"/>
    </row>
    <row r="228">
      <c r="A228" s="109"/>
      <c r="B228" s="109"/>
      <c r="C228" s="115"/>
    </row>
    <row r="229">
      <c r="A229" s="109"/>
      <c r="B229" s="109"/>
      <c r="C229" s="115"/>
    </row>
    <row r="230">
      <c r="A230" s="109"/>
      <c r="B230" s="109"/>
      <c r="C230" s="115"/>
    </row>
    <row r="231">
      <c r="A231" s="109"/>
      <c r="B231" s="109"/>
      <c r="C231" s="115"/>
    </row>
    <row r="232">
      <c r="A232" s="109"/>
      <c r="B232" s="109"/>
      <c r="C232" s="115"/>
    </row>
    <row r="233">
      <c r="A233" s="109"/>
      <c r="B233" s="109"/>
      <c r="C233" s="115"/>
    </row>
    <row r="234">
      <c r="A234" s="109"/>
      <c r="B234" s="109"/>
      <c r="C234" s="115"/>
    </row>
    <row r="235">
      <c r="A235" s="109"/>
      <c r="B235" s="109"/>
      <c r="C235" s="115"/>
    </row>
    <row r="236">
      <c r="A236" s="109"/>
      <c r="B236" s="109"/>
      <c r="C236" s="115"/>
    </row>
    <row r="237">
      <c r="A237" s="109"/>
      <c r="B237" s="109"/>
      <c r="C237" s="115"/>
    </row>
    <row r="238">
      <c r="A238" s="109"/>
      <c r="B238" s="109"/>
      <c r="C238" s="115"/>
    </row>
    <row r="239">
      <c r="A239" s="109"/>
      <c r="B239" s="109"/>
      <c r="C239" s="115"/>
    </row>
    <row r="240">
      <c r="A240" s="109"/>
      <c r="B240" s="109"/>
      <c r="C240" s="115"/>
    </row>
    <row r="241">
      <c r="A241" s="109"/>
      <c r="B241" s="109"/>
      <c r="C241" s="115"/>
    </row>
    <row r="242">
      <c r="A242" s="109"/>
      <c r="B242" s="109"/>
      <c r="C242" s="115"/>
    </row>
    <row r="243">
      <c r="A243" s="109"/>
      <c r="B243" s="109"/>
      <c r="C243" s="115"/>
    </row>
    <row r="244">
      <c r="A244" s="109"/>
      <c r="B244" s="109"/>
      <c r="C244" s="115"/>
    </row>
    <row r="245">
      <c r="A245" s="109"/>
      <c r="B245" s="109"/>
      <c r="C245" s="115"/>
    </row>
    <row r="246">
      <c r="A246" s="109"/>
      <c r="B246" s="109"/>
      <c r="C246" s="115"/>
    </row>
    <row r="247">
      <c r="A247" s="109"/>
      <c r="B247" s="109"/>
      <c r="C247" s="115"/>
    </row>
    <row r="248">
      <c r="A248" s="109"/>
      <c r="B248" s="109"/>
      <c r="C248" s="115"/>
    </row>
    <row r="249">
      <c r="A249" s="109"/>
      <c r="B249" s="109"/>
      <c r="C249" s="115"/>
    </row>
    <row r="250">
      <c r="A250" s="109"/>
      <c r="B250" s="109"/>
      <c r="C250" s="115"/>
    </row>
    <row r="251">
      <c r="A251" s="109"/>
      <c r="B251" s="109"/>
      <c r="C251" s="115"/>
    </row>
    <row r="252">
      <c r="A252" s="109"/>
      <c r="B252" s="109"/>
      <c r="C252" s="115"/>
    </row>
    <row r="253">
      <c r="A253" s="109"/>
      <c r="B253" s="109"/>
      <c r="C253" s="115"/>
    </row>
    <row r="254">
      <c r="A254" s="109"/>
      <c r="B254" s="109"/>
      <c r="C254" s="115"/>
    </row>
    <row r="255">
      <c r="A255" s="109"/>
      <c r="B255" s="109"/>
      <c r="C255" s="115"/>
    </row>
    <row r="256">
      <c r="A256" s="109"/>
      <c r="B256" s="109"/>
      <c r="C256" s="115"/>
    </row>
    <row r="257">
      <c r="A257" s="109"/>
      <c r="B257" s="109"/>
      <c r="C257" s="115"/>
    </row>
    <row r="258">
      <c r="A258" s="109"/>
      <c r="B258" s="109"/>
      <c r="C258" s="115"/>
    </row>
    <row r="259">
      <c r="A259" s="109"/>
      <c r="B259" s="109"/>
      <c r="C259" s="115"/>
    </row>
    <row r="260">
      <c r="A260" s="109"/>
      <c r="B260" s="109"/>
      <c r="C260" s="115"/>
    </row>
    <row r="261">
      <c r="A261" s="109"/>
      <c r="B261" s="109"/>
      <c r="C261" s="115"/>
    </row>
    <row r="262">
      <c r="A262" s="109"/>
      <c r="B262" s="109"/>
      <c r="C262" s="115"/>
    </row>
    <row r="263">
      <c r="A263" s="109"/>
      <c r="B263" s="109"/>
      <c r="C263" s="115"/>
    </row>
    <row r="264">
      <c r="A264" s="109"/>
      <c r="B264" s="109"/>
      <c r="C264" s="115"/>
    </row>
    <row r="265">
      <c r="A265" s="109"/>
      <c r="B265" s="109"/>
      <c r="C265" s="115"/>
    </row>
    <row r="266">
      <c r="A266" s="109"/>
      <c r="B266" s="109"/>
      <c r="C266" s="115"/>
    </row>
    <row r="267">
      <c r="A267" s="109"/>
      <c r="B267" s="109"/>
      <c r="C267" s="115"/>
    </row>
    <row r="268">
      <c r="A268" s="109"/>
      <c r="B268" s="109"/>
      <c r="C268" s="115"/>
    </row>
    <row r="269">
      <c r="A269" s="109"/>
      <c r="B269" s="109"/>
      <c r="C269" s="115"/>
    </row>
    <row r="270">
      <c r="A270" s="109"/>
      <c r="B270" s="109"/>
      <c r="C270" s="115"/>
    </row>
    <row r="271">
      <c r="A271" s="109"/>
      <c r="B271" s="109"/>
      <c r="C271" s="115"/>
    </row>
    <row r="272">
      <c r="A272" s="109"/>
      <c r="B272" s="109"/>
      <c r="C272" s="115"/>
    </row>
    <row r="273">
      <c r="A273" s="109"/>
      <c r="B273" s="109"/>
      <c r="C273" s="115"/>
    </row>
    <row r="274">
      <c r="A274" s="109"/>
      <c r="B274" s="109"/>
      <c r="C274" s="115"/>
    </row>
    <row r="275">
      <c r="A275" s="109"/>
      <c r="B275" s="109"/>
      <c r="C275" s="115"/>
    </row>
    <row r="276">
      <c r="A276" s="109"/>
      <c r="B276" s="109"/>
      <c r="C276" s="115"/>
    </row>
    <row r="277">
      <c r="A277" s="109"/>
      <c r="B277" s="109"/>
      <c r="C277" s="115"/>
    </row>
    <row r="278">
      <c r="A278" s="109"/>
      <c r="B278" s="109"/>
      <c r="C278" s="115"/>
    </row>
    <row r="279">
      <c r="A279" s="109"/>
      <c r="B279" s="109"/>
      <c r="C279" s="115"/>
    </row>
    <row r="280">
      <c r="A280" s="109"/>
      <c r="B280" s="109"/>
      <c r="C280" s="115"/>
    </row>
    <row r="281">
      <c r="A281" s="109"/>
      <c r="B281" s="109"/>
      <c r="C281" s="115"/>
    </row>
    <row r="282">
      <c r="A282" s="109"/>
      <c r="B282" s="109"/>
      <c r="C282" s="115"/>
    </row>
    <row r="283">
      <c r="A283" s="109"/>
      <c r="B283" s="109"/>
      <c r="C283" s="115"/>
    </row>
    <row r="284">
      <c r="A284" s="109"/>
      <c r="B284" s="109"/>
      <c r="C284" s="115"/>
    </row>
    <row r="285">
      <c r="A285" s="109"/>
      <c r="B285" s="109"/>
      <c r="C285" s="115"/>
    </row>
    <row r="286">
      <c r="A286" s="109"/>
      <c r="B286" s="109"/>
      <c r="C286" s="115"/>
    </row>
    <row r="287">
      <c r="A287" s="109"/>
      <c r="B287" s="109"/>
      <c r="C287" s="115"/>
    </row>
    <row r="288">
      <c r="A288" s="109"/>
      <c r="B288" s="109"/>
      <c r="C288" s="115"/>
    </row>
    <row r="289">
      <c r="A289" s="109"/>
      <c r="B289" s="109"/>
      <c r="C289" s="115"/>
    </row>
    <row r="290">
      <c r="A290" s="109"/>
      <c r="B290" s="109"/>
      <c r="C290" s="115"/>
    </row>
    <row r="291">
      <c r="A291" s="109"/>
      <c r="B291" s="109"/>
      <c r="C291" s="115"/>
    </row>
    <row r="292">
      <c r="A292" s="109"/>
      <c r="B292" s="109"/>
      <c r="C292" s="115"/>
    </row>
    <row r="293">
      <c r="A293" s="109"/>
      <c r="B293" s="109"/>
      <c r="C293" s="115"/>
    </row>
    <row r="294">
      <c r="A294" s="109"/>
      <c r="B294" s="109"/>
      <c r="C294" s="115"/>
    </row>
    <row r="295">
      <c r="A295" s="109"/>
      <c r="B295" s="109"/>
      <c r="C295" s="115"/>
    </row>
    <row r="296">
      <c r="A296" s="109"/>
      <c r="B296" s="109"/>
      <c r="C296" s="115"/>
    </row>
    <row r="297">
      <c r="A297" s="109"/>
      <c r="B297" s="109"/>
      <c r="C297" s="115"/>
    </row>
    <row r="298">
      <c r="A298" s="109"/>
      <c r="B298" s="109"/>
      <c r="C298" s="115"/>
    </row>
    <row r="299">
      <c r="A299" s="109"/>
      <c r="B299" s="109"/>
      <c r="C299" s="115"/>
    </row>
    <row r="300">
      <c r="A300" s="109"/>
      <c r="B300" s="109"/>
      <c r="C300" s="115"/>
    </row>
    <row r="301">
      <c r="A301" s="109"/>
      <c r="B301" s="109"/>
      <c r="C301" s="115"/>
    </row>
    <row r="302">
      <c r="A302" s="109"/>
      <c r="B302" s="109"/>
      <c r="C302" s="115"/>
    </row>
    <row r="303">
      <c r="A303" s="109"/>
      <c r="B303" s="109"/>
      <c r="C303" s="115"/>
    </row>
    <row r="304">
      <c r="A304" s="109"/>
      <c r="B304" s="109"/>
      <c r="C304" s="115"/>
    </row>
    <row r="305">
      <c r="A305" s="109"/>
      <c r="B305" s="109"/>
      <c r="C305" s="115"/>
    </row>
    <row r="306">
      <c r="A306" s="109"/>
      <c r="B306" s="109"/>
      <c r="C306" s="115"/>
    </row>
    <row r="307">
      <c r="A307" s="109"/>
      <c r="B307" s="109"/>
      <c r="C307" s="115"/>
    </row>
    <row r="308">
      <c r="A308" s="109"/>
      <c r="B308" s="109"/>
      <c r="C308" s="115"/>
    </row>
    <row r="309">
      <c r="A309" s="109"/>
      <c r="B309" s="109"/>
      <c r="C309" s="115"/>
    </row>
    <row r="310">
      <c r="A310" s="109"/>
      <c r="B310" s="109"/>
      <c r="C310" s="115"/>
    </row>
    <row r="311">
      <c r="A311" s="109"/>
      <c r="B311" s="109"/>
      <c r="C311" s="115"/>
    </row>
    <row r="312">
      <c r="A312" s="109"/>
      <c r="B312" s="109"/>
      <c r="C312" s="115"/>
    </row>
    <row r="313">
      <c r="A313" s="109"/>
      <c r="B313" s="109"/>
      <c r="C313" s="115"/>
    </row>
    <row r="314">
      <c r="A314" s="109"/>
      <c r="B314" s="109"/>
      <c r="C314" s="115"/>
    </row>
    <row r="315">
      <c r="A315" s="109"/>
      <c r="B315" s="109"/>
      <c r="C315" s="115"/>
    </row>
    <row r="316">
      <c r="A316" s="109"/>
      <c r="B316" s="109"/>
      <c r="C316" s="115"/>
    </row>
    <row r="317">
      <c r="A317" s="109"/>
      <c r="B317" s="109"/>
      <c r="C317" s="115"/>
    </row>
    <row r="318">
      <c r="A318" s="109"/>
      <c r="B318" s="109"/>
      <c r="C318" s="115"/>
    </row>
    <row r="319">
      <c r="A319" s="109"/>
      <c r="B319" s="109"/>
      <c r="C319" s="115"/>
    </row>
    <row r="320">
      <c r="A320" s="109"/>
      <c r="B320" s="109"/>
      <c r="C320" s="115"/>
    </row>
    <row r="321">
      <c r="A321" s="109"/>
      <c r="B321" s="109"/>
      <c r="C321" s="115"/>
    </row>
    <row r="322">
      <c r="A322" s="109"/>
      <c r="B322" s="109"/>
      <c r="C322" s="115"/>
    </row>
    <row r="323">
      <c r="A323" s="109"/>
      <c r="B323" s="109"/>
      <c r="C323" s="115"/>
    </row>
    <row r="324">
      <c r="A324" s="109"/>
      <c r="B324" s="109"/>
      <c r="C324" s="115"/>
    </row>
    <row r="325">
      <c r="A325" s="109"/>
      <c r="B325" s="109"/>
      <c r="C325" s="115"/>
    </row>
    <row r="326">
      <c r="A326" s="109"/>
      <c r="B326" s="109"/>
      <c r="C326" s="115"/>
    </row>
    <row r="327">
      <c r="A327" s="109"/>
      <c r="B327" s="109"/>
      <c r="C327" s="115"/>
    </row>
    <row r="328">
      <c r="A328" s="109"/>
      <c r="B328" s="109"/>
      <c r="C328" s="115"/>
    </row>
    <row r="329">
      <c r="A329" s="109"/>
      <c r="B329" s="109"/>
      <c r="C329" s="115"/>
    </row>
    <row r="330">
      <c r="A330" s="109"/>
      <c r="B330" s="109"/>
      <c r="C330" s="115"/>
    </row>
    <row r="331">
      <c r="A331" s="109"/>
      <c r="B331" s="109"/>
      <c r="C331" s="115"/>
    </row>
    <row r="332">
      <c r="A332" s="109"/>
      <c r="B332" s="109"/>
      <c r="C332" s="115"/>
    </row>
    <row r="333">
      <c r="A333" s="109"/>
      <c r="B333" s="109"/>
      <c r="C333" s="115"/>
    </row>
    <row r="334">
      <c r="A334" s="109"/>
      <c r="B334" s="109"/>
      <c r="C334" s="115"/>
    </row>
    <row r="335">
      <c r="A335" s="109"/>
      <c r="B335" s="109"/>
      <c r="C335" s="115"/>
    </row>
    <row r="336">
      <c r="A336" s="109"/>
      <c r="B336" s="109"/>
      <c r="C336" s="115"/>
    </row>
    <row r="337">
      <c r="A337" s="109"/>
      <c r="B337" s="109"/>
      <c r="C337" s="115"/>
    </row>
    <row r="338">
      <c r="A338" s="109"/>
      <c r="B338" s="109"/>
      <c r="C338" s="115"/>
    </row>
    <row r="339">
      <c r="A339" s="109"/>
      <c r="B339" s="109"/>
      <c r="C339" s="115"/>
    </row>
    <row r="340">
      <c r="A340" s="109"/>
      <c r="B340" s="109"/>
      <c r="C340" s="115"/>
    </row>
    <row r="341">
      <c r="A341" s="109"/>
      <c r="B341" s="109"/>
      <c r="C341" s="115"/>
    </row>
    <row r="342">
      <c r="A342" s="109"/>
      <c r="B342" s="109"/>
      <c r="C342" s="115"/>
    </row>
    <row r="343">
      <c r="A343" s="109"/>
      <c r="B343" s="109"/>
      <c r="C343" s="115"/>
    </row>
    <row r="344">
      <c r="A344" s="109"/>
      <c r="B344" s="109"/>
      <c r="C344" s="115"/>
    </row>
    <row r="345">
      <c r="A345" s="109"/>
      <c r="B345" s="109"/>
      <c r="C345" s="115"/>
    </row>
    <row r="346">
      <c r="A346" s="109"/>
      <c r="B346" s="109"/>
      <c r="C346" s="115"/>
    </row>
    <row r="347">
      <c r="A347" s="109"/>
      <c r="B347" s="109"/>
      <c r="C347" s="115"/>
    </row>
    <row r="348">
      <c r="A348" s="109"/>
      <c r="B348" s="109"/>
      <c r="C348" s="115"/>
    </row>
    <row r="349">
      <c r="A349" s="109"/>
      <c r="B349" s="109"/>
      <c r="C349" s="115"/>
    </row>
    <row r="350">
      <c r="A350" s="109"/>
      <c r="B350" s="109"/>
      <c r="C350" s="115"/>
    </row>
    <row r="351">
      <c r="A351" s="109"/>
      <c r="B351" s="109"/>
      <c r="C351" s="115"/>
    </row>
    <row r="352">
      <c r="A352" s="109"/>
      <c r="B352" s="109"/>
      <c r="C352" s="115"/>
    </row>
    <row r="353">
      <c r="A353" s="109"/>
      <c r="B353" s="109"/>
      <c r="C353" s="115"/>
    </row>
    <row r="354">
      <c r="A354" s="109"/>
      <c r="B354" s="109"/>
      <c r="C354" s="115"/>
    </row>
    <row r="355">
      <c r="A355" s="109"/>
      <c r="B355" s="109"/>
      <c r="C355" s="115"/>
    </row>
    <row r="356">
      <c r="A356" s="109"/>
      <c r="B356" s="109"/>
      <c r="C356" s="115"/>
    </row>
    <row r="357">
      <c r="A357" s="109"/>
      <c r="B357" s="109"/>
      <c r="C357" s="115"/>
    </row>
    <row r="358">
      <c r="A358" s="109"/>
      <c r="B358" s="109"/>
      <c r="C358" s="115"/>
    </row>
    <row r="359">
      <c r="A359" s="109"/>
      <c r="B359" s="109"/>
      <c r="C359" s="115"/>
    </row>
    <row r="360">
      <c r="A360" s="109"/>
      <c r="B360" s="109"/>
      <c r="C360" s="115"/>
    </row>
    <row r="361">
      <c r="A361" s="109"/>
      <c r="B361" s="109"/>
      <c r="C361" s="115"/>
    </row>
    <row r="362">
      <c r="A362" s="109"/>
      <c r="B362" s="109"/>
      <c r="C362" s="115"/>
    </row>
    <row r="363">
      <c r="A363" s="109"/>
      <c r="B363" s="109"/>
      <c r="C363" s="115"/>
    </row>
    <row r="364">
      <c r="A364" s="109"/>
      <c r="B364" s="109"/>
      <c r="C364" s="115"/>
    </row>
    <row r="365">
      <c r="A365" s="109"/>
      <c r="B365" s="109"/>
      <c r="C365" s="115"/>
    </row>
    <row r="366">
      <c r="A366" s="109"/>
      <c r="B366" s="109"/>
      <c r="C366" s="115"/>
    </row>
    <row r="367">
      <c r="A367" s="109"/>
      <c r="B367" s="109"/>
      <c r="C367" s="115"/>
    </row>
    <row r="368">
      <c r="A368" s="109"/>
      <c r="B368" s="109"/>
      <c r="C368" s="115"/>
    </row>
    <row r="369">
      <c r="A369" s="109"/>
      <c r="B369" s="109"/>
      <c r="C369" s="115"/>
    </row>
    <row r="370">
      <c r="A370" s="109"/>
      <c r="B370" s="109"/>
      <c r="C370" s="115"/>
    </row>
    <row r="371">
      <c r="A371" s="109"/>
      <c r="B371" s="109"/>
      <c r="C371" s="115"/>
    </row>
    <row r="372">
      <c r="A372" s="109"/>
      <c r="B372" s="109"/>
      <c r="C372" s="115"/>
    </row>
    <row r="373">
      <c r="A373" s="109"/>
      <c r="B373" s="109"/>
      <c r="C373" s="115"/>
    </row>
    <row r="374">
      <c r="A374" s="109"/>
      <c r="B374" s="109"/>
      <c r="C374" s="115"/>
    </row>
    <row r="375">
      <c r="A375" s="109"/>
      <c r="B375" s="109"/>
      <c r="C375" s="115"/>
    </row>
    <row r="376">
      <c r="A376" s="109"/>
      <c r="B376" s="109"/>
      <c r="C376" s="115"/>
    </row>
    <row r="377">
      <c r="A377" s="109"/>
      <c r="B377" s="109"/>
      <c r="C377" s="115"/>
    </row>
    <row r="378">
      <c r="A378" s="109"/>
      <c r="B378" s="109"/>
      <c r="C378" s="115"/>
    </row>
    <row r="379">
      <c r="A379" s="109"/>
      <c r="B379" s="109"/>
      <c r="C379" s="115"/>
    </row>
    <row r="380">
      <c r="A380" s="109"/>
      <c r="B380" s="109"/>
      <c r="C380" s="115"/>
    </row>
    <row r="381">
      <c r="A381" s="109"/>
      <c r="B381" s="109"/>
      <c r="C381" s="115"/>
    </row>
    <row r="382">
      <c r="A382" s="109"/>
      <c r="B382" s="109"/>
      <c r="C382" s="115"/>
    </row>
    <row r="383">
      <c r="A383" s="109"/>
      <c r="B383" s="109"/>
      <c r="C383" s="115"/>
    </row>
    <row r="384">
      <c r="A384" s="109"/>
      <c r="B384" s="109"/>
      <c r="C384" s="115"/>
    </row>
    <row r="385">
      <c r="A385" s="109"/>
      <c r="B385" s="109"/>
      <c r="C385" s="115"/>
    </row>
    <row r="386">
      <c r="A386" s="109"/>
      <c r="B386" s="109"/>
      <c r="C386" s="115"/>
    </row>
    <row r="387">
      <c r="A387" s="109"/>
      <c r="B387" s="109"/>
      <c r="C387" s="115"/>
    </row>
    <row r="388">
      <c r="A388" s="109"/>
      <c r="B388" s="109"/>
      <c r="C388" s="115"/>
    </row>
    <row r="389">
      <c r="A389" s="109"/>
      <c r="B389" s="109"/>
      <c r="C389" s="115"/>
    </row>
    <row r="390">
      <c r="A390" s="109"/>
      <c r="B390" s="109"/>
      <c r="C390" s="115"/>
    </row>
    <row r="391">
      <c r="A391" s="109"/>
      <c r="B391" s="109"/>
      <c r="C391" s="115"/>
    </row>
    <row r="392">
      <c r="A392" s="109"/>
      <c r="B392" s="109"/>
      <c r="C392" s="115"/>
    </row>
    <row r="393">
      <c r="A393" s="109"/>
      <c r="B393" s="109"/>
      <c r="C393" s="115"/>
    </row>
    <row r="394">
      <c r="A394" s="109"/>
      <c r="B394" s="109"/>
      <c r="C394" s="115"/>
    </row>
    <row r="395">
      <c r="A395" s="109"/>
      <c r="B395" s="109"/>
      <c r="C395" s="115"/>
    </row>
    <row r="396">
      <c r="A396" s="109"/>
      <c r="B396" s="109"/>
      <c r="C396" s="115"/>
    </row>
    <row r="397">
      <c r="A397" s="109"/>
      <c r="B397" s="109"/>
      <c r="C397" s="115"/>
    </row>
    <row r="398">
      <c r="A398" s="109"/>
      <c r="B398" s="109"/>
      <c r="C398" s="115"/>
    </row>
    <row r="399">
      <c r="A399" s="109"/>
      <c r="B399" s="109"/>
      <c r="C399" s="115"/>
    </row>
    <row r="400">
      <c r="A400" s="109"/>
      <c r="B400" s="109"/>
      <c r="C400" s="115"/>
    </row>
    <row r="401">
      <c r="A401" s="109"/>
      <c r="B401" s="109"/>
      <c r="C401" s="115"/>
    </row>
    <row r="402">
      <c r="A402" s="109"/>
      <c r="B402" s="109"/>
      <c r="C402" s="115"/>
    </row>
    <row r="403">
      <c r="A403" s="109"/>
      <c r="B403" s="109"/>
      <c r="C403" s="115"/>
    </row>
    <row r="404">
      <c r="A404" s="109"/>
      <c r="B404" s="109"/>
      <c r="C404" s="115"/>
    </row>
    <row r="405">
      <c r="A405" s="109"/>
      <c r="B405" s="109"/>
      <c r="C405" s="115"/>
    </row>
    <row r="406">
      <c r="A406" s="109"/>
      <c r="B406" s="109"/>
      <c r="C406" s="115"/>
    </row>
    <row r="407">
      <c r="A407" s="109"/>
      <c r="B407" s="109"/>
      <c r="C407" s="115"/>
    </row>
    <row r="408">
      <c r="A408" s="109"/>
      <c r="B408" s="109"/>
      <c r="C408" s="115"/>
    </row>
    <row r="409">
      <c r="A409" s="109"/>
      <c r="B409" s="109"/>
      <c r="C409" s="115"/>
    </row>
    <row r="410">
      <c r="A410" s="109"/>
      <c r="B410" s="109"/>
      <c r="C410" s="115"/>
    </row>
    <row r="411">
      <c r="A411" s="109"/>
      <c r="B411" s="109"/>
      <c r="C411" s="115"/>
    </row>
    <row r="412">
      <c r="A412" s="109"/>
      <c r="B412" s="109"/>
      <c r="C412" s="115"/>
    </row>
    <row r="413">
      <c r="A413" s="109"/>
      <c r="B413" s="109"/>
      <c r="C413" s="115"/>
    </row>
    <row r="414">
      <c r="A414" s="109"/>
      <c r="B414" s="109"/>
      <c r="C414" s="115"/>
    </row>
    <row r="415">
      <c r="A415" s="109"/>
      <c r="B415" s="109"/>
      <c r="C415" s="115"/>
    </row>
    <row r="416">
      <c r="A416" s="109"/>
      <c r="B416" s="109"/>
      <c r="C416" s="115"/>
    </row>
    <row r="417">
      <c r="A417" s="109"/>
      <c r="B417" s="109"/>
      <c r="C417" s="115"/>
    </row>
    <row r="418">
      <c r="A418" s="109"/>
      <c r="B418" s="109"/>
      <c r="C418" s="115"/>
    </row>
    <row r="419">
      <c r="A419" s="109"/>
      <c r="B419" s="109"/>
      <c r="C419" s="115"/>
    </row>
    <row r="420">
      <c r="A420" s="109"/>
      <c r="B420" s="109"/>
      <c r="C420" s="115"/>
    </row>
    <row r="421">
      <c r="A421" s="109"/>
      <c r="B421" s="109"/>
      <c r="C421" s="115"/>
    </row>
    <row r="422">
      <c r="A422" s="109"/>
      <c r="B422" s="109"/>
      <c r="C422" s="115"/>
    </row>
    <row r="423">
      <c r="A423" s="109"/>
      <c r="B423" s="109"/>
      <c r="C423" s="115"/>
    </row>
    <row r="424">
      <c r="A424" s="109"/>
      <c r="B424" s="109"/>
      <c r="C424" s="115"/>
    </row>
    <row r="425">
      <c r="A425" s="109"/>
      <c r="B425" s="109"/>
      <c r="C425" s="115"/>
    </row>
    <row r="426">
      <c r="A426" s="109"/>
      <c r="B426" s="109"/>
      <c r="C426" s="115"/>
    </row>
    <row r="427">
      <c r="A427" s="109"/>
      <c r="B427" s="109"/>
      <c r="C427" s="115"/>
    </row>
    <row r="428">
      <c r="A428" s="109"/>
      <c r="B428" s="109"/>
      <c r="C428" s="115"/>
    </row>
    <row r="429">
      <c r="A429" s="109"/>
      <c r="B429" s="109"/>
      <c r="C429" s="115"/>
    </row>
    <row r="430">
      <c r="A430" s="109"/>
      <c r="B430" s="109"/>
      <c r="C430" s="115"/>
    </row>
    <row r="431">
      <c r="A431" s="109"/>
      <c r="B431" s="109"/>
      <c r="C431" s="115"/>
    </row>
    <row r="432">
      <c r="A432" s="109"/>
      <c r="B432" s="109"/>
      <c r="C432" s="115"/>
    </row>
    <row r="433">
      <c r="A433" s="109"/>
      <c r="B433" s="109"/>
      <c r="C433" s="115"/>
    </row>
    <row r="434">
      <c r="A434" s="109"/>
      <c r="B434" s="109"/>
      <c r="C434" s="115"/>
    </row>
    <row r="435">
      <c r="A435" s="109"/>
      <c r="B435" s="109"/>
      <c r="C435" s="115"/>
    </row>
    <row r="436">
      <c r="A436" s="109"/>
      <c r="B436" s="109"/>
      <c r="C436" s="115"/>
    </row>
    <row r="437">
      <c r="A437" s="109"/>
      <c r="B437" s="109"/>
      <c r="C437" s="115"/>
    </row>
    <row r="438">
      <c r="A438" s="109"/>
      <c r="B438" s="109"/>
      <c r="C438" s="115"/>
    </row>
    <row r="439">
      <c r="A439" s="109"/>
      <c r="B439" s="109"/>
      <c r="C439" s="115"/>
    </row>
    <row r="440">
      <c r="A440" s="109"/>
      <c r="B440" s="109"/>
      <c r="C440" s="115"/>
    </row>
    <row r="441">
      <c r="A441" s="109"/>
      <c r="B441" s="109"/>
      <c r="C441" s="115"/>
    </row>
    <row r="442">
      <c r="A442" s="109"/>
      <c r="B442" s="109"/>
      <c r="C442" s="115"/>
    </row>
    <row r="443">
      <c r="A443" s="109"/>
      <c r="B443" s="109"/>
      <c r="C443" s="115"/>
    </row>
    <row r="444">
      <c r="A444" s="109"/>
      <c r="B444" s="109"/>
      <c r="C444" s="115"/>
    </row>
    <row r="445">
      <c r="A445" s="109"/>
      <c r="B445" s="109"/>
      <c r="C445" s="115"/>
    </row>
    <row r="446">
      <c r="A446" s="109"/>
      <c r="B446" s="109"/>
      <c r="C446" s="115"/>
    </row>
    <row r="447">
      <c r="A447" s="109"/>
      <c r="B447" s="109"/>
      <c r="C447" s="115"/>
    </row>
    <row r="448">
      <c r="A448" s="109"/>
      <c r="B448" s="109"/>
      <c r="C448" s="115"/>
    </row>
    <row r="449">
      <c r="A449" s="109"/>
      <c r="B449" s="109"/>
      <c r="C449" s="115"/>
    </row>
    <row r="450">
      <c r="A450" s="109"/>
      <c r="B450" s="109"/>
      <c r="C450" s="115"/>
    </row>
    <row r="451">
      <c r="A451" s="109"/>
      <c r="B451" s="109"/>
      <c r="C451" s="115"/>
    </row>
    <row r="452">
      <c r="A452" s="109"/>
      <c r="B452" s="109"/>
      <c r="C452" s="115"/>
    </row>
    <row r="453">
      <c r="A453" s="109"/>
      <c r="B453" s="109"/>
      <c r="C453" s="115"/>
    </row>
    <row r="454">
      <c r="A454" s="109"/>
      <c r="B454" s="109"/>
      <c r="C454" s="115"/>
    </row>
    <row r="455">
      <c r="A455" s="109"/>
      <c r="B455" s="109"/>
      <c r="C455" s="115"/>
    </row>
    <row r="456">
      <c r="A456" s="109"/>
      <c r="B456" s="109"/>
      <c r="C456" s="115"/>
    </row>
    <row r="457">
      <c r="A457" s="109"/>
      <c r="B457" s="109"/>
      <c r="C457" s="115"/>
    </row>
    <row r="458">
      <c r="A458" s="109"/>
      <c r="B458" s="109"/>
      <c r="C458" s="115"/>
    </row>
    <row r="459">
      <c r="A459" s="109"/>
      <c r="B459" s="109"/>
      <c r="C459" s="115"/>
    </row>
    <row r="460">
      <c r="A460" s="109"/>
      <c r="B460" s="109"/>
      <c r="C460" s="115"/>
    </row>
    <row r="461">
      <c r="A461" s="109"/>
      <c r="B461" s="109"/>
      <c r="C461" s="115"/>
    </row>
    <row r="462">
      <c r="A462" s="109"/>
      <c r="B462" s="109"/>
      <c r="C462" s="115"/>
    </row>
    <row r="463">
      <c r="A463" s="109"/>
      <c r="B463" s="109"/>
      <c r="C463" s="115"/>
    </row>
    <row r="464">
      <c r="A464" s="109"/>
      <c r="B464" s="109"/>
      <c r="C464" s="115"/>
    </row>
    <row r="465">
      <c r="A465" s="109"/>
      <c r="B465" s="109"/>
      <c r="C465" s="115"/>
    </row>
    <row r="466">
      <c r="A466" s="109"/>
      <c r="B466" s="109"/>
      <c r="C466" s="115"/>
    </row>
    <row r="467">
      <c r="A467" s="109"/>
      <c r="B467" s="109"/>
      <c r="C467" s="115"/>
    </row>
    <row r="468">
      <c r="A468" s="109"/>
      <c r="B468" s="109"/>
      <c r="C468" s="115"/>
    </row>
    <row r="469">
      <c r="A469" s="109"/>
      <c r="B469" s="109"/>
      <c r="C469" s="115"/>
    </row>
    <row r="470">
      <c r="A470" s="109"/>
      <c r="B470" s="109"/>
      <c r="C470" s="115"/>
    </row>
    <row r="471">
      <c r="A471" s="109"/>
      <c r="B471" s="109"/>
      <c r="C471" s="115"/>
    </row>
    <row r="472">
      <c r="A472" s="109"/>
      <c r="B472" s="109"/>
      <c r="C472" s="115"/>
    </row>
    <row r="473">
      <c r="A473" s="109"/>
      <c r="B473" s="109"/>
      <c r="C473" s="115"/>
    </row>
    <row r="474">
      <c r="A474" s="109"/>
      <c r="B474" s="109"/>
      <c r="C474" s="115"/>
    </row>
    <row r="475">
      <c r="A475" s="109"/>
      <c r="B475" s="109"/>
      <c r="C475" s="115"/>
    </row>
    <row r="476">
      <c r="A476" s="109"/>
      <c r="B476" s="109"/>
      <c r="C476" s="115"/>
    </row>
    <row r="477">
      <c r="A477" s="109"/>
      <c r="B477" s="109"/>
      <c r="C477" s="115"/>
    </row>
    <row r="478">
      <c r="A478" s="109"/>
      <c r="B478" s="109"/>
      <c r="C478" s="115"/>
    </row>
    <row r="479">
      <c r="A479" s="109"/>
      <c r="B479" s="109"/>
      <c r="C479" s="115"/>
    </row>
    <row r="480">
      <c r="A480" s="109"/>
      <c r="B480" s="109"/>
      <c r="C480" s="115"/>
    </row>
    <row r="481">
      <c r="A481" s="109"/>
      <c r="B481" s="109"/>
      <c r="C481" s="115"/>
    </row>
    <row r="482">
      <c r="A482" s="109"/>
      <c r="B482" s="109"/>
      <c r="C482" s="115"/>
    </row>
    <row r="483">
      <c r="A483" s="109"/>
      <c r="B483" s="109"/>
      <c r="C483" s="115"/>
    </row>
    <row r="484">
      <c r="A484" s="109"/>
      <c r="B484" s="109"/>
      <c r="C484" s="115"/>
    </row>
    <row r="485">
      <c r="A485" s="109"/>
      <c r="B485" s="109"/>
      <c r="C485" s="115"/>
    </row>
    <row r="486">
      <c r="A486" s="109"/>
      <c r="B486" s="109"/>
      <c r="C486" s="115"/>
    </row>
    <row r="487">
      <c r="A487" s="109"/>
      <c r="B487" s="109"/>
      <c r="C487" s="115"/>
    </row>
    <row r="488">
      <c r="A488" s="109"/>
      <c r="B488" s="109"/>
      <c r="C488" s="115"/>
    </row>
    <row r="489">
      <c r="A489" s="109"/>
      <c r="B489" s="109"/>
      <c r="C489" s="115"/>
    </row>
    <row r="490">
      <c r="A490" s="109"/>
      <c r="B490" s="109"/>
      <c r="C490" s="115"/>
    </row>
    <row r="491">
      <c r="A491" s="109"/>
      <c r="B491" s="109"/>
      <c r="C491" s="115"/>
    </row>
    <row r="492">
      <c r="A492" s="109"/>
      <c r="B492" s="109"/>
      <c r="C492" s="115"/>
    </row>
    <row r="493">
      <c r="A493" s="109"/>
      <c r="B493" s="109"/>
      <c r="C493" s="115"/>
    </row>
    <row r="494">
      <c r="A494" s="109"/>
      <c r="B494" s="109"/>
      <c r="C494" s="115"/>
    </row>
    <row r="495">
      <c r="A495" s="109"/>
      <c r="B495" s="109"/>
      <c r="C495" s="115"/>
    </row>
    <row r="496">
      <c r="A496" s="109"/>
      <c r="B496" s="109"/>
      <c r="C496" s="115"/>
    </row>
    <row r="497">
      <c r="A497" s="109"/>
      <c r="B497" s="109"/>
      <c r="C497" s="115"/>
    </row>
    <row r="498">
      <c r="A498" s="109"/>
      <c r="B498" s="109"/>
      <c r="C498" s="115"/>
    </row>
    <row r="499">
      <c r="A499" s="109"/>
      <c r="B499" s="109"/>
      <c r="C499" s="115"/>
    </row>
    <row r="500">
      <c r="A500" s="109"/>
      <c r="B500" s="109"/>
      <c r="C500" s="115"/>
    </row>
    <row r="501">
      <c r="A501" s="109"/>
      <c r="B501" s="109"/>
      <c r="C501" s="115"/>
    </row>
    <row r="502">
      <c r="A502" s="109"/>
      <c r="B502" s="109"/>
      <c r="C502" s="115"/>
    </row>
    <row r="503">
      <c r="A503" s="109"/>
      <c r="B503" s="109"/>
      <c r="C503" s="115"/>
    </row>
    <row r="504">
      <c r="A504" s="109"/>
      <c r="B504" s="109"/>
      <c r="C504" s="115"/>
    </row>
    <row r="505">
      <c r="A505" s="109"/>
      <c r="B505" s="109"/>
      <c r="C505" s="115"/>
    </row>
    <row r="506">
      <c r="A506" s="109"/>
      <c r="B506" s="109"/>
      <c r="C506" s="115"/>
    </row>
    <row r="507">
      <c r="A507" s="109"/>
      <c r="B507" s="109"/>
      <c r="C507" s="115"/>
    </row>
    <row r="508">
      <c r="A508" s="109"/>
      <c r="B508" s="109"/>
      <c r="C508" s="115"/>
    </row>
    <row r="509">
      <c r="A509" s="109"/>
      <c r="B509" s="109"/>
      <c r="C509" s="115"/>
    </row>
    <row r="510">
      <c r="A510" s="109"/>
      <c r="B510" s="109"/>
      <c r="C510" s="115"/>
    </row>
    <row r="511">
      <c r="A511" s="109"/>
      <c r="B511" s="109"/>
      <c r="C511" s="115"/>
    </row>
    <row r="512">
      <c r="A512" s="109"/>
      <c r="B512" s="109"/>
      <c r="C512" s="115"/>
    </row>
    <row r="513">
      <c r="A513" s="109"/>
      <c r="B513" s="109"/>
      <c r="C513" s="115"/>
    </row>
    <row r="514">
      <c r="A514" s="109"/>
      <c r="B514" s="109"/>
      <c r="C514" s="115"/>
    </row>
    <row r="515">
      <c r="A515" s="109"/>
      <c r="B515" s="109"/>
      <c r="C515" s="115"/>
    </row>
    <row r="516">
      <c r="A516" s="109"/>
      <c r="B516" s="109"/>
      <c r="C516" s="115"/>
    </row>
    <row r="517">
      <c r="A517" s="109"/>
      <c r="B517" s="109"/>
      <c r="C517" s="115"/>
    </row>
    <row r="518">
      <c r="A518" s="109"/>
      <c r="B518" s="109"/>
      <c r="C518" s="115"/>
    </row>
    <row r="519">
      <c r="A519" s="109"/>
      <c r="B519" s="109"/>
      <c r="C519" s="115"/>
    </row>
    <row r="520">
      <c r="A520" s="109"/>
      <c r="B520" s="109"/>
      <c r="C520" s="115"/>
    </row>
    <row r="521">
      <c r="A521" s="109"/>
      <c r="B521" s="109"/>
      <c r="C521" s="115"/>
    </row>
    <row r="522">
      <c r="A522" s="109"/>
      <c r="B522" s="109"/>
      <c r="C522" s="115"/>
    </row>
    <row r="523">
      <c r="A523" s="109"/>
      <c r="B523" s="109"/>
      <c r="C523" s="115"/>
    </row>
    <row r="524">
      <c r="A524" s="109"/>
      <c r="B524" s="109"/>
      <c r="C524" s="115"/>
    </row>
    <row r="525">
      <c r="A525" s="109"/>
      <c r="B525" s="109"/>
      <c r="C525" s="115"/>
    </row>
    <row r="526">
      <c r="A526" s="109"/>
      <c r="B526" s="109"/>
      <c r="C526" s="115"/>
    </row>
    <row r="527">
      <c r="A527" s="109"/>
      <c r="B527" s="109"/>
      <c r="C527" s="115"/>
    </row>
    <row r="528">
      <c r="A528" s="109"/>
      <c r="B528" s="109"/>
      <c r="C528" s="115"/>
    </row>
    <row r="529">
      <c r="A529" s="109"/>
      <c r="B529" s="109"/>
      <c r="C529" s="115"/>
    </row>
    <row r="530">
      <c r="A530" s="109"/>
      <c r="B530" s="109"/>
      <c r="C530" s="115"/>
    </row>
    <row r="531">
      <c r="A531" s="109"/>
      <c r="B531" s="109"/>
      <c r="C531" s="115"/>
    </row>
    <row r="532">
      <c r="A532" s="109"/>
      <c r="B532" s="109"/>
      <c r="C532" s="115"/>
    </row>
    <row r="533">
      <c r="A533" s="109"/>
      <c r="B533" s="109"/>
      <c r="C533" s="115"/>
    </row>
    <row r="534">
      <c r="A534" s="109"/>
      <c r="B534" s="109"/>
      <c r="C534" s="115"/>
    </row>
    <row r="535">
      <c r="A535" s="109"/>
      <c r="B535" s="109"/>
      <c r="C535" s="115"/>
    </row>
    <row r="536">
      <c r="A536" s="109"/>
      <c r="B536" s="109"/>
      <c r="C536" s="115"/>
    </row>
    <row r="537">
      <c r="A537" s="109"/>
      <c r="B537" s="109"/>
      <c r="C537" s="115"/>
    </row>
    <row r="538">
      <c r="A538" s="109"/>
      <c r="B538" s="109"/>
      <c r="C538" s="115"/>
    </row>
    <row r="539">
      <c r="A539" s="109"/>
      <c r="B539" s="109"/>
      <c r="C539" s="115"/>
    </row>
    <row r="540">
      <c r="A540" s="109"/>
      <c r="B540" s="109"/>
      <c r="C540" s="115"/>
    </row>
    <row r="541">
      <c r="A541" s="109"/>
      <c r="B541" s="109"/>
      <c r="C541" s="115"/>
    </row>
    <row r="542">
      <c r="A542" s="109"/>
      <c r="B542" s="109"/>
      <c r="C542" s="115"/>
    </row>
    <row r="543">
      <c r="A543" s="109"/>
      <c r="B543" s="109"/>
      <c r="C543" s="115"/>
    </row>
    <row r="544">
      <c r="A544" s="109"/>
      <c r="B544" s="109"/>
      <c r="C544" s="115"/>
    </row>
    <row r="545">
      <c r="A545" s="109"/>
      <c r="B545" s="109"/>
      <c r="C545" s="115"/>
    </row>
    <row r="546">
      <c r="A546" s="109"/>
      <c r="B546" s="109"/>
      <c r="C546" s="115"/>
    </row>
    <row r="547">
      <c r="A547" s="109"/>
      <c r="B547" s="109"/>
      <c r="C547" s="115"/>
    </row>
    <row r="548">
      <c r="A548" s="109"/>
      <c r="B548" s="109"/>
      <c r="C548" s="115"/>
    </row>
    <row r="549">
      <c r="A549" s="109"/>
      <c r="B549" s="109"/>
      <c r="C549" s="115"/>
    </row>
    <row r="550">
      <c r="A550" s="109"/>
      <c r="B550" s="109"/>
      <c r="C550" s="115"/>
    </row>
    <row r="551">
      <c r="A551" s="109"/>
      <c r="B551" s="109"/>
      <c r="C551" s="115"/>
    </row>
    <row r="552">
      <c r="A552" s="109"/>
      <c r="B552" s="109"/>
      <c r="C552" s="115"/>
    </row>
    <row r="553">
      <c r="A553" s="109"/>
      <c r="B553" s="109"/>
      <c r="C553" s="115"/>
    </row>
    <row r="554">
      <c r="A554" s="109"/>
      <c r="B554" s="109"/>
      <c r="C554" s="115"/>
    </row>
    <row r="555">
      <c r="A555" s="109"/>
      <c r="B555" s="109"/>
      <c r="C555" s="115"/>
    </row>
    <row r="556">
      <c r="A556" s="109"/>
      <c r="B556" s="109"/>
      <c r="C556" s="115"/>
    </row>
    <row r="557">
      <c r="A557" s="109"/>
      <c r="B557" s="109"/>
      <c r="C557" s="115"/>
    </row>
    <row r="558">
      <c r="A558" s="109"/>
      <c r="B558" s="109"/>
      <c r="C558" s="115"/>
    </row>
    <row r="559">
      <c r="A559" s="109"/>
      <c r="B559" s="109"/>
      <c r="C559" s="115"/>
    </row>
    <row r="560">
      <c r="A560" s="109"/>
      <c r="B560" s="109"/>
      <c r="C560" s="115"/>
    </row>
    <row r="561">
      <c r="A561" s="109"/>
      <c r="B561" s="109"/>
      <c r="C561" s="115"/>
    </row>
    <row r="562">
      <c r="A562" s="109"/>
      <c r="B562" s="109"/>
      <c r="C562" s="115"/>
    </row>
    <row r="563">
      <c r="A563" s="109"/>
      <c r="B563" s="109"/>
      <c r="C563" s="115"/>
    </row>
    <row r="564">
      <c r="A564" s="109"/>
      <c r="B564" s="109"/>
      <c r="C564" s="115"/>
    </row>
    <row r="565">
      <c r="A565" s="109"/>
      <c r="B565" s="109"/>
      <c r="C565" s="115"/>
    </row>
    <row r="566">
      <c r="A566" s="109"/>
      <c r="B566" s="109"/>
      <c r="C566" s="115"/>
    </row>
    <row r="567">
      <c r="A567" s="109"/>
      <c r="B567" s="109"/>
      <c r="C567" s="115"/>
    </row>
    <row r="568">
      <c r="A568" s="109"/>
      <c r="B568" s="109"/>
      <c r="C568" s="115"/>
    </row>
    <row r="569">
      <c r="A569" s="109"/>
      <c r="B569" s="109"/>
      <c r="C569" s="115"/>
    </row>
    <row r="570">
      <c r="A570" s="109"/>
      <c r="B570" s="109"/>
      <c r="C570" s="115"/>
    </row>
    <row r="571">
      <c r="A571" s="109"/>
      <c r="B571" s="109"/>
      <c r="C571" s="115"/>
    </row>
    <row r="572">
      <c r="A572" s="109"/>
      <c r="B572" s="109"/>
      <c r="C572" s="115"/>
    </row>
    <row r="573">
      <c r="A573" s="109"/>
      <c r="B573" s="109"/>
      <c r="C573" s="115"/>
    </row>
    <row r="574">
      <c r="A574" s="109"/>
      <c r="B574" s="109"/>
      <c r="C574" s="115"/>
    </row>
    <row r="575">
      <c r="A575" s="109"/>
      <c r="B575" s="109"/>
      <c r="C575" s="115"/>
    </row>
    <row r="576">
      <c r="A576" s="109"/>
      <c r="B576" s="109"/>
      <c r="C576" s="115"/>
    </row>
    <row r="577">
      <c r="A577" s="109"/>
      <c r="B577" s="109"/>
      <c r="C577" s="115"/>
    </row>
    <row r="578">
      <c r="A578" s="109"/>
      <c r="B578" s="109"/>
      <c r="C578" s="115"/>
    </row>
    <row r="579">
      <c r="A579" s="109"/>
      <c r="B579" s="109"/>
      <c r="C579" s="115"/>
    </row>
    <row r="580">
      <c r="A580" s="109"/>
      <c r="B580" s="109"/>
      <c r="C580" s="115"/>
    </row>
    <row r="581">
      <c r="A581" s="109"/>
      <c r="B581" s="109"/>
      <c r="C581" s="115"/>
    </row>
    <row r="582">
      <c r="A582" s="109"/>
      <c r="B582" s="109"/>
      <c r="C582" s="115"/>
    </row>
    <row r="583">
      <c r="A583" s="109"/>
      <c r="B583" s="109"/>
      <c r="C583" s="115"/>
    </row>
    <row r="584">
      <c r="A584" s="109"/>
      <c r="B584" s="109"/>
      <c r="C584" s="115"/>
    </row>
    <row r="585">
      <c r="A585" s="109"/>
      <c r="B585" s="109"/>
      <c r="C585" s="115"/>
    </row>
    <row r="586">
      <c r="A586" s="109"/>
      <c r="B586" s="109"/>
      <c r="C586" s="115"/>
    </row>
    <row r="587">
      <c r="A587" s="109"/>
      <c r="B587" s="109"/>
      <c r="C587" s="115"/>
    </row>
    <row r="588">
      <c r="A588" s="109"/>
      <c r="B588" s="109"/>
      <c r="C588" s="115"/>
    </row>
    <row r="589">
      <c r="A589" s="109"/>
      <c r="B589" s="109"/>
      <c r="C589" s="115"/>
    </row>
    <row r="590">
      <c r="A590" s="109"/>
      <c r="B590" s="109"/>
      <c r="C590" s="115"/>
    </row>
    <row r="591">
      <c r="A591" s="109"/>
      <c r="B591" s="109"/>
      <c r="C591" s="115"/>
    </row>
    <row r="592">
      <c r="A592" s="109"/>
      <c r="B592" s="109"/>
      <c r="C592" s="115"/>
    </row>
    <row r="593">
      <c r="A593" s="109"/>
      <c r="B593" s="109"/>
      <c r="C593" s="115"/>
    </row>
    <row r="594">
      <c r="A594" s="109"/>
      <c r="B594" s="109"/>
      <c r="C594" s="115"/>
    </row>
    <row r="595">
      <c r="A595" s="109"/>
      <c r="B595" s="109"/>
      <c r="C595" s="115"/>
    </row>
    <row r="596">
      <c r="A596" s="109"/>
      <c r="B596" s="109"/>
      <c r="C596" s="115"/>
    </row>
    <row r="597">
      <c r="A597" s="109"/>
      <c r="B597" s="109"/>
      <c r="C597" s="115"/>
    </row>
    <row r="598">
      <c r="A598" s="109"/>
      <c r="B598" s="109"/>
      <c r="C598" s="115"/>
    </row>
    <row r="599">
      <c r="A599" s="109"/>
      <c r="B599" s="109"/>
      <c r="C599" s="115"/>
    </row>
    <row r="600">
      <c r="A600" s="109"/>
      <c r="B600" s="109"/>
      <c r="C600" s="115"/>
    </row>
    <row r="601">
      <c r="A601" s="109"/>
      <c r="B601" s="109"/>
      <c r="C601" s="115"/>
    </row>
    <row r="602">
      <c r="A602" s="109"/>
      <c r="B602" s="109"/>
      <c r="C602" s="115"/>
    </row>
    <row r="603">
      <c r="A603" s="109"/>
      <c r="B603" s="109"/>
      <c r="C603" s="115"/>
    </row>
    <row r="604">
      <c r="A604" s="109"/>
      <c r="B604" s="109"/>
      <c r="C604" s="115"/>
    </row>
    <row r="605">
      <c r="A605" s="109"/>
      <c r="B605" s="109"/>
      <c r="C605" s="115"/>
    </row>
    <row r="606">
      <c r="A606" s="109"/>
      <c r="B606" s="109"/>
      <c r="C606" s="115"/>
    </row>
    <row r="607">
      <c r="A607" s="109"/>
      <c r="B607" s="109"/>
      <c r="C607" s="115"/>
    </row>
    <row r="608">
      <c r="A608" s="109"/>
      <c r="B608" s="109"/>
      <c r="C608" s="115"/>
    </row>
    <row r="609">
      <c r="A609" s="109"/>
      <c r="B609" s="109"/>
      <c r="C609" s="115"/>
    </row>
    <row r="610">
      <c r="A610" s="109"/>
      <c r="B610" s="109"/>
      <c r="C610" s="115"/>
    </row>
    <row r="611">
      <c r="A611" s="109"/>
      <c r="B611" s="109"/>
      <c r="C611" s="115"/>
    </row>
    <row r="612">
      <c r="A612" s="109"/>
      <c r="B612" s="109"/>
      <c r="C612" s="115"/>
    </row>
    <row r="613">
      <c r="A613" s="109"/>
      <c r="B613" s="109"/>
      <c r="C613" s="115"/>
    </row>
    <row r="614">
      <c r="A614" s="109"/>
      <c r="B614" s="109"/>
      <c r="C614" s="115"/>
    </row>
    <row r="615">
      <c r="A615" s="109"/>
      <c r="B615" s="109"/>
      <c r="C615" s="115"/>
    </row>
    <row r="616">
      <c r="A616" s="109"/>
      <c r="B616" s="109"/>
      <c r="C616" s="115"/>
    </row>
    <row r="617">
      <c r="A617" s="109"/>
      <c r="B617" s="109"/>
      <c r="C617" s="115"/>
    </row>
    <row r="618">
      <c r="A618" s="109"/>
      <c r="B618" s="109"/>
      <c r="C618" s="115"/>
    </row>
    <row r="619">
      <c r="A619" s="109"/>
      <c r="B619" s="109"/>
      <c r="C619" s="115"/>
    </row>
    <row r="620">
      <c r="A620" s="109"/>
      <c r="B620" s="109"/>
      <c r="C620" s="115"/>
    </row>
    <row r="621">
      <c r="A621" s="109"/>
      <c r="B621" s="109"/>
      <c r="C621" s="115"/>
    </row>
    <row r="622">
      <c r="A622" s="109"/>
      <c r="B622" s="109"/>
      <c r="C622" s="115"/>
    </row>
    <row r="623">
      <c r="A623" s="109"/>
      <c r="B623" s="109"/>
      <c r="C623" s="115"/>
    </row>
    <row r="624">
      <c r="A624" s="109"/>
      <c r="B624" s="109"/>
      <c r="C624" s="115"/>
    </row>
    <row r="625">
      <c r="A625" s="109"/>
      <c r="B625" s="109"/>
      <c r="C625" s="115"/>
    </row>
    <row r="626">
      <c r="A626" s="109"/>
      <c r="B626" s="109"/>
      <c r="C626" s="115"/>
    </row>
    <row r="627">
      <c r="A627" s="109"/>
      <c r="B627" s="109"/>
      <c r="C627" s="115"/>
    </row>
    <row r="628">
      <c r="A628" s="109"/>
      <c r="B628" s="109"/>
      <c r="C628" s="115"/>
    </row>
    <row r="629">
      <c r="A629" s="109"/>
      <c r="B629" s="109"/>
      <c r="C629" s="115"/>
    </row>
    <row r="630">
      <c r="A630" s="109"/>
      <c r="B630" s="109"/>
      <c r="C630" s="115"/>
    </row>
    <row r="631">
      <c r="A631" s="109"/>
      <c r="B631" s="109"/>
      <c r="C631" s="115"/>
    </row>
    <row r="632">
      <c r="A632" s="109"/>
      <c r="B632" s="109"/>
      <c r="C632" s="115"/>
    </row>
    <row r="633">
      <c r="A633" s="109"/>
      <c r="B633" s="109"/>
      <c r="C633" s="115"/>
    </row>
    <row r="634">
      <c r="A634" s="109"/>
      <c r="B634" s="109"/>
      <c r="C634" s="115"/>
    </row>
    <row r="635">
      <c r="A635" s="109"/>
      <c r="B635" s="109"/>
      <c r="C635" s="115"/>
    </row>
    <row r="636">
      <c r="A636" s="109"/>
      <c r="B636" s="109"/>
      <c r="C636" s="115"/>
    </row>
    <row r="637">
      <c r="A637" s="109"/>
      <c r="B637" s="109"/>
      <c r="C637" s="115"/>
    </row>
    <row r="638">
      <c r="A638" s="109"/>
      <c r="B638" s="109"/>
      <c r="C638" s="115"/>
    </row>
    <row r="639">
      <c r="A639" s="109"/>
      <c r="B639" s="109"/>
      <c r="C639" s="115"/>
    </row>
    <row r="640">
      <c r="A640" s="109"/>
      <c r="B640" s="109"/>
      <c r="C640" s="115"/>
    </row>
    <row r="641">
      <c r="A641" s="109"/>
      <c r="B641" s="109"/>
      <c r="C641" s="115"/>
    </row>
    <row r="642">
      <c r="A642" s="109"/>
      <c r="B642" s="109"/>
      <c r="C642" s="115"/>
    </row>
    <row r="643">
      <c r="A643" s="109"/>
      <c r="B643" s="109"/>
      <c r="C643" s="115"/>
    </row>
    <row r="644">
      <c r="A644" s="109"/>
      <c r="B644" s="109"/>
      <c r="C644" s="115"/>
    </row>
    <row r="645">
      <c r="A645" s="109"/>
      <c r="B645" s="109"/>
      <c r="C645" s="115"/>
    </row>
    <row r="646">
      <c r="A646" s="109"/>
      <c r="B646" s="109"/>
      <c r="C646" s="115"/>
    </row>
    <row r="647">
      <c r="A647" s="109"/>
      <c r="B647" s="109"/>
      <c r="C647" s="115"/>
    </row>
    <row r="648">
      <c r="A648" s="109"/>
      <c r="B648" s="109"/>
      <c r="C648" s="115"/>
    </row>
    <row r="649">
      <c r="A649" s="109"/>
      <c r="B649" s="109"/>
      <c r="C649" s="115"/>
    </row>
    <row r="650">
      <c r="A650" s="109"/>
      <c r="B650" s="109"/>
      <c r="C650" s="115"/>
    </row>
    <row r="651">
      <c r="A651" s="109"/>
      <c r="B651" s="109"/>
      <c r="C651" s="115"/>
    </row>
    <row r="652">
      <c r="A652" s="109"/>
      <c r="B652" s="109"/>
      <c r="C652" s="115"/>
    </row>
    <row r="653">
      <c r="A653" s="109"/>
      <c r="B653" s="109"/>
      <c r="C653" s="115"/>
    </row>
    <row r="654">
      <c r="A654" s="109"/>
      <c r="B654" s="109"/>
      <c r="C654" s="115"/>
    </row>
    <row r="655">
      <c r="A655" s="109"/>
      <c r="B655" s="109"/>
      <c r="C655" s="115"/>
    </row>
    <row r="656">
      <c r="A656" s="109"/>
      <c r="B656" s="109"/>
      <c r="C656" s="115"/>
    </row>
    <row r="657">
      <c r="A657" s="109"/>
      <c r="B657" s="109"/>
      <c r="C657" s="115"/>
    </row>
    <row r="658">
      <c r="A658" s="109"/>
      <c r="B658" s="109"/>
      <c r="C658" s="115"/>
    </row>
    <row r="659">
      <c r="A659" s="109"/>
      <c r="B659" s="109"/>
      <c r="C659" s="115"/>
    </row>
    <row r="660">
      <c r="A660" s="109"/>
      <c r="B660" s="109"/>
      <c r="C660" s="115"/>
    </row>
    <row r="661">
      <c r="A661" s="109"/>
      <c r="B661" s="109"/>
      <c r="C661" s="115"/>
    </row>
    <row r="662">
      <c r="A662" s="109"/>
      <c r="B662" s="109"/>
      <c r="C662" s="115"/>
    </row>
    <row r="663">
      <c r="A663" s="109"/>
      <c r="B663" s="109"/>
      <c r="C663" s="115"/>
    </row>
    <row r="664">
      <c r="A664" s="109"/>
      <c r="B664" s="109"/>
      <c r="C664" s="115"/>
    </row>
    <row r="665">
      <c r="A665" s="109"/>
      <c r="B665" s="109"/>
      <c r="C665" s="115"/>
    </row>
    <row r="666">
      <c r="A666" s="109"/>
      <c r="B666" s="109"/>
      <c r="C666" s="115"/>
    </row>
    <row r="667">
      <c r="A667" s="109"/>
      <c r="B667" s="109"/>
      <c r="C667" s="115"/>
    </row>
    <row r="668">
      <c r="A668" s="109"/>
      <c r="B668" s="109"/>
      <c r="C668" s="115"/>
    </row>
    <row r="669">
      <c r="A669" s="109"/>
      <c r="B669" s="109"/>
      <c r="C669" s="115"/>
    </row>
    <row r="670">
      <c r="A670" s="109"/>
      <c r="B670" s="109"/>
      <c r="C670" s="115"/>
    </row>
    <row r="671">
      <c r="A671" s="109"/>
      <c r="B671" s="109"/>
      <c r="C671" s="115"/>
    </row>
    <row r="672">
      <c r="A672" s="109"/>
      <c r="B672" s="109"/>
      <c r="C672" s="115"/>
    </row>
    <row r="673">
      <c r="A673" s="109"/>
      <c r="B673" s="109"/>
      <c r="C673" s="115"/>
    </row>
    <row r="674">
      <c r="A674" s="109"/>
      <c r="B674" s="109"/>
      <c r="C674" s="115"/>
    </row>
    <row r="675">
      <c r="A675" s="109"/>
      <c r="B675" s="109"/>
      <c r="C675" s="115"/>
    </row>
    <row r="676">
      <c r="A676" s="109"/>
      <c r="B676" s="109"/>
      <c r="C676" s="115"/>
    </row>
    <row r="677">
      <c r="A677" s="109"/>
      <c r="B677" s="109"/>
      <c r="C677" s="115"/>
    </row>
    <row r="678">
      <c r="A678" s="109"/>
      <c r="B678" s="109"/>
      <c r="C678" s="115"/>
    </row>
    <row r="679">
      <c r="A679" s="109"/>
      <c r="B679" s="109"/>
      <c r="C679" s="115"/>
    </row>
    <row r="680">
      <c r="A680" s="109"/>
      <c r="B680" s="109"/>
      <c r="C680" s="115"/>
    </row>
    <row r="681">
      <c r="A681" s="109"/>
      <c r="B681" s="109"/>
      <c r="C681" s="115"/>
    </row>
    <row r="682">
      <c r="A682" s="109"/>
      <c r="B682" s="109"/>
      <c r="C682" s="115"/>
    </row>
    <row r="683">
      <c r="A683" s="109"/>
      <c r="B683" s="109"/>
      <c r="C683" s="115"/>
    </row>
    <row r="684">
      <c r="A684" s="109"/>
      <c r="B684" s="109"/>
      <c r="C684" s="115"/>
    </row>
    <row r="685">
      <c r="A685" s="109"/>
      <c r="B685" s="109"/>
      <c r="C685" s="115"/>
    </row>
    <row r="686">
      <c r="A686" s="109"/>
      <c r="B686" s="109"/>
      <c r="C686" s="115"/>
    </row>
    <row r="687">
      <c r="A687" s="109"/>
      <c r="B687" s="109"/>
      <c r="C687" s="115"/>
    </row>
    <row r="688">
      <c r="A688" s="109"/>
      <c r="B688" s="109"/>
      <c r="C688" s="115"/>
    </row>
    <row r="689">
      <c r="A689" s="109"/>
      <c r="B689" s="109"/>
      <c r="C689" s="115"/>
    </row>
    <row r="690">
      <c r="A690" s="109"/>
      <c r="B690" s="109"/>
      <c r="C690" s="115"/>
    </row>
    <row r="691">
      <c r="A691" s="109"/>
      <c r="B691" s="109"/>
      <c r="C691" s="115"/>
    </row>
    <row r="692">
      <c r="A692" s="109"/>
      <c r="B692" s="109"/>
      <c r="C692" s="115"/>
    </row>
    <row r="693">
      <c r="A693" s="109"/>
      <c r="B693" s="109"/>
      <c r="C693" s="115"/>
    </row>
    <row r="694">
      <c r="A694" s="109"/>
      <c r="B694" s="109"/>
      <c r="C694" s="115"/>
    </row>
    <row r="695">
      <c r="A695" s="109"/>
      <c r="B695" s="109"/>
      <c r="C695" s="115"/>
    </row>
    <row r="696">
      <c r="A696" s="109"/>
      <c r="B696" s="109"/>
      <c r="C696" s="115"/>
    </row>
    <row r="697">
      <c r="A697" s="109"/>
      <c r="B697" s="109"/>
      <c r="C697" s="115"/>
    </row>
    <row r="698">
      <c r="A698" s="109"/>
      <c r="B698" s="109"/>
      <c r="C698" s="115"/>
    </row>
    <row r="699">
      <c r="A699" s="109"/>
      <c r="B699" s="109"/>
      <c r="C699" s="115"/>
    </row>
    <row r="700">
      <c r="A700" s="109"/>
      <c r="B700" s="109"/>
      <c r="C700" s="115"/>
    </row>
    <row r="701">
      <c r="A701" s="109"/>
      <c r="B701" s="109"/>
      <c r="C701" s="115"/>
    </row>
    <row r="702">
      <c r="A702" s="109"/>
      <c r="B702" s="109"/>
      <c r="C702" s="115"/>
    </row>
    <row r="703">
      <c r="A703" s="109"/>
      <c r="B703" s="109"/>
      <c r="C703" s="115"/>
    </row>
    <row r="704">
      <c r="A704" s="109"/>
      <c r="B704" s="109"/>
      <c r="C704" s="115"/>
    </row>
    <row r="705">
      <c r="A705" s="109"/>
      <c r="B705" s="109"/>
      <c r="C705" s="115"/>
    </row>
    <row r="706">
      <c r="A706" s="109"/>
      <c r="B706" s="109"/>
      <c r="C706" s="115"/>
    </row>
    <row r="707">
      <c r="A707" s="109"/>
      <c r="B707" s="109"/>
      <c r="C707" s="115"/>
    </row>
    <row r="708">
      <c r="A708" s="109"/>
      <c r="B708" s="109"/>
      <c r="C708" s="115"/>
    </row>
    <row r="709">
      <c r="A709" s="109"/>
      <c r="B709" s="109"/>
      <c r="C709" s="115"/>
    </row>
    <row r="710">
      <c r="A710" s="109"/>
      <c r="B710" s="109"/>
      <c r="C710" s="115"/>
    </row>
    <row r="711">
      <c r="A711" s="109"/>
      <c r="B711" s="109"/>
      <c r="C711" s="115"/>
    </row>
    <row r="712">
      <c r="A712" s="109"/>
      <c r="B712" s="109"/>
      <c r="C712" s="115"/>
    </row>
    <row r="713">
      <c r="A713" s="109"/>
      <c r="B713" s="109"/>
      <c r="C713" s="115"/>
    </row>
    <row r="714">
      <c r="A714" s="109"/>
      <c r="B714" s="109"/>
      <c r="C714" s="115"/>
    </row>
    <row r="715">
      <c r="A715" s="109"/>
      <c r="B715" s="109"/>
      <c r="C715" s="115"/>
    </row>
    <row r="716">
      <c r="A716" s="109"/>
      <c r="B716" s="109"/>
      <c r="C716" s="115"/>
    </row>
    <row r="717">
      <c r="A717" s="109"/>
      <c r="B717" s="109"/>
      <c r="C717" s="115"/>
    </row>
    <row r="718">
      <c r="A718" s="109"/>
      <c r="B718" s="109"/>
      <c r="C718" s="115"/>
    </row>
    <row r="719">
      <c r="A719" s="109"/>
      <c r="B719" s="109"/>
      <c r="C719" s="115"/>
    </row>
    <row r="720">
      <c r="A720" s="109"/>
      <c r="B720" s="109"/>
      <c r="C720" s="115"/>
    </row>
    <row r="721">
      <c r="A721" s="109"/>
      <c r="B721" s="109"/>
      <c r="C721" s="115"/>
    </row>
    <row r="722">
      <c r="A722" s="109"/>
      <c r="B722" s="109"/>
      <c r="C722" s="115"/>
    </row>
    <row r="723">
      <c r="A723" s="109"/>
      <c r="B723" s="109"/>
      <c r="C723" s="115"/>
    </row>
    <row r="724">
      <c r="A724" s="109"/>
      <c r="B724" s="109"/>
      <c r="C724" s="115"/>
    </row>
    <row r="725">
      <c r="A725" s="109"/>
      <c r="B725" s="109"/>
      <c r="C725" s="115"/>
    </row>
    <row r="726">
      <c r="A726" s="109"/>
      <c r="B726" s="109"/>
      <c r="C726" s="115"/>
    </row>
    <row r="727">
      <c r="A727" s="109"/>
      <c r="B727" s="109"/>
      <c r="C727" s="115"/>
    </row>
    <row r="728">
      <c r="A728" s="109"/>
      <c r="B728" s="109"/>
      <c r="C728" s="115"/>
    </row>
    <row r="729">
      <c r="A729" s="109"/>
      <c r="B729" s="109"/>
      <c r="C729" s="115"/>
    </row>
    <row r="730">
      <c r="A730" s="109"/>
      <c r="B730" s="109"/>
      <c r="C730" s="115"/>
    </row>
    <row r="731">
      <c r="A731" s="109"/>
      <c r="B731" s="109"/>
      <c r="C731" s="115"/>
    </row>
    <row r="732">
      <c r="A732" s="109"/>
      <c r="B732" s="109"/>
      <c r="C732" s="115"/>
    </row>
    <row r="733">
      <c r="A733" s="109"/>
      <c r="B733" s="109"/>
      <c r="C733" s="115"/>
    </row>
    <row r="734">
      <c r="A734" s="109"/>
      <c r="B734" s="109"/>
      <c r="C734" s="115"/>
    </row>
    <row r="735">
      <c r="A735" s="109"/>
      <c r="B735" s="109"/>
      <c r="C735" s="115"/>
    </row>
    <row r="736">
      <c r="A736" s="109"/>
      <c r="B736" s="109"/>
      <c r="C736" s="115"/>
    </row>
    <row r="737">
      <c r="A737" s="109"/>
      <c r="B737" s="109"/>
      <c r="C737" s="115"/>
    </row>
    <row r="738">
      <c r="A738" s="109"/>
      <c r="B738" s="109"/>
      <c r="C738" s="115"/>
    </row>
    <row r="739">
      <c r="A739" s="109"/>
      <c r="B739" s="109"/>
      <c r="C739" s="115"/>
    </row>
    <row r="740">
      <c r="A740" s="109"/>
      <c r="B740" s="109"/>
      <c r="C740" s="115"/>
    </row>
    <row r="741">
      <c r="A741" s="109"/>
      <c r="B741" s="109"/>
      <c r="C741" s="115"/>
    </row>
    <row r="742">
      <c r="A742" s="109"/>
      <c r="B742" s="109"/>
      <c r="C742" s="115"/>
    </row>
    <row r="743">
      <c r="A743" s="109"/>
      <c r="B743" s="109"/>
      <c r="C743" s="115"/>
    </row>
    <row r="744">
      <c r="A744" s="109"/>
      <c r="B744" s="109"/>
      <c r="C744" s="115"/>
    </row>
    <row r="745">
      <c r="A745" s="109"/>
      <c r="B745" s="109"/>
      <c r="C745" s="115"/>
    </row>
    <row r="746">
      <c r="A746" s="109"/>
      <c r="B746" s="109"/>
      <c r="C746" s="115"/>
    </row>
    <row r="747">
      <c r="A747" s="109"/>
      <c r="B747" s="109"/>
      <c r="C747" s="115"/>
    </row>
    <row r="748">
      <c r="A748" s="109"/>
      <c r="B748" s="109"/>
      <c r="C748" s="115"/>
    </row>
    <row r="749">
      <c r="A749" s="109"/>
      <c r="B749" s="109"/>
      <c r="C749" s="115"/>
    </row>
    <row r="750">
      <c r="A750" s="109"/>
      <c r="B750" s="109"/>
      <c r="C750" s="115"/>
    </row>
    <row r="751">
      <c r="A751" s="109"/>
      <c r="B751" s="109"/>
      <c r="C751" s="115"/>
    </row>
    <row r="752">
      <c r="A752" s="109"/>
      <c r="B752" s="109"/>
      <c r="C752" s="115"/>
    </row>
    <row r="753">
      <c r="A753" s="109"/>
      <c r="B753" s="109"/>
      <c r="C753" s="115"/>
    </row>
    <row r="754">
      <c r="A754" s="109"/>
      <c r="B754" s="109"/>
      <c r="C754" s="115"/>
    </row>
    <row r="755">
      <c r="A755" s="109"/>
      <c r="B755" s="109"/>
      <c r="C755" s="115"/>
    </row>
    <row r="756">
      <c r="A756" s="109"/>
      <c r="B756" s="109"/>
      <c r="C756" s="115"/>
    </row>
    <row r="757">
      <c r="A757" s="109"/>
      <c r="B757" s="109"/>
      <c r="C757" s="115"/>
    </row>
    <row r="758">
      <c r="A758" s="109"/>
      <c r="B758" s="109"/>
      <c r="C758" s="115"/>
    </row>
    <row r="759">
      <c r="A759" s="109"/>
      <c r="B759" s="109"/>
      <c r="C759" s="115"/>
    </row>
    <row r="760">
      <c r="A760" s="109"/>
      <c r="B760" s="109"/>
      <c r="C760" s="115"/>
    </row>
    <row r="761">
      <c r="A761" s="109"/>
      <c r="B761" s="109"/>
      <c r="C761" s="115"/>
    </row>
    <row r="762">
      <c r="A762" s="109"/>
      <c r="B762" s="109"/>
      <c r="C762" s="115"/>
    </row>
    <row r="763">
      <c r="A763" s="109"/>
      <c r="B763" s="109"/>
      <c r="C763" s="115"/>
    </row>
    <row r="764">
      <c r="A764" s="109"/>
      <c r="B764" s="109"/>
      <c r="C764" s="115"/>
    </row>
    <row r="765">
      <c r="A765" s="109"/>
      <c r="B765" s="109"/>
      <c r="C765" s="115"/>
    </row>
    <row r="766">
      <c r="A766" s="109"/>
      <c r="B766" s="109"/>
      <c r="C766" s="115"/>
    </row>
    <row r="767">
      <c r="A767" s="109"/>
      <c r="B767" s="109"/>
      <c r="C767" s="115"/>
    </row>
    <row r="768">
      <c r="A768" s="109"/>
      <c r="B768" s="109"/>
      <c r="C768" s="115"/>
    </row>
    <row r="769">
      <c r="A769" s="109"/>
      <c r="B769" s="109"/>
      <c r="C769" s="115"/>
    </row>
    <row r="770">
      <c r="A770" s="109"/>
      <c r="B770" s="109"/>
      <c r="C770" s="115"/>
    </row>
    <row r="771">
      <c r="A771" s="109"/>
      <c r="B771" s="109"/>
      <c r="C771" s="115"/>
    </row>
    <row r="772">
      <c r="A772" s="109"/>
      <c r="B772" s="109"/>
      <c r="C772" s="115"/>
    </row>
    <row r="773">
      <c r="A773" s="109"/>
      <c r="B773" s="109"/>
      <c r="C773" s="115"/>
    </row>
    <row r="774">
      <c r="A774" s="109"/>
      <c r="B774" s="109"/>
      <c r="C774" s="115"/>
    </row>
    <row r="775">
      <c r="A775" s="109"/>
      <c r="B775" s="109"/>
      <c r="C775" s="115"/>
    </row>
    <row r="776">
      <c r="A776" s="109"/>
      <c r="B776" s="109"/>
      <c r="C776" s="115"/>
    </row>
    <row r="777">
      <c r="A777" s="109"/>
      <c r="B777" s="109"/>
      <c r="C777" s="115"/>
    </row>
    <row r="778">
      <c r="A778" s="109"/>
      <c r="B778" s="109"/>
      <c r="C778" s="115"/>
    </row>
    <row r="779">
      <c r="A779" s="109"/>
      <c r="B779" s="109"/>
      <c r="C779" s="115"/>
    </row>
    <row r="780">
      <c r="A780" s="109"/>
      <c r="B780" s="109"/>
      <c r="C780" s="115"/>
    </row>
    <row r="781">
      <c r="A781" s="109"/>
      <c r="B781" s="109"/>
      <c r="C781" s="115"/>
    </row>
    <row r="782">
      <c r="A782" s="109"/>
      <c r="B782" s="109"/>
      <c r="C782" s="115"/>
    </row>
    <row r="783">
      <c r="A783" s="109"/>
      <c r="B783" s="109"/>
      <c r="C783" s="115"/>
    </row>
    <row r="784">
      <c r="A784" s="109"/>
      <c r="B784" s="109"/>
      <c r="C784" s="115"/>
    </row>
    <row r="785">
      <c r="A785" s="109"/>
      <c r="B785" s="109"/>
      <c r="C785" s="115"/>
    </row>
    <row r="786">
      <c r="A786" s="109"/>
      <c r="B786" s="109"/>
      <c r="C786" s="115"/>
    </row>
    <row r="787">
      <c r="A787" s="109"/>
      <c r="B787" s="109"/>
      <c r="C787" s="115"/>
    </row>
    <row r="788">
      <c r="A788" s="109"/>
      <c r="B788" s="109"/>
      <c r="C788" s="115"/>
    </row>
    <row r="789">
      <c r="A789" s="109"/>
      <c r="B789" s="109"/>
      <c r="C789" s="115"/>
    </row>
    <row r="790">
      <c r="A790" s="109"/>
      <c r="B790" s="109"/>
      <c r="C790" s="115"/>
    </row>
    <row r="791">
      <c r="A791" s="109"/>
      <c r="B791" s="109"/>
      <c r="C791" s="115"/>
    </row>
    <row r="792">
      <c r="A792" s="109"/>
      <c r="B792" s="109"/>
      <c r="C792" s="115"/>
    </row>
    <row r="793">
      <c r="A793" s="109"/>
      <c r="B793" s="109"/>
      <c r="C793" s="115"/>
    </row>
    <row r="794">
      <c r="A794" s="109"/>
      <c r="B794" s="109"/>
      <c r="C794" s="115"/>
    </row>
    <row r="795">
      <c r="A795" s="109"/>
      <c r="B795" s="109"/>
      <c r="C795" s="115"/>
    </row>
    <row r="796">
      <c r="A796" s="109"/>
      <c r="B796" s="109"/>
      <c r="C796" s="115"/>
    </row>
    <row r="797">
      <c r="A797" s="109"/>
      <c r="B797" s="109"/>
      <c r="C797" s="115"/>
    </row>
    <row r="798">
      <c r="A798" s="109"/>
      <c r="B798" s="109"/>
      <c r="C798" s="115"/>
    </row>
    <row r="799">
      <c r="A799" s="109"/>
      <c r="B799" s="109"/>
      <c r="C799" s="115"/>
    </row>
    <row r="800">
      <c r="A800" s="109"/>
      <c r="B800" s="109"/>
      <c r="C800" s="115"/>
    </row>
    <row r="801">
      <c r="A801" s="109"/>
      <c r="B801" s="109"/>
      <c r="C801" s="115"/>
    </row>
    <row r="802">
      <c r="A802" s="109"/>
      <c r="B802" s="109"/>
      <c r="C802" s="115"/>
    </row>
    <row r="803">
      <c r="A803" s="109"/>
      <c r="B803" s="109"/>
      <c r="C803" s="115"/>
    </row>
    <row r="804">
      <c r="A804" s="109"/>
      <c r="B804" s="109"/>
      <c r="C804" s="115"/>
    </row>
    <row r="805">
      <c r="A805" s="109"/>
      <c r="B805" s="109"/>
      <c r="C805" s="115"/>
    </row>
    <row r="806">
      <c r="A806" s="109"/>
      <c r="B806" s="109"/>
      <c r="C806" s="115"/>
    </row>
    <row r="807">
      <c r="A807" s="109"/>
      <c r="B807" s="109"/>
      <c r="C807" s="115"/>
    </row>
    <row r="808">
      <c r="A808" s="109"/>
      <c r="B808" s="109"/>
      <c r="C808" s="115"/>
    </row>
    <row r="809">
      <c r="A809" s="109"/>
      <c r="B809" s="109"/>
      <c r="C809" s="115"/>
    </row>
    <row r="810">
      <c r="A810" s="109"/>
      <c r="B810" s="109"/>
      <c r="C810" s="115"/>
    </row>
    <row r="811">
      <c r="A811" s="109"/>
      <c r="B811" s="109"/>
      <c r="C811" s="115"/>
    </row>
    <row r="812">
      <c r="A812" s="109"/>
      <c r="B812" s="109"/>
      <c r="C812" s="115"/>
    </row>
    <row r="813">
      <c r="A813" s="109"/>
      <c r="B813" s="109"/>
      <c r="C813" s="115"/>
    </row>
    <row r="814">
      <c r="A814" s="109"/>
      <c r="B814" s="109"/>
      <c r="C814" s="115"/>
    </row>
    <row r="815">
      <c r="A815" s="109"/>
      <c r="B815" s="109"/>
      <c r="C815" s="115"/>
    </row>
    <row r="816">
      <c r="A816" s="109"/>
      <c r="B816" s="109"/>
      <c r="C816" s="115"/>
    </row>
    <row r="817">
      <c r="A817" s="109"/>
      <c r="B817" s="109"/>
      <c r="C817" s="115"/>
    </row>
    <row r="818">
      <c r="A818" s="109"/>
      <c r="B818" s="109"/>
      <c r="C818" s="115"/>
    </row>
    <row r="819">
      <c r="A819" s="109"/>
      <c r="B819" s="109"/>
      <c r="C819" s="115"/>
    </row>
    <row r="820">
      <c r="A820" s="109"/>
      <c r="B820" s="109"/>
      <c r="C820" s="115"/>
    </row>
    <row r="821">
      <c r="A821" s="109"/>
      <c r="B821" s="109"/>
      <c r="C821" s="115"/>
    </row>
    <row r="822">
      <c r="A822" s="109"/>
      <c r="B822" s="109"/>
      <c r="C822" s="115"/>
    </row>
    <row r="823">
      <c r="A823" s="109"/>
      <c r="B823" s="109"/>
      <c r="C823" s="115"/>
    </row>
    <row r="824">
      <c r="A824" s="109"/>
      <c r="B824" s="109"/>
      <c r="C824" s="115"/>
    </row>
    <row r="825">
      <c r="A825" s="109"/>
      <c r="B825" s="109"/>
      <c r="C825" s="115"/>
    </row>
    <row r="826">
      <c r="A826" s="109"/>
      <c r="B826" s="109"/>
      <c r="C826" s="115"/>
    </row>
    <row r="827">
      <c r="A827" s="109"/>
      <c r="B827" s="109"/>
      <c r="C827" s="115"/>
    </row>
    <row r="828">
      <c r="A828" s="109"/>
      <c r="B828" s="109"/>
      <c r="C828" s="115"/>
    </row>
    <row r="829">
      <c r="A829" s="109"/>
      <c r="B829" s="109"/>
      <c r="C829" s="115"/>
    </row>
    <row r="830">
      <c r="A830" s="109"/>
      <c r="B830" s="109"/>
      <c r="C830" s="115"/>
    </row>
    <row r="831">
      <c r="A831" s="109"/>
      <c r="B831" s="109"/>
      <c r="C831" s="115"/>
    </row>
    <row r="832">
      <c r="A832" s="109"/>
      <c r="B832" s="109"/>
      <c r="C832" s="115"/>
    </row>
    <row r="833">
      <c r="A833" s="109"/>
      <c r="B833" s="109"/>
      <c r="C833" s="115"/>
    </row>
    <row r="834">
      <c r="A834" s="109"/>
      <c r="B834" s="109"/>
      <c r="C834" s="115"/>
    </row>
    <row r="835">
      <c r="A835" s="109"/>
      <c r="B835" s="109"/>
      <c r="C835" s="115"/>
    </row>
    <row r="836">
      <c r="A836" s="109"/>
      <c r="B836" s="109"/>
      <c r="C836" s="115"/>
    </row>
    <row r="837">
      <c r="A837" s="109"/>
      <c r="B837" s="109"/>
      <c r="C837" s="115"/>
    </row>
    <row r="838">
      <c r="A838" s="109"/>
      <c r="B838" s="109"/>
      <c r="C838" s="115"/>
    </row>
    <row r="839">
      <c r="A839" s="109"/>
      <c r="B839" s="109"/>
      <c r="C839" s="115"/>
    </row>
    <row r="840">
      <c r="A840" s="109"/>
      <c r="B840" s="109"/>
      <c r="C840" s="115"/>
    </row>
    <row r="841">
      <c r="A841" s="109"/>
      <c r="B841" s="109"/>
      <c r="C841" s="115"/>
    </row>
    <row r="842">
      <c r="A842" s="109"/>
      <c r="B842" s="109"/>
      <c r="C842" s="115"/>
    </row>
    <row r="843">
      <c r="A843" s="109"/>
      <c r="B843" s="109"/>
      <c r="C843" s="115"/>
    </row>
    <row r="844">
      <c r="A844" s="109"/>
      <c r="B844" s="109"/>
      <c r="C844" s="115"/>
    </row>
    <row r="845">
      <c r="A845" s="109"/>
      <c r="B845" s="109"/>
      <c r="C845" s="115"/>
    </row>
    <row r="846">
      <c r="A846" s="109"/>
      <c r="B846" s="109"/>
      <c r="C846" s="115"/>
    </row>
    <row r="847">
      <c r="A847" s="109"/>
      <c r="B847" s="109"/>
      <c r="C847" s="115"/>
    </row>
    <row r="848">
      <c r="A848" s="109"/>
      <c r="B848" s="109"/>
      <c r="C848" s="115"/>
    </row>
    <row r="849">
      <c r="A849" s="109"/>
      <c r="B849" s="109"/>
      <c r="C849" s="115"/>
    </row>
    <row r="850">
      <c r="A850" s="109"/>
      <c r="B850" s="109"/>
      <c r="C850" s="115"/>
    </row>
    <row r="851">
      <c r="A851" s="109"/>
      <c r="B851" s="109"/>
      <c r="C851" s="115"/>
    </row>
    <row r="852">
      <c r="A852" s="109"/>
      <c r="B852" s="109"/>
      <c r="C852" s="115"/>
    </row>
    <row r="853">
      <c r="A853" s="109"/>
      <c r="B853" s="109"/>
      <c r="C853" s="115"/>
    </row>
    <row r="854">
      <c r="A854" s="109"/>
      <c r="B854" s="109"/>
      <c r="C854" s="115"/>
    </row>
    <row r="855">
      <c r="A855" s="109"/>
      <c r="B855" s="109"/>
      <c r="C855" s="115"/>
    </row>
    <row r="856">
      <c r="A856" s="109"/>
      <c r="B856" s="109"/>
      <c r="C856" s="115"/>
    </row>
    <row r="857">
      <c r="A857" s="109"/>
      <c r="B857" s="109"/>
      <c r="C857" s="115"/>
    </row>
    <row r="858">
      <c r="A858" s="109"/>
      <c r="B858" s="109"/>
      <c r="C858" s="115"/>
    </row>
    <row r="859">
      <c r="A859" s="109"/>
      <c r="B859" s="109"/>
      <c r="C859" s="115"/>
    </row>
    <row r="860">
      <c r="A860" s="109"/>
      <c r="B860" s="109"/>
      <c r="C860" s="115"/>
    </row>
    <row r="861">
      <c r="A861" s="109"/>
      <c r="B861" s="109"/>
      <c r="C861" s="115"/>
    </row>
    <row r="862">
      <c r="A862" s="109"/>
      <c r="B862" s="109"/>
      <c r="C862" s="115"/>
    </row>
    <row r="863">
      <c r="A863" s="109"/>
      <c r="B863" s="109"/>
      <c r="C863" s="115"/>
    </row>
    <row r="864">
      <c r="A864" s="109"/>
      <c r="B864" s="109"/>
      <c r="C864" s="115"/>
    </row>
    <row r="865">
      <c r="A865" s="109"/>
      <c r="B865" s="109"/>
      <c r="C865" s="115"/>
    </row>
    <row r="866">
      <c r="A866" s="109"/>
      <c r="B866" s="109"/>
      <c r="C866" s="115"/>
    </row>
    <row r="867">
      <c r="A867" s="109"/>
      <c r="B867" s="109"/>
      <c r="C867" s="115"/>
    </row>
    <row r="868">
      <c r="A868" s="109"/>
      <c r="B868" s="109"/>
      <c r="C868" s="115"/>
    </row>
    <row r="869">
      <c r="A869" s="109"/>
      <c r="B869" s="109"/>
      <c r="C869" s="115"/>
    </row>
    <row r="870">
      <c r="A870" s="109"/>
      <c r="B870" s="109"/>
      <c r="C870" s="115"/>
    </row>
    <row r="871">
      <c r="A871" s="109"/>
      <c r="B871" s="109"/>
      <c r="C871" s="115"/>
    </row>
    <row r="872">
      <c r="A872" s="109"/>
      <c r="B872" s="109"/>
      <c r="C872" s="115"/>
    </row>
    <row r="873">
      <c r="A873" s="109"/>
      <c r="B873" s="109"/>
      <c r="C873" s="115"/>
    </row>
    <row r="874">
      <c r="A874" s="109"/>
      <c r="B874" s="109"/>
      <c r="C874" s="115"/>
    </row>
    <row r="875">
      <c r="A875" s="109"/>
      <c r="B875" s="109"/>
      <c r="C875" s="115"/>
    </row>
    <row r="876">
      <c r="A876" s="109"/>
      <c r="B876" s="109"/>
      <c r="C876" s="115"/>
    </row>
    <row r="877">
      <c r="A877" s="109"/>
      <c r="B877" s="109"/>
      <c r="C877" s="115"/>
    </row>
    <row r="878">
      <c r="A878" s="109"/>
      <c r="B878" s="109"/>
      <c r="C878" s="115"/>
    </row>
    <row r="879">
      <c r="A879" s="109"/>
      <c r="B879" s="109"/>
      <c r="C879" s="115"/>
    </row>
    <row r="880">
      <c r="A880" s="109"/>
      <c r="B880" s="109"/>
      <c r="C880" s="115"/>
    </row>
    <row r="881">
      <c r="A881" s="109"/>
      <c r="B881" s="109"/>
      <c r="C881" s="115"/>
    </row>
    <row r="882">
      <c r="A882" s="109"/>
      <c r="B882" s="109"/>
      <c r="C882" s="115"/>
    </row>
    <row r="883">
      <c r="A883" s="109"/>
      <c r="B883" s="109"/>
      <c r="C883" s="115"/>
    </row>
    <row r="884">
      <c r="A884" s="109"/>
      <c r="B884" s="109"/>
      <c r="C884" s="115"/>
    </row>
    <row r="885">
      <c r="A885" s="109"/>
      <c r="B885" s="109"/>
      <c r="C885" s="115"/>
    </row>
    <row r="886">
      <c r="A886" s="109"/>
      <c r="B886" s="109"/>
      <c r="C886" s="115"/>
    </row>
    <row r="887">
      <c r="A887" s="109"/>
      <c r="B887" s="109"/>
      <c r="C887" s="115"/>
    </row>
    <row r="888">
      <c r="A888" s="109"/>
      <c r="B888" s="109"/>
      <c r="C888" s="115"/>
    </row>
    <row r="889">
      <c r="A889" s="109"/>
      <c r="B889" s="109"/>
      <c r="C889" s="115"/>
    </row>
    <row r="890">
      <c r="A890" s="109"/>
      <c r="B890" s="109"/>
      <c r="C890" s="115"/>
    </row>
    <row r="891">
      <c r="A891" s="109"/>
      <c r="B891" s="109"/>
      <c r="C891" s="115"/>
    </row>
    <row r="892">
      <c r="A892" s="109"/>
      <c r="B892" s="109"/>
      <c r="C892" s="115"/>
    </row>
    <row r="893">
      <c r="A893" s="109"/>
      <c r="B893" s="109"/>
      <c r="C893" s="115"/>
    </row>
    <row r="894">
      <c r="A894" s="109"/>
      <c r="B894" s="109"/>
      <c r="C894" s="115"/>
    </row>
    <row r="895">
      <c r="A895" s="109"/>
      <c r="B895" s="109"/>
      <c r="C895" s="115"/>
    </row>
    <row r="896">
      <c r="A896" s="109"/>
      <c r="B896" s="109"/>
      <c r="C896" s="115"/>
    </row>
    <row r="897">
      <c r="A897" s="109"/>
      <c r="B897" s="109"/>
      <c r="C897" s="115"/>
    </row>
    <row r="898">
      <c r="A898" s="109"/>
      <c r="B898" s="109"/>
      <c r="C898" s="115"/>
    </row>
    <row r="899">
      <c r="A899" s="109"/>
      <c r="B899" s="109"/>
      <c r="C899" s="115"/>
    </row>
    <row r="900">
      <c r="A900" s="109"/>
      <c r="B900" s="109"/>
      <c r="C900" s="115"/>
    </row>
    <row r="901">
      <c r="A901" s="109"/>
      <c r="B901" s="109"/>
      <c r="C901" s="115"/>
    </row>
    <row r="902">
      <c r="A902" s="109"/>
      <c r="B902" s="109"/>
      <c r="C902" s="115"/>
    </row>
    <row r="903">
      <c r="A903" s="109"/>
      <c r="B903" s="109"/>
      <c r="C903" s="115"/>
    </row>
    <row r="904">
      <c r="A904" s="109"/>
      <c r="B904" s="109"/>
      <c r="C904" s="115"/>
    </row>
    <row r="905">
      <c r="A905" s="109"/>
      <c r="B905" s="109"/>
      <c r="C905" s="115"/>
    </row>
    <row r="906">
      <c r="A906" s="109"/>
      <c r="B906" s="109"/>
      <c r="C906" s="115"/>
    </row>
    <row r="907">
      <c r="A907" s="109"/>
      <c r="B907" s="109"/>
      <c r="C907" s="115"/>
    </row>
    <row r="908">
      <c r="A908" s="109"/>
      <c r="B908" s="109"/>
      <c r="C908" s="115"/>
    </row>
    <row r="909">
      <c r="A909" s="109"/>
      <c r="B909" s="109"/>
      <c r="C909" s="115"/>
    </row>
    <row r="910">
      <c r="A910" s="109"/>
      <c r="B910" s="109"/>
      <c r="C910" s="115"/>
    </row>
    <row r="911">
      <c r="A911" s="109"/>
      <c r="B911" s="109"/>
      <c r="C911" s="115"/>
    </row>
    <row r="912">
      <c r="A912" s="109"/>
      <c r="B912" s="109"/>
      <c r="C912" s="115"/>
    </row>
    <row r="913">
      <c r="A913" s="109"/>
      <c r="B913" s="109"/>
      <c r="C913" s="115"/>
    </row>
    <row r="914">
      <c r="A914" s="109"/>
      <c r="B914" s="109"/>
      <c r="C914" s="115"/>
    </row>
    <row r="915">
      <c r="A915" s="109"/>
      <c r="B915" s="109"/>
      <c r="C915" s="115"/>
    </row>
    <row r="916">
      <c r="A916" s="109"/>
      <c r="B916" s="109"/>
      <c r="C916" s="115"/>
    </row>
    <row r="917">
      <c r="A917" s="109"/>
      <c r="B917" s="109"/>
      <c r="C917" s="115"/>
    </row>
    <row r="918">
      <c r="A918" s="109"/>
      <c r="B918" s="109"/>
      <c r="C918" s="115"/>
    </row>
    <row r="919">
      <c r="A919" s="109"/>
      <c r="B919" s="109"/>
      <c r="C919" s="115"/>
    </row>
    <row r="920">
      <c r="A920" s="109"/>
      <c r="B920" s="109"/>
      <c r="C920" s="115"/>
    </row>
    <row r="921">
      <c r="A921" s="109"/>
      <c r="B921" s="109"/>
      <c r="C921" s="115"/>
    </row>
    <row r="922">
      <c r="A922" s="109"/>
      <c r="B922" s="109"/>
      <c r="C922" s="115"/>
    </row>
    <row r="923">
      <c r="A923" s="109"/>
      <c r="B923" s="109"/>
      <c r="C923" s="115"/>
    </row>
    <row r="924">
      <c r="A924" s="109"/>
      <c r="B924" s="109"/>
      <c r="C924" s="115"/>
    </row>
    <row r="925">
      <c r="A925" s="109"/>
      <c r="B925" s="109"/>
      <c r="C925" s="115"/>
    </row>
    <row r="926">
      <c r="A926" s="109"/>
      <c r="B926" s="109"/>
      <c r="C926" s="115"/>
    </row>
    <row r="927">
      <c r="A927" s="109"/>
      <c r="B927" s="109"/>
      <c r="C927" s="115"/>
    </row>
    <row r="928">
      <c r="A928" s="109"/>
      <c r="B928" s="109"/>
      <c r="C928" s="115"/>
    </row>
    <row r="929">
      <c r="A929" s="109"/>
      <c r="B929" s="109"/>
      <c r="C929" s="115"/>
    </row>
    <row r="930">
      <c r="A930" s="109"/>
      <c r="B930" s="109"/>
      <c r="C930" s="115"/>
    </row>
    <row r="931">
      <c r="A931" s="109"/>
      <c r="B931" s="109"/>
      <c r="C931" s="115"/>
    </row>
    <row r="932">
      <c r="A932" s="109"/>
      <c r="B932" s="109"/>
      <c r="C932" s="115"/>
    </row>
    <row r="933">
      <c r="A933" s="109"/>
      <c r="B933" s="109"/>
      <c r="C933" s="115"/>
    </row>
    <row r="934">
      <c r="A934" s="109"/>
      <c r="B934" s="109"/>
      <c r="C934" s="115"/>
    </row>
    <row r="935">
      <c r="A935" s="109"/>
      <c r="B935" s="109"/>
      <c r="C935" s="115"/>
    </row>
    <row r="936">
      <c r="A936" s="109"/>
      <c r="B936" s="109"/>
      <c r="C936" s="115"/>
    </row>
    <row r="937">
      <c r="A937" s="109"/>
      <c r="B937" s="109"/>
      <c r="C937" s="115"/>
    </row>
    <row r="938">
      <c r="A938" s="109"/>
      <c r="B938" s="109"/>
      <c r="C938" s="115"/>
    </row>
    <row r="939">
      <c r="A939" s="109"/>
      <c r="B939" s="109"/>
      <c r="C939" s="115"/>
    </row>
    <row r="940">
      <c r="A940" s="109"/>
      <c r="B940" s="109"/>
      <c r="C940" s="115"/>
    </row>
    <row r="941">
      <c r="A941" s="109"/>
      <c r="B941" s="109"/>
      <c r="C941" s="115"/>
    </row>
    <row r="942">
      <c r="A942" s="109"/>
      <c r="B942" s="109"/>
      <c r="C942" s="115"/>
    </row>
    <row r="943">
      <c r="A943" s="109"/>
      <c r="B943" s="109"/>
      <c r="C943" s="115"/>
    </row>
    <row r="944">
      <c r="A944" s="109"/>
      <c r="B944" s="109"/>
      <c r="C944" s="115"/>
    </row>
    <row r="945">
      <c r="A945" s="109"/>
      <c r="B945" s="109"/>
      <c r="C945" s="115"/>
    </row>
    <row r="946">
      <c r="A946" s="109"/>
      <c r="B946" s="109"/>
      <c r="C946" s="115"/>
    </row>
    <row r="947">
      <c r="A947" s="109"/>
      <c r="B947" s="109"/>
      <c r="C947" s="115"/>
    </row>
    <row r="948">
      <c r="A948" s="109"/>
      <c r="B948" s="109"/>
      <c r="C948" s="115"/>
    </row>
    <row r="949">
      <c r="A949" s="109"/>
      <c r="B949" s="109"/>
      <c r="C949" s="115"/>
    </row>
    <row r="950">
      <c r="A950" s="109"/>
      <c r="B950" s="109"/>
      <c r="C950" s="115"/>
    </row>
    <row r="951">
      <c r="A951" s="109"/>
      <c r="B951" s="109"/>
      <c r="C951" s="115"/>
    </row>
    <row r="952">
      <c r="A952" s="109"/>
      <c r="B952" s="109"/>
      <c r="C952" s="115"/>
    </row>
    <row r="953">
      <c r="A953" s="109"/>
      <c r="B953" s="109"/>
      <c r="C953" s="115"/>
    </row>
    <row r="954">
      <c r="A954" s="109"/>
      <c r="B954" s="109"/>
      <c r="C954" s="115"/>
    </row>
    <row r="955">
      <c r="A955" s="109"/>
      <c r="B955" s="109"/>
      <c r="C955" s="115"/>
    </row>
    <row r="956">
      <c r="A956" s="109"/>
      <c r="B956" s="109"/>
      <c r="C956" s="115"/>
    </row>
    <row r="957">
      <c r="A957" s="109"/>
      <c r="B957" s="109"/>
      <c r="C957" s="115"/>
    </row>
    <row r="958">
      <c r="A958" s="109"/>
      <c r="B958" s="109"/>
      <c r="C958" s="115"/>
    </row>
    <row r="959">
      <c r="A959" s="109"/>
      <c r="B959" s="109"/>
      <c r="C959" s="115"/>
    </row>
    <row r="960">
      <c r="A960" s="109"/>
      <c r="B960" s="109"/>
      <c r="C960" s="115"/>
    </row>
    <row r="961">
      <c r="A961" s="109"/>
      <c r="B961" s="109"/>
      <c r="C961" s="115"/>
    </row>
    <row r="962">
      <c r="A962" s="109"/>
      <c r="B962" s="109"/>
      <c r="C962" s="115"/>
    </row>
    <row r="963">
      <c r="A963" s="109"/>
      <c r="B963" s="109"/>
      <c r="C963" s="115"/>
    </row>
    <row r="964">
      <c r="A964" s="109"/>
      <c r="B964" s="109"/>
      <c r="C964" s="115"/>
    </row>
    <row r="965">
      <c r="A965" s="109"/>
      <c r="B965" s="109"/>
      <c r="C965" s="115"/>
    </row>
    <row r="966">
      <c r="A966" s="109"/>
      <c r="B966" s="109"/>
      <c r="C966" s="115"/>
    </row>
    <row r="967">
      <c r="A967" s="109"/>
      <c r="B967" s="109"/>
      <c r="C967" s="115"/>
    </row>
    <row r="968">
      <c r="A968" s="109"/>
      <c r="B968" s="109"/>
      <c r="C968" s="115"/>
    </row>
    <row r="969">
      <c r="A969" s="109"/>
      <c r="B969" s="109"/>
      <c r="C969" s="115"/>
    </row>
    <row r="970">
      <c r="A970" s="109"/>
      <c r="B970" s="109"/>
      <c r="C970" s="115"/>
    </row>
    <row r="971">
      <c r="A971" s="109"/>
      <c r="B971" s="109"/>
      <c r="C971" s="115"/>
    </row>
    <row r="972">
      <c r="A972" s="109"/>
      <c r="B972" s="109"/>
      <c r="C972" s="115"/>
    </row>
    <row r="973">
      <c r="A973" s="109"/>
      <c r="B973" s="109"/>
      <c r="C973" s="115"/>
    </row>
    <row r="974">
      <c r="A974" s="109"/>
      <c r="B974" s="109"/>
      <c r="C974" s="115"/>
    </row>
    <row r="975">
      <c r="A975" s="109"/>
      <c r="B975" s="109"/>
      <c r="C975" s="115"/>
    </row>
    <row r="976">
      <c r="A976" s="109"/>
      <c r="B976" s="109"/>
      <c r="C976" s="115"/>
    </row>
    <row r="977">
      <c r="A977" s="109"/>
      <c r="B977" s="109"/>
      <c r="C977" s="115"/>
    </row>
    <row r="978">
      <c r="A978" s="109"/>
      <c r="B978" s="109"/>
      <c r="C978" s="115"/>
    </row>
    <row r="979">
      <c r="A979" s="109"/>
      <c r="B979" s="109"/>
      <c r="C979" s="115"/>
    </row>
    <row r="980">
      <c r="A980" s="109"/>
      <c r="B980" s="109"/>
      <c r="C980" s="115"/>
    </row>
    <row r="981">
      <c r="A981" s="109"/>
      <c r="B981" s="109"/>
      <c r="C981" s="115"/>
    </row>
    <row r="982">
      <c r="A982" s="109"/>
      <c r="B982" s="109"/>
      <c r="C982" s="115"/>
    </row>
    <row r="983">
      <c r="A983" s="109"/>
      <c r="B983" s="109"/>
      <c r="C983" s="115"/>
    </row>
    <row r="984">
      <c r="A984" s="109"/>
      <c r="B984" s="109"/>
      <c r="C984" s="115"/>
    </row>
    <row r="985">
      <c r="A985" s="109"/>
      <c r="B985" s="109"/>
      <c r="C985" s="115"/>
    </row>
    <row r="986">
      <c r="A986" s="109"/>
      <c r="B986" s="109"/>
      <c r="C986" s="115"/>
    </row>
    <row r="987">
      <c r="A987" s="109"/>
      <c r="B987" s="109"/>
      <c r="C987" s="115"/>
    </row>
    <row r="988">
      <c r="A988" s="109"/>
      <c r="B988" s="109"/>
      <c r="C988" s="115"/>
    </row>
    <row r="989">
      <c r="A989" s="109"/>
      <c r="B989" s="109"/>
      <c r="C989" s="115"/>
    </row>
    <row r="990">
      <c r="A990" s="109"/>
      <c r="B990" s="109"/>
      <c r="C990" s="115"/>
    </row>
    <row r="991">
      <c r="A991" s="109"/>
      <c r="B991" s="109"/>
      <c r="C991" s="115"/>
    </row>
    <row r="992">
      <c r="A992" s="109"/>
      <c r="B992" s="109"/>
      <c r="C992" s="115"/>
    </row>
    <row r="993">
      <c r="A993" s="109"/>
      <c r="B993" s="109"/>
      <c r="C993" s="115"/>
    </row>
    <row r="994">
      <c r="A994" s="109"/>
      <c r="B994" s="109"/>
      <c r="C994" s="115"/>
    </row>
    <row r="995">
      <c r="A995" s="109"/>
      <c r="B995" s="109"/>
      <c r="C995" s="115"/>
    </row>
  </sheetData>
  <mergeCells count="5">
    <mergeCell ref="A2:A7"/>
    <mergeCell ref="B2:B7"/>
    <mergeCell ref="A8:A10"/>
    <mergeCell ref="B8:B10"/>
    <mergeCell ref="A12:C1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sheetData>
    <row r="1" ht="15.75" customHeight="1">
      <c r="A1" s="35"/>
      <c r="B1" s="36"/>
      <c r="C1" s="37" t="s">
        <v>682</v>
      </c>
      <c r="D1" s="37" t="s">
        <v>683</v>
      </c>
      <c r="E1" s="37" t="s">
        <v>684</v>
      </c>
      <c r="F1" s="37" t="s">
        <v>685</v>
      </c>
      <c r="G1" s="37" t="s">
        <v>686</v>
      </c>
      <c r="H1" s="38"/>
      <c r="I1" s="36"/>
      <c r="J1" s="37" t="s">
        <v>682</v>
      </c>
      <c r="K1" s="37" t="s">
        <v>683</v>
      </c>
      <c r="L1" s="37" t="s">
        <v>684</v>
      </c>
      <c r="M1" s="37" t="s">
        <v>685</v>
      </c>
      <c r="N1" s="37" t="s">
        <v>687</v>
      </c>
      <c r="O1" s="39" t="s">
        <v>688</v>
      </c>
      <c r="P1" s="40"/>
      <c r="Q1" s="40"/>
      <c r="R1" s="40"/>
      <c r="S1" s="40"/>
      <c r="T1" s="40"/>
      <c r="U1" s="40"/>
      <c r="V1" s="40"/>
      <c r="W1" s="40"/>
      <c r="X1" s="40"/>
      <c r="Y1" s="40"/>
      <c r="Z1" s="41"/>
    </row>
    <row r="2" ht="15.75" customHeight="1">
      <c r="A2" s="42" t="s">
        <v>689</v>
      </c>
      <c r="B2" s="43" t="s">
        <v>690</v>
      </c>
      <c r="C2" s="44">
        <f t="shared" ref="C2:D2" si="1">C3+C5</f>
        <v>2</v>
      </c>
      <c r="D2" s="44">
        <f t="shared" si="1"/>
        <v>6</v>
      </c>
      <c r="E2" s="44">
        <f t="shared" ref="E2:G2" si="2">sum(E3:E5)</f>
        <v>37</v>
      </c>
      <c r="F2" s="44">
        <f t="shared" si="2"/>
        <v>75</v>
      </c>
      <c r="G2" s="44">
        <f t="shared" si="2"/>
        <v>143</v>
      </c>
      <c r="H2" s="38"/>
      <c r="I2" s="45" t="s">
        <v>690</v>
      </c>
      <c r="J2" s="46">
        <f t="shared" ref="J2:N2" si="3">C2+C6</f>
        <v>5</v>
      </c>
      <c r="K2" s="46">
        <f t="shared" si="3"/>
        <v>22</v>
      </c>
      <c r="L2" s="46">
        <f t="shared" si="3"/>
        <v>48</v>
      </c>
      <c r="M2" s="46">
        <f t="shared" si="3"/>
        <v>89</v>
      </c>
      <c r="N2" s="46">
        <f t="shared" si="3"/>
        <v>162</v>
      </c>
      <c r="O2" s="46">
        <f>O3+O4</f>
        <v>330</v>
      </c>
      <c r="P2" s="40"/>
      <c r="Q2" s="40"/>
      <c r="R2" s="40"/>
      <c r="S2" s="40"/>
      <c r="T2" s="40"/>
      <c r="U2" s="40"/>
      <c r="V2" s="40"/>
      <c r="W2" s="40"/>
      <c r="X2" s="40"/>
      <c r="Y2" s="40"/>
      <c r="Z2" s="41"/>
    </row>
    <row r="3" ht="15.75" customHeight="1">
      <c r="A3" s="47"/>
      <c r="B3" s="48" t="s">
        <v>272</v>
      </c>
      <c r="C3" s="49">
        <f t="shared" ref="C3:G3" si="4">sum(C10:C19)</f>
        <v>0</v>
      </c>
      <c r="D3" s="49">
        <f t="shared" si="4"/>
        <v>2</v>
      </c>
      <c r="E3" s="49">
        <f t="shared" si="4"/>
        <v>1</v>
      </c>
      <c r="F3" s="49">
        <f t="shared" si="4"/>
        <v>6</v>
      </c>
      <c r="G3" s="49">
        <f t="shared" si="4"/>
        <v>1</v>
      </c>
      <c r="H3" s="38"/>
      <c r="I3" s="45" t="s">
        <v>30</v>
      </c>
      <c r="J3" s="46">
        <f t="shared" ref="J3:N3" si="5">J2-J4</f>
        <v>1</v>
      </c>
      <c r="K3" s="46">
        <f t="shared" si="5"/>
        <v>22</v>
      </c>
      <c r="L3" s="46">
        <f t="shared" si="5"/>
        <v>34</v>
      </c>
      <c r="M3" s="46">
        <f t="shared" si="5"/>
        <v>75</v>
      </c>
      <c r="N3" s="46">
        <f t="shared" si="5"/>
        <v>138</v>
      </c>
      <c r="O3" s="46">
        <v>242.0</v>
      </c>
      <c r="P3" s="50">
        <f>O3/O2</f>
        <v>0.7333333333</v>
      </c>
      <c r="Q3" s="40"/>
      <c r="R3" s="40"/>
      <c r="S3" s="40"/>
      <c r="T3" s="40"/>
      <c r="U3" s="40"/>
      <c r="V3" s="40"/>
      <c r="W3" s="40"/>
      <c r="X3" s="40"/>
      <c r="Y3" s="40"/>
      <c r="Z3" s="41"/>
    </row>
    <row r="4" ht="15.75" customHeight="1">
      <c r="A4" s="47"/>
      <c r="B4" s="48" t="s">
        <v>691</v>
      </c>
      <c r="C4" s="49" t="s">
        <v>692</v>
      </c>
      <c r="D4" s="49">
        <f t="shared" ref="D4:G4" si="6">sum(D20:D29)</f>
        <v>12</v>
      </c>
      <c r="E4" s="49">
        <f t="shared" si="6"/>
        <v>1</v>
      </c>
      <c r="F4" s="49">
        <f t="shared" si="6"/>
        <v>6</v>
      </c>
      <c r="G4" s="49">
        <f t="shared" si="6"/>
        <v>10</v>
      </c>
      <c r="H4" s="38"/>
      <c r="I4" s="45" t="s">
        <v>31</v>
      </c>
      <c r="J4" s="46">
        <f t="shared" ref="J4:N4" si="7">C13+C14+C23+C24+C33+C34+C43+C44+C54+C53+C63+C64</f>
        <v>4</v>
      </c>
      <c r="K4" s="46">
        <f t="shared" si="7"/>
        <v>0</v>
      </c>
      <c r="L4" s="46">
        <f t="shared" si="7"/>
        <v>14</v>
      </c>
      <c r="M4" s="46">
        <f t="shared" si="7"/>
        <v>14</v>
      </c>
      <c r="N4" s="46">
        <f t="shared" si="7"/>
        <v>24</v>
      </c>
      <c r="O4" s="46">
        <v>88.0</v>
      </c>
      <c r="P4" s="50">
        <f>O4/O2</f>
        <v>0.2666666667</v>
      </c>
      <c r="Q4" s="40"/>
      <c r="R4" s="40"/>
      <c r="S4" s="40"/>
      <c r="T4" s="40"/>
      <c r="U4" s="40"/>
      <c r="V4" s="40"/>
      <c r="W4" s="40"/>
      <c r="X4" s="40"/>
      <c r="Y4" s="40"/>
      <c r="Z4" s="41"/>
    </row>
    <row r="5" ht="15.75" customHeight="1">
      <c r="A5" s="51"/>
      <c r="B5" s="48" t="s">
        <v>693</v>
      </c>
      <c r="C5" s="49">
        <f t="shared" ref="C5:G5" si="8">SUM(C30:C39)</f>
        <v>2</v>
      </c>
      <c r="D5" s="49">
        <f t="shared" si="8"/>
        <v>4</v>
      </c>
      <c r="E5" s="49">
        <f t="shared" si="8"/>
        <v>35</v>
      </c>
      <c r="F5" s="49">
        <f t="shared" si="8"/>
        <v>63</v>
      </c>
      <c r="G5" s="49">
        <f t="shared" si="8"/>
        <v>132</v>
      </c>
      <c r="H5" s="40"/>
      <c r="I5" s="40"/>
      <c r="J5" s="40"/>
      <c r="K5" s="40"/>
      <c r="L5" s="40"/>
      <c r="M5" s="40"/>
      <c r="N5" s="40"/>
      <c r="O5" s="40"/>
      <c r="P5" s="40"/>
      <c r="Q5" s="40"/>
      <c r="R5" s="40"/>
      <c r="S5" s="40"/>
      <c r="T5" s="40"/>
      <c r="U5" s="40"/>
      <c r="V5" s="40"/>
      <c r="W5" s="40"/>
      <c r="X5" s="40"/>
      <c r="Y5" s="40"/>
      <c r="Z5" s="41"/>
    </row>
    <row r="6" ht="15.75" customHeight="1">
      <c r="A6" s="42" t="s">
        <v>694</v>
      </c>
      <c r="B6" s="43" t="s">
        <v>690</v>
      </c>
      <c r="C6" s="44">
        <f t="shared" ref="C6:D6" si="9">C7+C9</f>
        <v>3</v>
      </c>
      <c r="D6" s="44">
        <f t="shared" si="9"/>
        <v>16</v>
      </c>
      <c r="E6" s="44">
        <f t="shared" ref="E6:G6" si="10">sum(E7:E9)</f>
        <v>11</v>
      </c>
      <c r="F6" s="44">
        <f t="shared" si="10"/>
        <v>14</v>
      </c>
      <c r="G6" s="44">
        <f t="shared" si="10"/>
        <v>19</v>
      </c>
      <c r="H6" s="40"/>
      <c r="I6" s="40"/>
      <c r="J6" s="40"/>
      <c r="K6" s="40"/>
      <c r="L6" s="40"/>
      <c r="M6" s="40"/>
      <c r="N6" s="40"/>
      <c r="O6" s="40"/>
      <c r="P6" s="40"/>
      <c r="Q6" s="40"/>
      <c r="R6" s="40"/>
      <c r="S6" s="40"/>
      <c r="T6" s="40"/>
      <c r="U6" s="40"/>
      <c r="V6" s="40"/>
      <c r="W6" s="40"/>
      <c r="X6" s="40"/>
      <c r="Y6" s="40"/>
      <c r="Z6" s="41"/>
    </row>
    <row r="7" ht="15.75" customHeight="1">
      <c r="A7" s="47"/>
      <c r="B7" s="48" t="s">
        <v>272</v>
      </c>
      <c r="C7" s="49">
        <f t="shared" ref="C7:G7" si="11">SUM(C40:C49)</f>
        <v>0</v>
      </c>
      <c r="D7" s="49">
        <f t="shared" si="11"/>
        <v>1</v>
      </c>
      <c r="E7" s="49">
        <f t="shared" si="11"/>
        <v>0</v>
      </c>
      <c r="F7" s="49">
        <f t="shared" si="11"/>
        <v>0</v>
      </c>
      <c r="G7" s="49">
        <f t="shared" si="11"/>
        <v>0</v>
      </c>
      <c r="H7" s="40"/>
      <c r="I7" s="40"/>
      <c r="J7" s="40"/>
      <c r="K7" s="40"/>
      <c r="L7" s="40"/>
      <c r="M7" s="40"/>
      <c r="N7" s="40"/>
      <c r="O7" s="40"/>
      <c r="P7" s="40"/>
      <c r="Q7" s="40"/>
      <c r="R7" s="40"/>
      <c r="S7" s="40"/>
      <c r="T7" s="40"/>
      <c r="U7" s="40"/>
      <c r="V7" s="40"/>
      <c r="W7" s="40"/>
      <c r="X7" s="40"/>
      <c r="Y7" s="40"/>
      <c r="Z7" s="41"/>
    </row>
    <row r="8" ht="15.75" customHeight="1">
      <c r="A8" s="47"/>
      <c r="B8" s="48" t="s">
        <v>691</v>
      </c>
      <c r="C8" s="49" t="s">
        <v>692</v>
      </c>
      <c r="D8" s="49">
        <f t="shared" ref="D8:G8" si="12">sum(D50:D59)</f>
        <v>2</v>
      </c>
      <c r="E8" s="49">
        <f t="shared" si="12"/>
        <v>0</v>
      </c>
      <c r="F8" s="49">
        <f t="shared" si="12"/>
        <v>2</v>
      </c>
      <c r="G8" s="49">
        <f t="shared" si="12"/>
        <v>1</v>
      </c>
      <c r="H8" s="40"/>
      <c r="I8" s="40"/>
      <c r="J8" s="40"/>
      <c r="K8" s="40"/>
      <c r="L8" s="40"/>
      <c r="M8" s="40"/>
      <c r="N8" s="40"/>
      <c r="O8" s="52"/>
      <c r="P8" s="40"/>
      <c r="Q8" s="40"/>
      <c r="R8" s="40"/>
      <c r="S8" s="40"/>
      <c r="T8" s="40"/>
      <c r="U8" s="40"/>
      <c r="V8" s="40"/>
      <c r="W8" s="40"/>
      <c r="X8" s="40"/>
      <c r="Y8" s="40"/>
      <c r="Z8" s="41"/>
    </row>
    <row r="9" ht="15.75" customHeight="1">
      <c r="A9" s="51"/>
      <c r="B9" s="48" t="s">
        <v>693</v>
      </c>
      <c r="C9" s="49">
        <f t="shared" ref="C9:D9" si="13">sum(C60:C69)</f>
        <v>3</v>
      </c>
      <c r="D9" s="49">
        <f t="shared" si="13"/>
        <v>15</v>
      </c>
      <c r="E9" s="49">
        <f t="shared" ref="E9:G9" si="14">sum(E60:E82)</f>
        <v>11</v>
      </c>
      <c r="F9" s="49">
        <f t="shared" si="14"/>
        <v>12</v>
      </c>
      <c r="G9" s="49">
        <f t="shared" si="14"/>
        <v>18</v>
      </c>
      <c r="H9" s="40"/>
      <c r="I9" s="40"/>
      <c r="J9" s="40"/>
      <c r="K9" s="40"/>
      <c r="L9" s="40"/>
      <c r="M9" s="40"/>
      <c r="N9" s="40"/>
      <c r="O9" s="40"/>
      <c r="P9" s="40"/>
      <c r="Q9" s="40"/>
      <c r="R9" s="40"/>
      <c r="S9" s="40"/>
      <c r="T9" s="40"/>
      <c r="U9" s="40"/>
      <c r="V9" s="40"/>
      <c r="W9" s="40"/>
      <c r="X9" s="40"/>
      <c r="Y9" s="40"/>
      <c r="Z9" s="41"/>
    </row>
    <row r="10" ht="15.75" customHeight="1">
      <c r="A10" s="53" t="s">
        <v>695</v>
      </c>
      <c r="B10" s="54" t="s">
        <v>696</v>
      </c>
      <c r="C10" s="55">
        <v>0.0</v>
      </c>
      <c r="D10" s="55">
        <v>0.0</v>
      </c>
      <c r="E10" s="55">
        <v>0.0</v>
      </c>
      <c r="F10" s="55">
        <v>0.0</v>
      </c>
      <c r="G10" s="55">
        <v>0.0</v>
      </c>
      <c r="H10" s="40"/>
      <c r="I10" s="40"/>
      <c r="J10" s="40"/>
      <c r="K10" s="40"/>
      <c r="L10" s="40"/>
      <c r="M10" s="40"/>
      <c r="N10" s="40"/>
      <c r="O10" s="40"/>
      <c r="P10" s="40"/>
      <c r="Q10" s="40"/>
      <c r="R10" s="40"/>
      <c r="S10" s="40"/>
      <c r="T10" s="40"/>
      <c r="U10" s="40"/>
      <c r="V10" s="40"/>
      <c r="W10" s="40"/>
      <c r="X10" s="40"/>
      <c r="Y10" s="40"/>
      <c r="Z10" s="41"/>
    </row>
    <row r="11" ht="15.75" customHeight="1">
      <c r="A11" s="47"/>
      <c r="B11" s="54" t="s">
        <v>697</v>
      </c>
      <c r="C11" s="55">
        <v>0.0</v>
      </c>
      <c r="D11" s="55">
        <v>0.0</v>
      </c>
      <c r="E11" s="55">
        <v>0.0</v>
      </c>
      <c r="F11" s="55">
        <v>0.0</v>
      </c>
      <c r="G11" s="55">
        <v>0.0</v>
      </c>
      <c r="H11" s="40"/>
      <c r="I11" s="40"/>
      <c r="J11" s="40"/>
      <c r="K11" s="40"/>
      <c r="L11" s="40"/>
      <c r="M11" s="40"/>
      <c r="N11" s="40"/>
      <c r="O11" s="40"/>
      <c r="P11" s="40"/>
      <c r="Q11" s="40"/>
      <c r="R11" s="40"/>
      <c r="S11" s="40"/>
      <c r="T11" s="40"/>
      <c r="U11" s="40"/>
      <c r="V11" s="40"/>
      <c r="W11" s="40"/>
      <c r="X11" s="40"/>
      <c r="Y11" s="40"/>
      <c r="Z11" s="41"/>
    </row>
    <row r="12" ht="15.75" customHeight="1">
      <c r="A12" s="47"/>
      <c r="B12" s="54" t="s">
        <v>698</v>
      </c>
      <c r="C12" s="55">
        <v>0.0</v>
      </c>
      <c r="D12" s="55">
        <v>2.0</v>
      </c>
      <c r="E12" s="55">
        <v>1.0</v>
      </c>
      <c r="F12" s="55">
        <v>6.0</v>
      </c>
      <c r="G12" s="55">
        <v>1.0</v>
      </c>
      <c r="H12" s="40"/>
      <c r="I12" s="40"/>
      <c r="J12" s="40"/>
      <c r="K12" s="40"/>
      <c r="L12" s="40"/>
      <c r="M12" s="40"/>
      <c r="N12" s="40"/>
      <c r="O12" s="40"/>
      <c r="P12" s="40"/>
      <c r="Q12" s="40"/>
      <c r="R12" s="40"/>
      <c r="S12" s="40"/>
      <c r="T12" s="40"/>
      <c r="U12" s="40"/>
      <c r="V12" s="40"/>
      <c r="W12" s="40"/>
      <c r="X12" s="40"/>
      <c r="Y12" s="40"/>
      <c r="Z12" s="41"/>
    </row>
    <row r="13" ht="15.75" customHeight="1">
      <c r="A13" s="47"/>
      <c r="B13" s="54" t="s">
        <v>31</v>
      </c>
      <c r="C13" s="55">
        <v>0.0</v>
      </c>
      <c r="D13" s="55">
        <v>0.0</v>
      </c>
      <c r="E13" s="55">
        <v>0.0</v>
      </c>
      <c r="F13" s="55">
        <v>0.0</v>
      </c>
      <c r="G13" s="55">
        <v>0.0</v>
      </c>
      <c r="H13" s="40"/>
      <c r="I13" s="40"/>
      <c r="J13" s="40"/>
      <c r="K13" s="40"/>
      <c r="L13" s="40"/>
      <c r="M13" s="40"/>
      <c r="N13" s="40"/>
      <c r="O13" s="40"/>
      <c r="P13" s="40"/>
      <c r="Q13" s="40"/>
      <c r="R13" s="40"/>
      <c r="S13" s="40"/>
      <c r="T13" s="40"/>
      <c r="U13" s="40"/>
      <c r="V13" s="40"/>
      <c r="W13" s="40"/>
      <c r="X13" s="40"/>
      <c r="Y13" s="40"/>
      <c r="Z13" s="41"/>
    </row>
    <row r="14" ht="15.75" customHeight="1">
      <c r="A14" s="47"/>
      <c r="B14" s="54" t="s">
        <v>699</v>
      </c>
      <c r="C14" s="55">
        <v>0.0</v>
      </c>
      <c r="D14" s="55">
        <v>0.0</v>
      </c>
      <c r="E14" s="55">
        <v>0.0</v>
      </c>
      <c r="F14" s="55">
        <v>0.0</v>
      </c>
      <c r="G14" s="55">
        <v>0.0</v>
      </c>
      <c r="H14" s="40"/>
      <c r="I14" s="40"/>
      <c r="J14" s="40"/>
      <c r="K14" s="40"/>
      <c r="L14" s="40"/>
      <c r="M14" s="40"/>
      <c r="N14" s="40"/>
      <c r="O14" s="40"/>
      <c r="P14" s="40"/>
      <c r="Q14" s="40"/>
      <c r="R14" s="40"/>
      <c r="S14" s="40"/>
      <c r="T14" s="40"/>
      <c r="U14" s="40"/>
      <c r="V14" s="40"/>
      <c r="W14" s="40"/>
      <c r="X14" s="40"/>
      <c r="Y14" s="40"/>
      <c r="Z14" s="41"/>
    </row>
    <row r="15" ht="15.75" customHeight="1">
      <c r="A15" s="47"/>
      <c r="B15" s="54" t="s">
        <v>28</v>
      </c>
      <c r="C15" s="55">
        <v>0.0</v>
      </c>
      <c r="D15" s="55">
        <v>0.0</v>
      </c>
      <c r="E15" s="55">
        <v>0.0</v>
      </c>
      <c r="F15" s="55">
        <v>0.0</v>
      </c>
      <c r="G15" s="55">
        <v>0.0</v>
      </c>
      <c r="H15" s="40"/>
      <c r="I15" s="40"/>
      <c r="J15" s="40"/>
      <c r="K15" s="40"/>
      <c r="L15" s="40"/>
      <c r="M15" s="40"/>
      <c r="N15" s="40"/>
      <c r="O15" s="40"/>
      <c r="P15" s="40"/>
      <c r="Q15" s="40"/>
      <c r="R15" s="40"/>
      <c r="S15" s="40"/>
      <c r="T15" s="40"/>
      <c r="U15" s="40"/>
      <c r="V15" s="40"/>
      <c r="W15" s="40"/>
      <c r="X15" s="40"/>
      <c r="Y15" s="40"/>
      <c r="Z15" s="41"/>
    </row>
    <row r="16" ht="15.75" customHeight="1">
      <c r="A16" s="47"/>
      <c r="B16" s="54" t="s">
        <v>23</v>
      </c>
      <c r="C16" s="55">
        <v>0.0</v>
      </c>
      <c r="D16" s="55">
        <v>0.0</v>
      </c>
      <c r="E16" s="55">
        <v>0.0</v>
      </c>
      <c r="F16" s="55">
        <v>0.0</v>
      </c>
      <c r="G16" s="55">
        <v>0.0</v>
      </c>
      <c r="H16" s="40"/>
      <c r="I16" s="40"/>
      <c r="J16" s="40"/>
      <c r="K16" s="40"/>
      <c r="L16" s="40"/>
      <c r="M16" s="40"/>
      <c r="N16" s="40"/>
      <c r="O16" s="40"/>
      <c r="P16" s="40"/>
      <c r="Q16" s="40"/>
      <c r="R16" s="40"/>
      <c r="S16" s="40"/>
      <c r="T16" s="40"/>
      <c r="U16" s="40"/>
      <c r="V16" s="40"/>
      <c r="W16" s="40"/>
      <c r="X16" s="40"/>
      <c r="Y16" s="40"/>
      <c r="Z16" s="41"/>
    </row>
    <row r="17" ht="15.75" customHeight="1">
      <c r="A17" s="47"/>
      <c r="B17" s="54" t="s">
        <v>24</v>
      </c>
      <c r="C17" s="55">
        <v>0.0</v>
      </c>
      <c r="D17" s="55">
        <v>0.0</v>
      </c>
      <c r="E17" s="55">
        <v>0.0</v>
      </c>
      <c r="F17" s="55">
        <v>0.0</v>
      </c>
      <c r="G17" s="55">
        <v>0.0</v>
      </c>
      <c r="H17" s="40"/>
      <c r="I17" s="40"/>
      <c r="J17" s="40"/>
      <c r="K17" s="40"/>
      <c r="L17" s="40"/>
      <c r="M17" s="40"/>
      <c r="N17" s="40"/>
      <c r="O17" s="40"/>
      <c r="P17" s="40"/>
      <c r="Q17" s="40"/>
      <c r="R17" s="40"/>
      <c r="S17" s="40"/>
      <c r="T17" s="40"/>
      <c r="U17" s="40"/>
      <c r="V17" s="40"/>
      <c r="W17" s="40"/>
      <c r="X17" s="40"/>
      <c r="Y17" s="40"/>
      <c r="Z17" s="41"/>
    </row>
    <row r="18" ht="15.75" customHeight="1">
      <c r="A18" s="47"/>
      <c r="B18" s="54" t="s">
        <v>29</v>
      </c>
      <c r="C18" s="55">
        <v>0.0</v>
      </c>
      <c r="D18" s="55">
        <v>0.0</v>
      </c>
      <c r="E18" s="55">
        <v>0.0</v>
      </c>
      <c r="F18" s="55">
        <v>0.0</v>
      </c>
      <c r="G18" s="55">
        <v>0.0</v>
      </c>
      <c r="H18" s="40"/>
      <c r="I18" s="40"/>
      <c r="J18" s="40"/>
      <c r="K18" s="40"/>
      <c r="L18" s="40"/>
      <c r="M18" s="40"/>
      <c r="N18" s="40"/>
      <c r="O18" s="40"/>
      <c r="P18" s="40"/>
      <c r="Q18" s="40"/>
      <c r="R18" s="40"/>
      <c r="S18" s="40"/>
      <c r="T18" s="40"/>
      <c r="U18" s="40"/>
      <c r="V18" s="40"/>
      <c r="W18" s="40"/>
      <c r="X18" s="40"/>
      <c r="Y18" s="40"/>
      <c r="Z18" s="41"/>
    </row>
    <row r="19" ht="15.75" customHeight="1">
      <c r="A19" s="51"/>
      <c r="B19" s="54" t="s">
        <v>700</v>
      </c>
      <c r="C19" s="55">
        <v>0.0</v>
      </c>
      <c r="D19" s="55">
        <v>0.0</v>
      </c>
      <c r="E19" s="55">
        <v>0.0</v>
      </c>
      <c r="F19" s="55">
        <v>0.0</v>
      </c>
      <c r="G19" s="55">
        <v>0.0</v>
      </c>
      <c r="H19" s="40"/>
      <c r="I19" s="40"/>
      <c r="J19" s="40"/>
      <c r="K19" s="40"/>
      <c r="L19" s="40"/>
      <c r="M19" s="40"/>
      <c r="N19" s="40"/>
      <c r="O19" s="40"/>
      <c r="P19" s="40"/>
      <c r="Q19" s="40"/>
      <c r="R19" s="40"/>
      <c r="S19" s="40"/>
      <c r="T19" s="40"/>
      <c r="U19" s="40"/>
      <c r="V19" s="40"/>
      <c r="W19" s="40"/>
      <c r="X19" s="40"/>
      <c r="Y19" s="40"/>
      <c r="Z19" s="41"/>
    </row>
    <row r="20" ht="15.75" customHeight="1">
      <c r="A20" s="56" t="s">
        <v>701</v>
      </c>
      <c r="B20" s="57" t="s">
        <v>696</v>
      </c>
      <c r="C20" s="58"/>
      <c r="D20" s="58">
        <v>0.0</v>
      </c>
      <c r="E20" s="58">
        <v>0.0</v>
      </c>
      <c r="F20" s="58">
        <v>0.0</v>
      </c>
      <c r="G20" s="58">
        <v>0.0</v>
      </c>
      <c r="H20" s="40"/>
      <c r="I20" s="40"/>
      <c r="J20" s="40"/>
      <c r="K20" s="40"/>
      <c r="L20" s="40"/>
      <c r="M20" s="40"/>
      <c r="N20" s="40"/>
      <c r="O20" s="40"/>
      <c r="P20" s="40"/>
      <c r="Q20" s="40"/>
      <c r="R20" s="40"/>
      <c r="S20" s="40"/>
      <c r="T20" s="40"/>
      <c r="U20" s="40"/>
      <c r="V20" s="40"/>
      <c r="W20" s="40"/>
      <c r="X20" s="40"/>
      <c r="Y20" s="40"/>
      <c r="Z20" s="41"/>
    </row>
    <row r="21" ht="15.75" customHeight="1">
      <c r="A21" s="47"/>
      <c r="B21" s="57" t="s">
        <v>697</v>
      </c>
      <c r="C21" s="58"/>
      <c r="D21" s="58">
        <v>0.0</v>
      </c>
      <c r="E21" s="58">
        <v>0.0</v>
      </c>
      <c r="F21" s="58">
        <v>0.0</v>
      </c>
      <c r="G21" s="58">
        <v>0.0</v>
      </c>
      <c r="H21" s="40"/>
      <c r="I21" s="40"/>
      <c r="J21" s="40"/>
      <c r="K21" s="40"/>
      <c r="L21" s="40"/>
      <c r="M21" s="40"/>
      <c r="N21" s="40"/>
      <c r="O21" s="40"/>
      <c r="P21" s="40"/>
      <c r="Q21" s="40"/>
      <c r="R21" s="40"/>
      <c r="S21" s="40"/>
      <c r="T21" s="40"/>
      <c r="U21" s="40"/>
      <c r="V21" s="40"/>
      <c r="W21" s="40"/>
      <c r="X21" s="40"/>
      <c r="Y21" s="40"/>
      <c r="Z21" s="41"/>
    </row>
    <row r="22" ht="15.75" customHeight="1">
      <c r="A22" s="47"/>
      <c r="B22" s="57" t="s">
        <v>698</v>
      </c>
      <c r="C22" s="58"/>
      <c r="D22" s="58">
        <v>12.0</v>
      </c>
      <c r="E22" s="58">
        <v>1.0</v>
      </c>
      <c r="F22" s="58">
        <v>6.0</v>
      </c>
      <c r="G22" s="58">
        <v>10.0</v>
      </c>
      <c r="H22" s="40"/>
      <c r="I22" s="40"/>
      <c r="J22" s="40"/>
      <c r="K22" s="40"/>
      <c r="L22" s="40"/>
      <c r="M22" s="40"/>
      <c r="N22" s="40"/>
      <c r="O22" s="40"/>
      <c r="P22" s="40"/>
      <c r="Q22" s="40"/>
      <c r="R22" s="40"/>
      <c r="S22" s="40"/>
      <c r="T22" s="40"/>
      <c r="U22" s="40"/>
      <c r="V22" s="40"/>
      <c r="W22" s="40"/>
      <c r="X22" s="40"/>
      <c r="Y22" s="40"/>
      <c r="Z22" s="41"/>
    </row>
    <row r="23" ht="15.75" customHeight="1">
      <c r="A23" s="47"/>
      <c r="B23" s="57" t="s">
        <v>31</v>
      </c>
      <c r="C23" s="58"/>
      <c r="D23" s="58">
        <v>0.0</v>
      </c>
      <c r="E23" s="58">
        <v>0.0</v>
      </c>
      <c r="F23" s="58">
        <v>0.0</v>
      </c>
      <c r="G23" s="58">
        <v>0.0</v>
      </c>
      <c r="H23" s="40"/>
      <c r="I23" s="40"/>
      <c r="J23" s="40"/>
      <c r="K23" s="40"/>
      <c r="L23" s="40"/>
      <c r="M23" s="40"/>
      <c r="N23" s="40"/>
      <c r="O23" s="40"/>
      <c r="P23" s="40"/>
      <c r="Q23" s="40"/>
      <c r="R23" s="40"/>
      <c r="S23" s="40"/>
      <c r="T23" s="40"/>
      <c r="U23" s="40"/>
      <c r="V23" s="40"/>
      <c r="W23" s="40"/>
      <c r="X23" s="40"/>
      <c r="Y23" s="40"/>
      <c r="Z23" s="41"/>
    </row>
    <row r="24" ht="15.75" customHeight="1">
      <c r="A24" s="47"/>
      <c r="B24" s="59" t="s">
        <v>699</v>
      </c>
      <c r="C24" s="58"/>
      <c r="D24" s="58">
        <v>0.0</v>
      </c>
      <c r="E24" s="58">
        <v>0.0</v>
      </c>
      <c r="F24" s="58">
        <v>0.0</v>
      </c>
      <c r="G24" s="58">
        <v>0.0</v>
      </c>
      <c r="H24" s="40"/>
      <c r="I24" s="40"/>
      <c r="J24" s="40"/>
      <c r="K24" s="40"/>
      <c r="L24" s="40"/>
      <c r="M24" s="40"/>
      <c r="N24" s="40"/>
      <c r="O24" s="40"/>
      <c r="P24" s="40"/>
      <c r="Q24" s="40"/>
      <c r="R24" s="40"/>
      <c r="S24" s="40"/>
      <c r="T24" s="40"/>
      <c r="U24" s="40"/>
      <c r="V24" s="40"/>
      <c r="W24" s="40"/>
      <c r="X24" s="40"/>
      <c r="Y24" s="40"/>
      <c r="Z24" s="41"/>
    </row>
    <row r="25" ht="15.75" customHeight="1">
      <c r="A25" s="47"/>
      <c r="B25" s="57" t="s">
        <v>28</v>
      </c>
      <c r="C25" s="58"/>
      <c r="D25" s="58">
        <v>0.0</v>
      </c>
      <c r="E25" s="58">
        <v>0.0</v>
      </c>
      <c r="F25" s="58">
        <v>0.0</v>
      </c>
      <c r="G25" s="58">
        <v>0.0</v>
      </c>
      <c r="H25" s="40"/>
      <c r="I25" s="40"/>
      <c r="J25" s="40"/>
      <c r="K25" s="40"/>
      <c r="L25" s="40"/>
      <c r="M25" s="40"/>
      <c r="N25" s="40"/>
      <c r="O25" s="40"/>
      <c r="P25" s="40"/>
      <c r="Q25" s="40"/>
      <c r="R25" s="40"/>
      <c r="S25" s="40"/>
      <c r="T25" s="40"/>
      <c r="U25" s="40"/>
      <c r="V25" s="40"/>
      <c r="W25" s="40"/>
      <c r="X25" s="40"/>
      <c r="Y25" s="40"/>
      <c r="Z25" s="41"/>
    </row>
    <row r="26" ht="15.75" customHeight="1">
      <c r="A26" s="47"/>
      <c r="B26" s="57" t="s">
        <v>23</v>
      </c>
      <c r="C26" s="58"/>
      <c r="D26" s="58">
        <v>0.0</v>
      </c>
      <c r="E26" s="58">
        <v>0.0</v>
      </c>
      <c r="F26" s="58">
        <v>0.0</v>
      </c>
      <c r="G26" s="58">
        <v>0.0</v>
      </c>
      <c r="H26" s="40"/>
      <c r="I26" s="40"/>
      <c r="J26" s="40"/>
      <c r="K26" s="40"/>
      <c r="L26" s="40"/>
      <c r="M26" s="40"/>
      <c r="N26" s="40"/>
      <c r="O26" s="40"/>
      <c r="P26" s="40"/>
      <c r="Q26" s="40"/>
      <c r="R26" s="40"/>
      <c r="S26" s="40"/>
      <c r="T26" s="40"/>
      <c r="U26" s="40"/>
      <c r="V26" s="40"/>
      <c r="W26" s="40"/>
      <c r="X26" s="40"/>
      <c r="Y26" s="40"/>
      <c r="Z26" s="41"/>
    </row>
    <row r="27" ht="15.75" customHeight="1">
      <c r="A27" s="47"/>
      <c r="B27" s="57" t="s">
        <v>24</v>
      </c>
      <c r="C27" s="58"/>
      <c r="D27" s="58">
        <v>0.0</v>
      </c>
      <c r="E27" s="58">
        <v>0.0</v>
      </c>
      <c r="F27" s="58">
        <v>0.0</v>
      </c>
      <c r="G27" s="58">
        <v>0.0</v>
      </c>
      <c r="H27" s="40"/>
      <c r="I27" s="40"/>
      <c r="J27" s="40"/>
      <c r="K27" s="40"/>
      <c r="L27" s="40"/>
      <c r="M27" s="40"/>
      <c r="N27" s="40"/>
      <c r="O27" s="40"/>
      <c r="P27" s="40"/>
      <c r="Q27" s="40"/>
      <c r="R27" s="40"/>
      <c r="S27" s="40"/>
      <c r="T27" s="40"/>
      <c r="U27" s="40"/>
      <c r="V27" s="40"/>
      <c r="W27" s="40"/>
      <c r="X27" s="40"/>
      <c r="Y27" s="40"/>
      <c r="Z27" s="41"/>
    </row>
    <row r="28" ht="15.75" customHeight="1">
      <c r="A28" s="47"/>
      <c r="B28" s="57" t="s">
        <v>29</v>
      </c>
      <c r="C28" s="58"/>
      <c r="D28" s="58">
        <v>0.0</v>
      </c>
      <c r="E28" s="58">
        <v>0.0</v>
      </c>
      <c r="F28" s="58">
        <v>0.0</v>
      </c>
      <c r="G28" s="58">
        <v>0.0</v>
      </c>
      <c r="H28" s="40"/>
      <c r="I28" s="40"/>
      <c r="J28" s="40"/>
      <c r="K28" s="40"/>
      <c r="L28" s="40"/>
      <c r="M28" s="40"/>
      <c r="N28" s="40"/>
      <c r="O28" s="40"/>
      <c r="P28" s="40"/>
      <c r="Q28" s="40"/>
      <c r="R28" s="40"/>
      <c r="S28" s="40"/>
      <c r="T28" s="40"/>
      <c r="U28" s="40"/>
      <c r="V28" s="40"/>
      <c r="W28" s="40"/>
      <c r="X28" s="40"/>
      <c r="Y28" s="40"/>
      <c r="Z28" s="41"/>
    </row>
    <row r="29" ht="15.75" customHeight="1">
      <c r="A29" s="51"/>
      <c r="B29" s="57" t="s">
        <v>700</v>
      </c>
      <c r="C29" s="58"/>
      <c r="D29" s="58">
        <v>0.0</v>
      </c>
      <c r="E29" s="58">
        <v>0.0</v>
      </c>
      <c r="F29" s="58">
        <v>0.0</v>
      </c>
      <c r="G29" s="58">
        <v>0.0</v>
      </c>
      <c r="H29" s="40"/>
      <c r="I29" s="40"/>
      <c r="J29" s="40"/>
      <c r="K29" s="40"/>
      <c r="L29" s="40"/>
      <c r="M29" s="40"/>
      <c r="N29" s="40"/>
      <c r="O29" s="40"/>
      <c r="P29" s="40"/>
      <c r="Q29" s="40"/>
      <c r="R29" s="40"/>
      <c r="S29" s="40"/>
      <c r="T29" s="40"/>
      <c r="U29" s="40"/>
      <c r="V29" s="40"/>
      <c r="W29" s="40"/>
      <c r="X29" s="40"/>
      <c r="Y29" s="40"/>
      <c r="Z29" s="41"/>
    </row>
    <row r="30" ht="15.75" customHeight="1">
      <c r="A30" s="60" t="s">
        <v>702</v>
      </c>
      <c r="B30" s="61" t="s">
        <v>696</v>
      </c>
      <c r="C30" s="62">
        <v>0.0</v>
      </c>
      <c r="D30" s="62">
        <v>0.0</v>
      </c>
      <c r="E30" s="62">
        <v>0.0</v>
      </c>
      <c r="F30" s="62">
        <v>0.0</v>
      </c>
      <c r="G30" s="62">
        <v>0.0</v>
      </c>
      <c r="H30" s="40"/>
      <c r="I30" s="40"/>
      <c r="J30" s="40"/>
      <c r="K30" s="40"/>
      <c r="L30" s="40"/>
      <c r="M30" s="40"/>
      <c r="N30" s="40"/>
      <c r="O30" s="40"/>
      <c r="P30" s="40"/>
      <c r="Q30" s="40"/>
      <c r="R30" s="40"/>
      <c r="S30" s="40"/>
      <c r="T30" s="40"/>
      <c r="U30" s="40"/>
      <c r="V30" s="40"/>
      <c r="W30" s="40"/>
      <c r="X30" s="40"/>
      <c r="Y30" s="40"/>
      <c r="Z30" s="41"/>
    </row>
    <row r="31" ht="15.75" customHeight="1">
      <c r="A31" s="47"/>
      <c r="B31" s="61" t="s">
        <v>697</v>
      </c>
      <c r="C31" s="62">
        <v>0.0</v>
      </c>
      <c r="D31" s="62">
        <v>4.0</v>
      </c>
      <c r="E31" s="62">
        <v>6.0</v>
      </c>
      <c r="F31" s="62">
        <v>2.0</v>
      </c>
      <c r="G31" s="62">
        <v>4.0</v>
      </c>
      <c r="H31" s="40"/>
      <c r="I31" s="40"/>
      <c r="J31" s="40"/>
      <c r="K31" s="40"/>
      <c r="L31" s="40"/>
      <c r="M31" s="40"/>
      <c r="N31" s="40"/>
      <c r="O31" s="40"/>
      <c r="P31" s="40"/>
      <c r="Q31" s="40"/>
      <c r="R31" s="40"/>
      <c r="S31" s="40"/>
      <c r="T31" s="40"/>
      <c r="U31" s="40"/>
      <c r="V31" s="40"/>
      <c r="W31" s="40"/>
      <c r="X31" s="40"/>
      <c r="Y31" s="40"/>
      <c r="Z31" s="41"/>
    </row>
    <row r="32" ht="15.75" customHeight="1">
      <c r="A32" s="47"/>
      <c r="B32" s="61" t="s">
        <v>698</v>
      </c>
      <c r="C32" s="62">
        <v>1.0</v>
      </c>
      <c r="D32" s="62">
        <v>0.0</v>
      </c>
      <c r="E32" s="62">
        <v>18.0</v>
      </c>
      <c r="F32" s="62">
        <f>38+7</f>
        <v>45</v>
      </c>
      <c r="G32" s="62">
        <f>70+28</f>
        <v>98</v>
      </c>
      <c r="H32" s="40"/>
      <c r="I32" s="40"/>
      <c r="J32" s="40"/>
      <c r="K32" s="40"/>
      <c r="L32" s="40"/>
      <c r="M32" s="40"/>
      <c r="N32" s="40"/>
      <c r="O32" s="40"/>
      <c r="P32" s="40"/>
      <c r="Q32" s="40"/>
      <c r="R32" s="40"/>
      <c r="S32" s="40"/>
      <c r="T32" s="40"/>
      <c r="U32" s="40"/>
      <c r="V32" s="40"/>
      <c r="W32" s="40"/>
      <c r="X32" s="40"/>
      <c r="Y32" s="40"/>
      <c r="Z32" s="41"/>
    </row>
    <row r="33" ht="15.75" customHeight="1">
      <c r="A33" s="47"/>
      <c r="B33" s="61" t="s">
        <v>31</v>
      </c>
      <c r="C33" s="62">
        <v>1.0</v>
      </c>
      <c r="D33" s="62">
        <v>0.0</v>
      </c>
      <c r="E33" s="62">
        <v>2.0</v>
      </c>
      <c r="F33" s="62">
        <v>2.0</v>
      </c>
      <c r="G33" s="62">
        <f>5+2</f>
        <v>7</v>
      </c>
      <c r="H33" s="40"/>
      <c r="I33" s="40"/>
      <c r="J33" s="40"/>
      <c r="K33" s="40"/>
      <c r="L33" s="40"/>
      <c r="M33" s="40"/>
      <c r="N33" s="40"/>
      <c r="O33" s="40"/>
      <c r="P33" s="40"/>
      <c r="Q33" s="40"/>
      <c r="R33" s="40"/>
      <c r="S33" s="40"/>
      <c r="T33" s="40"/>
      <c r="U33" s="40"/>
      <c r="V33" s="40"/>
      <c r="W33" s="40"/>
      <c r="X33" s="40"/>
      <c r="Y33" s="40"/>
      <c r="Z33" s="41"/>
    </row>
    <row r="34" ht="15.75" customHeight="1">
      <c r="A34" s="47"/>
      <c r="B34" s="61" t="s">
        <v>699</v>
      </c>
      <c r="C34" s="62">
        <v>0.0</v>
      </c>
      <c r="D34" s="62">
        <v>0.0</v>
      </c>
      <c r="E34" s="62">
        <v>9.0</v>
      </c>
      <c r="F34" s="62">
        <v>12.0</v>
      </c>
      <c r="G34" s="62">
        <v>16.0</v>
      </c>
      <c r="H34" s="40"/>
      <c r="I34" s="40"/>
      <c r="J34" s="40"/>
      <c r="K34" s="40"/>
      <c r="L34" s="40"/>
      <c r="M34" s="40"/>
      <c r="N34" s="40"/>
      <c r="O34" s="40"/>
      <c r="P34" s="40"/>
      <c r="Q34" s="40"/>
      <c r="R34" s="40"/>
      <c r="S34" s="40"/>
      <c r="T34" s="40"/>
      <c r="U34" s="40"/>
      <c r="V34" s="40"/>
      <c r="W34" s="40"/>
      <c r="X34" s="40"/>
      <c r="Y34" s="40"/>
      <c r="Z34" s="41"/>
    </row>
    <row r="35" ht="15.75" customHeight="1">
      <c r="A35" s="47"/>
      <c r="B35" s="61" t="s">
        <v>28</v>
      </c>
      <c r="C35" s="62">
        <v>0.0</v>
      </c>
      <c r="D35" s="62">
        <v>0.0</v>
      </c>
      <c r="E35" s="62">
        <v>0.0</v>
      </c>
      <c r="F35" s="62">
        <v>0.0</v>
      </c>
      <c r="G35" s="62">
        <v>0.0</v>
      </c>
      <c r="H35" s="40"/>
      <c r="I35" s="40"/>
      <c r="J35" s="40"/>
      <c r="K35" s="40"/>
      <c r="L35" s="40"/>
      <c r="M35" s="40"/>
      <c r="N35" s="40"/>
      <c r="O35" s="40"/>
      <c r="P35" s="40"/>
      <c r="Q35" s="40"/>
      <c r="R35" s="40"/>
      <c r="S35" s="40"/>
      <c r="T35" s="40"/>
      <c r="U35" s="40"/>
      <c r="V35" s="40"/>
      <c r="W35" s="40"/>
      <c r="X35" s="40"/>
      <c r="Y35" s="40"/>
      <c r="Z35" s="41"/>
    </row>
    <row r="36" ht="15.75" customHeight="1">
      <c r="A36" s="47"/>
      <c r="B36" s="61" t="s">
        <v>23</v>
      </c>
      <c r="C36" s="62">
        <v>0.0</v>
      </c>
      <c r="D36" s="62">
        <v>0.0</v>
      </c>
      <c r="E36" s="55">
        <v>0.0</v>
      </c>
      <c r="F36" s="62">
        <v>2.0</v>
      </c>
      <c r="G36" s="62">
        <v>5.0</v>
      </c>
      <c r="H36" s="40"/>
      <c r="I36" s="40"/>
      <c r="J36" s="40"/>
      <c r="K36" s="40"/>
      <c r="L36" s="40"/>
      <c r="M36" s="40"/>
      <c r="N36" s="40"/>
      <c r="O36" s="40"/>
      <c r="P36" s="40"/>
      <c r="Q36" s="40"/>
      <c r="R36" s="40"/>
      <c r="S36" s="40"/>
      <c r="T36" s="40"/>
      <c r="U36" s="40"/>
      <c r="V36" s="40"/>
      <c r="W36" s="40"/>
      <c r="X36" s="40"/>
      <c r="Y36" s="40"/>
      <c r="Z36" s="41"/>
    </row>
    <row r="37" ht="15.75" customHeight="1">
      <c r="A37" s="47"/>
      <c r="B37" s="61" t="s">
        <v>24</v>
      </c>
      <c r="C37" s="62">
        <v>0.0</v>
      </c>
      <c r="D37" s="62">
        <v>0.0</v>
      </c>
      <c r="E37" s="55">
        <v>0.0</v>
      </c>
      <c r="F37" s="62">
        <v>0.0</v>
      </c>
      <c r="G37" s="62">
        <v>2.0</v>
      </c>
      <c r="H37" s="40"/>
      <c r="I37" s="40"/>
      <c r="J37" s="40"/>
      <c r="K37" s="40"/>
      <c r="L37" s="40"/>
      <c r="M37" s="40"/>
      <c r="N37" s="40"/>
      <c r="O37" s="40"/>
      <c r="P37" s="40"/>
      <c r="Q37" s="40"/>
      <c r="R37" s="40"/>
      <c r="S37" s="40"/>
      <c r="T37" s="40"/>
      <c r="U37" s="40"/>
      <c r="V37" s="40"/>
      <c r="W37" s="40"/>
      <c r="X37" s="40"/>
      <c r="Y37" s="40"/>
      <c r="Z37" s="41"/>
    </row>
    <row r="38" ht="15.75" customHeight="1">
      <c r="A38" s="47"/>
      <c r="B38" s="61" t="s">
        <v>29</v>
      </c>
      <c r="C38" s="62">
        <v>0.0</v>
      </c>
      <c r="D38" s="62">
        <v>0.0</v>
      </c>
      <c r="E38" s="55">
        <v>0.0</v>
      </c>
      <c r="F38" s="62">
        <v>0.0</v>
      </c>
      <c r="G38" s="62">
        <v>0.0</v>
      </c>
      <c r="H38" s="40"/>
      <c r="I38" s="40"/>
      <c r="J38" s="40"/>
      <c r="K38" s="40"/>
      <c r="L38" s="40"/>
      <c r="M38" s="40"/>
      <c r="N38" s="40"/>
      <c r="O38" s="40"/>
      <c r="P38" s="40"/>
      <c r="Q38" s="40"/>
      <c r="R38" s="40"/>
      <c r="S38" s="40"/>
      <c r="T38" s="40"/>
      <c r="U38" s="40"/>
      <c r="V38" s="40"/>
      <c r="W38" s="40"/>
      <c r="X38" s="40"/>
      <c r="Y38" s="40"/>
      <c r="Z38" s="41"/>
    </row>
    <row r="39" ht="15.75" customHeight="1">
      <c r="A39" s="51"/>
      <c r="B39" s="61" t="s">
        <v>700</v>
      </c>
      <c r="C39" s="62">
        <v>0.0</v>
      </c>
      <c r="D39" s="62">
        <v>0.0</v>
      </c>
      <c r="E39" s="55">
        <v>0.0</v>
      </c>
      <c r="F39" s="62">
        <v>0.0</v>
      </c>
      <c r="G39" s="62">
        <v>0.0</v>
      </c>
      <c r="H39" s="40"/>
      <c r="I39" s="40"/>
      <c r="J39" s="40"/>
      <c r="K39" s="40"/>
      <c r="L39" s="40"/>
      <c r="M39" s="40"/>
      <c r="N39" s="40"/>
      <c r="O39" s="40"/>
      <c r="P39" s="40"/>
      <c r="Q39" s="40"/>
      <c r="R39" s="40"/>
      <c r="S39" s="40"/>
      <c r="T39" s="40"/>
      <c r="U39" s="40"/>
      <c r="V39" s="40"/>
      <c r="W39" s="40"/>
      <c r="X39" s="40"/>
      <c r="Y39" s="40"/>
      <c r="Z39" s="41"/>
    </row>
    <row r="40" ht="15.75" customHeight="1">
      <c r="A40" s="63" t="s">
        <v>703</v>
      </c>
      <c r="B40" s="64" t="s">
        <v>696</v>
      </c>
      <c r="C40" s="65">
        <v>0.0</v>
      </c>
      <c r="D40" s="65">
        <v>0.0</v>
      </c>
      <c r="E40" s="65">
        <v>0.0</v>
      </c>
      <c r="F40" s="65">
        <v>0.0</v>
      </c>
      <c r="G40" s="65">
        <v>0.0</v>
      </c>
      <c r="H40" s="40"/>
      <c r="I40" s="40"/>
      <c r="J40" s="40"/>
      <c r="K40" s="40"/>
      <c r="L40" s="40"/>
      <c r="M40" s="40"/>
      <c r="N40" s="40"/>
      <c r="O40" s="40"/>
      <c r="P40" s="40"/>
      <c r="Q40" s="40"/>
      <c r="R40" s="40"/>
      <c r="S40" s="40"/>
      <c r="T40" s="40"/>
      <c r="U40" s="40"/>
      <c r="V40" s="40"/>
      <c r="W40" s="40"/>
      <c r="X40" s="40"/>
      <c r="Y40" s="40"/>
      <c r="Z40" s="41"/>
    </row>
    <row r="41" ht="15.75" customHeight="1">
      <c r="A41" s="47"/>
      <c r="B41" s="64" t="s">
        <v>697</v>
      </c>
      <c r="C41" s="65">
        <v>0.0</v>
      </c>
      <c r="D41" s="65">
        <v>0.0</v>
      </c>
      <c r="E41" s="65">
        <v>0.0</v>
      </c>
      <c r="F41" s="65">
        <v>0.0</v>
      </c>
      <c r="G41" s="65">
        <v>0.0</v>
      </c>
      <c r="H41" s="40"/>
      <c r="I41" s="40"/>
      <c r="J41" s="40"/>
      <c r="K41" s="40"/>
      <c r="L41" s="40"/>
      <c r="M41" s="40"/>
      <c r="N41" s="40"/>
      <c r="O41" s="40"/>
      <c r="P41" s="40"/>
      <c r="Q41" s="40"/>
      <c r="R41" s="40"/>
      <c r="S41" s="40"/>
      <c r="T41" s="40"/>
      <c r="U41" s="40"/>
      <c r="V41" s="40"/>
      <c r="W41" s="40"/>
      <c r="X41" s="40"/>
      <c r="Y41" s="40"/>
      <c r="Z41" s="41"/>
    </row>
    <row r="42" ht="15.75" customHeight="1">
      <c r="A42" s="47"/>
      <c r="B42" s="64" t="s">
        <v>698</v>
      </c>
      <c r="C42" s="65">
        <v>0.0</v>
      </c>
      <c r="D42" s="65">
        <v>1.0</v>
      </c>
      <c r="E42" s="65">
        <v>0.0</v>
      </c>
      <c r="F42" s="65">
        <v>0.0</v>
      </c>
      <c r="G42" s="65">
        <v>0.0</v>
      </c>
      <c r="H42" s="40"/>
      <c r="I42" s="40"/>
      <c r="J42" s="40"/>
      <c r="K42" s="40"/>
      <c r="L42" s="40"/>
      <c r="M42" s="40"/>
      <c r="N42" s="40"/>
      <c r="O42" s="40"/>
      <c r="P42" s="40"/>
      <c r="Q42" s="40"/>
      <c r="R42" s="40"/>
      <c r="S42" s="40"/>
      <c r="T42" s="40"/>
      <c r="U42" s="40"/>
      <c r="V42" s="40"/>
      <c r="W42" s="40"/>
      <c r="X42" s="40"/>
      <c r="Y42" s="40"/>
      <c r="Z42" s="41"/>
    </row>
    <row r="43" ht="15.75" customHeight="1">
      <c r="A43" s="47"/>
      <c r="B43" s="64" t="s">
        <v>31</v>
      </c>
      <c r="C43" s="65">
        <v>0.0</v>
      </c>
      <c r="D43" s="65">
        <v>0.0</v>
      </c>
      <c r="E43" s="65">
        <v>0.0</v>
      </c>
      <c r="F43" s="65">
        <v>0.0</v>
      </c>
      <c r="G43" s="65">
        <v>0.0</v>
      </c>
      <c r="H43" s="40"/>
      <c r="I43" s="40">
        <v>2.0</v>
      </c>
      <c r="J43" s="40"/>
      <c r="K43" s="40"/>
      <c r="L43" s="40"/>
      <c r="M43" s="40"/>
      <c r="N43" s="40"/>
      <c r="O43" s="40"/>
      <c r="P43" s="40"/>
      <c r="Q43" s="40"/>
      <c r="R43" s="40"/>
      <c r="S43" s="40"/>
      <c r="T43" s="40"/>
      <c r="U43" s="40"/>
      <c r="V43" s="40"/>
      <c r="W43" s="40"/>
      <c r="X43" s="40"/>
      <c r="Y43" s="40"/>
      <c r="Z43" s="41"/>
    </row>
    <row r="44" ht="15.75" customHeight="1">
      <c r="A44" s="47"/>
      <c r="B44" s="64" t="s">
        <v>704</v>
      </c>
      <c r="C44" s="65">
        <v>0.0</v>
      </c>
      <c r="D44" s="65">
        <v>0.0</v>
      </c>
      <c r="E44" s="65">
        <v>0.0</v>
      </c>
      <c r="F44" s="65">
        <v>0.0</v>
      </c>
      <c r="G44" s="65">
        <v>0.0</v>
      </c>
      <c r="H44" s="40"/>
      <c r="I44" s="40"/>
      <c r="J44" s="40"/>
      <c r="K44" s="40"/>
      <c r="L44" s="40"/>
      <c r="M44" s="40"/>
      <c r="N44" s="40"/>
      <c r="O44" s="40"/>
      <c r="P44" s="40"/>
      <c r="Q44" s="40"/>
      <c r="R44" s="40"/>
      <c r="S44" s="40"/>
      <c r="T44" s="40"/>
      <c r="U44" s="40"/>
      <c r="V44" s="40"/>
      <c r="W44" s="40"/>
      <c r="X44" s="40"/>
      <c r="Y44" s="40"/>
      <c r="Z44" s="41"/>
    </row>
    <row r="45" ht="15.75" customHeight="1">
      <c r="A45" s="47"/>
      <c r="B45" s="64" t="s">
        <v>28</v>
      </c>
      <c r="C45" s="65">
        <v>0.0</v>
      </c>
      <c r="D45" s="65">
        <v>0.0</v>
      </c>
      <c r="E45" s="65">
        <v>0.0</v>
      </c>
      <c r="F45" s="65">
        <v>0.0</v>
      </c>
      <c r="G45" s="65">
        <v>0.0</v>
      </c>
      <c r="H45" s="40"/>
      <c r="I45" s="40"/>
      <c r="J45" s="40"/>
      <c r="K45" s="40"/>
      <c r="L45" s="40"/>
      <c r="M45" s="40"/>
      <c r="N45" s="40"/>
      <c r="O45" s="40"/>
      <c r="P45" s="40"/>
      <c r="Q45" s="40"/>
      <c r="R45" s="40"/>
      <c r="S45" s="40"/>
      <c r="T45" s="40"/>
      <c r="U45" s="40"/>
      <c r="V45" s="40"/>
      <c r="W45" s="40"/>
      <c r="X45" s="40"/>
      <c r="Y45" s="40"/>
      <c r="Z45" s="41"/>
    </row>
    <row r="46" ht="15.75" customHeight="1">
      <c r="A46" s="47"/>
      <c r="B46" s="64" t="s">
        <v>23</v>
      </c>
      <c r="C46" s="65">
        <v>0.0</v>
      </c>
      <c r="D46" s="65">
        <v>0.0</v>
      </c>
      <c r="E46" s="65">
        <v>0.0</v>
      </c>
      <c r="F46" s="65">
        <v>0.0</v>
      </c>
      <c r="G46" s="65">
        <v>0.0</v>
      </c>
      <c r="H46" s="40"/>
      <c r="I46" s="40"/>
      <c r="J46" s="40"/>
      <c r="K46" s="40"/>
      <c r="L46" s="40"/>
      <c r="M46" s="40"/>
      <c r="N46" s="40"/>
      <c r="O46" s="40"/>
      <c r="P46" s="40"/>
      <c r="Q46" s="40"/>
      <c r="R46" s="40"/>
      <c r="S46" s="40"/>
      <c r="T46" s="40"/>
      <c r="U46" s="40"/>
      <c r="V46" s="40"/>
      <c r="W46" s="40"/>
      <c r="X46" s="40"/>
      <c r="Y46" s="40"/>
      <c r="Z46" s="41"/>
    </row>
    <row r="47" ht="15.75" customHeight="1">
      <c r="A47" s="47"/>
      <c r="B47" s="64" t="s">
        <v>24</v>
      </c>
      <c r="C47" s="65">
        <v>0.0</v>
      </c>
      <c r="D47" s="65">
        <v>0.0</v>
      </c>
      <c r="E47" s="65">
        <v>0.0</v>
      </c>
      <c r="F47" s="65">
        <v>0.0</v>
      </c>
      <c r="G47" s="65">
        <v>0.0</v>
      </c>
      <c r="H47" s="40"/>
      <c r="I47" s="40"/>
      <c r="J47" s="40"/>
      <c r="K47" s="40"/>
      <c r="L47" s="40"/>
      <c r="M47" s="40"/>
      <c r="N47" s="40"/>
      <c r="O47" s="40"/>
      <c r="P47" s="40"/>
      <c r="Q47" s="40"/>
      <c r="R47" s="40"/>
      <c r="S47" s="40"/>
      <c r="T47" s="40"/>
      <c r="U47" s="40"/>
      <c r="V47" s="40"/>
      <c r="W47" s="40"/>
      <c r="X47" s="40"/>
      <c r="Y47" s="40"/>
      <c r="Z47" s="41"/>
    </row>
    <row r="48" ht="15.75" customHeight="1">
      <c r="A48" s="47"/>
      <c r="B48" s="64" t="s">
        <v>29</v>
      </c>
      <c r="C48" s="65">
        <v>0.0</v>
      </c>
      <c r="D48" s="65">
        <v>0.0</v>
      </c>
      <c r="E48" s="65">
        <v>0.0</v>
      </c>
      <c r="F48" s="65">
        <v>0.0</v>
      </c>
      <c r="G48" s="65">
        <v>0.0</v>
      </c>
      <c r="H48" s="40"/>
      <c r="I48" s="40"/>
      <c r="J48" s="40"/>
      <c r="K48" s="40"/>
      <c r="L48" s="40"/>
      <c r="M48" s="40"/>
      <c r="N48" s="40"/>
      <c r="O48" s="40"/>
      <c r="P48" s="40"/>
      <c r="Q48" s="40"/>
      <c r="R48" s="40"/>
      <c r="S48" s="40"/>
      <c r="T48" s="40"/>
      <c r="U48" s="40"/>
      <c r="V48" s="40"/>
      <c r="W48" s="40"/>
      <c r="X48" s="40"/>
      <c r="Y48" s="40"/>
      <c r="Z48" s="41"/>
    </row>
    <row r="49" ht="15.75" customHeight="1">
      <c r="A49" s="51"/>
      <c r="B49" s="64" t="s">
        <v>700</v>
      </c>
      <c r="C49" s="65">
        <v>0.0</v>
      </c>
      <c r="D49" s="65">
        <v>0.0</v>
      </c>
      <c r="E49" s="65">
        <v>0.0</v>
      </c>
      <c r="F49" s="65">
        <v>0.0</v>
      </c>
      <c r="G49" s="65">
        <v>0.0</v>
      </c>
      <c r="H49" s="40"/>
      <c r="I49" s="40"/>
      <c r="J49" s="40"/>
      <c r="K49" s="40"/>
      <c r="L49" s="40"/>
      <c r="M49" s="40"/>
      <c r="N49" s="40"/>
      <c r="O49" s="40"/>
      <c r="P49" s="40"/>
      <c r="Q49" s="40"/>
      <c r="R49" s="40"/>
      <c r="S49" s="40"/>
      <c r="T49" s="40"/>
      <c r="U49" s="40"/>
      <c r="V49" s="40"/>
      <c r="W49" s="40"/>
      <c r="X49" s="40"/>
      <c r="Y49" s="40"/>
      <c r="Z49" s="41"/>
    </row>
    <row r="50" ht="15.75" customHeight="1">
      <c r="A50" s="66" t="s">
        <v>705</v>
      </c>
      <c r="B50" s="67" t="s">
        <v>696</v>
      </c>
      <c r="C50" s="68"/>
      <c r="D50" s="68">
        <v>0.0</v>
      </c>
      <c r="E50" s="68">
        <v>0.0</v>
      </c>
      <c r="F50" s="68">
        <v>0.0</v>
      </c>
      <c r="G50" s="68">
        <v>0.0</v>
      </c>
      <c r="H50" s="40"/>
      <c r="I50" s="40"/>
      <c r="J50" s="40"/>
      <c r="K50" s="40"/>
      <c r="L50" s="40"/>
      <c r="M50" s="40"/>
      <c r="N50" s="40"/>
      <c r="O50" s="40"/>
      <c r="P50" s="40"/>
      <c r="Q50" s="40"/>
      <c r="R50" s="40"/>
      <c r="S50" s="40"/>
      <c r="T50" s="40"/>
      <c r="U50" s="40"/>
      <c r="V50" s="40"/>
      <c r="W50" s="40"/>
      <c r="X50" s="40"/>
      <c r="Y50" s="40"/>
      <c r="Z50" s="41"/>
    </row>
    <row r="51" ht="15.75" customHeight="1">
      <c r="A51" s="47"/>
      <c r="B51" s="67" t="s">
        <v>697</v>
      </c>
      <c r="C51" s="68"/>
      <c r="D51" s="68">
        <v>0.0</v>
      </c>
      <c r="E51" s="68">
        <v>0.0</v>
      </c>
      <c r="F51" s="68">
        <v>0.0</v>
      </c>
      <c r="G51" s="68">
        <v>0.0</v>
      </c>
      <c r="H51" s="40"/>
      <c r="I51" s="40"/>
      <c r="J51" s="40"/>
      <c r="K51" s="40"/>
      <c r="L51" s="40"/>
      <c r="M51" s="40"/>
      <c r="N51" s="40"/>
      <c r="O51" s="40"/>
      <c r="P51" s="40"/>
      <c r="Q51" s="40"/>
      <c r="R51" s="40"/>
      <c r="S51" s="40"/>
      <c r="T51" s="40"/>
      <c r="U51" s="40"/>
      <c r="V51" s="40"/>
      <c r="W51" s="40"/>
      <c r="X51" s="40"/>
      <c r="Y51" s="40"/>
      <c r="Z51" s="41"/>
    </row>
    <row r="52" ht="15.75" customHeight="1">
      <c r="A52" s="47"/>
      <c r="B52" s="67" t="s">
        <v>698</v>
      </c>
      <c r="C52" s="68"/>
      <c r="D52" s="68">
        <v>2.0</v>
      </c>
      <c r="E52" s="68">
        <v>0.0</v>
      </c>
      <c r="F52" s="68">
        <v>2.0</v>
      </c>
      <c r="G52" s="68">
        <v>1.0</v>
      </c>
      <c r="H52" s="40"/>
      <c r="I52" s="40"/>
      <c r="J52" s="40"/>
      <c r="K52" s="40"/>
      <c r="L52" s="40"/>
      <c r="M52" s="40"/>
      <c r="N52" s="40"/>
      <c r="O52" s="40"/>
      <c r="P52" s="40"/>
      <c r="Q52" s="40"/>
      <c r="R52" s="40"/>
      <c r="S52" s="40"/>
      <c r="T52" s="40"/>
      <c r="U52" s="40"/>
      <c r="V52" s="40"/>
      <c r="W52" s="40"/>
      <c r="X52" s="40"/>
      <c r="Y52" s="40"/>
      <c r="Z52" s="41"/>
    </row>
    <row r="53" ht="15.75" customHeight="1">
      <c r="A53" s="47"/>
      <c r="B53" s="67" t="s">
        <v>31</v>
      </c>
      <c r="C53" s="68"/>
      <c r="D53" s="68">
        <v>0.0</v>
      </c>
      <c r="E53" s="68">
        <v>0.0</v>
      </c>
      <c r="F53" s="68">
        <v>0.0</v>
      </c>
      <c r="G53" s="68">
        <v>0.0</v>
      </c>
      <c r="H53" s="40"/>
      <c r="I53" s="40"/>
      <c r="J53" s="40"/>
      <c r="K53" s="40"/>
      <c r="L53" s="40"/>
      <c r="M53" s="40"/>
      <c r="N53" s="40"/>
      <c r="O53" s="40"/>
      <c r="P53" s="40"/>
      <c r="Q53" s="40"/>
      <c r="R53" s="40"/>
      <c r="S53" s="40"/>
      <c r="T53" s="40"/>
      <c r="U53" s="40"/>
      <c r="V53" s="40"/>
      <c r="W53" s="40"/>
      <c r="X53" s="40"/>
      <c r="Y53" s="40"/>
      <c r="Z53" s="41"/>
    </row>
    <row r="54" ht="15.75" customHeight="1">
      <c r="A54" s="47"/>
      <c r="B54" s="69" t="s">
        <v>699</v>
      </c>
      <c r="C54" s="68"/>
      <c r="D54" s="68">
        <v>0.0</v>
      </c>
      <c r="E54" s="68">
        <v>0.0</v>
      </c>
      <c r="F54" s="68">
        <v>0.0</v>
      </c>
      <c r="G54" s="68">
        <v>0.0</v>
      </c>
      <c r="H54" s="40"/>
      <c r="I54" s="40"/>
      <c r="J54" s="40"/>
      <c r="K54" s="40"/>
      <c r="L54" s="40"/>
      <c r="M54" s="40"/>
      <c r="N54" s="40"/>
      <c r="O54" s="40"/>
      <c r="P54" s="40"/>
      <c r="Q54" s="40"/>
      <c r="R54" s="40"/>
      <c r="S54" s="40"/>
      <c r="T54" s="40"/>
      <c r="U54" s="40"/>
      <c r="V54" s="40"/>
      <c r="W54" s="40"/>
      <c r="X54" s="40"/>
      <c r="Y54" s="40"/>
      <c r="Z54" s="41"/>
    </row>
    <row r="55" ht="15.75" customHeight="1">
      <c r="A55" s="47"/>
      <c r="B55" s="67" t="s">
        <v>28</v>
      </c>
      <c r="C55" s="68"/>
      <c r="D55" s="68">
        <v>0.0</v>
      </c>
      <c r="E55" s="68">
        <v>0.0</v>
      </c>
      <c r="F55" s="68">
        <v>0.0</v>
      </c>
      <c r="G55" s="68">
        <v>0.0</v>
      </c>
      <c r="H55" s="40"/>
      <c r="I55" s="40"/>
      <c r="J55" s="40"/>
      <c r="K55" s="40"/>
      <c r="L55" s="40"/>
      <c r="M55" s="40"/>
      <c r="N55" s="40"/>
      <c r="O55" s="40"/>
      <c r="P55" s="40"/>
      <c r="Q55" s="40"/>
      <c r="R55" s="40"/>
      <c r="S55" s="40"/>
      <c r="T55" s="40"/>
      <c r="U55" s="40"/>
      <c r="V55" s="40"/>
      <c r="W55" s="40"/>
      <c r="X55" s="40"/>
      <c r="Y55" s="40"/>
      <c r="Z55" s="41"/>
    </row>
    <row r="56" ht="15.75" customHeight="1">
      <c r="A56" s="47"/>
      <c r="B56" s="67" t="s">
        <v>23</v>
      </c>
      <c r="C56" s="68"/>
      <c r="D56" s="68">
        <v>0.0</v>
      </c>
      <c r="E56" s="68">
        <v>0.0</v>
      </c>
      <c r="F56" s="68">
        <v>0.0</v>
      </c>
      <c r="G56" s="68">
        <v>0.0</v>
      </c>
      <c r="H56" s="40"/>
      <c r="I56" s="40"/>
      <c r="J56" s="40"/>
      <c r="K56" s="40"/>
      <c r="L56" s="40"/>
      <c r="M56" s="40"/>
      <c r="N56" s="40"/>
      <c r="O56" s="40"/>
      <c r="P56" s="40"/>
      <c r="Q56" s="40"/>
      <c r="R56" s="40"/>
      <c r="S56" s="40"/>
      <c r="T56" s="40"/>
      <c r="U56" s="40"/>
      <c r="V56" s="40"/>
      <c r="W56" s="40"/>
      <c r="X56" s="40"/>
      <c r="Y56" s="40"/>
      <c r="Z56" s="41"/>
    </row>
    <row r="57" ht="15.75" customHeight="1">
      <c r="A57" s="47"/>
      <c r="B57" s="67" t="s">
        <v>24</v>
      </c>
      <c r="C57" s="68"/>
      <c r="D57" s="68">
        <v>0.0</v>
      </c>
      <c r="E57" s="68">
        <v>0.0</v>
      </c>
      <c r="F57" s="68">
        <v>0.0</v>
      </c>
      <c r="G57" s="68">
        <v>0.0</v>
      </c>
      <c r="H57" s="40"/>
      <c r="I57" s="40"/>
      <c r="J57" s="40"/>
      <c r="K57" s="40"/>
      <c r="L57" s="40"/>
      <c r="M57" s="40"/>
      <c r="N57" s="40"/>
      <c r="O57" s="40"/>
      <c r="P57" s="40"/>
      <c r="Q57" s="40"/>
      <c r="R57" s="40"/>
      <c r="S57" s="40"/>
      <c r="T57" s="40"/>
      <c r="U57" s="40"/>
      <c r="V57" s="40"/>
      <c r="W57" s="40"/>
      <c r="X57" s="40"/>
      <c r="Y57" s="40"/>
      <c r="Z57" s="41"/>
    </row>
    <row r="58" ht="15.75" customHeight="1">
      <c r="A58" s="47"/>
      <c r="B58" s="67" t="s">
        <v>29</v>
      </c>
      <c r="C58" s="68"/>
      <c r="D58" s="68">
        <v>0.0</v>
      </c>
      <c r="E58" s="68">
        <v>0.0</v>
      </c>
      <c r="F58" s="68">
        <v>0.0</v>
      </c>
      <c r="G58" s="68">
        <v>0.0</v>
      </c>
      <c r="H58" s="40"/>
      <c r="I58" s="40"/>
      <c r="J58" s="40"/>
      <c r="K58" s="40"/>
      <c r="L58" s="40"/>
      <c r="M58" s="40"/>
      <c r="N58" s="40"/>
      <c r="O58" s="40"/>
      <c r="P58" s="40"/>
      <c r="Q58" s="40"/>
      <c r="R58" s="40"/>
      <c r="S58" s="40"/>
      <c r="T58" s="40"/>
      <c r="U58" s="40"/>
      <c r="V58" s="40"/>
      <c r="W58" s="40"/>
      <c r="X58" s="40"/>
      <c r="Y58" s="40"/>
      <c r="Z58" s="41"/>
    </row>
    <row r="59" ht="15.75" customHeight="1">
      <c r="A59" s="51"/>
      <c r="B59" s="67" t="s">
        <v>700</v>
      </c>
      <c r="C59" s="68"/>
      <c r="D59" s="68">
        <v>0.0</v>
      </c>
      <c r="E59" s="68">
        <v>0.0</v>
      </c>
      <c r="F59" s="68">
        <v>0.0</v>
      </c>
      <c r="G59" s="68">
        <v>0.0</v>
      </c>
      <c r="H59" s="40"/>
      <c r="I59" s="40"/>
      <c r="J59" s="40"/>
      <c r="K59" s="40"/>
      <c r="L59" s="40"/>
      <c r="M59" s="40"/>
      <c r="N59" s="40"/>
      <c r="O59" s="40"/>
      <c r="P59" s="40"/>
      <c r="Q59" s="40"/>
      <c r="R59" s="40"/>
      <c r="S59" s="40"/>
      <c r="T59" s="40"/>
      <c r="U59" s="40"/>
      <c r="V59" s="40"/>
      <c r="W59" s="40"/>
      <c r="X59" s="40"/>
      <c r="Y59" s="40"/>
      <c r="Z59" s="41"/>
    </row>
    <row r="60" ht="15.75" customHeight="1">
      <c r="A60" s="63" t="s">
        <v>706</v>
      </c>
      <c r="B60" s="64" t="s">
        <v>696</v>
      </c>
      <c r="C60" s="65">
        <v>0.0</v>
      </c>
      <c r="D60" s="65">
        <v>0.0</v>
      </c>
      <c r="E60" s="65">
        <v>0.0</v>
      </c>
      <c r="F60" s="65">
        <v>0.0</v>
      </c>
      <c r="G60" s="65">
        <v>0.0</v>
      </c>
      <c r="H60" s="40"/>
      <c r="I60" s="40"/>
      <c r="J60" s="40"/>
      <c r="K60" s="40"/>
      <c r="L60" s="40"/>
      <c r="M60" s="40"/>
      <c r="N60" s="40"/>
      <c r="O60" s="40"/>
      <c r="P60" s="40"/>
      <c r="Q60" s="40"/>
      <c r="R60" s="40"/>
      <c r="S60" s="40"/>
      <c r="T60" s="40"/>
      <c r="U60" s="40"/>
      <c r="V60" s="40"/>
      <c r="W60" s="40"/>
      <c r="X60" s="40"/>
      <c r="Y60" s="40"/>
      <c r="Z60" s="41"/>
    </row>
    <row r="61" ht="15.75" customHeight="1">
      <c r="A61" s="47"/>
      <c r="B61" s="64" t="s">
        <v>697</v>
      </c>
      <c r="C61" s="65">
        <v>0.0</v>
      </c>
      <c r="D61" s="65">
        <v>4.0</v>
      </c>
      <c r="E61" s="65">
        <v>0.0</v>
      </c>
      <c r="F61" s="65">
        <v>0.0</v>
      </c>
      <c r="G61" s="65">
        <v>1.0</v>
      </c>
      <c r="H61" s="40"/>
      <c r="I61" s="40"/>
      <c r="J61" s="40"/>
      <c r="K61" s="40"/>
      <c r="L61" s="40"/>
      <c r="M61" s="40"/>
      <c r="N61" s="40"/>
      <c r="O61" s="40"/>
      <c r="P61" s="40"/>
      <c r="Q61" s="40"/>
      <c r="R61" s="40"/>
      <c r="S61" s="40"/>
      <c r="T61" s="40"/>
      <c r="U61" s="40"/>
      <c r="V61" s="40"/>
      <c r="W61" s="40"/>
      <c r="X61" s="40"/>
      <c r="Y61" s="40"/>
      <c r="Z61" s="41"/>
    </row>
    <row r="62" ht="15.75" customHeight="1">
      <c r="A62" s="47"/>
      <c r="B62" s="64" t="s">
        <v>698</v>
      </c>
      <c r="C62" s="65">
        <v>0.0</v>
      </c>
      <c r="D62" s="65">
        <v>11.0</v>
      </c>
      <c r="E62" s="65">
        <v>8.0</v>
      </c>
      <c r="F62" s="65">
        <v>12.0</v>
      </c>
      <c r="G62" s="65">
        <v>15.0</v>
      </c>
      <c r="H62" s="40"/>
      <c r="I62" s="40"/>
      <c r="J62" s="40"/>
      <c r="K62" s="40"/>
      <c r="L62" s="40"/>
      <c r="M62" s="40"/>
      <c r="N62" s="40"/>
      <c r="O62" s="40"/>
      <c r="P62" s="40"/>
      <c r="Q62" s="40"/>
      <c r="R62" s="40"/>
      <c r="S62" s="40"/>
      <c r="T62" s="40"/>
      <c r="U62" s="40"/>
      <c r="V62" s="40"/>
      <c r="W62" s="40"/>
      <c r="X62" s="40"/>
      <c r="Y62" s="40"/>
      <c r="Z62" s="41"/>
    </row>
    <row r="63" ht="15.75" customHeight="1">
      <c r="A63" s="47"/>
      <c r="B63" s="64" t="s">
        <v>31</v>
      </c>
      <c r="C63" s="65">
        <v>2.0</v>
      </c>
      <c r="D63" s="65">
        <v>0.0</v>
      </c>
      <c r="E63" s="65">
        <v>0.0</v>
      </c>
      <c r="F63" s="65">
        <v>0.0</v>
      </c>
      <c r="G63" s="65">
        <v>0.0</v>
      </c>
      <c r="H63" s="40"/>
      <c r="I63" s="40"/>
      <c r="J63" s="40"/>
      <c r="K63" s="40"/>
      <c r="L63" s="40"/>
      <c r="M63" s="40"/>
      <c r="N63" s="40"/>
      <c r="O63" s="40"/>
      <c r="P63" s="40"/>
      <c r="Q63" s="40"/>
      <c r="R63" s="40"/>
      <c r="S63" s="40"/>
      <c r="T63" s="40"/>
      <c r="U63" s="40"/>
      <c r="V63" s="40"/>
      <c r="W63" s="40"/>
      <c r="X63" s="40"/>
      <c r="Y63" s="40"/>
      <c r="Z63" s="41"/>
    </row>
    <row r="64" ht="15.75" customHeight="1">
      <c r="A64" s="47"/>
      <c r="B64" s="64" t="s">
        <v>699</v>
      </c>
      <c r="C64" s="65">
        <v>1.0</v>
      </c>
      <c r="D64" s="65">
        <v>0.0</v>
      </c>
      <c r="E64" s="65">
        <v>3.0</v>
      </c>
      <c r="F64" s="65">
        <v>0.0</v>
      </c>
      <c r="G64" s="65">
        <v>1.0</v>
      </c>
      <c r="H64" s="40"/>
      <c r="I64" s="40"/>
      <c r="J64" s="40"/>
      <c r="K64" s="40"/>
      <c r="L64" s="40"/>
      <c r="M64" s="40"/>
      <c r="N64" s="40"/>
      <c r="O64" s="40"/>
      <c r="P64" s="40"/>
      <c r="Q64" s="40"/>
      <c r="R64" s="40"/>
      <c r="S64" s="40"/>
      <c r="T64" s="40"/>
      <c r="U64" s="40"/>
      <c r="V64" s="40"/>
      <c r="W64" s="40"/>
      <c r="X64" s="40"/>
      <c r="Y64" s="40"/>
      <c r="Z64" s="41"/>
    </row>
    <row r="65" ht="15.75" customHeight="1">
      <c r="A65" s="47"/>
      <c r="B65" s="64" t="s">
        <v>28</v>
      </c>
      <c r="C65" s="65">
        <v>0.0</v>
      </c>
      <c r="D65" s="65">
        <v>0.0</v>
      </c>
      <c r="E65" s="65">
        <v>0.0</v>
      </c>
      <c r="F65" s="65">
        <v>0.0</v>
      </c>
      <c r="G65" s="65">
        <v>1.0</v>
      </c>
      <c r="H65" s="40"/>
      <c r="I65" s="40"/>
      <c r="J65" s="40"/>
      <c r="K65" s="40"/>
      <c r="L65" s="40"/>
      <c r="M65" s="40"/>
      <c r="N65" s="40"/>
      <c r="O65" s="40"/>
      <c r="P65" s="40"/>
      <c r="Q65" s="40"/>
      <c r="R65" s="40"/>
      <c r="S65" s="40"/>
      <c r="T65" s="40"/>
      <c r="U65" s="40"/>
      <c r="V65" s="40"/>
      <c r="W65" s="40"/>
      <c r="X65" s="40"/>
      <c r="Y65" s="40"/>
      <c r="Z65" s="41"/>
    </row>
    <row r="66" ht="15.75" customHeight="1">
      <c r="A66" s="47"/>
      <c r="B66" s="64" t="s">
        <v>23</v>
      </c>
      <c r="C66" s="65">
        <v>0.0</v>
      </c>
      <c r="D66" s="65">
        <v>0.0</v>
      </c>
      <c r="E66" s="65">
        <v>0.0</v>
      </c>
      <c r="F66" s="65">
        <v>0.0</v>
      </c>
      <c r="G66" s="65">
        <v>0.0</v>
      </c>
      <c r="H66" s="40"/>
      <c r="I66" s="40"/>
      <c r="J66" s="40"/>
      <c r="K66" s="40"/>
      <c r="L66" s="40"/>
      <c r="M66" s="40"/>
      <c r="N66" s="40"/>
      <c r="O66" s="40"/>
      <c r="P66" s="40"/>
      <c r="Q66" s="40"/>
      <c r="R66" s="40"/>
      <c r="S66" s="40"/>
      <c r="T66" s="40"/>
      <c r="U66" s="40"/>
      <c r="V66" s="40"/>
      <c r="W66" s="40"/>
      <c r="X66" s="40"/>
      <c r="Y66" s="40"/>
      <c r="Z66" s="41"/>
    </row>
    <row r="67" ht="15.75" customHeight="1">
      <c r="A67" s="47"/>
      <c r="B67" s="64" t="s">
        <v>24</v>
      </c>
      <c r="C67" s="65">
        <v>0.0</v>
      </c>
      <c r="D67" s="65">
        <v>0.0</v>
      </c>
      <c r="E67" s="65">
        <v>0.0</v>
      </c>
      <c r="F67" s="65">
        <v>0.0</v>
      </c>
      <c r="G67" s="65">
        <v>0.0</v>
      </c>
      <c r="H67" s="40"/>
      <c r="I67" s="40"/>
      <c r="J67" s="40"/>
      <c r="K67" s="40"/>
      <c r="L67" s="40"/>
      <c r="M67" s="40"/>
      <c r="N67" s="40"/>
      <c r="O67" s="40"/>
      <c r="P67" s="40"/>
      <c r="Q67" s="40"/>
      <c r="R67" s="40"/>
      <c r="S67" s="40"/>
      <c r="T67" s="40"/>
      <c r="U67" s="40"/>
      <c r="V67" s="40"/>
      <c r="W67" s="40"/>
      <c r="X67" s="40"/>
      <c r="Y67" s="40"/>
      <c r="Z67" s="41"/>
    </row>
    <row r="68" ht="15.75" customHeight="1">
      <c r="A68" s="47"/>
      <c r="B68" s="64" t="s">
        <v>29</v>
      </c>
      <c r="C68" s="65">
        <v>0.0</v>
      </c>
      <c r="D68" s="65">
        <v>0.0</v>
      </c>
      <c r="E68" s="65">
        <v>0.0</v>
      </c>
      <c r="F68" s="65">
        <v>0.0</v>
      </c>
      <c r="G68" s="65">
        <v>0.0</v>
      </c>
      <c r="H68" s="40"/>
      <c r="I68" s="40"/>
      <c r="J68" s="40"/>
      <c r="K68" s="40"/>
      <c r="L68" s="40"/>
      <c r="M68" s="40"/>
      <c r="N68" s="40"/>
      <c r="O68" s="40"/>
      <c r="P68" s="40"/>
      <c r="Q68" s="40"/>
      <c r="R68" s="40"/>
      <c r="S68" s="40"/>
      <c r="T68" s="40"/>
      <c r="U68" s="40"/>
      <c r="V68" s="40"/>
      <c r="W68" s="40"/>
      <c r="X68" s="40"/>
      <c r="Y68" s="40"/>
      <c r="Z68" s="41"/>
    </row>
    <row r="69" ht="15.75" customHeight="1">
      <c r="A69" s="51"/>
      <c r="B69" s="64" t="s">
        <v>700</v>
      </c>
      <c r="C69" s="65">
        <v>0.0</v>
      </c>
      <c r="D69" s="65">
        <v>0.0</v>
      </c>
      <c r="E69" s="65">
        <v>0.0</v>
      </c>
      <c r="F69" s="65">
        <v>0.0</v>
      </c>
      <c r="G69" s="65">
        <v>0.0</v>
      </c>
      <c r="H69" s="40"/>
      <c r="I69" s="40"/>
      <c r="J69" s="40"/>
      <c r="K69" s="40"/>
      <c r="L69" s="40"/>
      <c r="M69" s="40"/>
      <c r="N69" s="40"/>
      <c r="O69" s="40"/>
      <c r="P69" s="40"/>
      <c r="Q69" s="40"/>
      <c r="R69" s="40"/>
      <c r="S69" s="40"/>
      <c r="T69" s="40"/>
      <c r="U69" s="40"/>
      <c r="V69" s="40"/>
      <c r="W69" s="40"/>
      <c r="X69" s="40"/>
      <c r="Y69" s="40"/>
      <c r="Z69" s="41"/>
    </row>
    <row r="70" ht="15.75" customHeigh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1"/>
    </row>
    <row r="71" ht="15.75" customHeigh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1"/>
    </row>
    <row r="72" ht="15.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1"/>
    </row>
    <row r="73" ht="15.7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1"/>
    </row>
    <row r="74" ht="15.7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1"/>
    </row>
    <row r="75" ht="15.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1"/>
    </row>
    <row r="76" ht="15.7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1"/>
    </row>
    <row r="77" ht="15.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1"/>
    </row>
    <row r="78" ht="15.7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1"/>
    </row>
    <row r="79" ht="15.7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1"/>
    </row>
    <row r="80" ht="15.7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1"/>
    </row>
    <row r="81" ht="15.7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1"/>
    </row>
    <row r="82" ht="15.7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1"/>
    </row>
    <row r="83" ht="15.7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1"/>
    </row>
    <row r="84" ht="15.7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1"/>
    </row>
    <row r="85" ht="15.7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1"/>
    </row>
    <row r="86" ht="15.7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1"/>
    </row>
    <row r="87" ht="15.7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1"/>
    </row>
    <row r="88" ht="15.7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1"/>
    </row>
    <row r="89" ht="15.7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1"/>
    </row>
    <row r="90" ht="15.7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1"/>
    </row>
    <row r="91" ht="15.7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1"/>
    </row>
    <row r="92" ht="15.7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1"/>
    </row>
    <row r="93" ht="15.7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1"/>
    </row>
    <row r="94" ht="15.7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1"/>
    </row>
    <row r="95" ht="15.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1"/>
    </row>
    <row r="96" ht="15.7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1"/>
    </row>
    <row r="97" ht="15.7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1"/>
    </row>
    <row r="98" ht="15.7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1"/>
    </row>
    <row r="99" ht="15.7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1"/>
    </row>
    <row r="100" ht="15.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1"/>
    </row>
    <row r="101" ht="15.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1"/>
    </row>
    <row r="102" ht="15.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1"/>
    </row>
    <row r="103" ht="15.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1"/>
    </row>
    <row r="104" ht="15.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1"/>
    </row>
    <row r="105" ht="15.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1"/>
    </row>
    <row r="106" ht="15.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1"/>
    </row>
    <row r="107" ht="15.7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1"/>
    </row>
    <row r="108" ht="15.7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1"/>
    </row>
    <row r="109" ht="15.7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1"/>
    </row>
    <row r="110" ht="15.7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1"/>
    </row>
    <row r="111" ht="15.7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1"/>
    </row>
    <row r="112" ht="15.7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1"/>
    </row>
    <row r="113" ht="15.7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1"/>
    </row>
    <row r="114" ht="15.7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1"/>
    </row>
    <row r="115" ht="15.7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1"/>
    </row>
    <row r="116" ht="15.7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1"/>
    </row>
    <row r="117" ht="15.7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1"/>
    </row>
    <row r="118" ht="15.7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1"/>
    </row>
    <row r="119" ht="15.7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1"/>
    </row>
    <row r="120" ht="15.7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1"/>
    </row>
    <row r="121" ht="15.7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1"/>
    </row>
    <row r="122" ht="15.7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1"/>
    </row>
    <row r="123" ht="15.7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1"/>
    </row>
    <row r="124" ht="15.7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1"/>
    </row>
    <row r="125" ht="15.7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1"/>
    </row>
    <row r="126" ht="15.7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1"/>
    </row>
    <row r="127" ht="15.7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1"/>
    </row>
    <row r="128" ht="15.7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1"/>
    </row>
    <row r="129" ht="15.7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1"/>
    </row>
    <row r="130" ht="15.7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1"/>
    </row>
    <row r="131" ht="15.7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1"/>
    </row>
    <row r="132" ht="15.7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1"/>
    </row>
    <row r="133" ht="15.7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1"/>
    </row>
    <row r="134" ht="15.7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1"/>
    </row>
    <row r="135" ht="15.7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1"/>
    </row>
    <row r="136" ht="15.7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1"/>
    </row>
    <row r="137" ht="15.7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1"/>
    </row>
    <row r="138" ht="15.7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1"/>
    </row>
    <row r="139" ht="15.7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1"/>
    </row>
    <row r="140" ht="15.7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1"/>
    </row>
    <row r="141" ht="15.7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1"/>
    </row>
    <row r="142" ht="15.7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1"/>
    </row>
    <row r="143" ht="15.7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1"/>
    </row>
    <row r="144" ht="15.7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1"/>
    </row>
    <row r="145" ht="15.7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1"/>
    </row>
    <row r="146" ht="15.7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1"/>
    </row>
    <row r="147" ht="15.7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1"/>
    </row>
    <row r="148" ht="15.7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1"/>
    </row>
    <row r="149" ht="15.7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1"/>
    </row>
    <row r="150" ht="15.7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1"/>
    </row>
    <row r="151" ht="15.7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1"/>
    </row>
    <row r="152" ht="15.7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1"/>
    </row>
    <row r="153" ht="15.7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1"/>
    </row>
    <row r="154" ht="15.7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1"/>
    </row>
    <row r="155" ht="15.7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1"/>
    </row>
    <row r="156" ht="15.7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1"/>
    </row>
    <row r="157" ht="15.7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1"/>
    </row>
    <row r="158" ht="15.7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1"/>
    </row>
    <row r="159" ht="15.7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1"/>
    </row>
    <row r="160" ht="15.7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1"/>
    </row>
    <row r="161" ht="15.7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1"/>
    </row>
    <row r="162" ht="15.7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1"/>
    </row>
    <row r="163" ht="15.7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1"/>
    </row>
    <row r="164" ht="15.7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1"/>
    </row>
    <row r="165" ht="15.7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1"/>
    </row>
    <row r="166" ht="15.7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1"/>
    </row>
    <row r="167" ht="15.7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1"/>
    </row>
    <row r="168" ht="15.7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1"/>
    </row>
    <row r="169" ht="15.7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1"/>
    </row>
    <row r="170" ht="15.7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1"/>
    </row>
    <row r="171" ht="15.7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1"/>
    </row>
    <row r="172" ht="15.7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1"/>
    </row>
    <row r="173" ht="15.7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1"/>
    </row>
    <row r="174" ht="15.7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1"/>
    </row>
    <row r="175" ht="15.7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1"/>
    </row>
    <row r="176" ht="15.7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1"/>
    </row>
    <row r="177" ht="15.7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1"/>
    </row>
    <row r="178" ht="15.7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1"/>
    </row>
    <row r="179" ht="15.7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1"/>
    </row>
    <row r="180" ht="15.7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1"/>
    </row>
    <row r="181" ht="15.7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1"/>
    </row>
    <row r="182" ht="15.7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1"/>
    </row>
    <row r="183" ht="15.7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1"/>
    </row>
    <row r="184" ht="15.7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1"/>
    </row>
    <row r="185" ht="15.7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1"/>
    </row>
    <row r="186" ht="15.7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1"/>
    </row>
    <row r="187" ht="15.7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1"/>
    </row>
    <row r="188" ht="15.7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1"/>
    </row>
    <row r="189" ht="15.7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1"/>
    </row>
    <row r="190" ht="15.7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1"/>
    </row>
    <row r="191" ht="15.7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1"/>
    </row>
    <row r="192" ht="15.7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1"/>
    </row>
    <row r="193" ht="15.7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1"/>
    </row>
    <row r="194" ht="15.7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1"/>
    </row>
    <row r="195" ht="15.7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1"/>
    </row>
    <row r="196" ht="15.7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1"/>
    </row>
    <row r="197" ht="15.7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1"/>
    </row>
    <row r="198" ht="15.7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1"/>
    </row>
    <row r="199" ht="15.7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1"/>
    </row>
    <row r="200" ht="15.7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1"/>
    </row>
    <row r="201" ht="15.7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1"/>
    </row>
    <row r="202" ht="15.7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1"/>
    </row>
    <row r="203" ht="15.7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1"/>
    </row>
    <row r="204" ht="15.7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1"/>
    </row>
    <row r="205" ht="15.7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1"/>
    </row>
    <row r="206" ht="15.7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1"/>
    </row>
    <row r="207" ht="15.7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1"/>
    </row>
    <row r="208" ht="15.75"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1"/>
    </row>
    <row r="209" ht="15.75"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1"/>
    </row>
    <row r="210" ht="15.75"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1"/>
    </row>
    <row r="211" ht="15.7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1"/>
    </row>
    <row r="212" ht="15.7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1"/>
    </row>
    <row r="213" ht="15.7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1"/>
    </row>
    <row r="214" ht="15.7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1"/>
    </row>
    <row r="215"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1"/>
    </row>
    <row r="21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1"/>
    </row>
    <row r="217"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1"/>
    </row>
    <row r="218"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1"/>
    </row>
    <row r="219"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1"/>
    </row>
    <row r="220"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1"/>
    </row>
    <row r="221" ht="15.75" customHeight="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row>
    <row r="222" ht="15.75" customHeight="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row>
    <row r="223" ht="15.75" customHeight="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row>
    <row r="224" ht="15.75" customHeight="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row>
    <row r="225" ht="15.75" customHeight="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row>
    <row r="226" ht="15.75" customHeight="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row>
    <row r="227" ht="15.75" customHeight="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row>
    <row r="228" ht="15.75" customHeight="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row>
    <row r="229" ht="15.75" customHeight="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row>
    <row r="230" ht="15.75" customHeight="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row>
    <row r="231" ht="15.75" customHeight="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row>
    <row r="232" ht="15.75" customHeight="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row>
    <row r="233" ht="15.75" customHeight="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row>
    <row r="234" ht="15.75" customHeight="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row>
    <row r="235" ht="15.75" customHeight="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row>
    <row r="236" ht="15.75" customHeight="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row>
    <row r="237" ht="15.75" customHeight="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row>
    <row r="238" ht="15.75" customHeight="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row>
    <row r="239" ht="15.75" customHeight="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row>
    <row r="240" ht="15.75" customHeight="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row>
    <row r="241" ht="15.75" customHeight="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row>
    <row r="242" ht="15.75" customHeight="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row>
    <row r="243" ht="15.75" customHeight="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row>
    <row r="244" ht="15.75" customHeight="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row>
    <row r="245" ht="15.75" customHeight="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row>
    <row r="246" ht="15.75" customHeight="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row>
    <row r="247" ht="15.75" customHeight="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row>
    <row r="248" ht="15.75" customHeight="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row>
    <row r="249" ht="15.75" customHeight="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row>
    <row r="250" ht="15.75" customHeight="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row>
    <row r="251" ht="15.75" customHeight="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row>
    <row r="252" ht="15.75" customHeight="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row>
    <row r="253" ht="15.75" customHeight="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row>
    <row r="254" ht="15.75" customHeight="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row>
    <row r="255" ht="15.75" customHeight="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row>
    <row r="256" ht="15.75" customHeight="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row>
    <row r="257" ht="15.75" customHeight="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row>
    <row r="258" ht="15.75" customHeight="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row>
    <row r="259" ht="15.75" customHeight="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row>
    <row r="260" ht="15.75" customHeight="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row>
    <row r="261" ht="15.75" customHeight="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row>
    <row r="262" ht="15.75" customHeight="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row>
    <row r="263" ht="15.75" customHeight="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row>
    <row r="264" ht="15.75" customHeight="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row>
    <row r="265" ht="15.75" customHeight="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row>
    <row r="266" ht="15.75" customHeight="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row>
    <row r="267" ht="15.75" customHeight="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row>
    <row r="268" ht="15.75" customHeight="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row>
    <row r="269" ht="15.75" customHeight="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row>
    <row r="270" ht="15.75" customHeight="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row>
    <row r="271" ht="15.75" customHeight="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row>
    <row r="272" ht="15.75" customHeight="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row>
    <row r="273" ht="15.75" customHeight="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row>
    <row r="274" ht="15.75" customHeight="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row>
    <row r="275" ht="15.75" customHeight="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row>
    <row r="276" ht="15.75" customHeight="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row>
    <row r="277" ht="15.75" customHeight="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row>
    <row r="278" ht="15.75" customHeight="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row>
    <row r="279" ht="15.75" customHeight="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row>
    <row r="280" ht="15.75" customHeight="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row>
    <row r="281" ht="15.75" customHeight="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row>
    <row r="282" ht="15.75" customHeight="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row>
    <row r="283" ht="15.75" customHeight="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row>
    <row r="284" ht="15.75" customHeight="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row>
    <row r="285" ht="15.75" customHeight="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row>
    <row r="286" ht="15.75" customHeight="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row>
    <row r="287" ht="15.75" customHeight="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row>
    <row r="288" ht="15.75" customHeight="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row>
    <row r="289" ht="15.75" customHeight="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row>
    <row r="290" ht="15.75" customHeight="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row>
    <row r="291" ht="15.75" customHeight="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row>
    <row r="292" ht="15.75" customHeight="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row>
    <row r="293" ht="15.75" customHeight="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row>
    <row r="294" ht="15.75" customHeight="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row>
    <row r="295" ht="15.75" customHeight="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row>
    <row r="296" ht="15.75" customHeight="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row>
    <row r="297" ht="15.75" customHeight="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row>
    <row r="298" ht="15.75" customHeight="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row>
    <row r="299" ht="15.75" customHeight="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row>
    <row r="300" ht="15.75" customHeight="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row>
    <row r="301" ht="15.75" customHeight="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row>
    <row r="302" ht="15.75" customHeight="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row>
    <row r="303" ht="15.75" customHeight="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row>
    <row r="304" ht="15.75" customHeight="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row>
    <row r="305" ht="15.75" customHeight="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row>
    <row r="306" ht="15.75" customHeight="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row>
    <row r="307" ht="15.75" customHeight="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row>
    <row r="308" ht="15.75" customHeight="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row>
    <row r="309" ht="15.75" customHeight="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row>
    <row r="310" ht="15.75" customHeight="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row>
    <row r="311" ht="15.75" customHeight="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row>
    <row r="312" ht="15.75" customHeight="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row>
    <row r="313" ht="15.75" customHeight="1">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row>
    <row r="314" ht="15.75" customHeight="1">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row>
    <row r="315" ht="15.75" customHeight="1">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row>
    <row r="316" ht="15.75" customHeight="1">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row>
    <row r="317" ht="15.75" customHeight="1">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row>
    <row r="318" ht="15.75" customHeight="1">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row>
    <row r="319" ht="15.75" customHeight="1">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row>
    <row r="320" ht="15.75" customHeight="1">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row>
    <row r="321" ht="15.75" customHeight="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row>
    <row r="322" ht="15.75" customHeight="1">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row>
    <row r="323" ht="15.75" customHeight="1">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row>
    <row r="324" ht="15.75" customHeight="1">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row>
    <row r="325" ht="15.75" customHeight="1">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row>
    <row r="326" ht="15.75" customHeight="1">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row>
    <row r="327" ht="15.75" customHeight="1">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row>
    <row r="328" ht="15.75" customHeight="1">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row>
    <row r="329" ht="15.75" customHeight="1">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row>
    <row r="330" ht="15.75" customHeight="1">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row>
    <row r="331" ht="15.75" customHeight="1">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row>
    <row r="332" ht="15.75" customHeight="1">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row>
    <row r="333" ht="15.75" customHeight="1">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row>
    <row r="334" ht="15.75" customHeight="1">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row>
    <row r="335" ht="15.75" customHeight="1">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row>
    <row r="336" ht="15.75" customHeight="1">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row>
    <row r="337" ht="15.75" customHeight="1">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row>
    <row r="338" ht="15.75" customHeight="1">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row>
    <row r="339" ht="15.75" customHeight="1">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row>
    <row r="340" ht="15.75" customHeight="1">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row>
    <row r="341" ht="15.75" customHeight="1">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row>
    <row r="342" ht="15.75" customHeight="1">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row>
    <row r="343" ht="15.75" customHeight="1">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row>
    <row r="344" ht="15.75" customHeight="1">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row>
    <row r="345" ht="15.75" customHeight="1">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row>
    <row r="346" ht="15.75" customHeight="1">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row>
    <row r="347" ht="15.75" customHeight="1">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row>
    <row r="348" ht="15.75" customHeight="1">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row>
    <row r="349" ht="15.75" customHeight="1">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row>
    <row r="350" ht="15.75" customHeight="1">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row>
    <row r="351" ht="15.75" customHeight="1">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row>
    <row r="352" ht="15.75" customHeight="1">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row>
    <row r="353" ht="15.75" customHeight="1">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row>
    <row r="354" ht="15.75" customHeight="1">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row>
    <row r="355" ht="15.75" customHeight="1">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row>
    <row r="356" ht="15.75" customHeight="1">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row>
    <row r="357" ht="15.75" customHeight="1">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row>
    <row r="358" ht="15.75" customHeight="1">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row>
    <row r="359" ht="15.75" customHeight="1">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row>
    <row r="360" ht="15.75" customHeight="1">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row>
    <row r="361" ht="15.75" customHeight="1">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row>
    <row r="362" ht="15.75" customHeight="1">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row>
    <row r="363" ht="15.75" customHeight="1">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row>
    <row r="364" ht="15.75" customHeight="1">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row>
    <row r="365" ht="15.75" customHeight="1">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row>
    <row r="366" ht="15.75" customHeight="1">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row>
    <row r="367" ht="15.75" customHeight="1">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row>
    <row r="368" ht="15.75" customHeight="1">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row>
    <row r="369" ht="15.75" customHeight="1">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row>
    <row r="370" ht="15.75" customHeight="1">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row>
    <row r="371" ht="15.75" customHeight="1">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row>
    <row r="372" ht="15.75" customHeight="1">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row>
    <row r="373" ht="15.75" customHeight="1">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row>
    <row r="374" ht="15.75" customHeight="1">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row>
    <row r="375" ht="15.75" customHeight="1">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row>
    <row r="376" ht="15.75" customHeight="1">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row>
    <row r="377" ht="15.75" customHeight="1">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row>
    <row r="378" ht="15.75" customHeight="1">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row>
    <row r="379" ht="15.75" customHeight="1">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row>
    <row r="380" ht="15.75" customHeight="1">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row>
    <row r="381" ht="15.75" customHeight="1">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row>
    <row r="382" ht="15.75" customHeight="1">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row>
    <row r="383" ht="15.75" customHeight="1">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row>
    <row r="384" ht="15.75" customHeight="1">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row>
    <row r="385" ht="15.75" customHeight="1">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row>
    <row r="386" ht="15.75" customHeight="1">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row>
    <row r="387" ht="15.75" customHeight="1">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row>
    <row r="388" ht="15.75" customHeight="1">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row>
    <row r="389" ht="15.75" customHeight="1">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row>
    <row r="390" ht="15.75" customHeight="1">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row>
    <row r="391" ht="15.75" customHeight="1">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row>
    <row r="392" ht="15.75" customHeight="1">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row>
    <row r="393" ht="15.75" customHeight="1">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row>
    <row r="394" ht="15.75" customHeight="1">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row>
    <row r="395" ht="15.75" customHeight="1">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row>
    <row r="396" ht="15.75" customHeight="1">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row>
    <row r="397" ht="15.75" customHeight="1">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row>
    <row r="398" ht="15.75" customHeight="1">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row>
    <row r="399" ht="15.75" customHeight="1">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row>
    <row r="400" ht="15.75" customHeight="1">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row>
    <row r="401" ht="15.75" customHeight="1">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row>
    <row r="402" ht="15.75" customHeight="1">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row>
    <row r="403" ht="15.75" customHeight="1">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row>
    <row r="404" ht="15.75" customHeight="1">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row>
    <row r="405" ht="15.75" customHeight="1">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row>
    <row r="406" ht="15.75" customHeight="1">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row>
    <row r="407" ht="15.75" customHeight="1">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row>
    <row r="408" ht="15.75" customHeight="1">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row>
    <row r="409" ht="15.75" customHeight="1">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row>
    <row r="410" ht="15.75" customHeight="1">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row>
    <row r="411" ht="15.75" customHeight="1">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row>
    <row r="412" ht="15.75" customHeight="1">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row>
    <row r="413" ht="15.75" customHeight="1">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row>
    <row r="414" ht="15.75" customHeight="1">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row>
    <row r="415" ht="15.75" customHeight="1">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row>
    <row r="416" ht="15.75" customHeight="1">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row>
    <row r="417" ht="15.75" customHeight="1">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row>
    <row r="418" ht="15.75" customHeight="1">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row>
    <row r="419" ht="15.75" customHeight="1">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row>
    <row r="420" ht="15.75" customHeight="1">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row>
    <row r="421" ht="15.75" customHeight="1">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row>
    <row r="422" ht="15.75" customHeight="1">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row>
    <row r="423" ht="15.75" customHeight="1">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row>
    <row r="424" ht="15.75" customHeight="1">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row>
    <row r="425" ht="15.75" customHeight="1">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row>
    <row r="426" ht="15.75" customHeight="1">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row>
    <row r="427" ht="15.75" customHeight="1">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row>
    <row r="428" ht="15.75" customHeight="1">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row>
    <row r="429" ht="15.75" customHeight="1">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row>
    <row r="430" ht="15.75" customHeight="1">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row>
    <row r="431" ht="15.75" customHeight="1">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row>
    <row r="432" ht="15.75" customHeight="1">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row>
    <row r="433" ht="15.75" customHeight="1">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row>
    <row r="434" ht="15.75" customHeight="1">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row>
    <row r="435" ht="15.75" customHeight="1">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row>
    <row r="436" ht="15.75" customHeight="1">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row>
    <row r="437" ht="15.75" customHeight="1">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row>
    <row r="438" ht="15.75" customHeight="1">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row>
    <row r="439" ht="15.75" customHeight="1">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row>
    <row r="440" ht="15.75" customHeight="1">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row>
    <row r="441" ht="15.75" customHeight="1">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row>
    <row r="442" ht="15.75" customHeight="1">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row>
    <row r="443" ht="15.75" customHeight="1">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row>
    <row r="444" ht="15.75" customHeight="1">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row>
    <row r="445" ht="15.75" customHeight="1">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row>
    <row r="446" ht="15.75" customHeight="1">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row>
    <row r="447" ht="15.75" customHeight="1">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row>
    <row r="448" ht="15.75" customHeight="1">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row>
    <row r="449" ht="15.75" customHeight="1">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row>
    <row r="450" ht="15.75" customHeight="1">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row>
    <row r="451" ht="15.75" customHeight="1">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row>
    <row r="452" ht="15.75" customHeight="1">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row>
    <row r="453" ht="15.75" customHeight="1">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row>
    <row r="454" ht="15.75" customHeight="1">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row>
    <row r="455" ht="15.75" customHeight="1">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row>
    <row r="456" ht="15.75" customHeight="1">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row>
    <row r="457" ht="15.75" customHeight="1">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row>
    <row r="458" ht="15.75" customHeight="1">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row>
    <row r="459" ht="15.75" customHeight="1">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row>
    <row r="460" ht="15.75" customHeight="1">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row>
    <row r="461" ht="15.75" customHeight="1">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row>
    <row r="462" ht="15.75" customHeight="1">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row>
    <row r="463" ht="15.75" customHeight="1">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row>
    <row r="464" ht="15.75" customHeight="1">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row>
    <row r="465" ht="15.75" customHeight="1">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row>
    <row r="466" ht="15.75" customHeight="1">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row>
    <row r="467" ht="15.75" customHeight="1">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row>
    <row r="468" ht="15.75" customHeight="1">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row>
    <row r="469" ht="15.75" customHeight="1">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row>
    <row r="470" ht="15.75" customHeight="1">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row>
    <row r="471" ht="15.75" customHeight="1">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row>
    <row r="472" ht="15.75" customHeight="1">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row>
    <row r="473" ht="15.75" customHeight="1">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row>
    <row r="474" ht="15.75" customHeight="1">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row>
    <row r="475" ht="15.75" customHeight="1">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row>
    <row r="476" ht="15.75" customHeight="1">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row>
    <row r="477" ht="15.75" customHeight="1">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row>
    <row r="478" ht="15.75" customHeight="1">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row>
    <row r="479" ht="15.75" customHeight="1">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row>
    <row r="480" ht="15.75" customHeight="1">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row>
    <row r="481" ht="15.75" customHeight="1">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row>
    <row r="482" ht="15.75" customHeight="1">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row>
    <row r="483" ht="15.75" customHeight="1">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row>
    <row r="484" ht="15.75" customHeight="1">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row>
    <row r="485" ht="15.75" customHeight="1">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row>
    <row r="486" ht="15.75" customHeight="1">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row>
    <row r="487" ht="15.75" customHeight="1">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row>
    <row r="488" ht="15.75" customHeight="1">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row>
    <row r="489" ht="15.75" customHeight="1">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row>
    <row r="490" ht="15.75" customHeight="1">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row>
    <row r="491" ht="15.75" customHeight="1">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row>
    <row r="492" ht="15.75" customHeight="1">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row>
    <row r="493" ht="15.75" customHeight="1">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row>
    <row r="494" ht="15.75" customHeight="1">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row>
    <row r="495" ht="15.75" customHeight="1">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row>
    <row r="496" ht="15.75" customHeight="1">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row>
    <row r="497" ht="15.75" customHeight="1">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row>
    <row r="498" ht="15.75" customHeight="1">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row>
    <row r="499" ht="15.75" customHeight="1">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row>
    <row r="500" ht="15.75" customHeight="1">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row>
    <row r="501" ht="15.75" customHeight="1">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row>
    <row r="502" ht="15.75" customHeight="1">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row>
    <row r="503" ht="15.75" customHeight="1">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row>
    <row r="504" ht="15.75" customHeight="1">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row>
    <row r="505" ht="15.75" customHeight="1">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row>
    <row r="506" ht="15.75" customHeight="1">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row>
    <row r="507" ht="15.75" customHeight="1">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row>
    <row r="508" ht="15.75" customHeight="1">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row>
    <row r="509" ht="15.75" customHeight="1">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row>
    <row r="510" ht="15.75" customHeight="1">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row>
    <row r="511" ht="15.75" customHeight="1">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row>
    <row r="512" ht="15.75" customHeight="1">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row>
    <row r="513" ht="15.75" customHeight="1">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row>
    <row r="514" ht="15.75" customHeight="1">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row>
    <row r="515" ht="15.75" customHeight="1">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row>
    <row r="516" ht="15.75" customHeight="1">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row>
    <row r="517" ht="15.75" customHeight="1">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row>
    <row r="518" ht="15.75" customHeight="1">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row>
    <row r="519" ht="15.75" customHeight="1">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row>
    <row r="520" ht="15.75" customHeight="1">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row>
    <row r="521" ht="15.75" customHeight="1">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row>
    <row r="522" ht="15.75" customHeight="1">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row>
    <row r="523" ht="15.75" customHeight="1">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row>
    <row r="524" ht="15.75" customHeight="1">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row>
    <row r="525" ht="15.75" customHeight="1">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row>
    <row r="526" ht="15.75" customHeight="1">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row>
    <row r="527" ht="15.75" customHeight="1">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row>
    <row r="528" ht="15.75" customHeight="1">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row>
    <row r="529" ht="15.75" customHeight="1">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row>
    <row r="530" ht="15.75" customHeight="1">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row>
    <row r="531" ht="15.75" customHeight="1">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row>
    <row r="532" ht="15.75" customHeight="1">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row>
    <row r="533" ht="15.75" customHeight="1">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row>
    <row r="534" ht="15.75" customHeight="1">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row>
    <row r="535" ht="15.75" customHeight="1">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row>
    <row r="536" ht="15.75" customHeight="1">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row>
    <row r="537" ht="15.75" customHeight="1">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row>
    <row r="538" ht="15.75" customHeight="1">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row>
    <row r="539" ht="15.75" customHeight="1">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row>
    <row r="540" ht="15.75" customHeight="1">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row>
    <row r="541" ht="15.75" customHeight="1">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row>
    <row r="542" ht="15.75" customHeight="1">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row>
    <row r="543" ht="15.75" customHeight="1">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row>
    <row r="544" ht="15.75" customHeight="1">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row>
    <row r="545" ht="15.75" customHeight="1">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row>
    <row r="546" ht="15.75" customHeight="1">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row>
    <row r="547" ht="15.75" customHeight="1">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row>
    <row r="548" ht="15.75" customHeight="1">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row>
    <row r="549" ht="15.75" customHeight="1">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row>
    <row r="550" ht="15.75" customHeight="1">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row>
    <row r="551" ht="15.75" customHeight="1">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row>
    <row r="552" ht="15.75" customHeight="1">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row>
    <row r="553" ht="15.75" customHeight="1">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row>
    <row r="554" ht="15.75" customHeight="1">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row>
    <row r="555" ht="15.75" customHeight="1">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row>
    <row r="556" ht="15.75" customHeight="1">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row>
    <row r="557" ht="15.75" customHeight="1">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row>
    <row r="558" ht="15.75" customHeight="1">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row>
    <row r="559" ht="15.75" customHeight="1">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row>
    <row r="560" ht="15.75" customHeight="1">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row>
    <row r="561" ht="15.75" customHeight="1">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row>
    <row r="562" ht="15.75" customHeight="1">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row>
    <row r="563" ht="15.75" customHeight="1">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row>
    <row r="564" ht="15.75" customHeight="1">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row>
    <row r="565" ht="15.75" customHeight="1">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row>
    <row r="566" ht="15.75" customHeight="1">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row>
    <row r="567" ht="15.75" customHeight="1">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row>
    <row r="568" ht="15.75" customHeight="1">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row>
    <row r="569" ht="15.75" customHeight="1">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row>
    <row r="570" ht="15.75" customHeight="1">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row>
    <row r="571" ht="15.75" customHeight="1">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row>
    <row r="572" ht="15.75" customHeight="1">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row>
    <row r="573" ht="15.75" customHeight="1">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row>
    <row r="574" ht="15.75" customHeight="1">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row>
    <row r="575" ht="15.75" customHeight="1">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row>
    <row r="576" ht="15.75" customHeight="1">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row>
    <row r="577" ht="15.75" customHeight="1">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row>
    <row r="578" ht="15.75" customHeight="1">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row>
    <row r="579" ht="15.75" customHeight="1">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row>
    <row r="580" ht="15.75" customHeight="1">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row>
    <row r="581" ht="15.75" customHeight="1">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row>
    <row r="582" ht="15.75" customHeight="1">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row>
    <row r="583" ht="15.75" customHeight="1">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row>
    <row r="584" ht="15.75" customHeight="1">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row>
    <row r="585" ht="15.75" customHeight="1">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row>
    <row r="586" ht="15.75" customHeight="1">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row>
    <row r="587" ht="15.75" customHeight="1">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row>
    <row r="588" ht="15.75" customHeight="1">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row>
    <row r="589" ht="15.75" customHeight="1">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row>
    <row r="590" ht="15.75" customHeight="1">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row>
    <row r="591" ht="15.75" customHeight="1">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row>
    <row r="592" ht="15.75" customHeight="1">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row>
    <row r="593" ht="15.75" customHeight="1">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row>
    <row r="594" ht="15.75" customHeight="1">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row>
    <row r="595" ht="15.75" customHeight="1">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row>
    <row r="596" ht="15.75" customHeight="1">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row>
    <row r="597" ht="15.75" customHeight="1">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row>
    <row r="598" ht="15.75" customHeight="1">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row>
    <row r="599" ht="15.75" customHeight="1">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row>
    <row r="600" ht="15.75" customHeight="1">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row>
    <row r="601" ht="15.75" customHeight="1">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row>
    <row r="602" ht="15.75" customHeight="1">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row>
    <row r="603" ht="15.75" customHeight="1">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row>
    <row r="604" ht="15.75" customHeight="1">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row>
    <row r="605" ht="15.75" customHeight="1">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row>
    <row r="606" ht="15.75" customHeight="1">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row>
    <row r="607" ht="15.75" customHeight="1">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row>
    <row r="608" ht="15.75" customHeight="1">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row>
    <row r="609" ht="15.75" customHeight="1">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row>
    <row r="610" ht="15.75" customHeight="1">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row>
    <row r="611" ht="15.75" customHeight="1">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row>
    <row r="612" ht="15.75" customHeight="1">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row>
    <row r="613" ht="15.75" customHeight="1">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row>
    <row r="614" ht="15.75" customHeight="1">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row>
    <row r="615" ht="15.75" customHeight="1">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row>
    <row r="616" ht="15.75" customHeight="1">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row>
    <row r="617" ht="15.75" customHeight="1">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row>
    <row r="618" ht="15.75" customHeight="1">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row>
    <row r="619" ht="15.75" customHeight="1">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row>
    <row r="620" ht="15.75" customHeight="1">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row>
    <row r="621" ht="15.75" customHeight="1">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row>
    <row r="622" ht="15.75" customHeight="1">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row>
    <row r="623" ht="15.75" customHeight="1">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row>
    <row r="624" ht="15.75" customHeight="1">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row>
    <row r="625" ht="15.75" customHeight="1">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row>
    <row r="626" ht="15.75" customHeight="1">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row>
    <row r="627" ht="15.75" customHeight="1">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row>
    <row r="628" ht="15.75" customHeight="1">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row>
    <row r="629" ht="15.75" customHeight="1">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row>
    <row r="630" ht="15.75" customHeight="1">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row>
    <row r="631" ht="15.75" customHeight="1">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row>
    <row r="632" ht="15.75" customHeight="1">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row>
    <row r="633" ht="15.75" customHeight="1">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row>
    <row r="634" ht="15.75" customHeight="1">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row>
    <row r="635" ht="15.75" customHeight="1">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row>
    <row r="636" ht="15.75" customHeight="1">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row>
    <row r="637" ht="15.75" customHeight="1">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row>
    <row r="638" ht="15.75" customHeight="1">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row>
    <row r="639" ht="15.75" customHeight="1">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row>
    <row r="640" ht="15.75" customHeight="1">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row>
    <row r="641" ht="15.75" customHeight="1">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row>
    <row r="642" ht="15.75" customHeight="1">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row>
    <row r="643" ht="15.75" customHeight="1">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row>
    <row r="644" ht="15.75" customHeight="1">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row>
    <row r="645" ht="15.75" customHeight="1">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row>
    <row r="646" ht="15.75" customHeight="1">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row>
    <row r="647" ht="15.75" customHeight="1">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row>
    <row r="648" ht="15.75" customHeight="1">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row>
    <row r="649" ht="15.75" customHeight="1">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row>
    <row r="650" ht="15.75" customHeight="1">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row>
    <row r="651" ht="15.75" customHeight="1">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row>
    <row r="652" ht="15.75" customHeight="1">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row>
    <row r="653" ht="15.75" customHeight="1">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row>
    <row r="654" ht="15.75" customHeight="1">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row>
    <row r="655" ht="15.75" customHeight="1">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row>
    <row r="656" ht="15.75" customHeight="1">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row>
    <row r="657" ht="15.75" customHeight="1">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row>
    <row r="658" ht="15.75" customHeight="1">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row>
    <row r="659" ht="15.75" customHeight="1">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row>
    <row r="660" ht="15.75" customHeight="1">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row>
    <row r="661" ht="15.75" customHeight="1">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row>
    <row r="662" ht="15.75" customHeight="1">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row>
    <row r="663" ht="15.75" customHeight="1">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row>
    <row r="664" ht="15.75" customHeight="1">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row>
    <row r="665" ht="15.75" customHeight="1">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row>
    <row r="666" ht="15.75" customHeight="1">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row>
    <row r="667" ht="15.75" customHeight="1">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row>
    <row r="668" ht="15.75" customHeight="1">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row>
    <row r="669" ht="15.75" customHeight="1">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row>
    <row r="670" ht="15.75" customHeight="1">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row>
    <row r="671" ht="15.75" customHeight="1">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row>
    <row r="672" ht="15.75" customHeight="1">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row>
    <row r="673" ht="15.75" customHeight="1">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row>
    <row r="674" ht="15.75" customHeight="1">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row>
    <row r="675" ht="15.75" customHeight="1">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row>
    <row r="676" ht="15.75" customHeight="1">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row>
    <row r="677" ht="15.75" customHeight="1">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row>
    <row r="678" ht="15.75" customHeight="1">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row>
    <row r="679" ht="15.75" customHeight="1">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row>
    <row r="680" ht="15.75" customHeight="1">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row>
    <row r="681" ht="15.75" customHeight="1">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row>
    <row r="682" ht="15.75" customHeight="1">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row>
    <row r="683" ht="15.75" customHeight="1">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row>
    <row r="684" ht="15.75" customHeight="1">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row>
    <row r="685" ht="15.75" customHeight="1">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row>
    <row r="686" ht="15.75" customHeight="1">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row>
    <row r="687" ht="15.75" customHeight="1">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row>
    <row r="688" ht="15.75" customHeight="1">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row>
    <row r="689" ht="15.75" customHeight="1">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row>
    <row r="690" ht="15.75" customHeight="1">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row>
    <row r="691" ht="15.75" customHeight="1">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row>
    <row r="692" ht="15.75" customHeight="1">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row>
    <row r="693" ht="15.75" customHeight="1">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row>
    <row r="694" ht="15.75" customHeight="1">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row>
    <row r="695" ht="15.75" customHeight="1">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row>
    <row r="696" ht="15.75" customHeight="1">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row>
    <row r="697" ht="15.75" customHeight="1">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row>
    <row r="698" ht="15.75" customHeight="1">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row>
    <row r="699" ht="15.75" customHeight="1">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row>
    <row r="700" ht="15.75" customHeight="1">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row>
    <row r="701" ht="15.75" customHeight="1">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row>
    <row r="702" ht="15.75" customHeight="1">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row>
    <row r="703" ht="15.75" customHeight="1">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row>
    <row r="704" ht="15.75" customHeight="1">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row>
    <row r="705" ht="15.75" customHeight="1">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row>
    <row r="706" ht="15.75" customHeight="1">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row>
    <row r="707" ht="15.75" customHeight="1">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row>
    <row r="708" ht="15.75" customHeight="1">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row>
    <row r="709" ht="15.75" customHeight="1">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row>
    <row r="710" ht="15.75" customHeight="1">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row>
    <row r="711" ht="15.75" customHeight="1">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row>
    <row r="712" ht="15.75" customHeight="1">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row>
    <row r="713" ht="15.75" customHeight="1">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row>
    <row r="714" ht="15.75" customHeight="1">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row>
    <row r="715" ht="15.75" customHeight="1">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row>
    <row r="716" ht="15.75" customHeight="1">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row>
    <row r="717" ht="15.75" customHeight="1">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row>
    <row r="718" ht="15.75" customHeight="1">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row>
    <row r="719" ht="15.75" customHeight="1">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row>
    <row r="720" ht="15.75" customHeight="1">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row>
    <row r="721" ht="15.75" customHeight="1">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row>
    <row r="722" ht="15.75" customHeight="1">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row>
    <row r="723" ht="15.75" customHeight="1">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row>
    <row r="724" ht="15.75" customHeight="1">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row>
    <row r="725" ht="15.75" customHeight="1">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row>
    <row r="726" ht="15.75" customHeight="1">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row>
    <row r="727" ht="15.75" customHeight="1">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row>
    <row r="728" ht="15.75" customHeight="1">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row>
    <row r="729" ht="15.75" customHeight="1">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row>
    <row r="730" ht="15.75" customHeight="1">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row>
    <row r="731" ht="15.75" customHeight="1">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row>
    <row r="732" ht="15.75" customHeight="1">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row>
    <row r="733" ht="15.75" customHeight="1">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row>
    <row r="734" ht="15.75" customHeight="1">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row>
    <row r="735" ht="15.75" customHeight="1">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row>
    <row r="736" ht="15.75" customHeight="1">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row>
    <row r="737" ht="15.75" customHeight="1">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row>
    <row r="738" ht="15.75" customHeight="1">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row>
    <row r="739" ht="15.75" customHeight="1">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row>
    <row r="740" ht="15.75" customHeight="1">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row>
    <row r="741" ht="15.75" customHeight="1">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row>
    <row r="742" ht="15.75" customHeight="1">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row>
    <row r="743" ht="15.75" customHeight="1">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row>
    <row r="744" ht="15.75" customHeight="1">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row>
    <row r="745" ht="15.75" customHeight="1">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row>
    <row r="746" ht="15.75" customHeight="1">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row>
    <row r="747" ht="15.75" customHeight="1">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row>
    <row r="748" ht="15.75" customHeight="1">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row>
    <row r="749" ht="15.75" customHeight="1">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row>
    <row r="750" ht="15.75" customHeight="1">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row>
    <row r="751" ht="15.75" customHeight="1">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row>
    <row r="752" ht="15.75" customHeight="1">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row>
    <row r="753" ht="15.75" customHeight="1">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row>
    <row r="754" ht="15.75" customHeight="1">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row>
    <row r="755" ht="15.75" customHeight="1">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row>
    <row r="756" ht="15.75" customHeight="1">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row>
    <row r="757" ht="15.75" customHeight="1">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row>
    <row r="758" ht="15.75" customHeight="1">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row>
    <row r="759" ht="15.75" customHeight="1">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row>
    <row r="760" ht="15.75" customHeight="1">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row>
    <row r="761" ht="15.75" customHeight="1">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row>
    <row r="762" ht="15.75" customHeight="1">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row>
    <row r="763" ht="15.75" customHeight="1">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row>
    <row r="764" ht="15.75" customHeight="1">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row>
    <row r="765" ht="15.75" customHeight="1">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row>
    <row r="766" ht="15.75" customHeight="1">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row>
    <row r="767" ht="15.75" customHeight="1">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row>
    <row r="768" ht="15.75" customHeight="1">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row>
    <row r="769" ht="15.75" customHeight="1">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row>
    <row r="770" ht="15.75" customHeight="1">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row>
    <row r="771" ht="15.75" customHeight="1">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row>
    <row r="772" ht="15.75" customHeight="1">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row>
    <row r="773" ht="15.75" customHeight="1">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row>
    <row r="774" ht="15.75" customHeight="1">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row>
    <row r="775" ht="15.75" customHeight="1">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row>
    <row r="776" ht="15.75" customHeight="1">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row>
    <row r="777" ht="15.75" customHeight="1">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row>
    <row r="778" ht="15.75" customHeight="1">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row>
    <row r="779" ht="15.75" customHeight="1">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row>
    <row r="780" ht="15.75" customHeight="1">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row>
    <row r="781" ht="15.75" customHeight="1">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row>
    <row r="782" ht="15.75" customHeight="1">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row>
    <row r="783" ht="15.75" customHeight="1">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row>
    <row r="784" ht="15.75" customHeight="1">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row>
    <row r="785" ht="15.75" customHeight="1">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row>
    <row r="786" ht="15.75" customHeight="1">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row>
    <row r="787" ht="15.75" customHeight="1">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row>
    <row r="788" ht="15.75" customHeight="1">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row>
    <row r="789" ht="15.75" customHeight="1">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row>
    <row r="790" ht="15.75" customHeight="1">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row>
    <row r="791" ht="15.75" customHeight="1">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row>
    <row r="792" ht="15.75" customHeight="1">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row>
    <row r="793" ht="15.75" customHeight="1">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row>
    <row r="794" ht="15.75" customHeight="1">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row>
    <row r="795" ht="15.75" customHeight="1">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row>
    <row r="796" ht="15.75" customHeight="1">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row>
    <row r="797" ht="15.75" customHeight="1">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row>
    <row r="798" ht="15.75" customHeight="1">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row>
    <row r="799" ht="15.75" customHeight="1">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row>
    <row r="800" ht="15.75" customHeight="1">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row>
    <row r="801" ht="15.75" customHeight="1">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row>
    <row r="802" ht="15.75" customHeight="1">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row>
    <row r="803" ht="15.75" customHeight="1">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row>
    <row r="804" ht="15.75" customHeight="1">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row>
    <row r="805" ht="15.75" customHeight="1">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row>
    <row r="806" ht="15.75" customHeight="1">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row>
    <row r="807" ht="15.75" customHeight="1">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row>
    <row r="808" ht="15.75" customHeight="1">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row>
    <row r="809" ht="15.75" customHeight="1">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row>
    <row r="810" ht="15.75" customHeight="1">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row>
    <row r="811" ht="15.75" customHeight="1">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row>
    <row r="812" ht="15.75" customHeight="1">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row>
    <row r="813" ht="15.75" customHeight="1">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row>
    <row r="814" ht="15.75" customHeight="1">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row>
    <row r="815" ht="15.75" customHeight="1">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row>
    <row r="816" ht="15.75" customHeight="1">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row>
    <row r="817" ht="15.75" customHeight="1">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row>
    <row r="818" ht="15.75" customHeight="1">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row>
    <row r="819" ht="15.75" customHeight="1">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row>
    <row r="820" ht="15.75" customHeight="1">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row>
    <row r="821" ht="15.75" customHeight="1">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row>
    <row r="822" ht="15.75" customHeight="1">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row>
    <row r="823" ht="15.75" customHeight="1">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row>
    <row r="824" ht="15.75" customHeight="1">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row>
    <row r="825" ht="15.75" customHeight="1">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row>
    <row r="826" ht="15.75" customHeight="1">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row>
    <row r="827" ht="15.75" customHeight="1">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row>
    <row r="828" ht="15.75" customHeight="1">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row>
    <row r="829" ht="15.75" customHeight="1">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row>
    <row r="830" ht="15.75" customHeight="1">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row>
    <row r="831" ht="15.75" customHeight="1">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row>
    <row r="832" ht="15.75" customHeight="1">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row>
    <row r="833" ht="15.75" customHeight="1">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row>
    <row r="834" ht="15.75" customHeight="1">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row>
    <row r="835" ht="15.75" customHeight="1">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row>
    <row r="836" ht="15.75" customHeight="1">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row>
    <row r="837" ht="15.75" customHeight="1">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row>
    <row r="838" ht="15.75" customHeight="1">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row>
    <row r="839" ht="15.75" customHeight="1">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row>
    <row r="840" ht="15.75" customHeight="1">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row>
    <row r="841" ht="15.75" customHeight="1">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row>
    <row r="842" ht="15.75" customHeight="1">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row>
    <row r="843" ht="15.75" customHeight="1">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row>
    <row r="844" ht="15.75" customHeight="1">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row>
    <row r="845" ht="15.75" customHeight="1">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row>
    <row r="846" ht="15.75" customHeight="1">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row>
    <row r="847" ht="15.75" customHeight="1">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row>
    <row r="848" ht="15.75" customHeight="1">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row>
    <row r="849" ht="15.75" customHeight="1">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row>
    <row r="850" ht="15.75" customHeight="1">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row>
    <row r="851" ht="15.75" customHeight="1">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row>
    <row r="852" ht="15.75" customHeight="1">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row>
    <row r="853" ht="15.75" customHeight="1">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row>
    <row r="854" ht="15.75" customHeight="1">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row>
    <row r="855" ht="15.75" customHeight="1">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row>
    <row r="856" ht="15.75" customHeight="1">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row>
    <row r="857" ht="15.75" customHeight="1">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row>
    <row r="858" ht="15.75" customHeight="1">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row>
    <row r="859" ht="15.75" customHeight="1">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row>
    <row r="860" ht="15.75" customHeight="1">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row>
    <row r="861" ht="15.75" customHeight="1">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row>
    <row r="862" ht="15.75" customHeight="1">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row>
    <row r="863" ht="15.75" customHeight="1">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row>
    <row r="864" ht="15.75" customHeight="1">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row>
    <row r="865" ht="15.75" customHeight="1">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row>
    <row r="866" ht="15.75" customHeight="1">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row>
    <row r="867" ht="15.75" customHeight="1">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row>
    <row r="868" ht="15.75" customHeight="1">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row>
    <row r="869" ht="15.75" customHeight="1">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row>
    <row r="870" ht="15.75" customHeight="1">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row>
    <row r="871" ht="15.75" customHeight="1">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row>
    <row r="872" ht="15.75" customHeight="1">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row>
    <row r="873" ht="15.75" customHeight="1">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row>
    <row r="874" ht="15.75" customHeight="1">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row>
    <row r="875" ht="15.75" customHeight="1">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row>
    <row r="876" ht="15.75" customHeight="1">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row>
    <row r="877" ht="15.75" customHeight="1">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row>
    <row r="878" ht="15.75" customHeight="1">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row>
    <row r="879" ht="15.75" customHeight="1">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row>
    <row r="880" ht="15.75" customHeight="1">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row>
    <row r="881" ht="15.75" customHeight="1">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row>
    <row r="882" ht="15.75" customHeight="1">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row>
    <row r="883" ht="15.75" customHeight="1">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row>
    <row r="884" ht="15.75" customHeight="1">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row>
    <row r="885" ht="15.75" customHeight="1">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row>
    <row r="886" ht="15.75" customHeight="1">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row>
    <row r="887" ht="15.75" customHeight="1">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row>
    <row r="888" ht="15.75" customHeight="1">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row>
    <row r="889" ht="15.75" customHeight="1">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row>
    <row r="890" ht="15.75" customHeight="1">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row>
    <row r="891" ht="15.75" customHeight="1">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row>
    <row r="892" ht="15.75" customHeight="1">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row>
    <row r="893" ht="15.75" customHeight="1">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row>
    <row r="894" ht="15.75" customHeight="1">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row>
    <row r="895" ht="15.75" customHeight="1">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row>
    <row r="896" ht="15.75" customHeight="1">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row>
    <row r="897" ht="15.75" customHeight="1">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row>
    <row r="898" ht="15.75" customHeight="1">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row>
    <row r="899" ht="15.75" customHeight="1">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row>
    <row r="900" ht="15.75" customHeight="1">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row>
    <row r="901" ht="15.75" customHeight="1">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row>
    <row r="902" ht="15.75" customHeight="1">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row>
    <row r="903" ht="15.75" customHeight="1">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row>
    <row r="904" ht="15.75" customHeight="1">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row>
    <row r="905" ht="15.75" customHeight="1">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row>
    <row r="906" ht="15.75" customHeight="1">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row>
    <row r="907" ht="15.75" customHeight="1">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row>
    <row r="908" ht="15.75" customHeight="1">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row>
    <row r="909" ht="15.75" customHeight="1">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row>
    <row r="910" ht="15.75" customHeight="1">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row>
    <row r="911" ht="15.75" customHeight="1">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row>
    <row r="912" ht="15.75" customHeight="1">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row>
    <row r="913" ht="15.75" customHeight="1">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row>
    <row r="914" ht="15.75" customHeight="1">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row>
    <row r="915" ht="15.75" customHeight="1">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row>
    <row r="916" ht="15.75" customHeight="1">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row>
    <row r="917" ht="15.75" customHeight="1">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row>
    <row r="918" ht="15.75" customHeight="1">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row>
    <row r="919" ht="15.75" customHeight="1">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row>
    <row r="920" ht="15.75" customHeight="1">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row>
    <row r="921" ht="15.75" customHeight="1">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row>
    <row r="922" ht="15.75" customHeight="1">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row>
    <row r="923" ht="15.75" customHeight="1">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row>
    <row r="924" ht="15.75" customHeight="1">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row>
    <row r="925" ht="15.75" customHeight="1">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row>
    <row r="926" ht="15.75" customHeight="1">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row>
    <row r="927" ht="15.75" customHeight="1">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row>
    <row r="928" ht="15.75" customHeight="1">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row>
    <row r="929" ht="15.75" customHeight="1">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row>
    <row r="930" ht="15.75" customHeight="1">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row>
    <row r="931" ht="15.75" customHeight="1">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row>
    <row r="932" ht="15.75" customHeight="1">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row>
    <row r="933" ht="15.75" customHeight="1">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row>
    <row r="934" ht="15.75" customHeight="1">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row>
    <row r="935" ht="15.75" customHeight="1">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row>
    <row r="936" ht="15.75" customHeight="1">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row>
    <row r="937" ht="15.75" customHeight="1">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row>
    <row r="938" ht="15.75" customHeight="1">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row>
    <row r="939" ht="15.75" customHeight="1">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row>
    <row r="940" ht="15.75" customHeight="1">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row>
    <row r="941" ht="15.75" customHeight="1">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row>
    <row r="942" ht="15.75" customHeight="1">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row>
    <row r="943" ht="15.75" customHeight="1">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row>
    <row r="944" ht="15.75" customHeight="1">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row>
    <row r="945" ht="15.75" customHeight="1">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row>
    <row r="946" ht="15.75" customHeight="1">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row>
    <row r="947" ht="15.75" customHeight="1">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row>
    <row r="948" ht="15.75" customHeight="1">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row>
    <row r="949" ht="15.75" customHeight="1">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row>
    <row r="950" ht="15.75" customHeight="1">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row>
    <row r="951" ht="15.75" customHeight="1">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row>
    <row r="952" ht="15.75" customHeight="1">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row>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2:A5"/>
    <mergeCell ref="A6:A9"/>
    <mergeCell ref="A10:A19"/>
    <mergeCell ref="A20:A29"/>
    <mergeCell ref="A30:A39"/>
    <mergeCell ref="A40:A49"/>
    <mergeCell ref="A50:A59"/>
    <mergeCell ref="A60:A69"/>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7.38"/>
    <col customWidth="1" min="8" max="8" width="20.75"/>
  </cols>
  <sheetData>
    <row r="1"/>
    <row r="2"/>
    <row r="3"/>
    <row r="4">
      <c r="E4" s="71">
        <f>D3+D4</f>
        <v>327</v>
      </c>
    </row>
    <row r="5">
      <c r="E5" s="72"/>
    </row>
    <row r="6">
      <c r="E6" s="72"/>
    </row>
    <row r="7"/>
    <row r="8"/>
    <row r="9">
      <c r="F9" s="28"/>
    </row>
    <row r="10">
      <c r="B10" s="28"/>
      <c r="D10" s="28"/>
      <c r="F10" s="28"/>
    </row>
    <row r="11">
      <c r="B11" s="28"/>
      <c r="D11" s="28"/>
      <c r="F11" s="28"/>
    </row>
    <row r="12">
      <c r="B12" s="28"/>
      <c r="D12" s="28"/>
      <c r="F12" s="28"/>
    </row>
    <row r="13">
      <c r="B13" s="28"/>
      <c r="D13" s="28"/>
      <c r="F13" s="28"/>
    </row>
    <row r="14">
      <c r="B14" s="28"/>
      <c r="D14" s="28"/>
      <c r="F14" s="28"/>
    </row>
    <row r="15">
      <c r="B15" s="28"/>
      <c r="D15" s="28"/>
      <c r="F15" s="28"/>
    </row>
    <row r="16">
      <c r="B16" s="28"/>
      <c r="D16" s="28"/>
      <c r="F16" s="28"/>
    </row>
    <row r="17">
      <c r="B17" s="28"/>
      <c r="D17" s="28"/>
      <c r="F17" s="28"/>
    </row>
    <row r="18">
      <c r="B18" s="28"/>
      <c r="D18" s="28"/>
      <c r="F18" s="28"/>
    </row>
    <row r="19">
      <c r="B19" s="28"/>
      <c r="D19" s="28"/>
      <c r="F19" s="28"/>
    </row>
    <row r="20">
      <c r="B20" s="28"/>
      <c r="D20" s="28"/>
      <c r="F20" s="28"/>
    </row>
    <row r="21">
      <c r="A21" s="73"/>
      <c r="B21" s="73" t="s">
        <v>716</v>
      </c>
      <c r="C21" s="73"/>
      <c r="D21" s="73" t="s">
        <v>717</v>
      </c>
      <c r="E21" s="73"/>
      <c r="F21" s="73" t="s">
        <v>690</v>
      </c>
      <c r="G21" s="73"/>
    </row>
    <row r="22">
      <c r="A22" s="73"/>
      <c r="B22" s="73" t="s">
        <v>718</v>
      </c>
      <c r="C22" s="73" t="s">
        <v>719</v>
      </c>
      <c r="D22" s="73" t="s">
        <v>718</v>
      </c>
      <c r="E22" s="73" t="s">
        <v>719</v>
      </c>
      <c r="F22" s="73"/>
      <c r="G22" s="73"/>
    </row>
    <row r="23">
      <c r="A23" s="73" t="s">
        <v>30</v>
      </c>
      <c r="B23" s="73">
        <f t="shared" ref="B23:B24" si="1">B3</f>
        <v>209</v>
      </c>
      <c r="C23" s="74">
        <f>B23/B25</f>
        <v>0.7627737226</v>
      </c>
      <c r="D23" s="73">
        <f t="shared" ref="D23:D24" si="2">C3</f>
        <v>31</v>
      </c>
      <c r="E23" s="74">
        <f>D23/D25</f>
        <v>0.5849056604</v>
      </c>
      <c r="F23" s="73">
        <f t="shared" ref="F23:F24" si="3">SUM(B23,D23)</f>
        <v>240</v>
      </c>
      <c r="G23" s="74">
        <f>F23/F25</f>
        <v>0.7339449541</v>
      </c>
    </row>
    <row r="24">
      <c r="A24" s="73" t="s">
        <v>31</v>
      </c>
      <c r="B24" s="73">
        <f t="shared" si="1"/>
        <v>65</v>
      </c>
      <c r="C24" s="74">
        <f>B24/B25</f>
        <v>0.2372262774</v>
      </c>
      <c r="D24" s="73">
        <f t="shared" si="2"/>
        <v>22</v>
      </c>
      <c r="E24" s="74">
        <f>D24/D25</f>
        <v>0.4150943396</v>
      </c>
      <c r="F24" s="73">
        <f t="shared" si="3"/>
        <v>87</v>
      </c>
      <c r="G24" s="74">
        <f>F24/F25</f>
        <v>0.2660550459</v>
      </c>
    </row>
    <row r="25">
      <c r="A25" s="73" t="s">
        <v>720</v>
      </c>
      <c r="B25" s="73">
        <f>SUM(B23:B24)</f>
        <v>274</v>
      </c>
      <c r="C25" s="74">
        <f>B25/F25</f>
        <v>0.8379204893</v>
      </c>
      <c r="D25" s="73">
        <f>SUM(D23:D24)</f>
        <v>53</v>
      </c>
      <c r="E25" s="74">
        <f>D25/F25</f>
        <v>0.1620795107</v>
      </c>
      <c r="F25" s="75">
        <f>SUM(F23:F24)</f>
        <v>327</v>
      </c>
      <c r="G25" s="73"/>
    </row>
    <row r="26">
      <c r="A26" s="73"/>
      <c r="B26" s="73"/>
      <c r="C26" s="73"/>
      <c r="D26" s="73"/>
      <c r="E26" s="73"/>
      <c r="F26" s="73"/>
      <c r="G26" s="73"/>
    </row>
    <row r="31">
      <c r="A31" s="71" t="s">
        <v>690</v>
      </c>
    </row>
    <row r="32">
      <c r="A32" s="28" t="s">
        <v>721</v>
      </c>
      <c r="B32" s="76">
        <v>308.0</v>
      </c>
    </row>
    <row r="33">
      <c r="A33" s="28" t="s">
        <v>722</v>
      </c>
      <c r="B33" s="28">
        <f>D3+D4</f>
        <v>327</v>
      </c>
      <c r="C33" s="76" t="s">
        <v>723</v>
      </c>
    </row>
    <row r="35">
      <c r="A35" s="71" t="s">
        <v>724</v>
      </c>
    </row>
    <row r="36">
      <c r="A36" s="28" t="s">
        <v>721</v>
      </c>
      <c r="B36" s="76">
        <v>201.0</v>
      </c>
      <c r="C36" s="76" t="s">
        <v>725</v>
      </c>
    </row>
    <row r="37">
      <c r="A37" s="28" t="s">
        <v>726</v>
      </c>
      <c r="B37" s="28">
        <f>D5+D6</f>
        <v>294</v>
      </c>
      <c r="C37" s="77" t="s">
        <v>727</v>
      </c>
    </row>
    <row r="39">
      <c r="A39" s="71" t="s">
        <v>728</v>
      </c>
    </row>
    <row r="40">
      <c r="A40" s="28" t="s">
        <v>721</v>
      </c>
      <c r="B40" s="76">
        <v>107.0</v>
      </c>
      <c r="C40" s="76" t="s">
        <v>729</v>
      </c>
    </row>
    <row r="41">
      <c r="A41" s="28" t="s">
        <v>730</v>
      </c>
      <c r="B41" s="28">
        <f>'Fig5a Responses'!B19</f>
        <v>114</v>
      </c>
      <c r="C41" s="77" t="s">
        <v>727</v>
      </c>
    </row>
    <row r="42">
      <c r="A42" s="71"/>
    </row>
    <row r="43">
      <c r="A43" s="78" t="s">
        <v>731</v>
      </c>
    </row>
    <row r="44">
      <c r="A44" s="77" t="s">
        <v>721</v>
      </c>
      <c r="B44" s="70">
        <f>D9</f>
        <v>80</v>
      </c>
    </row>
    <row r="45">
      <c r="A45" s="76" t="s">
        <v>732</v>
      </c>
      <c r="B45" s="77">
        <v>62.0</v>
      </c>
      <c r="C45" s="79">
        <f t="shared" ref="C45:C46" si="4">B45/D3</f>
        <v>0.2583333333</v>
      </c>
      <c r="D45" s="77" t="s">
        <v>733</v>
      </c>
    </row>
    <row r="46">
      <c r="A46" s="77" t="s">
        <v>31</v>
      </c>
      <c r="B46" s="77">
        <v>28.0</v>
      </c>
      <c r="C46" s="79">
        <f t="shared" si="4"/>
        <v>0.3218390805</v>
      </c>
      <c r="D46" s="77" t="s">
        <v>734</v>
      </c>
    </row>
    <row r="47">
      <c r="A47" s="77" t="s">
        <v>735</v>
      </c>
      <c r="B47" s="70">
        <f>B45+B46</f>
        <v>90</v>
      </c>
      <c r="C47" s="79">
        <f>B47/B33</f>
        <v>0.2752293578</v>
      </c>
      <c r="D47" s="77" t="s">
        <v>736</v>
      </c>
    </row>
    <row r="48">
      <c r="B48" s="79"/>
    </row>
    <row r="52">
      <c r="A52" s="80" t="s">
        <v>737</v>
      </c>
    </row>
    <row r="55">
      <c r="A55" s="76" t="s">
        <v>738</v>
      </c>
      <c r="B55" s="28"/>
    </row>
    <row r="56">
      <c r="A56" s="28" t="s">
        <v>739</v>
      </c>
    </row>
    <row r="57">
      <c r="A57" s="28"/>
      <c r="H57" s="76" t="s">
        <v>740</v>
      </c>
    </row>
    <row r="58">
      <c r="A58" s="76" t="s">
        <v>741</v>
      </c>
      <c r="H58" s="76" t="s">
        <v>742</v>
      </c>
    </row>
    <row r="59">
      <c r="A59" s="28" t="s">
        <v>743</v>
      </c>
    </row>
    <row r="61">
      <c r="H61" s="76" t="s">
        <v>744</v>
      </c>
    </row>
    <row r="62">
      <c r="A62" s="76" t="s">
        <v>745</v>
      </c>
      <c r="B62" s="70">
        <f>183/213</f>
        <v>0.8591549296</v>
      </c>
      <c r="H62" s="76" t="s">
        <v>746</v>
      </c>
    </row>
    <row r="63">
      <c r="A63" s="76" t="s">
        <v>747</v>
      </c>
      <c r="B63" s="77">
        <f>30/213</f>
        <v>0.1408450704</v>
      </c>
    </row>
    <row r="64">
      <c r="H64" s="76" t="s">
        <v>748</v>
      </c>
    </row>
    <row r="65">
      <c r="A65" s="28" t="s">
        <v>749</v>
      </c>
      <c r="H65" s="76" t="s">
        <v>750</v>
      </c>
    </row>
    <row r="66">
      <c r="A66" s="28" t="s">
        <v>751</v>
      </c>
    </row>
    <row r="68">
      <c r="A68" s="28" t="s">
        <v>752</v>
      </c>
    </row>
    <row r="69">
      <c r="A69" s="76" t="s">
        <v>753</v>
      </c>
    </row>
    <row r="70">
      <c r="A70" s="76" t="s">
        <v>746</v>
      </c>
    </row>
    <row r="72">
      <c r="A72" s="28" t="s">
        <v>754</v>
      </c>
      <c r="B72" s="76" t="s">
        <v>755</v>
      </c>
      <c r="C72" s="81" t="s">
        <v>124</v>
      </c>
    </row>
    <row r="73">
      <c r="A73" s="28" t="s">
        <v>754</v>
      </c>
      <c r="B73" s="76" t="s">
        <v>756</v>
      </c>
      <c r="C73" s="81" t="s">
        <v>108</v>
      </c>
    </row>
    <row r="74">
      <c r="A74" s="28" t="s">
        <v>754</v>
      </c>
      <c r="B74" s="28" t="s">
        <v>757</v>
      </c>
      <c r="C74" s="81" t="s">
        <v>156</v>
      </c>
    </row>
    <row r="75">
      <c r="A75" s="28" t="s">
        <v>754</v>
      </c>
      <c r="B75" s="28" t="s">
        <v>758</v>
      </c>
      <c r="C75" s="81" t="s">
        <v>161</v>
      </c>
    </row>
    <row r="76">
      <c r="A76" s="28" t="s">
        <v>754</v>
      </c>
      <c r="B76" s="28" t="s">
        <v>759</v>
      </c>
      <c r="C76" s="81" t="s">
        <v>107</v>
      </c>
    </row>
    <row r="77">
      <c r="A77" s="28" t="s">
        <v>754</v>
      </c>
      <c r="B77" s="76" t="s">
        <v>760</v>
      </c>
      <c r="C77" s="81" t="s">
        <v>114</v>
      </c>
    </row>
    <row r="78">
      <c r="A78" s="28" t="s">
        <v>754</v>
      </c>
      <c r="B78" s="76" t="s">
        <v>761</v>
      </c>
      <c r="C78" s="81" t="s">
        <v>127</v>
      </c>
    </row>
    <row r="79">
      <c r="A79" s="28" t="s">
        <v>754</v>
      </c>
      <c r="B79" s="28" t="s">
        <v>762</v>
      </c>
      <c r="C79" s="81" t="s">
        <v>145</v>
      </c>
    </row>
    <row r="80">
      <c r="A80" s="28" t="s">
        <v>754</v>
      </c>
      <c r="B80" s="28" t="s">
        <v>763</v>
      </c>
      <c r="C80" s="81" t="s">
        <v>118</v>
      </c>
    </row>
    <row r="81">
      <c r="A81" s="28" t="s">
        <v>754</v>
      </c>
      <c r="B81" s="28" t="s">
        <v>764</v>
      </c>
      <c r="C81" s="81" t="s">
        <v>144</v>
      </c>
    </row>
    <row r="84">
      <c r="A84" s="28" t="s">
        <v>16</v>
      </c>
      <c r="B84" s="82" t="s">
        <v>765</v>
      </c>
      <c r="C84" s="81" t="s">
        <v>42</v>
      </c>
    </row>
    <row r="85">
      <c r="A85" s="28" t="s">
        <v>16</v>
      </c>
      <c r="B85" s="83" t="s">
        <v>763</v>
      </c>
      <c r="C85" s="81" t="s">
        <v>766</v>
      </c>
    </row>
    <row r="86">
      <c r="A86" s="28" t="s">
        <v>16</v>
      </c>
      <c r="B86" s="82" t="s">
        <v>764</v>
      </c>
      <c r="C86" s="81" t="s">
        <v>182</v>
      </c>
    </row>
    <row r="87">
      <c r="A87" s="28" t="s">
        <v>16</v>
      </c>
      <c r="B87" s="82" t="s">
        <v>767</v>
      </c>
      <c r="C87" s="81" t="s">
        <v>185</v>
      </c>
    </row>
    <row r="88">
      <c r="A88" s="28" t="s">
        <v>16</v>
      </c>
      <c r="B88" s="83" t="s">
        <v>768</v>
      </c>
      <c r="C88" s="81" t="s">
        <v>178</v>
      </c>
    </row>
    <row r="89">
      <c r="A89" s="28" t="s">
        <v>16</v>
      </c>
      <c r="B89" s="82" t="s">
        <v>769</v>
      </c>
      <c r="C89" s="81" t="s">
        <v>195</v>
      </c>
    </row>
    <row r="90">
      <c r="A90" s="28" t="s">
        <v>16</v>
      </c>
      <c r="B90" s="82" t="s">
        <v>770</v>
      </c>
      <c r="C90" s="81" t="s">
        <v>363</v>
      </c>
    </row>
    <row r="91">
      <c r="A91" s="28" t="s">
        <v>16</v>
      </c>
      <c r="B91" s="83" t="s">
        <v>760</v>
      </c>
      <c r="C91" s="81" t="s">
        <v>190</v>
      </c>
    </row>
  </sheetData>
  <hyperlinks>
    <hyperlink r:id="rId2" ref="A52"/>
  </hyperlinks>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5.38"/>
    <col customWidth="1" min="2" max="2" width="21.5"/>
  </cols>
  <sheetData>
    <row r="3"/>
    <row r="4"/>
    <row r="5"/>
    <row r="6"/>
    <row r="7"/>
    <row r="8"/>
    <row r="9"/>
    <row r="10"/>
    <row r="11"/>
    <row r="12"/>
    <row r="13"/>
    <row r="14"/>
    <row r="15"/>
    <row r="16"/>
    <row r="17"/>
    <row r="18"/>
    <row r="19"/>
    <row r="20"/>
    <row r="21"/>
    <row r="22"/>
    <row r="26"/>
    <row r="27"/>
    <row r="28"/>
    <row r="29"/>
    <row r="30"/>
    <row r="31"/>
    <row r="32"/>
    <row r="33"/>
    <row r="34"/>
    <row r="35"/>
    <row r="36"/>
    <row r="37"/>
    <row r="38"/>
    <row r="39"/>
    <row r="40"/>
    <row r="41"/>
    <row r="42"/>
    <row r="43"/>
    <row r="44"/>
    <row r="45"/>
    <row r="48">
      <c r="A48" s="84" t="s">
        <v>773</v>
      </c>
      <c r="B48" s="84"/>
      <c r="C48" s="84"/>
      <c r="D48" s="84"/>
      <c r="E48" s="84"/>
      <c r="F48" s="84"/>
      <c r="G48" s="84"/>
    </row>
    <row r="49">
      <c r="B49" s="28" t="s">
        <v>30</v>
      </c>
      <c r="C49" s="28" t="s">
        <v>31</v>
      </c>
      <c r="D49" s="28" t="s">
        <v>30</v>
      </c>
      <c r="E49" s="28" t="s">
        <v>31</v>
      </c>
    </row>
    <row r="50">
      <c r="A50" s="28" t="s">
        <v>273</v>
      </c>
      <c r="B50" s="28">
        <v>2.0</v>
      </c>
      <c r="C50" s="28">
        <v>2.0</v>
      </c>
      <c r="D50" s="85">
        <f t="shared" ref="D50:E50" si="1">B50/B$70</f>
        <v>0.00956937799</v>
      </c>
      <c r="E50" s="85">
        <f t="shared" si="1"/>
        <v>0.03076923077</v>
      </c>
    </row>
    <row r="51">
      <c r="A51" s="28" t="s">
        <v>101</v>
      </c>
      <c r="B51" s="28">
        <v>0.0</v>
      </c>
      <c r="C51" s="28">
        <v>3.0</v>
      </c>
      <c r="D51" s="85">
        <f t="shared" ref="D51:E51" si="2">B51/B$70</f>
        <v>0</v>
      </c>
      <c r="E51" s="85">
        <f t="shared" si="2"/>
        <v>0.04615384615</v>
      </c>
    </row>
    <row r="52">
      <c r="A52" s="28" t="s">
        <v>612</v>
      </c>
      <c r="B52" s="28">
        <v>2.0</v>
      </c>
      <c r="C52" s="28">
        <v>0.0</v>
      </c>
      <c r="D52" s="85">
        <f t="shared" ref="D52:E52" si="3">B52/B$70</f>
        <v>0.00956937799</v>
      </c>
      <c r="E52" s="85">
        <f t="shared" si="3"/>
        <v>0</v>
      </c>
    </row>
    <row r="53">
      <c r="A53" s="28" t="s">
        <v>774</v>
      </c>
      <c r="D53" s="85"/>
      <c r="E53" s="85"/>
    </row>
    <row r="54">
      <c r="A54" s="28" t="s">
        <v>148</v>
      </c>
      <c r="B54" s="28">
        <v>15.0</v>
      </c>
      <c r="C54" s="28">
        <v>2.0</v>
      </c>
      <c r="D54" s="85">
        <f t="shared" ref="D54:E54" si="4">B54/B$70</f>
        <v>0.07177033493</v>
      </c>
      <c r="E54" s="85">
        <f t="shared" si="4"/>
        <v>0.03076923077</v>
      </c>
    </row>
    <row r="55">
      <c r="A55" s="28" t="s">
        <v>95</v>
      </c>
      <c r="B55" s="28">
        <f>B8</f>
        <v>19</v>
      </c>
      <c r="C55" s="28">
        <f>B31</f>
        <v>7</v>
      </c>
      <c r="D55" s="85">
        <f t="shared" ref="D55:E55" si="5">B55/B$70</f>
        <v>0.09090909091</v>
      </c>
      <c r="E55" s="85">
        <f t="shared" si="5"/>
        <v>0.1076923077</v>
      </c>
    </row>
    <row r="56">
      <c r="A56" s="28" t="s">
        <v>79</v>
      </c>
      <c r="B56" s="28">
        <v>17.0</v>
      </c>
      <c r="C56" s="28">
        <v>11.0</v>
      </c>
      <c r="D56" s="85">
        <f t="shared" ref="D56:E56" si="6">B56/B$70</f>
        <v>0.08133971292</v>
      </c>
      <c r="E56" s="85">
        <f t="shared" si="6"/>
        <v>0.1692307692</v>
      </c>
    </row>
    <row r="57">
      <c r="A57" s="28" t="s">
        <v>115</v>
      </c>
      <c r="B57" s="28">
        <v>45.0</v>
      </c>
      <c r="C57" s="28">
        <v>9.0</v>
      </c>
      <c r="D57" s="85">
        <f t="shared" ref="D57:E57" si="7">B57/B$70</f>
        <v>0.2153110048</v>
      </c>
      <c r="E57" s="85">
        <f t="shared" si="7"/>
        <v>0.1384615385</v>
      </c>
    </row>
    <row r="58">
      <c r="A58" s="28" t="s">
        <v>111</v>
      </c>
      <c r="B58" s="28">
        <v>20.0</v>
      </c>
      <c r="C58" s="28">
        <v>5.0</v>
      </c>
      <c r="D58" s="85">
        <f t="shared" ref="D58:E58" si="8">B58/B$70</f>
        <v>0.0956937799</v>
      </c>
      <c r="E58" s="85">
        <f t="shared" si="8"/>
        <v>0.07692307692</v>
      </c>
    </row>
    <row r="59">
      <c r="A59" s="28" t="s">
        <v>104</v>
      </c>
      <c r="B59" s="28">
        <f>B12</f>
        <v>42</v>
      </c>
      <c r="C59" s="70">
        <f>B35</f>
        <v>10</v>
      </c>
      <c r="D59" s="85" t="str">
        <f>#REF!/B$70</f>
        <v>#REF!</v>
      </c>
      <c r="E59" s="85">
        <f>B59/C$70</f>
        <v>0.6461538462</v>
      </c>
    </row>
    <row r="60">
      <c r="A60" s="28" t="s">
        <v>259</v>
      </c>
      <c r="B60" s="28">
        <v>11.0</v>
      </c>
      <c r="C60" s="28">
        <v>1.0</v>
      </c>
      <c r="D60" s="85">
        <f t="shared" ref="D60:E60" si="9">B60/B$70</f>
        <v>0.05263157895</v>
      </c>
      <c r="E60" s="85">
        <f t="shared" si="9"/>
        <v>0.01538461538</v>
      </c>
    </row>
    <row r="61">
      <c r="A61" s="28" t="s">
        <v>204</v>
      </c>
      <c r="B61" s="28">
        <v>1.0</v>
      </c>
      <c r="C61" s="28">
        <v>2.0</v>
      </c>
      <c r="D61" s="85">
        <f t="shared" ref="D61:E61" si="10">B61/B$70</f>
        <v>0.004784688995</v>
      </c>
      <c r="E61" s="85">
        <f t="shared" si="10"/>
        <v>0.03076923077</v>
      </c>
    </row>
    <row r="62">
      <c r="A62" s="28" t="s">
        <v>75</v>
      </c>
      <c r="B62" s="28">
        <v>6.0</v>
      </c>
      <c r="C62" s="28">
        <v>2.0</v>
      </c>
      <c r="D62" s="85">
        <f t="shared" ref="D62:E62" si="11">B62/B$70</f>
        <v>0.02870813397</v>
      </c>
      <c r="E62" s="85">
        <f t="shared" si="11"/>
        <v>0.03076923077</v>
      </c>
    </row>
    <row r="63">
      <c r="A63" s="28" t="s">
        <v>239</v>
      </c>
      <c r="B63" s="28">
        <v>3.0</v>
      </c>
      <c r="C63" s="28">
        <v>2.0</v>
      </c>
      <c r="D63" s="85">
        <f t="shared" ref="D63:E63" si="12">B63/B$70</f>
        <v>0.01435406699</v>
      </c>
      <c r="E63" s="85">
        <f t="shared" si="12"/>
        <v>0.03076923077</v>
      </c>
    </row>
    <row r="64">
      <c r="A64" s="28" t="s">
        <v>295</v>
      </c>
      <c r="B64" s="28">
        <v>3.0</v>
      </c>
      <c r="C64" s="28">
        <v>1.0</v>
      </c>
      <c r="D64" s="85">
        <f t="shared" ref="D64:E64" si="13">B64/B$70</f>
        <v>0.01435406699</v>
      </c>
      <c r="E64" s="85">
        <f t="shared" si="13"/>
        <v>0.01538461538</v>
      </c>
    </row>
    <row r="65">
      <c r="A65" s="28" t="s">
        <v>405</v>
      </c>
      <c r="B65" s="28">
        <v>1.0</v>
      </c>
      <c r="C65" s="28">
        <v>3.0</v>
      </c>
      <c r="D65" s="85">
        <f t="shared" ref="D65:E65" si="14">B65/B$70</f>
        <v>0.004784688995</v>
      </c>
      <c r="E65" s="85">
        <f t="shared" si="14"/>
        <v>0.04615384615</v>
      </c>
    </row>
    <row r="66">
      <c r="A66" s="28" t="s">
        <v>775</v>
      </c>
      <c r="B66" s="28">
        <v>14.0</v>
      </c>
      <c r="C66" s="28">
        <v>1.0</v>
      </c>
      <c r="D66" s="85">
        <f t="shared" ref="D66:E66" si="15">B66/B$70</f>
        <v>0.06698564593</v>
      </c>
      <c r="E66" s="85">
        <f t="shared" si="15"/>
        <v>0.01538461538</v>
      </c>
    </row>
    <row r="67">
      <c r="A67" s="28" t="s">
        <v>51</v>
      </c>
      <c r="B67" s="28">
        <v>1.0</v>
      </c>
      <c r="C67" s="28">
        <v>3.0</v>
      </c>
      <c r="D67" s="85">
        <f t="shared" ref="D67:E67" si="16">B67/B$70</f>
        <v>0.004784688995</v>
      </c>
      <c r="E67" s="85">
        <f t="shared" si="16"/>
        <v>0.04615384615</v>
      </c>
    </row>
    <row r="68">
      <c r="A68" s="28" t="s">
        <v>152</v>
      </c>
      <c r="B68" s="28">
        <v>7.0</v>
      </c>
      <c r="C68" s="28">
        <v>1.0</v>
      </c>
      <c r="D68" s="85">
        <f t="shared" ref="D68:E68" si="17">B68/B$70</f>
        <v>0.03349282297</v>
      </c>
      <c r="E68" s="85">
        <f t="shared" si="17"/>
        <v>0.01538461538</v>
      </c>
    </row>
    <row r="70">
      <c r="B70" s="28">
        <f t="shared" ref="B70:C70" si="18">SUM(B50:B68)</f>
        <v>209</v>
      </c>
      <c r="C70" s="28">
        <f t="shared" si="18"/>
        <v>65</v>
      </c>
      <c r="D70" s="85">
        <f t="shared" ref="D70:E70" si="19">B70/B$70</f>
        <v>1</v>
      </c>
      <c r="E70" s="85">
        <f t="shared" si="19"/>
        <v>1</v>
      </c>
      <c r="G70" s="28">
        <f>B70+C70</f>
        <v>274</v>
      </c>
    </row>
    <row r="82">
      <c r="R82" s="28" t="s">
        <v>776</v>
      </c>
    </row>
  </sheetData>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3"/>
    <row r="4"/>
    <row r="5"/>
    <row r="6"/>
    <row r="7"/>
    <row r="8"/>
    <row r="9"/>
    <row r="10"/>
    <row r="11"/>
    <row r="12"/>
    <row r="13"/>
    <row r="14"/>
    <row r="15"/>
    <row r="16"/>
    <row r="19"/>
    <row r="20"/>
    <row r="21"/>
    <row r="22"/>
    <row r="23"/>
    <row r="24"/>
    <row r="25"/>
    <row r="26"/>
    <row r="27"/>
    <row r="28"/>
    <row r="29"/>
    <row r="30"/>
    <row r="31"/>
    <row r="32"/>
    <row r="41">
      <c r="A41" s="84" t="s">
        <v>778</v>
      </c>
      <c r="B41" s="84"/>
      <c r="C41" s="84"/>
      <c r="D41" s="84"/>
      <c r="E41" s="84"/>
      <c r="F41" s="84"/>
      <c r="G41" s="84"/>
    </row>
    <row r="42">
      <c r="B42" s="28" t="s">
        <v>30</v>
      </c>
      <c r="C42" s="28" t="s">
        <v>31</v>
      </c>
      <c r="D42" s="28" t="s">
        <v>30</v>
      </c>
      <c r="E42" s="28" t="s">
        <v>31</v>
      </c>
    </row>
    <row r="43">
      <c r="A43" s="28" t="s">
        <v>273</v>
      </c>
      <c r="B43" s="28">
        <v>0.0</v>
      </c>
      <c r="C43" s="28">
        <v>3.0</v>
      </c>
      <c r="D43" s="85">
        <f t="shared" ref="D43:E43" si="1">B43/B$62</f>
        <v>0</v>
      </c>
      <c r="E43" s="85">
        <f t="shared" si="1"/>
        <v>0.1363636364</v>
      </c>
    </row>
    <row r="44">
      <c r="A44" s="28" t="s">
        <v>98</v>
      </c>
      <c r="B44" s="28">
        <v>1.0</v>
      </c>
      <c r="C44" s="28">
        <v>1.0</v>
      </c>
      <c r="D44" s="85">
        <f t="shared" ref="D44:E44" si="2">B44/B$62</f>
        <v>0.03225806452</v>
      </c>
      <c r="E44" s="85">
        <f t="shared" si="2"/>
        <v>0.04545454545</v>
      </c>
    </row>
    <row r="45" ht="15.75" customHeight="1">
      <c r="A45" s="28" t="s">
        <v>779</v>
      </c>
      <c r="B45" s="28">
        <v>1.0</v>
      </c>
      <c r="C45" s="28">
        <v>1.0</v>
      </c>
      <c r="D45" s="85">
        <f t="shared" ref="D45:E45" si="3">B45/B$62</f>
        <v>0.03225806452</v>
      </c>
      <c r="E45" s="85">
        <f t="shared" si="3"/>
        <v>0.04545454545</v>
      </c>
    </row>
    <row r="46">
      <c r="A46" s="28" t="s">
        <v>780</v>
      </c>
      <c r="D46" s="85"/>
      <c r="E46" s="85"/>
    </row>
    <row r="47">
      <c r="A47" s="28" t="s">
        <v>781</v>
      </c>
      <c r="D47" s="85"/>
      <c r="E47" s="85"/>
    </row>
    <row r="48">
      <c r="A48" s="28" t="s">
        <v>39</v>
      </c>
      <c r="B48" s="28">
        <v>2.0</v>
      </c>
      <c r="C48" s="28">
        <v>4.0</v>
      </c>
      <c r="D48" s="85">
        <f t="shared" ref="D48:E48" si="4">B48/B$62</f>
        <v>0.06451612903</v>
      </c>
      <c r="E48" s="85">
        <f t="shared" si="4"/>
        <v>0.1818181818</v>
      </c>
    </row>
    <row r="49">
      <c r="A49" s="28" t="s">
        <v>634</v>
      </c>
      <c r="B49" s="28">
        <v>1.0</v>
      </c>
      <c r="C49" s="28">
        <v>0.0</v>
      </c>
      <c r="D49" s="85">
        <f t="shared" ref="D49:E49" si="5">B49/B$62</f>
        <v>0.03225806452</v>
      </c>
      <c r="E49" s="85">
        <f t="shared" si="5"/>
        <v>0</v>
      </c>
    </row>
    <row r="50">
      <c r="A50" s="28" t="s">
        <v>782</v>
      </c>
      <c r="D50" s="85"/>
      <c r="E50" s="85"/>
    </row>
    <row r="51">
      <c r="A51" s="28" t="s">
        <v>783</v>
      </c>
      <c r="D51" s="85"/>
      <c r="E51" s="85"/>
    </row>
    <row r="52">
      <c r="A52" s="28" t="s">
        <v>137</v>
      </c>
      <c r="B52" s="28">
        <v>12.0</v>
      </c>
      <c r="C52" s="28">
        <v>1.0</v>
      </c>
      <c r="D52" s="85">
        <f t="shared" ref="D52:E52" si="6">B52/B$62</f>
        <v>0.3870967742</v>
      </c>
      <c r="E52" s="85">
        <f t="shared" si="6"/>
        <v>0.04545454545</v>
      </c>
    </row>
    <row r="53">
      <c r="A53" s="28" t="s">
        <v>784</v>
      </c>
      <c r="D53" s="85"/>
      <c r="E53" s="85"/>
    </row>
    <row r="54">
      <c r="A54" s="28" t="s">
        <v>785</v>
      </c>
      <c r="D54" s="85"/>
      <c r="E54" s="85"/>
    </row>
    <row r="55">
      <c r="A55" s="28" t="s">
        <v>299</v>
      </c>
      <c r="B55" s="28">
        <v>8.0</v>
      </c>
      <c r="C55" s="28">
        <v>1.0</v>
      </c>
      <c r="D55" s="85">
        <f t="shared" ref="D55:E55" si="7">B55/B$62</f>
        <v>0.2580645161</v>
      </c>
      <c r="E55" s="85">
        <f t="shared" si="7"/>
        <v>0.04545454545</v>
      </c>
    </row>
    <row r="56">
      <c r="A56" s="28" t="s">
        <v>70</v>
      </c>
      <c r="B56" s="28">
        <v>1.0</v>
      </c>
      <c r="C56" s="28">
        <v>2.0</v>
      </c>
      <c r="D56" s="85">
        <f t="shared" ref="D56:E56" si="8">B56/B$62</f>
        <v>0.03225806452</v>
      </c>
      <c r="E56" s="85">
        <f t="shared" si="8"/>
        <v>0.09090909091</v>
      </c>
    </row>
    <row r="57">
      <c r="A57" s="28" t="s">
        <v>64</v>
      </c>
      <c r="B57" s="28">
        <v>1.0</v>
      </c>
      <c r="C57" s="28">
        <v>5.0</v>
      </c>
      <c r="D57" s="85">
        <f t="shared" ref="D57:E57" si="9">B57/B$62</f>
        <v>0.03225806452</v>
      </c>
      <c r="E57" s="85">
        <f t="shared" si="9"/>
        <v>0.2272727273</v>
      </c>
    </row>
    <row r="58">
      <c r="A58" s="28" t="s">
        <v>229</v>
      </c>
      <c r="B58" s="28">
        <v>2.0</v>
      </c>
      <c r="C58" s="28">
        <v>0.0</v>
      </c>
      <c r="D58" s="85">
        <f t="shared" ref="D58:E58" si="10">B58/B$62</f>
        <v>0.06451612903</v>
      </c>
      <c r="E58" s="85">
        <f t="shared" si="10"/>
        <v>0</v>
      </c>
    </row>
    <row r="59">
      <c r="A59" s="28" t="s">
        <v>56</v>
      </c>
      <c r="B59" s="28">
        <v>0.0</v>
      </c>
      <c r="C59" s="28">
        <v>2.0</v>
      </c>
      <c r="D59" s="85">
        <f t="shared" ref="D59:E59" si="11">B59/B$62</f>
        <v>0</v>
      </c>
      <c r="E59" s="85">
        <f t="shared" si="11"/>
        <v>0.09090909091</v>
      </c>
    </row>
    <row r="60">
      <c r="A60" s="28" t="s">
        <v>48</v>
      </c>
      <c r="B60" s="28">
        <v>2.0</v>
      </c>
      <c r="C60" s="28">
        <v>2.0</v>
      </c>
      <c r="D60" s="85">
        <f t="shared" ref="D60:E60" si="12">B60/B$62</f>
        <v>0.06451612903</v>
      </c>
      <c r="E60" s="85">
        <f t="shared" si="12"/>
        <v>0.09090909091</v>
      </c>
    </row>
    <row r="62">
      <c r="B62" s="28">
        <f t="shared" ref="B62:C62" si="13">SUM(B43:B60)</f>
        <v>31</v>
      </c>
      <c r="C62" s="28">
        <f t="shared" si="13"/>
        <v>22</v>
      </c>
      <c r="D62" s="85">
        <f t="shared" ref="D62:E62" si="14">B62/B$62</f>
        <v>1</v>
      </c>
      <c r="E62" s="85">
        <f t="shared" si="14"/>
        <v>1</v>
      </c>
      <c r="G62" s="28">
        <f>B62+C62</f>
        <v>53</v>
      </c>
    </row>
    <row r="74">
      <c r="R74" s="28" t="s">
        <v>776</v>
      </c>
    </row>
  </sheetData>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0.38"/>
    <col customWidth="1" min="2" max="2" width="11.75"/>
    <col customWidth="1" min="3" max="3" width="17.38"/>
  </cols>
  <sheetData>
    <row r="1"/>
    <row r="2"/>
    <row r="3"/>
    <row r="4"/>
    <row r="5"/>
    <row r="6"/>
    <row r="7"/>
    <row r="8"/>
    <row r="9"/>
    <row r="10"/>
    <row r="11"/>
    <row r="12"/>
    <row r="13"/>
    <row r="14">
      <c r="B14" s="28">
        <f t="shared" ref="B14:C14" si="1">SUM(B3:B12)</f>
        <v>183</v>
      </c>
      <c r="C14" s="28">
        <f t="shared" si="1"/>
        <v>30</v>
      </c>
      <c r="D14" s="28">
        <f>B14+C14</f>
        <v>213</v>
      </c>
    </row>
    <row r="15">
      <c r="B15" s="85">
        <f>B14/D14</f>
        <v>0.8591549296</v>
      </c>
      <c r="C15" s="85">
        <f>C14/D14</f>
        <v>0.1408450704</v>
      </c>
      <c r="D15" s="86">
        <f>D14/330</f>
        <v>0.6454545455</v>
      </c>
    </row>
    <row r="20"/>
    <row r="21"/>
    <row r="22"/>
    <row r="23"/>
    <row r="24"/>
    <row r="25"/>
    <row r="26"/>
    <row r="27"/>
    <row r="28"/>
    <row r="29"/>
    <row r="30"/>
    <row r="31"/>
    <row r="32"/>
    <row r="33">
      <c r="B33" s="28">
        <f t="shared" ref="B33:C33" si="2">SUM(B22:B31)</f>
        <v>90</v>
      </c>
      <c r="C33" s="28">
        <f t="shared" si="2"/>
        <v>5</v>
      </c>
      <c r="D33" s="28">
        <f>B33+C33</f>
        <v>95</v>
      </c>
    </row>
    <row r="35">
      <c r="A35" s="84" t="s">
        <v>786</v>
      </c>
      <c r="B35" s="84"/>
      <c r="C35" s="84"/>
      <c r="D35" s="84"/>
      <c r="E35" s="84"/>
      <c r="F35" s="84"/>
      <c r="G35" s="84"/>
      <c r="H35" s="87"/>
      <c r="I35" s="87"/>
      <c r="J35" s="87"/>
      <c r="K35" s="87"/>
      <c r="L35" s="84"/>
      <c r="M35" s="84"/>
      <c r="N35" s="84"/>
      <c r="O35" s="84"/>
      <c r="P35" s="84"/>
      <c r="Q35" s="84"/>
      <c r="R35" s="84"/>
      <c r="S35" s="84"/>
      <c r="T35" s="84"/>
      <c r="U35" s="84"/>
      <c r="V35" s="84"/>
      <c r="W35" s="84"/>
      <c r="X35" s="84"/>
      <c r="Y35" s="84"/>
      <c r="Z35" s="84"/>
      <c r="AA35" s="84"/>
      <c r="AB35" s="84"/>
      <c r="AC35" s="84"/>
      <c r="AD35" s="84"/>
      <c r="AE35" s="84"/>
      <c r="AF35" s="84"/>
      <c r="AG35" s="84"/>
      <c r="AH35" s="84"/>
    </row>
    <row r="36">
      <c r="B36" s="28" t="s">
        <v>787</v>
      </c>
      <c r="D36" s="28"/>
      <c r="E36" s="28"/>
      <c r="F36" s="28"/>
      <c r="G36" s="28"/>
      <c r="H36" s="28"/>
      <c r="J36" s="28"/>
      <c r="L36" s="28"/>
      <c r="M36" s="28"/>
      <c r="N36" s="28"/>
      <c r="O36" s="28"/>
    </row>
    <row r="37">
      <c r="B37" s="28" t="s">
        <v>30</v>
      </c>
      <c r="C37" s="28" t="s">
        <v>31</v>
      </c>
      <c r="D37" s="28" t="s">
        <v>30</v>
      </c>
      <c r="E37" s="28" t="s">
        <v>31</v>
      </c>
      <c r="F37" s="28"/>
      <c r="G37" s="28"/>
      <c r="H37" s="28"/>
      <c r="I37" s="28"/>
      <c r="J37" s="28"/>
      <c r="K37" s="28"/>
      <c r="L37" s="28"/>
      <c r="M37" s="28"/>
      <c r="N37" s="28"/>
      <c r="O37" s="28"/>
    </row>
    <row r="38">
      <c r="A38" s="28" t="s">
        <v>124</v>
      </c>
      <c r="B38" s="28">
        <f t="shared" ref="B38:C38" si="3">B29+B10</f>
        <v>96</v>
      </c>
      <c r="C38" s="28">
        <f t="shared" si="3"/>
        <v>2</v>
      </c>
      <c r="D38" s="85">
        <f t="shared" ref="D38:D41" si="5">B38/$B$50</f>
        <v>0.3516483516</v>
      </c>
      <c r="E38" s="85">
        <f t="shared" ref="E38:E41" si="6">C38/C$50</f>
        <v>0.05714285714</v>
      </c>
      <c r="H38" s="28"/>
      <c r="I38" s="28"/>
      <c r="J38" s="28"/>
      <c r="K38" s="28"/>
    </row>
    <row r="39">
      <c r="A39" s="28" t="s">
        <v>108</v>
      </c>
      <c r="B39" s="28">
        <f t="shared" ref="B39:C39" si="4">B28+B9</f>
        <v>60</v>
      </c>
      <c r="C39" s="28">
        <f t="shared" si="4"/>
        <v>2</v>
      </c>
      <c r="D39" s="85">
        <f t="shared" si="5"/>
        <v>0.2197802198</v>
      </c>
      <c r="E39" s="85">
        <f t="shared" si="6"/>
        <v>0.05714285714</v>
      </c>
      <c r="H39" s="28"/>
      <c r="I39" s="28"/>
      <c r="J39" s="28"/>
      <c r="K39" s="28"/>
    </row>
    <row r="40">
      <c r="A40" s="28" t="s">
        <v>156</v>
      </c>
      <c r="B40" s="28">
        <f t="shared" ref="B40:C40" si="7">B27+B8</f>
        <v>31</v>
      </c>
      <c r="C40" s="28">
        <f t="shared" si="7"/>
        <v>1</v>
      </c>
      <c r="D40" s="85">
        <f t="shared" si="5"/>
        <v>0.1135531136</v>
      </c>
      <c r="E40" s="85">
        <f t="shared" si="6"/>
        <v>0.02857142857</v>
      </c>
      <c r="H40" s="28"/>
      <c r="I40" s="28"/>
      <c r="J40" s="28"/>
      <c r="K40" s="28"/>
    </row>
    <row r="41">
      <c r="A41" s="28" t="s">
        <v>161</v>
      </c>
      <c r="B41" s="28">
        <f t="shared" ref="B41:C41" si="8">B31+B12</f>
        <v>21</v>
      </c>
      <c r="C41" s="28">
        <f t="shared" si="8"/>
        <v>0</v>
      </c>
      <c r="D41" s="85">
        <f t="shared" si="5"/>
        <v>0.07692307692</v>
      </c>
      <c r="E41" s="85">
        <f t="shared" si="6"/>
        <v>0</v>
      </c>
      <c r="H41" s="28"/>
      <c r="I41" s="28"/>
      <c r="J41" s="28"/>
      <c r="K41" s="28"/>
    </row>
    <row r="42">
      <c r="A42" s="28" t="s">
        <v>107</v>
      </c>
      <c r="B42" s="28">
        <f t="shared" ref="B42:C42" si="9">B22+B3</f>
        <v>15</v>
      </c>
      <c r="C42" s="28">
        <f t="shared" si="9"/>
        <v>3</v>
      </c>
      <c r="D42" s="85">
        <f t="shared" ref="D42:E42" si="10">B42/B$50</f>
        <v>0.05494505495</v>
      </c>
      <c r="E42" s="85">
        <f t="shared" si="10"/>
        <v>0.08571428571</v>
      </c>
      <c r="H42" s="28"/>
      <c r="I42" s="28"/>
      <c r="J42" s="28"/>
      <c r="K42" s="28"/>
    </row>
    <row r="43">
      <c r="A43" s="28" t="s">
        <v>114</v>
      </c>
      <c r="B43" s="28">
        <f t="shared" ref="B43:C43" si="11">B23+B4</f>
        <v>14</v>
      </c>
      <c r="C43" s="28">
        <f t="shared" si="11"/>
        <v>8</v>
      </c>
      <c r="D43" s="85">
        <f t="shared" ref="D43:D47" si="13">B43/$B$50</f>
        <v>0.05128205128</v>
      </c>
      <c r="E43" s="85">
        <f t="shared" ref="E43:E47" si="14">C43/C$50</f>
        <v>0.2285714286</v>
      </c>
      <c r="H43" s="28"/>
      <c r="I43" s="28"/>
      <c r="J43" s="28"/>
      <c r="K43" s="28"/>
    </row>
    <row r="44">
      <c r="A44" s="28" t="s">
        <v>788</v>
      </c>
      <c r="B44" s="28">
        <f t="shared" ref="B44:C44" si="12">B30+B11</f>
        <v>12</v>
      </c>
      <c r="C44" s="28">
        <f t="shared" si="12"/>
        <v>1</v>
      </c>
      <c r="D44" s="85">
        <f t="shared" si="13"/>
        <v>0.04395604396</v>
      </c>
      <c r="E44" s="85">
        <f t="shared" si="14"/>
        <v>0.02857142857</v>
      </c>
      <c r="H44" s="28"/>
      <c r="I44" s="28"/>
      <c r="J44" s="28"/>
      <c r="K44" s="28"/>
    </row>
    <row r="45">
      <c r="A45" s="28" t="s">
        <v>145</v>
      </c>
      <c r="B45" s="28">
        <f t="shared" ref="B45:C45" si="15">B24+B5</f>
        <v>11</v>
      </c>
      <c r="C45" s="28">
        <f t="shared" si="15"/>
        <v>6</v>
      </c>
      <c r="D45" s="85">
        <f t="shared" si="13"/>
        <v>0.04029304029</v>
      </c>
      <c r="E45" s="85">
        <f t="shared" si="14"/>
        <v>0.1714285714</v>
      </c>
      <c r="H45" s="28"/>
      <c r="I45" s="28"/>
      <c r="J45" s="28"/>
      <c r="K45" s="28"/>
    </row>
    <row r="46">
      <c r="A46" s="28" t="s">
        <v>118</v>
      </c>
      <c r="B46" s="28">
        <f t="shared" ref="B46:C46" si="16">B25+B6</f>
        <v>10</v>
      </c>
      <c r="C46" s="28">
        <f t="shared" si="16"/>
        <v>8</v>
      </c>
      <c r="D46" s="85">
        <f t="shared" si="13"/>
        <v>0.03663003663</v>
      </c>
      <c r="E46" s="85">
        <f t="shared" si="14"/>
        <v>0.2285714286</v>
      </c>
      <c r="H46" s="28"/>
      <c r="I46" s="28"/>
      <c r="J46" s="28"/>
      <c r="K46" s="28"/>
    </row>
    <row r="47">
      <c r="A47" s="28" t="s">
        <v>144</v>
      </c>
      <c r="B47" s="28">
        <f t="shared" ref="B47:C47" si="17">B26+B7</f>
        <v>3</v>
      </c>
      <c r="C47" s="28">
        <f t="shared" si="17"/>
        <v>4</v>
      </c>
      <c r="D47" s="85">
        <f t="shared" si="13"/>
        <v>0.01098901099</v>
      </c>
      <c r="E47" s="85">
        <f t="shared" si="14"/>
        <v>0.1142857143</v>
      </c>
      <c r="H47" s="28"/>
      <c r="I47" s="28"/>
      <c r="J47" s="28"/>
      <c r="K47" s="28"/>
    </row>
    <row r="48">
      <c r="A48" s="71"/>
      <c r="B48" s="71"/>
      <c r="C48" s="71"/>
      <c r="D48" s="85"/>
    </row>
    <row r="49">
      <c r="A49" s="71"/>
      <c r="B49" s="71"/>
      <c r="C49" s="71"/>
      <c r="D49" s="85"/>
    </row>
    <row r="50">
      <c r="A50" s="71" t="s">
        <v>690</v>
      </c>
      <c r="B50" s="71">
        <f t="shared" ref="B50:C50" si="18">SUM(B37:B47)</f>
        <v>273</v>
      </c>
      <c r="C50" s="71">
        <f t="shared" si="18"/>
        <v>35</v>
      </c>
      <c r="D50" s="85"/>
    </row>
    <row r="51">
      <c r="B51" s="79">
        <f>B50/B54</f>
        <v>0.8863636364</v>
      </c>
      <c r="C51" s="79">
        <f>C50/B54</f>
        <v>0.1136363636</v>
      </c>
    </row>
    <row r="53">
      <c r="A53" s="28" t="s">
        <v>725</v>
      </c>
      <c r="B53" s="28">
        <f>D14</f>
        <v>213</v>
      </c>
      <c r="C53" s="28" t="s">
        <v>789</v>
      </c>
    </row>
    <row r="54">
      <c r="A54" s="76" t="s">
        <v>790</v>
      </c>
      <c r="B54" s="76">
        <f>B50+C50</f>
        <v>308</v>
      </c>
    </row>
    <row r="55">
      <c r="A55" s="76" t="s">
        <v>791</v>
      </c>
      <c r="B55" s="76">
        <v>327.0</v>
      </c>
    </row>
    <row r="56">
      <c r="B56" s="85"/>
    </row>
    <row r="77">
      <c r="A77" s="28" t="s">
        <v>792</v>
      </c>
    </row>
  </sheetData>
  <autoFilter ref="$A$37:$AH$47">
    <sortState ref="A37:AH47">
      <sortCondition descending="1" ref="D37:D47"/>
      <sortCondition ref="A37:A47"/>
      <sortCondition descending="1" ref="B37:B47"/>
    </sortState>
  </autoFilter>
  <mergeCells count="3">
    <mergeCell ref="B36:C36"/>
    <mergeCell ref="H36:I36"/>
    <mergeCell ref="J36:K36"/>
  </mergeCells>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0.5"/>
  </cols>
  <sheetData>
    <row r="1"/>
    <row r="2"/>
    <row r="3"/>
    <row r="4"/>
    <row r="5"/>
    <row r="6"/>
    <row r="7"/>
    <row r="8"/>
    <row r="9"/>
    <row r="10"/>
    <row r="11"/>
    <row r="13">
      <c r="B13" s="28">
        <f t="shared" ref="B13:C13" si="1">SUM(B3:B10)</f>
        <v>57</v>
      </c>
      <c r="C13" s="28">
        <f t="shared" si="1"/>
        <v>57</v>
      </c>
    </row>
    <row r="19">
      <c r="A19" s="28" t="s">
        <v>793</v>
      </c>
      <c r="B19" s="28">
        <f>SUM(B3:C10)</f>
        <v>114</v>
      </c>
    </row>
    <row r="20">
      <c r="A20" s="28" t="s">
        <v>794</v>
      </c>
      <c r="B20" s="76">
        <v>327.0</v>
      </c>
    </row>
    <row r="21">
      <c r="B21" s="85">
        <f>B19/B20</f>
        <v>0.3486238532</v>
      </c>
    </row>
    <row r="24">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row>
    <row r="26">
      <c r="B26" s="28" t="s">
        <v>30</v>
      </c>
      <c r="C26" s="28" t="s">
        <v>30</v>
      </c>
      <c r="D26" s="28" t="s">
        <v>31</v>
      </c>
      <c r="E26" s="28" t="s">
        <v>31</v>
      </c>
      <c r="F26" s="28" t="s">
        <v>690</v>
      </c>
    </row>
    <row r="27">
      <c r="A27" s="28" t="s">
        <v>42</v>
      </c>
      <c r="B27" s="28">
        <v>2.0</v>
      </c>
      <c r="C27" s="85">
        <f t="shared" ref="C27:C35" si="2">B27/B$35</f>
        <v>0.0350877193</v>
      </c>
      <c r="D27" s="28">
        <v>25.0</v>
      </c>
      <c r="E27" s="85">
        <f t="shared" ref="E27:E35" si="3">D27/D$35</f>
        <v>0.4385964912</v>
      </c>
      <c r="F27" s="28">
        <f t="shared" ref="F27:F35" si="4">B27+D27</f>
        <v>27</v>
      </c>
      <c r="G27" s="86">
        <f t="shared" ref="G27:G34" si="5">F27/$F$35</f>
        <v>0.2368421053</v>
      </c>
    </row>
    <row r="28">
      <c r="A28" s="76" t="s">
        <v>88</v>
      </c>
      <c r="B28" s="28">
        <v>10.0</v>
      </c>
      <c r="C28" s="85">
        <f t="shared" si="2"/>
        <v>0.1754385965</v>
      </c>
      <c r="D28" s="28">
        <v>15.0</v>
      </c>
      <c r="E28" s="85">
        <f t="shared" si="3"/>
        <v>0.2631578947</v>
      </c>
      <c r="F28" s="28">
        <f t="shared" si="4"/>
        <v>25</v>
      </c>
      <c r="G28" s="86">
        <f t="shared" si="5"/>
        <v>0.2192982456</v>
      </c>
    </row>
    <row r="29">
      <c r="A29" s="28" t="s">
        <v>178</v>
      </c>
      <c r="B29" s="28">
        <v>16.0</v>
      </c>
      <c r="C29" s="85">
        <f t="shared" si="2"/>
        <v>0.2807017544</v>
      </c>
      <c r="D29" s="28">
        <v>3.0</v>
      </c>
      <c r="E29" s="85">
        <f t="shared" si="3"/>
        <v>0.05263157895</v>
      </c>
      <c r="F29" s="28">
        <f t="shared" si="4"/>
        <v>19</v>
      </c>
      <c r="G29" s="86">
        <f t="shared" si="5"/>
        <v>0.1666666667</v>
      </c>
    </row>
    <row r="30">
      <c r="A30" s="28" t="s">
        <v>190</v>
      </c>
      <c r="B30" s="28">
        <v>14.0</v>
      </c>
      <c r="C30" s="85">
        <f t="shared" si="2"/>
        <v>0.2456140351</v>
      </c>
      <c r="D30" s="28">
        <v>0.0</v>
      </c>
      <c r="E30" s="85">
        <f t="shared" si="3"/>
        <v>0</v>
      </c>
      <c r="F30" s="28">
        <f t="shared" si="4"/>
        <v>14</v>
      </c>
      <c r="G30" s="86">
        <f t="shared" si="5"/>
        <v>0.1228070175</v>
      </c>
    </row>
    <row r="31">
      <c r="A31" s="28" t="s">
        <v>185</v>
      </c>
      <c r="B31" s="28">
        <v>7.0</v>
      </c>
      <c r="C31" s="85">
        <f t="shared" si="2"/>
        <v>0.1228070175</v>
      </c>
      <c r="D31" s="28">
        <v>5.0</v>
      </c>
      <c r="E31" s="85">
        <f t="shared" si="3"/>
        <v>0.08771929825</v>
      </c>
      <c r="F31" s="28">
        <f t="shared" si="4"/>
        <v>12</v>
      </c>
      <c r="G31" s="86">
        <f t="shared" si="5"/>
        <v>0.1052631579</v>
      </c>
    </row>
    <row r="32">
      <c r="A32" s="28" t="s">
        <v>182</v>
      </c>
      <c r="B32" s="28">
        <v>3.0</v>
      </c>
      <c r="C32" s="85">
        <f t="shared" si="2"/>
        <v>0.05263157895</v>
      </c>
      <c r="D32" s="28">
        <v>5.0</v>
      </c>
      <c r="E32" s="85">
        <f t="shared" si="3"/>
        <v>0.08771929825</v>
      </c>
      <c r="F32" s="28">
        <f t="shared" si="4"/>
        <v>8</v>
      </c>
      <c r="G32" s="86">
        <f t="shared" si="5"/>
        <v>0.0701754386</v>
      </c>
    </row>
    <row r="33">
      <c r="A33" s="28" t="s">
        <v>195</v>
      </c>
      <c r="B33" s="28">
        <v>4.0</v>
      </c>
      <c r="C33" s="85">
        <f t="shared" si="2"/>
        <v>0.0701754386</v>
      </c>
      <c r="D33" s="28">
        <v>3.0</v>
      </c>
      <c r="E33" s="85">
        <f t="shared" si="3"/>
        <v>0.05263157895</v>
      </c>
      <c r="F33" s="28">
        <f t="shared" si="4"/>
        <v>7</v>
      </c>
      <c r="G33" s="86">
        <f t="shared" si="5"/>
        <v>0.06140350877</v>
      </c>
    </row>
    <row r="34">
      <c r="A34" s="28" t="s">
        <v>363</v>
      </c>
      <c r="B34" s="28">
        <v>1.0</v>
      </c>
      <c r="C34" s="85">
        <f t="shared" si="2"/>
        <v>0.01754385965</v>
      </c>
      <c r="D34" s="28">
        <v>1.0</v>
      </c>
      <c r="E34" s="85">
        <f t="shared" si="3"/>
        <v>0.01754385965</v>
      </c>
      <c r="F34" s="28">
        <f t="shared" si="4"/>
        <v>2</v>
      </c>
      <c r="G34" s="86">
        <f t="shared" si="5"/>
        <v>0.01754385965</v>
      </c>
    </row>
    <row r="35">
      <c r="B35" s="28">
        <f>SUM(B27:B34)</f>
        <v>57</v>
      </c>
      <c r="C35" s="85">
        <f t="shared" si="2"/>
        <v>1</v>
      </c>
      <c r="D35" s="28">
        <f>SUM(D27:D34)</f>
        <v>57</v>
      </c>
      <c r="E35" s="85">
        <f t="shared" si="3"/>
        <v>1</v>
      </c>
      <c r="F35" s="28">
        <f t="shared" si="4"/>
        <v>114</v>
      </c>
    </row>
  </sheetData>
  <autoFilter ref="$A$26:$Z$34">
    <sortState ref="A26:Z34">
      <sortCondition ref="A26:A34"/>
      <sortCondition descending="1" ref="F26:F34"/>
      <sortCondition descending="1" ref="C26:C34"/>
      <sortCondition descending="1" ref="E26:E34"/>
      <sortCondition descending="1" ref="G26:G34"/>
    </sortState>
  </autoFilter>
  <customSheetViews>
    <customSheetView guid="{219F7402-A3F4-427D-953B-1B6515F93F9A}" filter="1" showAutoFilter="1">
      <autoFilter ref="$A$26:$F$34">
        <sortState ref="A26:F34">
          <sortCondition ref="E26:E34"/>
        </sortState>
      </autoFilter>
      <extLst>
        <ext uri="GoogleSheetsCustomDataVersion1">
          <go:sheetsCustomData xmlns:go="http://customooxmlschemas.google.com/" filterViewId="262109300"/>
        </ext>
      </extLst>
    </customSheetView>
    <customSheetView guid="{4049BBEE-F996-426B-85C5-2FE10FCCB383}" filter="1" showAutoFilter="1">
      <autoFilter ref="$A$26:$F$34">
        <sortState ref="A26:F34">
          <sortCondition descending="1" ref="C26:C34"/>
          <sortCondition descending="1" ref="E26:E34"/>
        </sortState>
      </autoFilter>
      <extLst>
        <ext uri="GoogleSheetsCustomDataVersion1">
          <go:sheetsCustomData xmlns:go="http://customooxmlschemas.google.com/" filterViewId="927347427"/>
        </ext>
      </extLst>
    </customSheetView>
  </customSheetViews>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5"/>
    <col customWidth="1" min="2" max="2" width="76.0"/>
    <col customWidth="1" min="3" max="3" width="33.38"/>
  </cols>
  <sheetData>
    <row r="1">
      <c r="A1" s="88" t="s">
        <v>795</v>
      </c>
      <c r="B1" s="89" t="s">
        <v>796</v>
      </c>
      <c r="C1" s="88" t="s">
        <v>35</v>
      </c>
      <c r="D1" s="88" t="s">
        <v>797</v>
      </c>
      <c r="E1" s="90"/>
      <c r="F1" s="90"/>
      <c r="G1" s="90"/>
      <c r="H1" s="90"/>
      <c r="I1" s="90"/>
      <c r="J1" s="90"/>
      <c r="K1" s="90"/>
      <c r="L1" s="90"/>
      <c r="M1" s="90"/>
      <c r="N1" s="90"/>
      <c r="O1" s="90"/>
      <c r="P1" s="90"/>
      <c r="Q1" s="90"/>
      <c r="R1" s="90"/>
      <c r="S1" s="90"/>
      <c r="T1" s="90"/>
      <c r="U1" s="90"/>
      <c r="V1" s="90"/>
      <c r="W1" s="90"/>
    </row>
    <row r="2">
      <c r="A2" s="91" t="s">
        <v>798</v>
      </c>
      <c r="B2" s="92" t="s">
        <v>799</v>
      </c>
      <c r="C2" s="93" t="s">
        <v>43</v>
      </c>
      <c r="D2" s="93">
        <v>2.0</v>
      </c>
      <c r="E2" s="52"/>
      <c r="F2" s="94"/>
      <c r="G2" s="52"/>
      <c r="H2" s="52"/>
      <c r="I2" s="52"/>
      <c r="J2" s="52"/>
      <c r="K2" s="52"/>
      <c r="L2" s="52"/>
      <c r="M2" s="52"/>
      <c r="N2" s="52"/>
      <c r="O2" s="52"/>
      <c r="P2" s="52"/>
      <c r="Q2" s="52"/>
      <c r="R2" s="52"/>
      <c r="S2" s="52"/>
      <c r="T2" s="52"/>
      <c r="U2" s="52"/>
      <c r="V2" s="52"/>
      <c r="W2" s="52"/>
    </row>
    <row r="3" ht="50.25" customHeight="1">
      <c r="A3" s="51"/>
      <c r="B3" s="95"/>
      <c r="C3" s="96" t="s">
        <v>800</v>
      </c>
      <c r="D3" s="96">
        <v>25.0</v>
      </c>
      <c r="E3" s="52">
        <f>SUM(D2:D3)</f>
        <v>27</v>
      </c>
      <c r="F3" s="94"/>
      <c r="G3" s="52"/>
      <c r="H3" s="52"/>
      <c r="I3" s="52"/>
      <c r="J3" s="52"/>
      <c r="K3" s="52"/>
      <c r="L3" s="52"/>
      <c r="M3" s="52"/>
      <c r="N3" s="52"/>
      <c r="O3" s="52"/>
      <c r="P3" s="52"/>
      <c r="Q3" s="52"/>
      <c r="R3" s="52"/>
      <c r="S3" s="52"/>
      <c r="T3" s="52"/>
      <c r="U3" s="52"/>
      <c r="V3" s="52"/>
      <c r="W3" s="52"/>
    </row>
    <row r="4">
      <c r="A4" s="91" t="s">
        <v>801</v>
      </c>
      <c r="B4" s="92" t="s">
        <v>802</v>
      </c>
      <c r="C4" s="93" t="s">
        <v>43</v>
      </c>
      <c r="D4" s="93">
        <v>8.0</v>
      </c>
      <c r="E4" s="90"/>
      <c r="F4" s="94"/>
      <c r="G4" s="90"/>
      <c r="H4" s="90"/>
      <c r="I4" s="90"/>
      <c r="J4" s="90"/>
      <c r="K4" s="90"/>
      <c r="L4" s="90"/>
      <c r="M4" s="90"/>
      <c r="N4" s="90"/>
      <c r="O4" s="90"/>
      <c r="P4" s="90"/>
      <c r="Q4" s="90"/>
      <c r="R4" s="90"/>
      <c r="S4" s="90"/>
      <c r="T4" s="90"/>
      <c r="U4" s="90"/>
      <c r="V4" s="90"/>
      <c r="W4" s="90"/>
    </row>
    <row r="5">
      <c r="A5" s="47"/>
      <c r="B5" s="97"/>
      <c r="C5" s="93" t="s">
        <v>532</v>
      </c>
      <c r="D5" s="93">
        <v>6.0</v>
      </c>
      <c r="E5" s="90"/>
      <c r="F5" s="94"/>
      <c r="G5" s="90"/>
      <c r="H5" s="90"/>
      <c r="I5" s="90"/>
      <c r="J5" s="90"/>
      <c r="K5" s="90"/>
      <c r="L5" s="90"/>
      <c r="M5" s="90"/>
      <c r="N5" s="90"/>
      <c r="O5" s="90"/>
      <c r="P5" s="90"/>
      <c r="Q5" s="90"/>
      <c r="R5" s="90"/>
      <c r="S5" s="90"/>
      <c r="T5" s="90"/>
      <c r="U5" s="90"/>
      <c r="V5" s="90"/>
      <c r="W5" s="90"/>
    </row>
    <row r="6">
      <c r="A6" s="47"/>
      <c r="B6" s="97"/>
      <c r="C6" s="93" t="s">
        <v>108</v>
      </c>
      <c r="D6" s="93">
        <v>2.0</v>
      </c>
      <c r="E6" s="90"/>
      <c r="F6" s="94"/>
      <c r="G6" s="90"/>
      <c r="H6" s="90"/>
      <c r="I6" s="90"/>
      <c r="J6" s="90"/>
      <c r="K6" s="90"/>
      <c r="L6" s="90"/>
      <c r="M6" s="90"/>
      <c r="N6" s="90"/>
      <c r="O6" s="90"/>
      <c r="P6" s="90"/>
      <c r="Q6" s="90"/>
      <c r="R6" s="90"/>
      <c r="S6" s="90"/>
      <c r="T6" s="90"/>
      <c r="U6" s="90"/>
      <c r="V6" s="90"/>
      <c r="W6" s="90"/>
    </row>
    <row r="7">
      <c r="A7" s="51"/>
      <c r="B7" s="95"/>
      <c r="C7" s="96" t="s">
        <v>800</v>
      </c>
      <c r="D7" s="93">
        <v>9.0</v>
      </c>
      <c r="E7" s="90">
        <f>SUM(D4:D7)</f>
        <v>25</v>
      </c>
      <c r="F7" s="94"/>
      <c r="G7" s="90"/>
      <c r="H7" s="90"/>
      <c r="I7" s="90"/>
      <c r="J7" s="90"/>
      <c r="K7" s="90"/>
      <c r="L7" s="90"/>
      <c r="M7" s="90"/>
      <c r="N7" s="90"/>
      <c r="O7" s="90"/>
      <c r="P7" s="90"/>
      <c r="Q7" s="90"/>
      <c r="R7" s="90"/>
      <c r="S7" s="90"/>
      <c r="T7" s="90"/>
      <c r="U7" s="90"/>
      <c r="V7" s="90"/>
      <c r="W7" s="90"/>
    </row>
    <row r="8">
      <c r="A8" s="91" t="s">
        <v>803</v>
      </c>
      <c r="B8" s="92" t="s">
        <v>804</v>
      </c>
      <c r="C8" s="96" t="s">
        <v>186</v>
      </c>
      <c r="D8" s="96">
        <v>5.0</v>
      </c>
      <c r="E8" s="90"/>
      <c r="F8" s="94"/>
      <c r="G8" s="90"/>
      <c r="H8" s="90"/>
      <c r="I8" s="90"/>
      <c r="J8" s="90"/>
      <c r="K8" s="90"/>
      <c r="L8" s="90"/>
      <c r="M8" s="90"/>
      <c r="N8" s="90"/>
      <c r="O8" s="90"/>
      <c r="P8" s="90"/>
      <c r="Q8" s="90"/>
      <c r="R8" s="90"/>
      <c r="S8" s="90"/>
      <c r="T8" s="90"/>
      <c r="U8" s="90"/>
      <c r="V8" s="90"/>
      <c r="W8" s="90"/>
    </row>
    <row r="9">
      <c r="A9" s="47"/>
      <c r="B9" s="97"/>
      <c r="C9" s="96" t="s">
        <v>108</v>
      </c>
      <c r="D9" s="96">
        <v>4.0</v>
      </c>
      <c r="E9" s="90"/>
      <c r="F9" s="94"/>
      <c r="G9" s="90"/>
      <c r="H9" s="90"/>
      <c r="I9" s="90"/>
      <c r="J9" s="90"/>
      <c r="K9" s="90"/>
      <c r="L9" s="90"/>
      <c r="M9" s="90"/>
      <c r="N9" s="90"/>
      <c r="O9" s="90"/>
      <c r="P9" s="90"/>
      <c r="Q9" s="90"/>
      <c r="R9" s="90"/>
      <c r="S9" s="90"/>
      <c r="T9" s="90"/>
      <c r="U9" s="90"/>
      <c r="V9" s="90"/>
      <c r="W9" s="90"/>
    </row>
    <row r="10">
      <c r="A10" s="47"/>
      <c r="B10" s="97"/>
      <c r="C10" s="96" t="s">
        <v>179</v>
      </c>
      <c r="D10" s="96">
        <v>4.0</v>
      </c>
      <c r="E10" s="90"/>
      <c r="F10" s="94"/>
      <c r="G10" s="90"/>
      <c r="H10" s="90"/>
      <c r="I10" s="90"/>
      <c r="J10" s="90"/>
      <c r="K10" s="90"/>
      <c r="L10" s="90"/>
      <c r="M10" s="90"/>
      <c r="N10" s="90"/>
      <c r="O10" s="90"/>
      <c r="P10" s="90"/>
      <c r="Q10" s="90"/>
      <c r="R10" s="90"/>
      <c r="S10" s="90"/>
      <c r="T10" s="90"/>
      <c r="U10" s="90"/>
      <c r="V10" s="90"/>
      <c r="W10" s="90"/>
    </row>
    <row r="11">
      <c r="A11" s="47"/>
      <c r="B11" s="97"/>
      <c r="C11" s="96" t="s">
        <v>633</v>
      </c>
      <c r="D11" s="96">
        <v>2.0</v>
      </c>
      <c r="E11" s="90"/>
      <c r="F11" s="94"/>
      <c r="G11" s="90"/>
      <c r="H11" s="90"/>
      <c r="I11" s="90"/>
      <c r="J11" s="90"/>
      <c r="K11" s="90"/>
      <c r="L11" s="90"/>
      <c r="M11" s="90"/>
      <c r="N11" s="90"/>
      <c r="O11" s="90"/>
      <c r="P11" s="90"/>
      <c r="Q11" s="90"/>
      <c r="R11" s="90"/>
      <c r="S11" s="90"/>
      <c r="T11" s="90"/>
      <c r="U11" s="90"/>
      <c r="V11" s="90"/>
      <c r="W11" s="90"/>
    </row>
    <row r="12">
      <c r="A12" s="47"/>
      <c r="B12" s="97"/>
      <c r="C12" s="96" t="s">
        <v>127</v>
      </c>
      <c r="D12" s="96">
        <v>2.0</v>
      </c>
      <c r="E12" s="90"/>
      <c r="F12" s="94"/>
      <c r="G12" s="90"/>
      <c r="H12" s="90"/>
      <c r="I12" s="90"/>
      <c r="J12" s="90"/>
      <c r="K12" s="90"/>
      <c r="L12" s="90"/>
      <c r="M12" s="90"/>
      <c r="N12" s="90"/>
      <c r="O12" s="90"/>
      <c r="P12" s="90"/>
      <c r="Q12" s="90"/>
      <c r="R12" s="90"/>
      <c r="S12" s="90"/>
      <c r="T12" s="90"/>
      <c r="U12" s="90"/>
      <c r="V12" s="90"/>
      <c r="W12" s="90"/>
    </row>
    <row r="13">
      <c r="A13" s="51"/>
      <c r="B13" s="95"/>
      <c r="C13" s="96" t="s">
        <v>145</v>
      </c>
      <c r="D13" s="96">
        <v>2.0</v>
      </c>
      <c r="E13" s="90">
        <f>SUM(D8:D13)</f>
        <v>19</v>
      </c>
      <c r="F13" s="94"/>
      <c r="G13" s="90"/>
      <c r="H13" s="90"/>
      <c r="I13" s="90"/>
      <c r="J13" s="90"/>
      <c r="K13" s="90"/>
      <c r="L13" s="90"/>
      <c r="M13" s="90"/>
      <c r="N13" s="90"/>
      <c r="O13" s="90"/>
      <c r="P13" s="90"/>
      <c r="Q13" s="90"/>
      <c r="R13" s="90"/>
      <c r="S13" s="90"/>
      <c r="T13" s="90"/>
      <c r="U13" s="90"/>
      <c r="V13" s="90"/>
      <c r="W13" s="90"/>
    </row>
    <row r="14">
      <c r="A14" s="91" t="s">
        <v>805</v>
      </c>
      <c r="B14" s="92" t="s">
        <v>806</v>
      </c>
      <c r="C14" s="96" t="s">
        <v>107</v>
      </c>
      <c r="D14" s="96">
        <v>7.0</v>
      </c>
      <c r="E14" s="90"/>
      <c r="F14" s="94"/>
      <c r="G14" s="90"/>
      <c r="H14" s="90"/>
      <c r="I14" s="90"/>
      <c r="J14" s="90"/>
      <c r="K14" s="90"/>
      <c r="L14" s="90"/>
      <c r="M14" s="90"/>
      <c r="N14" s="90"/>
      <c r="O14" s="90"/>
      <c r="P14" s="90"/>
      <c r="Q14" s="90"/>
      <c r="R14" s="90"/>
      <c r="S14" s="90"/>
      <c r="T14" s="90"/>
      <c r="U14" s="90"/>
      <c r="V14" s="90"/>
      <c r="W14" s="90"/>
    </row>
    <row r="15">
      <c r="A15" s="47"/>
      <c r="B15" s="97"/>
      <c r="C15" s="96" t="s">
        <v>127</v>
      </c>
      <c r="D15" s="96">
        <v>3.0</v>
      </c>
      <c r="E15" s="90"/>
      <c r="F15" s="94"/>
      <c r="G15" s="90"/>
      <c r="H15" s="90"/>
      <c r="I15" s="90"/>
      <c r="J15" s="90"/>
      <c r="K15" s="90"/>
      <c r="L15" s="90"/>
      <c r="M15" s="90"/>
      <c r="N15" s="90"/>
      <c r="O15" s="90"/>
      <c r="P15" s="90"/>
      <c r="Q15" s="90"/>
      <c r="R15" s="90"/>
      <c r="S15" s="90"/>
      <c r="T15" s="90"/>
      <c r="U15" s="90"/>
      <c r="V15" s="90"/>
      <c r="W15" s="90"/>
    </row>
    <row r="16">
      <c r="A16" s="47"/>
      <c r="B16" s="97"/>
      <c r="C16" s="96" t="s">
        <v>186</v>
      </c>
      <c r="D16" s="96">
        <v>2.0</v>
      </c>
      <c r="E16" s="90"/>
      <c r="F16" s="94"/>
      <c r="G16" s="90"/>
      <c r="H16" s="90"/>
      <c r="I16" s="90"/>
      <c r="J16" s="90"/>
      <c r="K16" s="90"/>
      <c r="L16" s="90"/>
      <c r="M16" s="90"/>
      <c r="N16" s="90"/>
      <c r="O16" s="90"/>
      <c r="P16" s="90"/>
      <c r="Q16" s="90"/>
      <c r="R16" s="90"/>
      <c r="S16" s="90"/>
      <c r="T16" s="90"/>
      <c r="U16" s="90"/>
      <c r="V16" s="90"/>
      <c r="W16" s="90"/>
    </row>
    <row r="17">
      <c r="A17" s="51"/>
      <c r="B17" s="95"/>
      <c r="C17" s="96" t="s">
        <v>145</v>
      </c>
      <c r="D17" s="96">
        <v>2.0</v>
      </c>
      <c r="E17" s="90">
        <f>SUM(D14:D17)</f>
        <v>14</v>
      </c>
      <c r="F17" s="94"/>
      <c r="G17" s="90"/>
      <c r="H17" s="90"/>
      <c r="I17" s="90"/>
      <c r="J17" s="90"/>
      <c r="K17" s="90"/>
      <c r="L17" s="90"/>
      <c r="M17" s="90"/>
      <c r="N17" s="90"/>
      <c r="O17" s="90"/>
      <c r="P17" s="90"/>
      <c r="Q17" s="90"/>
      <c r="R17" s="90"/>
      <c r="S17" s="90"/>
      <c r="T17" s="90"/>
      <c r="U17" s="90"/>
      <c r="V17" s="90"/>
      <c r="W17" s="90"/>
    </row>
    <row r="18">
      <c r="A18" s="91" t="s">
        <v>807</v>
      </c>
      <c r="B18" s="92" t="s">
        <v>808</v>
      </c>
      <c r="C18" s="98" t="s">
        <v>179</v>
      </c>
      <c r="D18" s="93">
        <v>4.0</v>
      </c>
      <c r="E18" s="90"/>
      <c r="F18" s="94"/>
      <c r="G18" s="90"/>
      <c r="H18" s="90"/>
      <c r="I18" s="90"/>
      <c r="J18" s="90"/>
      <c r="K18" s="90"/>
      <c r="L18" s="90"/>
      <c r="M18" s="90"/>
      <c r="N18" s="90"/>
      <c r="O18" s="90"/>
      <c r="P18" s="90"/>
      <c r="Q18" s="90"/>
      <c r="R18" s="90"/>
      <c r="S18" s="90"/>
      <c r="T18" s="90"/>
      <c r="U18" s="90"/>
      <c r="V18" s="90"/>
      <c r="W18" s="90"/>
    </row>
    <row r="19">
      <c r="A19" s="47"/>
      <c r="B19" s="97"/>
      <c r="C19" s="93" t="s">
        <v>186</v>
      </c>
      <c r="D19" s="93">
        <v>3.0</v>
      </c>
      <c r="E19" s="90"/>
      <c r="F19" s="94"/>
      <c r="G19" s="90"/>
      <c r="H19" s="90"/>
      <c r="I19" s="90"/>
      <c r="J19" s="90"/>
      <c r="K19" s="90"/>
      <c r="L19" s="90"/>
      <c r="M19" s="90"/>
      <c r="N19" s="90"/>
      <c r="O19" s="90"/>
      <c r="P19" s="90"/>
      <c r="Q19" s="90"/>
      <c r="R19" s="90"/>
      <c r="S19" s="90"/>
      <c r="T19" s="90"/>
      <c r="U19" s="90"/>
      <c r="V19" s="90"/>
      <c r="W19" s="90"/>
    </row>
    <row r="20">
      <c r="A20" s="47"/>
      <c r="B20" s="97"/>
      <c r="C20" s="93" t="s">
        <v>107</v>
      </c>
      <c r="D20" s="93">
        <v>2.0</v>
      </c>
      <c r="E20" s="90"/>
      <c r="F20" s="94"/>
      <c r="G20" s="90"/>
      <c r="H20" s="90"/>
      <c r="I20" s="90"/>
      <c r="J20" s="90"/>
      <c r="K20" s="90"/>
      <c r="L20" s="90"/>
      <c r="M20" s="90"/>
      <c r="N20" s="90"/>
      <c r="O20" s="90"/>
      <c r="P20" s="90"/>
      <c r="Q20" s="90"/>
      <c r="R20" s="90"/>
      <c r="S20" s="90"/>
      <c r="T20" s="90"/>
      <c r="U20" s="90"/>
      <c r="V20" s="90"/>
      <c r="W20" s="90"/>
    </row>
    <row r="21">
      <c r="A21" s="47"/>
      <c r="B21" s="97"/>
      <c r="C21" s="93" t="s">
        <v>108</v>
      </c>
      <c r="D21" s="93">
        <v>1.0</v>
      </c>
      <c r="E21" s="90"/>
      <c r="F21" s="94"/>
      <c r="G21" s="90"/>
      <c r="H21" s="90"/>
      <c r="I21" s="90"/>
      <c r="J21" s="90"/>
      <c r="K21" s="90"/>
      <c r="L21" s="90"/>
      <c r="M21" s="90"/>
      <c r="N21" s="90"/>
      <c r="O21" s="90"/>
      <c r="P21" s="90"/>
      <c r="Q21" s="90"/>
      <c r="R21" s="90"/>
      <c r="S21" s="90"/>
      <c r="T21" s="90"/>
      <c r="U21" s="90"/>
      <c r="V21" s="90"/>
      <c r="W21" s="90"/>
    </row>
    <row r="22">
      <c r="A22" s="51"/>
      <c r="B22" s="95"/>
      <c r="C22" s="96" t="s">
        <v>800</v>
      </c>
      <c r="D22" s="93">
        <v>1.0</v>
      </c>
      <c r="E22" s="90">
        <f>SUM(D18:D22)</f>
        <v>11</v>
      </c>
      <c r="F22" s="94"/>
      <c r="G22" s="90"/>
      <c r="H22" s="90"/>
      <c r="I22" s="90"/>
      <c r="J22" s="90"/>
      <c r="K22" s="90"/>
      <c r="L22" s="90"/>
      <c r="M22" s="90"/>
      <c r="N22" s="90"/>
      <c r="O22" s="90"/>
      <c r="P22" s="90"/>
      <c r="Q22" s="90"/>
      <c r="R22" s="90"/>
      <c r="S22" s="90"/>
      <c r="T22" s="90"/>
      <c r="U22" s="90"/>
      <c r="V22" s="90"/>
      <c r="W22" s="90"/>
    </row>
    <row r="23">
      <c r="A23" s="91" t="s">
        <v>809</v>
      </c>
      <c r="B23" s="92" t="s">
        <v>810</v>
      </c>
      <c r="C23" s="96" t="s">
        <v>43</v>
      </c>
      <c r="D23" s="93">
        <v>5.0</v>
      </c>
      <c r="E23" s="90"/>
      <c r="F23" s="94"/>
      <c r="G23" s="90"/>
      <c r="H23" s="90"/>
      <c r="I23" s="90"/>
      <c r="J23" s="90"/>
      <c r="K23" s="90"/>
      <c r="L23" s="90"/>
      <c r="M23" s="90"/>
      <c r="N23" s="90"/>
      <c r="O23" s="90"/>
      <c r="P23" s="90"/>
      <c r="Q23" s="90"/>
      <c r="R23" s="90"/>
      <c r="S23" s="90"/>
      <c r="T23" s="90"/>
      <c r="U23" s="90"/>
      <c r="V23" s="90"/>
      <c r="W23" s="90"/>
    </row>
    <row r="24" ht="55.5" customHeight="1">
      <c r="A24" s="47"/>
      <c r="B24" s="97"/>
      <c r="C24" s="96" t="s">
        <v>179</v>
      </c>
      <c r="D24" s="93">
        <v>2.0</v>
      </c>
      <c r="E24" s="90"/>
      <c r="F24" s="94"/>
      <c r="G24" s="90"/>
      <c r="H24" s="90"/>
      <c r="I24" s="90"/>
      <c r="J24" s="90"/>
      <c r="K24" s="90"/>
      <c r="L24" s="90"/>
      <c r="M24" s="90"/>
      <c r="N24" s="90"/>
      <c r="O24" s="90"/>
      <c r="P24" s="90"/>
      <c r="Q24" s="90"/>
      <c r="R24" s="90"/>
      <c r="S24" s="90"/>
      <c r="T24" s="90"/>
      <c r="U24" s="90"/>
      <c r="V24" s="90"/>
      <c r="W24" s="90"/>
    </row>
    <row r="25">
      <c r="A25" s="51"/>
      <c r="B25" s="95"/>
      <c r="C25" s="96" t="s">
        <v>800</v>
      </c>
      <c r="D25" s="93">
        <v>2.0</v>
      </c>
      <c r="E25" s="90">
        <f>SUM(D23:D25)</f>
        <v>9</v>
      </c>
      <c r="F25" s="94"/>
      <c r="G25" s="90"/>
      <c r="H25" s="90"/>
      <c r="I25" s="90"/>
      <c r="J25" s="90"/>
      <c r="K25" s="90"/>
      <c r="L25" s="90"/>
      <c r="M25" s="90"/>
      <c r="N25" s="90"/>
      <c r="O25" s="90"/>
      <c r="P25" s="90"/>
      <c r="Q25" s="90"/>
      <c r="R25" s="90"/>
      <c r="S25" s="90"/>
      <c r="T25" s="90"/>
      <c r="U25" s="90"/>
      <c r="V25" s="90"/>
      <c r="W25" s="90"/>
    </row>
    <row r="26">
      <c r="A26" s="91" t="s">
        <v>811</v>
      </c>
      <c r="B26" s="92" t="s">
        <v>812</v>
      </c>
      <c r="C26" s="93" t="s">
        <v>108</v>
      </c>
      <c r="D26" s="93">
        <v>5.0</v>
      </c>
      <c r="E26" s="90"/>
      <c r="F26" s="94"/>
      <c r="G26" s="90"/>
      <c r="H26" s="90"/>
      <c r="I26" s="90"/>
      <c r="J26" s="90"/>
      <c r="K26" s="90"/>
      <c r="L26" s="90"/>
      <c r="M26" s="90"/>
      <c r="N26" s="90"/>
      <c r="O26" s="90"/>
      <c r="P26" s="90"/>
      <c r="Q26" s="90"/>
      <c r="R26" s="90"/>
      <c r="S26" s="90"/>
      <c r="T26" s="90"/>
      <c r="U26" s="90"/>
      <c r="V26" s="90"/>
      <c r="W26" s="90"/>
    </row>
    <row r="27">
      <c r="A27" s="47"/>
      <c r="B27" s="97"/>
      <c r="C27" s="96" t="s">
        <v>179</v>
      </c>
      <c r="D27" s="96">
        <v>1.0</v>
      </c>
      <c r="E27" s="90"/>
      <c r="F27" s="94"/>
      <c r="G27" s="90"/>
      <c r="H27" s="90"/>
      <c r="I27" s="90"/>
      <c r="J27" s="90"/>
      <c r="K27" s="90"/>
      <c r="L27" s="90"/>
      <c r="M27" s="90"/>
      <c r="N27" s="90"/>
      <c r="O27" s="90"/>
      <c r="P27" s="90"/>
      <c r="Q27" s="90"/>
      <c r="R27" s="90"/>
      <c r="S27" s="90"/>
      <c r="T27" s="90"/>
      <c r="U27" s="90"/>
      <c r="V27" s="90"/>
      <c r="W27" s="90"/>
    </row>
    <row r="28">
      <c r="A28" s="51"/>
      <c r="B28" s="95"/>
      <c r="C28" s="96" t="s">
        <v>800</v>
      </c>
      <c r="D28" s="93">
        <v>1.0</v>
      </c>
      <c r="E28" s="90">
        <f>SUM(D26:D28)</f>
        <v>7</v>
      </c>
      <c r="F28" s="94"/>
      <c r="G28" s="90"/>
      <c r="H28" s="90"/>
      <c r="I28" s="90"/>
      <c r="J28" s="90"/>
      <c r="K28" s="90"/>
      <c r="L28" s="90"/>
      <c r="M28" s="90"/>
      <c r="N28" s="90"/>
      <c r="O28" s="90"/>
      <c r="P28" s="90"/>
      <c r="Q28" s="90"/>
      <c r="R28" s="90"/>
      <c r="S28" s="90"/>
      <c r="T28" s="90"/>
      <c r="U28" s="90"/>
      <c r="V28" s="90"/>
      <c r="W28" s="90"/>
    </row>
    <row r="29">
      <c r="A29" s="93" t="s">
        <v>813</v>
      </c>
      <c r="B29" s="99" t="s">
        <v>814</v>
      </c>
      <c r="C29" s="96" t="s">
        <v>800</v>
      </c>
      <c r="D29" s="93">
        <v>2.0</v>
      </c>
      <c r="E29" s="90"/>
      <c r="F29" s="94"/>
      <c r="G29" s="90"/>
      <c r="H29" s="90"/>
      <c r="I29" s="90"/>
      <c r="J29" s="90"/>
      <c r="K29" s="90"/>
      <c r="L29" s="90"/>
      <c r="M29" s="90"/>
      <c r="N29" s="90"/>
      <c r="O29" s="90"/>
      <c r="P29" s="90"/>
      <c r="Q29" s="90"/>
      <c r="R29" s="90"/>
      <c r="S29" s="90"/>
      <c r="T29" s="90"/>
      <c r="U29" s="90"/>
      <c r="V29" s="90"/>
      <c r="W29" s="90"/>
    </row>
    <row r="30">
      <c r="A30" s="100"/>
      <c r="B30" s="100"/>
      <c r="C30" s="100"/>
      <c r="D30" s="100"/>
      <c r="E30" s="90"/>
      <c r="F30" s="90"/>
      <c r="G30" s="90"/>
      <c r="H30" s="90"/>
      <c r="I30" s="90"/>
      <c r="J30" s="90"/>
      <c r="K30" s="90"/>
      <c r="L30" s="90"/>
      <c r="M30" s="90"/>
      <c r="N30" s="90"/>
      <c r="O30" s="90"/>
      <c r="P30" s="90"/>
      <c r="Q30" s="90"/>
      <c r="R30" s="90"/>
      <c r="S30" s="90"/>
      <c r="T30" s="90"/>
      <c r="U30" s="90"/>
      <c r="V30" s="90"/>
      <c r="W30" s="90"/>
    </row>
    <row r="31">
      <c r="A31" s="100"/>
      <c r="B31" s="100"/>
      <c r="C31" s="100"/>
      <c r="D31" s="100"/>
      <c r="E31" s="90"/>
      <c r="F31" s="90"/>
      <c r="G31" s="90"/>
      <c r="H31" s="90"/>
      <c r="I31" s="90"/>
      <c r="J31" s="90"/>
      <c r="K31" s="90"/>
      <c r="L31" s="90"/>
      <c r="M31" s="90"/>
      <c r="N31" s="90"/>
      <c r="O31" s="90"/>
      <c r="P31" s="90"/>
      <c r="Q31" s="90"/>
      <c r="R31" s="90"/>
      <c r="S31" s="90"/>
      <c r="T31" s="90"/>
      <c r="U31" s="90"/>
      <c r="V31" s="90"/>
      <c r="W31" s="90"/>
    </row>
    <row r="32">
      <c r="A32" s="100"/>
      <c r="B32" s="100"/>
      <c r="C32" s="100" t="s">
        <v>815</v>
      </c>
      <c r="D32" s="100">
        <f>D28+D22+D3+D7+D25</f>
        <v>38</v>
      </c>
      <c r="E32" s="90"/>
      <c r="F32" s="90"/>
      <c r="G32" s="90"/>
      <c r="H32" s="90"/>
      <c r="I32" s="90"/>
      <c r="J32" s="90"/>
      <c r="K32" s="90"/>
      <c r="L32" s="90"/>
      <c r="M32" s="90"/>
      <c r="N32" s="90"/>
      <c r="O32" s="90"/>
      <c r="P32" s="90"/>
      <c r="Q32" s="90"/>
      <c r="R32" s="90"/>
      <c r="S32" s="90"/>
      <c r="T32" s="90"/>
      <c r="U32" s="90"/>
      <c r="V32" s="90"/>
      <c r="W32" s="90"/>
    </row>
    <row r="33">
      <c r="A33" s="100"/>
      <c r="B33" s="100"/>
      <c r="C33" s="100" t="s">
        <v>816</v>
      </c>
      <c r="D33" s="100">
        <f>114-D32</f>
        <v>76</v>
      </c>
      <c r="E33" s="90"/>
      <c r="F33" s="90"/>
      <c r="G33" s="90"/>
      <c r="H33" s="90"/>
      <c r="I33" s="90"/>
      <c r="J33" s="90"/>
      <c r="K33" s="90"/>
      <c r="L33" s="90"/>
      <c r="M33" s="90"/>
      <c r="N33" s="90"/>
      <c r="O33" s="90"/>
      <c r="P33" s="90"/>
      <c r="Q33" s="90"/>
      <c r="R33" s="90"/>
      <c r="S33" s="90"/>
      <c r="T33" s="90"/>
      <c r="U33" s="90"/>
      <c r="V33" s="90"/>
      <c r="W33" s="90"/>
    </row>
    <row r="34">
      <c r="A34" s="93" t="s">
        <v>690</v>
      </c>
      <c r="B34" s="98"/>
      <c r="C34" s="98"/>
      <c r="D34" s="93">
        <f>D33/114</f>
        <v>0.6666666667</v>
      </c>
      <c r="E34" s="90"/>
      <c r="F34" s="90"/>
      <c r="G34" s="90"/>
      <c r="H34" s="90"/>
      <c r="I34" s="90"/>
      <c r="J34" s="90"/>
      <c r="K34" s="90"/>
      <c r="L34" s="90"/>
      <c r="M34" s="90"/>
      <c r="N34" s="90"/>
      <c r="O34" s="90"/>
      <c r="P34" s="90"/>
      <c r="Q34" s="90"/>
      <c r="R34" s="90"/>
      <c r="S34" s="90"/>
      <c r="T34" s="90"/>
      <c r="U34" s="90"/>
      <c r="V34" s="90"/>
      <c r="W34" s="90"/>
    </row>
    <row r="35">
      <c r="A35" s="100"/>
      <c r="B35" s="100"/>
      <c r="C35" s="100"/>
      <c r="D35" s="100"/>
      <c r="E35" s="90"/>
      <c r="F35" s="90"/>
      <c r="G35" s="90"/>
      <c r="H35" s="90"/>
      <c r="I35" s="90"/>
      <c r="J35" s="90"/>
      <c r="K35" s="90"/>
      <c r="L35" s="90"/>
      <c r="M35" s="90"/>
      <c r="N35" s="90"/>
      <c r="O35" s="90"/>
      <c r="P35" s="90"/>
      <c r="Q35" s="90"/>
      <c r="R35" s="90"/>
      <c r="S35" s="90"/>
      <c r="T35" s="90"/>
      <c r="U35" s="90"/>
      <c r="V35" s="90"/>
      <c r="W35" s="90"/>
    </row>
    <row r="36">
      <c r="A36" s="100"/>
      <c r="B36" s="100"/>
      <c r="C36" s="100"/>
      <c r="D36" s="100"/>
      <c r="E36" s="90"/>
      <c r="F36" s="90"/>
      <c r="G36" s="90"/>
      <c r="H36" s="90"/>
      <c r="I36" s="90"/>
      <c r="J36" s="90"/>
      <c r="K36" s="90"/>
      <c r="L36" s="90"/>
      <c r="M36" s="90"/>
      <c r="N36" s="90"/>
      <c r="O36" s="90"/>
      <c r="P36" s="90"/>
      <c r="Q36" s="90"/>
      <c r="R36" s="90"/>
      <c r="S36" s="90"/>
      <c r="T36" s="90"/>
      <c r="U36" s="90"/>
      <c r="V36" s="90"/>
      <c r="W36" s="90"/>
    </row>
    <row r="37">
      <c r="E37" s="101" t="s">
        <v>690</v>
      </c>
      <c r="H37" s="90"/>
      <c r="I37" s="90"/>
      <c r="J37" s="90"/>
      <c r="K37" s="90"/>
      <c r="L37" s="90"/>
      <c r="M37" s="90"/>
      <c r="N37" s="90"/>
      <c r="O37" s="90"/>
      <c r="P37" s="90"/>
      <c r="Q37" s="90"/>
      <c r="R37" s="90"/>
      <c r="S37" s="90"/>
      <c r="T37" s="90"/>
      <c r="U37" s="90"/>
      <c r="V37" s="90"/>
      <c r="W37" s="90"/>
    </row>
    <row r="38">
      <c r="H38" s="90"/>
      <c r="I38" s="90"/>
      <c r="J38" s="90"/>
      <c r="K38" s="90"/>
      <c r="L38" s="90"/>
      <c r="M38" s="90"/>
      <c r="N38" s="90"/>
      <c r="O38" s="90"/>
      <c r="P38" s="90"/>
      <c r="Q38" s="90"/>
      <c r="R38" s="90"/>
      <c r="S38" s="90"/>
      <c r="T38" s="90"/>
      <c r="U38" s="90"/>
      <c r="V38" s="90"/>
      <c r="W38" s="90"/>
    </row>
    <row r="39">
      <c r="E39" s="71">
        <f t="shared" ref="E39:E76" si="1">C39+D39</f>
        <v>213</v>
      </c>
      <c r="H39" s="90"/>
      <c r="I39" s="90"/>
      <c r="J39" s="90"/>
      <c r="K39" s="90"/>
      <c r="L39" s="90"/>
      <c r="M39" s="90"/>
      <c r="N39" s="90"/>
      <c r="O39" s="90"/>
      <c r="P39" s="90"/>
      <c r="Q39" s="90"/>
      <c r="R39" s="90"/>
      <c r="S39" s="90"/>
      <c r="T39" s="90"/>
      <c r="U39" s="90"/>
      <c r="V39" s="90"/>
      <c r="W39" s="90"/>
    </row>
    <row r="40">
      <c r="E40" s="28">
        <f t="shared" si="1"/>
        <v>2</v>
      </c>
      <c r="H40" s="90"/>
      <c r="I40" s="90"/>
      <c r="J40" s="90"/>
      <c r="K40" s="90"/>
      <c r="L40" s="90"/>
      <c r="M40" s="90"/>
      <c r="N40" s="90"/>
      <c r="O40" s="90"/>
      <c r="P40" s="90"/>
      <c r="Q40" s="90"/>
      <c r="R40" s="90"/>
      <c r="S40" s="90"/>
      <c r="T40" s="90"/>
      <c r="U40" s="90"/>
      <c r="V40" s="90"/>
      <c r="W40" s="90"/>
    </row>
    <row r="41">
      <c r="E41" s="28">
        <f t="shared" si="1"/>
        <v>25</v>
      </c>
      <c r="H41" s="90"/>
      <c r="I41" s="90"/>
      <c r="J41" s="90"/>
      <c r="K41" s="90"/>
      <c r="L41" s="90"/>
      <c r="M41" s="90"/>
      <c r="N41" s="90"/>
      <c r="O41" s="90"/>
      <c r="P41" s="90"/>
      <c r="Q41" s="90"/>
      <c r="R41" s="90"/>
      <c r="S41" s="90"/>
      <c r="T41" s="90"/>
      <c r="U41" s="90"/>
      <c r="V41" s="90"/>
      <c r="W41" s="90"/>
    </row>
    <row r="42">
      <c r="E42" s="28">
        <f t="shared" si="1"/>
        <v>27</v>
      </c>
      <c r="H42" s="90"/>
      <c r="I42" s="90"/>
      <c r="J42" s="90"/>
      <c r="K42" s="90"/>
      <c r="L42" s="90"/>
      <c r="M42" s="90"/>
      <c r="N42" s="90"/>
      <c r="O42" s="90"/>
      <c r="P42" s="90"/>
      <c r="Q42" s="90"/>
      <c r="R42" s="90"/>
      <c r="S42" s="90"/>
      <c r="T42" s="90"/>
      <c r="U42" s="90"/>
      <c r="V42" s="90"/>
      <c r="W42" s="90"/>
    </row>
    <row r="43">
      <c r="E43" s="28">
        <f t="shared" si="1"/>
        <v>9</v>
      </c>
      <c r="H43" s="90"/>
      <c r="I43" s="90"/>
      <c r="J43" s="90"/>
      <c r="K43" s="90"/>
      <c r="L43" s="90"/>
      <c r="M43" s="90"/>
      <c r="N43" s="90"/>
      <c r="O43" s="90"/>
      <c r="P43" s="90"/>
      <c r="Q43" s="90"/>
      <c r="R43" s="90"/>
      <c r="S43" s="90"/>
      <c r="T43" s="90"/>
      <c r="U43" s="90"/>
      <c r="V43" s="90"/>
      <c r="W43" s="90"/>
    </row>
    <row r="44">
      <c r="E44" s="28">
        <f t="shared" si="1"/>
        <v>2</v>
      </c>
      <c r="H44" s="90"/>
      <c r="I44" s="90"/>
      <c r="J44" s="90"/>
      <c r="K44" s="90"/>
      <c r="L44" s="90"/>
      <c r="M44" s="90"/>
      <c r="N44" s="90"/>
      <c r="O44" s="90"/>
      <c r="P44" s="90"/>
      <c r="Q44" s="90"/>
      <c r="R44" s="90"/>
      <c r="S44" s="90"/>
      <c r="T44" s="90"/>
      <c r="U44" s="90"/>
      <c r="V44" s="90"/>
      <c r="W44" s="90"/>
    </row>
    <row r="45">
      <c r="E45" s="28">
        <f t="shared" si="1"/>
        <v>6</v>
      </c>
      <c r="H45" s="90"/>
      <c r="I45" s="90"/>
      <c r="J45" s="90"/>
      <c r="K45" s="90"/>
      <c r="L45" s="90"/>
      <c r="M45" s="90"/>
      <c r="N45" s="90"/>
      <c r="O45" s="90"/>
      <c r="P45" s="90"/>
      <c r="Q45" s="90"/>
      <c r="R45" s="90"/>
      <c r="S45" s="90"/>
      <c r="T45" s="90"/>
      <c r="U45" s="90"/>
      <c r="V45" s="90"/>
      <c r="W45" s="90"/>
    </row>
    <row r="46">
      <c r="E46" s="28">
        <f t="shared" si="1"/>
        <v>8</v>
      </c>
      <c r="H46" s="90"/>
      <c r="I46" s="90"/>
      <c r="J46" s="90"/>
      <c r="K46" s="90"/>
      <c r="L46" s="90"/>
      <c r="M46" s="90"/>
      <c r="N46" s="90"/>
      <c r="O46" s="90"/>
      <c r="P46" s="90"/>
      <c r="Q46" s="90"/>
      <c r="R46" s="90"/>
      <c r="S46" s="90"/>
      <c r="T46" s="90"/>
      <c r="U46" s="90"/>
      <c r="V46" s="90"/>
      <c r="W46" s="90"/>
    </row>
    <row r="47">
      <c r="E47" s="28">
        <f t="shared" si="1"/>
        <v>25</v>
      </c>
      <c r="H47" s="90"/>
      <c r="I47" s="90"/>
      <c r="J47" s="90"/>
      <c r="K47" s="90"/>
      <c r="L47" s="90"/>
      <c r="M47" s="90"/>
      <c r="N47" s="90"/>
      <c r="O47" s="90"/>
      <c r="P47" s="90"/>
      <c r="Q47" s="90"/>
      <c r="R47" s="90"/>
      <c r="S47" s="90"/>
      <c r="T47" s="90"/>
      <c r="U47" s="90"/>
      <c r="V47" s="90"/>
      <c r="W47" s="90"/>
    </row>
    <row r="48">
      <c r="E48" s="28">
        <f t="shared" si="1"/>
        <v>1</v>
      </c>
      <c r="H48" s="90"/>
      <c r="I48" s="90"/>
      <c r="J48" s="90"/>
      <c r="K48" s="90"/>
      <c r="L48" s="90"/>
      <c r="M48" s="90"/>
      <c r="N48" s="90"/>
      <c r="O48" s="90"/>
      <c r="P48" s="90"/>
      <c r="Q48" s="90"/>
      <c r="R48" s="90"/>
      <c r="S48" s="90"/>
      <c r="T48" s="90"/>
      <c r="U48" s="90"/>
      <c r="V48" s="90"/>
      <c r="W48" s="90"/>
    </row>
    <row r="49">
      <c r="E49" s="28">
        <f t="shared" si="1"/>
        <v>1</v>
      </c>
      <c r="H49" s="90"/>
      <c r="I49" s="90"/>
      <c r="J49" s="90"/>
      <c r="K49" s="90"/>
      <c r="L49" s="90"/>
      <c r="M49" s="90"/>
      <c r="N49" s="90"/>
      <c r="O49" s="90"/>
      <c r="P49" s="90"/>
      <c r="Q49" s="90"/>
      <c r="R49" s="90"/>
      <c r="S49" s="90"/>
      <c r="T49" s="90"/>
      <c r="U49" s="90"/>
      <c r="V49" s="90"/>
      <c r="W49" s="90"/>
    </row>
    <row r="50">
      <c r="E50" s="28">
        <f t="shared" si="1"/>
        <v>5</v>
      </c>
      <c r="H50" s="90"/>
      <c r="I50" s="90"/>
      <c r="J50" s="90"/>
      <c r="K50" s="90"/>
      <c r="L50" s="90"/>
      <c r="M50" s="90"/>
      <c r="N50" s="90"/>
      <c r="O50" s="90"/>
      <c r="P50" s="90"/>
      <c r="Q50" s="90"/>
      <c r="R50" s="90"/>
      <c r="S50" s="90"/>
      <c r="T50" s="90"/>
      <c r="U50" s="90"/>
      <c r="V50" s="90"/>
      <c r="W50" s="90"/>
    </row>
    <row r="51">
      <c r="E51" s="28">
        <f t="shared" si="1"/>
        <v>2</v>
      </c>
      <c r="H51" s="90"/>
      <c r="I51" s="90"/>
      <c r="J51" s="90"/>
      <c r="K51" s="90"/>
      <c r="L51" s="90"/>
      <c r="M51" s="90"/>
      <c r="N51" s="90"/>
      <c r="O51" s="90"/>
      <c r="P51" s="90"/>
      <c r="Q51" s="90"/>
      <c r="R51" s="90"/>
      <c r="S51" s="90"/>
      <c r="T51" s="90"/>
      <c r="U51" s="90"/>
      <c r="V51" s="90"/>
      <c r="W51" s="90"/>
    </row>
    <row r="52">
      <c r="E52" s="28">
        <f t="shared" si="1"/>
        <v>9</v>
      </c>
      <c r="H52" s="90"/>
      <c r="I52" s="90"/>
      <c r="J52" s="90"/>
      <c r="K52" s="90"/>
      <c r="L52" s="90"/>
      <c r="M52" s="90"/>
      <c r="N52" s="90"/>
      <c r="O52" s="90"/>
      <c r="P52" s="90"/>
      <c r="Q52" s="90"/>
      <c r="R52" s="90"/>
      <c r="S52" s="90"/>
      <c r="T52" s="90"/>
      <c r="U52" s="90"/>
      <c r="V52" s="90"/>
      <c r="W52" s="90"/>
    </row>
    <row r="53">
      <c r="E53" s="28">
        <f t="shared" si="1"/>
        <v>1</v>
      </c>
      <c r="H53" s="90"/>
      <c r="I53" s="90"/>
      <c r="J53" s="90"/>
      <c r="K53" s="90"/>
      <c r="L53" s="90"/>
      <c r="M53" s="90"/>
      <c r="N53" s="90"/>
      <c r="O53" s="90"/>
      <c r="P53" s="90"/>
      <c r="Q53" s="90"/>
      <c r="R53" s="90"/>
      <c r="S53" s="90"/>
      <c r="T53" s="90"/>
      <c r="U53" s="90"/>
      <c r="V53" s="90"/>
      <c r="W53" s="90"/>
    </row>
    <row r="54">
      <c r="E54" s="28">
        <f t="shared" si="1"/>
        <v>1</v>
      </c>
      <c r="H54" s="90"/>
      <c r="I54" s="90"/>
      <c r="J54" s="90"/>
      <c r="K54" s="90"/>
      <c r="L54" s="90"/>
      <c r="M54" s="90"/>
      <c r="N54" s="90"/>
      <c r="O54" s="90"/>
      <c r="P54" s="90"/>
      <c r="Q54" s="90"/>
      <c r="R54" s="90"/>
      <c r="S54" s="90"/>
      <c r="T54" s="90"/>
      <c r="U54" s="90"/>
      <c r="V54" s="90"/>
      <c r="W54" s="90"/>
    </row>
    <row r="55">
      <c r="E55" s="28">
        <f t="shared" si="1"/>
        <v>2</v>
      </c>
      <c r="H55" s="90"/>
      <c r="I55" s="90"/>
      <c r="J55" s="90"/>
      <c r="K55" s="90"/>
      <c r="L55" s="90"/>
      <c r="M55" s="90"/>
      <c r="N55" s="90"/>
      <c r="O55" s="90"/>
      <c r="P55" s="90"/>
      <c r="Q55" s="90"/>
      <c r="R55" s="90"/>
      <c r="S55" s="90"/>
      <c r="T55" s="90"/>
      <c r="U55" s="90"/>
      <c r="V55" s="90"/>
      <c r="W55" s="90"/>
    </row>
    <row r="56">
      <c r="E56" s="28">
        <f t="shared" si="1"/>
        <v>4</v>
      </c>
      <c r="H56" s="90"/>
      <c r="I56" s="90"/>
      <c r="J56" s="90"/>
      <c r="K56" s="90"/>
      <c r="L56" s="90"/>
      <c r="M56" s="90"/>
      <c r="N56" s="90"/>
      <c r="O56" s="90"/>
      <c r="P56" s="90"/>
      <c r="Q56" s="90"/>
      <c r="R56" s="90"/>
      <c r="S56" s="90"/>
      <c r="T56" s="90"/>
      <c r="U56" s="90"/>
      <c r="V56" s="90"/>
      <c r="W56" s="90"/>
    </row>
    <row r="57">
      <c r="E57" s="28">
        <f t="shared" si="1"/>
        <v>3</v>
      </c>
      <c r="H57" s="90"/>
      <c r="I57" s="90"/>
      <c r="J57" s="90"/>
      <c r="K57" s="90"/>
      <c r="L57" s="90"/>
      <c r="M57" s="90"/>
      <c r="N57" s="90"/>
      <c r="O57" s="90"/>
      <c r="P57" s="90"/>
      <c r="Q57" s="90"/>
      <c r="R57" s="90"/>
      <c r="S57" s="90"/>
      <c r="T57" s="90"/>
      <c r="U57" s="90"/>
      <c r="V57" s="90"/>
      <c r="W57" s="90"/>
    </row>
    <row r="58">
      <c r="E58" s="28">
        <f t="shared" si="1"/>
        <v>11</v>
      </c>
      <c r="H58" s="90"/>
      <c r="I58" s="90"/>
      <c r="J58" s="90"/>
      <c r="K58" s="90"/>
      <c r="L58" s="90"/>
      <c r="M58" s="90"/>
      <c r="N58" s="90"/>
      <c r="O58" s="90"/>
      <c r="P58" s="90"/>
      <c r="Q58" s="90"/>
      <c r="R58" s="90"/>
      <c r="S58" s="90"/>
      <c r="T58" s="90"/>
      <c r="U58" s="90"/>
      <c r="V58" s="90"/>
      <c r="W58" s="90"/>
    </row>
    <row r="59">
      <c r="E59" s="28">
        <f t="shared" si="1"/>
        <v>1</v>
      </c>
      <c r="H59" s="90"/>
      <c r="I59" s="90"/>
      <c r="J59" s="90"/>
      <c r="K59" s="90"/>
      <c r="L59" s="90"/>
      <c r="M59" s="90"/>
      <c r="N59" s="90"/>
      <c r="O59" s="90"/>
      <c r="P59" s="90"/>
      <c r="Q59" s="90"/>
      <c r="R59" s="90"/>
      <c r="S59" s="90"/>
      <c r="T59" s="90"/>
      <c r="U59" s="90"/>
      <c r="V59" s="90"/>
      <c r="W59" s="90"/>
    </row>
    <row r="60">
      <c r="E60" s="28">
        <f t="shared" si="1"/>
        <v>1</v>
      </c>
      <c r="H60" s="90"/>
      <c r="I60" s="90"/>
      <c r="J60" s="90"/>
      <c r="K60" s="90"/>
      <c r="L60" s="90"/>
      <c r="M60" s="90"/>
      <c r="N60" s="90"/>
      <c r="O60" s="90"/>
      <c r="P60" s="90"/>
      <c r="Q60" s="90"/>
      <c r="R60" s="90"/>
      <c r="S60" s="90"/>
      <c r="T60" s="90"/>
      <c r="U60" s="90"/>
      <c r="V60" s="90"/>
      <c r="W60" s="90"/>
    </row>
    <row r="61">
      <c r="E61" s="28">
        <f t="shared" si="1"/>
        <v>5</v>
      </c>
      <c r="H61" s="90"/>
      <c r="I61" s="90"/>
      <c r="J61" s="90"/>
      <c r="K61" s="90"/>
      <c r="L61" s="90"/>
      <c r="M61" s="90"/>
      <c r="N61" s="90"/>
      <c r="O61" s="90"/>
      <c r="P61" s="90"/>
      <c r="Q61" s="90"/>
      <c r="R61" s="90"/>
      <c r="S61" s="90"/>
      <c r="T61" s="90"/>
      <c r="U61" s="90"/>
      <c r="V61" s="90"/>
      <c r="W61" s="90"/>
    </row>
    <row r="62">
      <c r="E62" s="28">
        <f t="shared" si="1"/>
        <v>7</v>
      </c>
      <c r="H62" s="90"/>
      <c r="I62" s="90"/>
      <c r="J62" s="90"/>
      <c r="K62" s="90"/>
      <c r="L62" s="90"/>
      <c r="M62" s="90"/>
      <c r="N62" s="90"/>
      <c r="O62" s="90"/>
      <c r="P62" s="90"/>
      <c r="Q62" s="90"/>
      <c r="R62" s="90"/>
      <c r="S62" s="90"/>
      <c r="T62" s="90"/>
      <c r="U62" s="90"/>
      <c r="V62" s="90"/>
      <c r="W62" s="90"/>
    </row>
    <row r="63">
      <c r="E63" s="28">
        <f t="shared" si="1"/>
        <v>2</v>
      </c>
      <c r="H63" s="90"/>
      <c r="I63" s="90"/>
      <c r="J63" s="90"/>
      <c r="K63" s="90"/>
      <c r="L63" s="90"/>
      <c r="M63" s="90"/>
      <c r="N63" s="90"/>
      <c r="O63" s="90"/>
      <c r="P63" s="90"/>
      <c r="Q63" s="90"/>
      <c r="R63" s="90"/>
      <c r="S63" s="90"/>
      <c r="T63" s="90"/>
      <c r="U63" s="90"/>
      <c r="V63" s="90"/>
      <c r="W63" s="90"/>
    </row>
    <row r="64">
      <c r="E64" s="28">
        <f t="shared" si="1"/>
        <v>2</v>
      </c>
      <c r="H64" s="90"/>
      <c r="I64" s="90"/>
      <c r="J64" s="90"/>
      <c r="K64" s="90"/>
      <c r="L64" s="90"/>
      <c r="M64" s="90"/>
      <c r="N64" s="90"/>
      <c r="O64" s="90"/>
      <c r="P64" s="90"/>
      <c r="Q64" s="90"/>
      <c r="R64" s="90"/>
      <c r="S64" s="90"/>
      <c r="T64" s="90"/>
      <c r="U64" s="90"/>
      <c r="V64" s="90"/>
      <c r="W64" s="90"/>
    </row>
    <row r="65">
      <c r="E65" s="28">
        <f t="shared" si="1"/>
        <v>2</v>
      </c>
      <c r="H65" s="90"/>
      <c r="I65" s="90"/>
      <c r="J65" s="90"/>
      <c r="K65" s="90"/>
      <c r="L65" s="90"/>
      <c r="M65" s="90"/>
      <c r="N65" s="90"/>
      <c r="O65" s="90"/>
      <c r="P65" s="90"/>
      <c r="Q65" s="90"/>
      <c r="R65" s="90"/>
      <c r="S65" s="90"/>
      <c r="T65" s="90"/>
      <c r="U65" s="90"/>
      <c r="V65" s="90"/>
      <c r="W65" s="90"/>
    </row>
    <row r="66">
      <c r="E66" s="28">
        <f t="shared" si="1"/>
        <v>4</v>
      </c>
      <c r="H66" s="90"/>
      <c r="I66" s="90"/>
      <c r="J66" s="90"/>
      <c r="K66" s="90"/>
      <c r="L66" s="90"/>
      <c r="M66" s="90"/>
      <c r="N66" s="90"/>
      <c r="O66" s="90"/>
      <c r="P66" s="90"/>
      <c r="Q66" s="90"/>
      <c r="R66" s="90"/>
      <c r="S66" s="90"/>
      <c r="T66" s="90"/>
      <c r="U66" s="90"/>
      <c r="V66" s="90"/>
      <c r="W66" s="90"/>
    </row>
    <row r="67">
      <c r="E67" s="28">
        <f t="shared" si="1"/>
        <v>5</v>
      </c>
      <c r="H67" s="90"/>
      <c r="I67" s="90"/>
      <c r="J67" s="90"/>
      <c r="K67" s="90"/>
      <c r="L67" s="90"/>
      <c r="M67" s="90"/>
      <c r="N67" s="90"/>
      <c r="O67" s="90"/>
      <c r="P67" s="90"/>
      <c r="Q67" s="90"/>
      <c r="R67" s="90"/>
      <c r="S67" s="90"/>
      <c r="T67" s="90"/>
      <c r="U67" s="90"/>
      <c r="V67" s="90"/>
      <c r="W67" s="90"/>
    </row>
    <row r="68">
      <c r="E68" s="28">
        <f t="shared" si="1"/>
        <v>4</v>
      </c>
      <c r="H68" s="90"/>
      <c r="I68" s="90"/>
      <c r="J68" s="90"/>
      <c r="K68" s="90"/>
      <c r="L68" s="90"/>
      <c r="M68" s="90"/>
      <c r="N68" s="90"/>
      <c r="O68" s="90"/>
      <c r="P68" s="90"/>
      <c r="Q68" s="90"/>
      <c r="R68" s="90"/>
      <c r="S68" s="90"/>
      <c r="T68" s="90"/>
      <c r="U68" s="90"/>
      <c r="V68" s="90"/>
      <c r="W68" s="90"/>
    </row>
    <row r="69">
      <c r="E69" s="28">
        <f t="shared" si="1"/>
        <v>19</v>
      </c>
      <c r="H69" s="90"/>
      <c r="I69" s="90"/>
      <c r="J69" s="90"/>
      <c r="K69" s="90"/>
      <c r="L69" s="90"/>
      <c r="M69" s="90"/>
      <c r="N69" s="90"/>
      <c r="O69" s="90"/>
      <c r="P69" s="90"/>
      <c r="Q69" s="90"/>
      <c r="R69" s="90"/>
      <c r="S69" s="90"/>
      <c r="T69" s="90"/>
      <c r="U69" s="90"/>
      <c r="V69" s="90"/>
      <c r="W69" s="90"/>
    </row>
    <row r="70">
      <c r="E70" s="28">
        <f t="shared" si="1"/>
        <v>2</v>
      </c>
      <c r="H70" s="90"/>
      <c r="I70" s="90"/>
      <c r="J70" s="90"/>
      <c r="K70" s="90"/>
      <c r="L70" s="90"/>
      <c r="M70" s="90"/>
      <c r="N70" s="90"/>
      <c r="O70" s="90"/>
      <c r="P70" s="90"/>
      <c r="Q70" s="90"/>
      <c r="R70" s="90"/>
      <c r="S70" s="90"/>
      <c r="T70" s="90"/>
      <c r="U70" s="90"/>
      <c r="V70" s="90"/>
      <c r="W70" s="90"/>
    </row>
    <row r="71">
      <c r="E71" s="28">
        <f t="shared" si="1"/>
        <v>2</v>
      </c>
      <c r="H71" s="90"/>
      <c r="I71" s="90"/>
      <c r="J71" s="90"/>
      <c r="K71" s="90"/>
      <c r="L71" s="90"/>
      <c r="M71" s="90"/>
      <c r="N71" s="90"/>
      <c r="O71" s="90"/>
      <c r="P71" s="90"/>
      <c r="Q71" s="90"/>
      <c r="R71" s="90"/>
      <c r="S71" s="90"/>
      <c r="T71" s="90"/>
      <c r="U71" s="90"/>
      <c r="V71" s="90"/>
      <c r="W71" s="90"/>
    </row>
    <row r="72">
      <c r="E72" s="28">
        <f t="shared" si="1"/>
        <v>2</v>
      </c>
      <c r="H72" s="90"/>
      <c r="I72" s="90"/>
      <c r="J72" s="90"/>
      <c r="K72" s="90"/>
      <c r="L72" s="90"/>
      <c r="M72" s="90"/>
      <c r="N72" s="90"/>
      <c r="O72" s="90"/>
      <c r="P72" s="90"/>
      <c r="Q72" s="90"/>
      <c r="R72" s="90"/>
      <c r="S72" s="90"/>
      <c r="T72" s="90"/>
      <c r="U72" s="90"/>
      <c r="V72" s="90"/>
      <c r="W72" s="90"/>
    </row>
    <row r="73">
      <c r="E73" s="28">
        <f t="shared" si="1"/>
        <v>2</v>
      </c>
      <c r="H73" s="90"/>
      <c r="I73" s="90"/>
      <c r="J73" s="90"/>
      <c r="K73" s="90"/>
      <c r="L73" s="90"/>
      <c r="M73" s="90"/>
      <c r="N73" s="90"/>
      <c r="O73" s="90"/>
      <c r="P73" s="90"/>
      <c r="Q73" s="90"/>
      <c r="R73" s="90"/>
      <c r="S73" s="90"/>
      <c r="T73" s="90"/>
      <c r="U73" s="90"/>
      <c r="V73" s="90"/>
      <c r="W73" s="90"/>
    </row>
    <row r="74">
      <c r="E74" s="28">
        <f t="shared" si="1"/>
        <v>3</v>
      </c>
      <c r="H74" s="90"/>
      <c r="I74" s="90"/>
      <c r="J74" s="90"/>
      <c r="K74" s="90"/>
      <c r="L74" s="90"/>
      <c r="M74" s="90"/>
      <c r="N74" s="90"/>
      <c r="O74" s="90"/>
      <c r="P74" s="90"/>
      <c r="Q74" s="90"/>
      <c r="R74" s="90"/>
      <c r="S74" s="90"/>
      <c r="T74" s="90"/>
      <c r="U74" s="90"/>
      <c r="V74" s="90"/>
      <c r="W74" s="90"/>
    </row>
    <row r="75">
      <c r="E75" s="28">
        <f t="shared" si="1"/>
        <v>7</v>
      </c>
      <c r="H75" s="90"/>
      <c r="I75" s="90"/>
      <c r="J75" s="90"/>
      <c r="K75" s="90"/>
      <c r="L75" s="90"/>
      <c r="M75" s="90"/>
      <c r="N75" s="90"/>
      <c r="O75" s="90"/>
      <c r="P75" s="90"/>
      <c r="Q75" s="90"/>
      <c r="R75" s="90"/>
      <c r="S75" s="90"/>
      <c r="T75" s="90"/>
      <c r="U75" s="90"/>
      <c r="V75" s="90"/>
      <c r="W75" s="90"/>
    </row>
    <row r="76">
      <c r="E76" s="28">
        <f t="shared" si="1"/>
        <v>14</v>
      </c>
      <c r="H76" s="90"/>
      <c r="I76" s="90"/>
      <c r="J76" s="90"/>
      <c r="K76" s="90"/>
      <c r="L76" s="90"/>
      <c r="M76" s="90"/>
      <c r="N76" s="90"/>
      <c r="O76" s="90"/>
      <c r="P76" s="90"/>
      <c r="Q76" s="90"/>
      <c r="R76" s="90"/>
      <c r="S76" s="90"/>
      <c r="T76" s="90"/>
      <c r="U76" s="90"/>
      <c r="V76" s="90"/>
      <c r="W76" s="90"/>
    </row>
    <row r="77">
      <c r="H77" s="90"/>
      <c r="I77" s="90"/>
      <c r="J77" s="90"/>
      <c r="K77" s="90"/>
      <c r="L77" s="90"/>
      <c r="M77" s="90"/>
      <c r="N77" s="90"/>
      <c r="O77" s="90"/>
      <c r="P77" s="90"/>
      <c r="Q77" s="90"/>
      <c r="R77" s="90"/>
      <c r="S77" s="90"/>
      <c r="T77" s="90"/>
      <c r="U77" s="90"/>
      <c r="V77" s="90"/>
      <c r="W77" s="90"/>
    </row>
    <row r="78">
      <c r="H78" s="90"/>
      <c r="I78" s="90"/>
      <c r="J78" s="90"/>
      <c r="K78" s="90"/>
      <c r="L78" s="90"/>
      <c r="M78" s="90"/>
      <c r="N78" s="90"/>
      <c r="O78" s="90"/>
      <c r="P78" s="90"/>
      <c r="Q78" s="90"/>
      <c r="R78" s="90"/>
      <c r="S78" s="90"/>
      <c r="T78" s="90"/>
      <c r="U78" s="90"/>
      <c r="V78" s="90"/>
      <c r="W78" s="90"/>
    </row>
    <row r="79">
      <c r="H79" s="90"/>
      <c r="I79" s="90"/>
      <c r="J79" s="90"/>
      <c r="K79" s="90"/>
      <c r="L79" s="90"/>
      <c r="M79" s="90"/>
      <c r="N79" s="90"/>
      <c r="O79" s="90"/>
      <c r="P79" s="90"/>
      <c r="Q79" s="90"/>
      <c r="R79" s="90"/>
      <c r="S79" s="90"/>
      <c r="T79" s="90"/>
      <c r="U79" s="90"/>
      <c r="V79" s="90"/>
      <c r="W79" s="90"/>
    </row>
    <row r="80">
      <c r="H80" s="90"/>
      <c r="I80" s="90"/>
      <c r="J80" s="90"/>
      <c r="K80" s="90"/>
      <c r="L80" s="90"/>
      <c r="M80" s="90"/>
      <c r="N80" s="90"/>
      <c r="O80" s="90"/>
      <c r="P80" s="90"/>
      <c r="Q80" s="90"/>
      <c r="R80" s="90"/>
      <c r="S80" s="90"/>
      <c r="T80" s="90"/>
      <c r="U80" s="90"/>
      <c r="V80" s="90"/>
      <c r="W80" s="90"/>
    </row>
    <row r="81">
      <c r="H81" s="90"/>
      <c r="I81" s="90"/>
      <c r="J81" s="90"/>
      <c r="K81" s="90"/>
      <c r="L81" s="90"/>
      <c r="M81" s="90"/>
      <c r="N81" s="90"/>
      <c r="O81" s="90"/>
      <c r="P81" s="90"/>
      <c r="Q81" s="90"/>
      <c r="R81" s="90"/>
      <c r="S81" s="90"/>
      <c r="T81" s="90"/>
      <c r="U81" s="90"/>
      <c r="V81" s="90"/>
      <c r="W81" s="90"/>
    </row>
    <row r="82">
      <c r="H82" s="90"/>
      <c r="I82" s="90"/>
      <c r="J82" s="90"/>
      <c r="K82" s="90"/>
      <c r="L82" s="90"/>
      <c r="M82" s="90"/>
      <c r="N82" s="90"/>
      <c r="O82" s="90"/>
      <c r="P82" s="90"/>
      <c r="Q82" s="90"/>
      <c r="R82" s="90"/>
      <c r="S82" s="90"/>
      <c r="T82" s="90"/>
      <c r="U82" s="90"/>
      <c r="V82" s="90"/>
      <c r="W82" s="90"/>
    </row>
    <row r="83">
      <c r="H83" s="90"/>
      <c r="I83" s="90"/>
      <c r="J83" s="90"/>
      <c r="K83" s="90"/>
      <c r="L83" s="90"/>
      <c r="M83" s="90"/>
      <c r="N83" s="90"/>
      <c r="O83" s="90"/>
      <c r="P83" s="90"/>
      <c r="Q83" s="90"/>
      <c r="R83" s="90"/>
      <c r="S83" s="90"/>
      <c r="T83" s="90"/>
      <c r="U83" s="90"/>
      <c r="V83" s="90"/>
      <c r="W83" s="90"/>
    </row>
    <row r="84">
      <c r="H84" s="90"/>
      <c r="I84" s="90"/>
      <c r="J84" s="90"/>
      <c r="K84" s="90"/>
      <c r="L84" s="90"/>
      <c r="M84" s="90"/>
      <c r="N84" s="90"/>
      <c r="O84" s="90"/>
      <c r="P84" s="90"/>
      <c r="Q84" s="90"/>
      <c r="R84" s="90"/>
      <c r="S84" s="90"/>
      <c r="T84" s="90"/>
      <c r="U84" s="90"/>
      <c r="V84" s="90"/>
      <c r="W84" s="90"/>
    </row>
    <row r="85">
      <c r="A85" s="28" t="s">
        <v>175</v>
      </c>
      <c r="B85" s="28" t="s">
        <v>107</v>
      </c>
      <c r="C85" s="28">
        <v>7.0</v>
      </c>
      <c r="H85" s="90"/>
      <c r="I85" s="90"/>
      <c r="J85" s="90"/>
      <c r="K85" s="90"/>
      <c r="L85" s="90"/>
      <c r="M85" s="90"/>
      <c r="N85" s="90"/>
      <c r="O85" s="90"/>
      <c r="P85" s="90"/>
      <c r="Q85" s="90"/>
      <c r="R85" s="90"/>
      <c r="S85" s="90"/>
      <c r="T85" s="90"/>
      <c r="U85" s="90"/>
      <c r="V85" s="90"/>
      <c r="W85" s="90"/>
    </row>
    <row r="86">
      <c r="B86" s="28" t="s">
        <v>186</v>
      </c>
      <c r="C86" s="28">
        <v>2.0</v>
      </c>
      <c r="H86" s="90"/>
      <c r="I86" s="90"/>
      <c r="J86" s="90"/>
      <c r="K86" s="90"/>
      <c r="L86" s="90"/>
      <c r="M86" s="90"/>
      <c r="N86" s="90"/>
      <c r="O86" s="90"/>
      <c r="P86" s="90"/>
      <c r="Q86" s="90"/>
      <c r="R86" s="90"/>
      <c r="S86" s="90"/>
      <c r="T86" s="90"/>
      <c r="U86" s="90"/>
      <c r="V86" s="90"/>
      <c r="W86" s="90"/>
    </row>
    <row r="87">
      <c r="B87" s="28" t="s">
        <v>145</v>
      </c>
      <c r="C87" s="28">
        <v>2.0</v>
      </c>
      <c r="H87" s="90"/>
      <c r="I87" s="90"/>
      <c r="J87" s="90"/>
      <c r="K87" s="90"/>
      <c r="L87" s="90"/>
      <c r="M87" s="90"/>
      <c r="N87" s="90"/>
      <c r="O87" s="90"/>
      <c r="P87" s="90"/>
      <c r="Q87" s="90"/>
      <c r="R87" s="90"/>
      <c r="S87" s="90"/>
      <c r="T87" s="90"/>
      <c r="U87" s="90"/>
      <c r="V87" s="90"/>
      <c r="W87" s="90"/>
    </row>
    <row r="88">
      <c r="B88" s="28" t="s">
        <v>127</v>
      </c>
      <c r="C88" s="28">
        <v>3.0</v>
      </c>
      <c r="H88" s="90"/>
      <c r="I88" s="90"/>
      <c r="J88" s="90"/>
      <c r="K88" s="90"/>
      <c r="L88" s="90"/>
      <c r="M88" s="90"/>
      <c r="N88" s="90"/>
      <c r="O88" s="90"/>
      <c r="P88" s="90"/>
      <c r="Q88" s="90"/>
      <c r="R88" s="90"/>
      <c r="S88" s="90"/>
      <c r="T88" s="90"/>
      <c r="U88" s="90"/>
      <c r="V88" s="90"/>
      <c r="W88" s="90"/>
    </row>
    <row r="89">
      <c r="A89" s="28" t="s">
        <v>825</v>
      </c>
      <c r="C89" s="28">
        <v>14.0</v>
      </c>
      <c r="H89" s="90"/>
      <c r="I89" s="90"/>
      <c r="J89" s="90"/>
      <c r="K89" s="90"/>
      <c r="L89" s="90"/>
      <c r="M89" s="90"/>
      <c r="N89" s="90"/>
      <c r="O89" s="90"/>
      <c r="P89" s="90"/>
      <c r="Q89" s="90"/>
      <c r="R89" s="90"/>
      <c r="S89" s="90"/>
      <c r="T89" s="90"/>
      <c r="U89" s="90"/>
      <c r="V89" s="90"/>
      <c r="W89" s="90"/>
    </row>
    <row r="90">
      <c r="A90" s="28" t="s">
        <v>182</v>
      </c>
      <c r="B90" s="28" t="s">
        <v>107</v>
      </c>
      <c r="C90" s="28">
        <v>1.0</v>
      </c>
      <c r="H90" s="90"/>
      <c r="I90" s="90"/>
      <c r="J90" s="90"/>
      <c r="K90" s="90"/>
      <c r="L90" s="90"/>
      <c r="M90" s="90"/>
      <c r="N90" s="90"/>
      <c r="O90" s="90"/>
      <c r="P90" s="90"/>
      <c r="Q90" s="90"/>
      <c r="R90" s="90"/>
      <c r="S90" s="90"/>
      <c r="T90" s="90"/>
      <c r="U90" s="90"/>
      <c r="V90" s="90"/>
      <c r="W90" s="90"/>
    </row>
    <row r="91">
      <c r="B91" s="28" t="s">
        <v>179</v>
      </c>
      <c r="C91" s="28">
        <v>2.0</v>
      </c>
      <c r="H91" s="90"/>
      <c r="I91" s="90"/>
      <c r="J91" s="90"/>
      <c r="K91" s="90"/>
      <c r="L91" s="90"/>
      <c r="M91" s="90"/>
      <c r="N91" s="90"/>
      <c r="O91" s="90"/>
      <c r="P91" s="90"/>
      <c r="Q91" s="90"/>
      <c r="R91" s="90"/>
      <c r="S91" s="90"/>
      <c r="T91" s="90"/>
      <c r="U91" s="90"/>
      <c r="V91" s="90"/>
      <c r="W91" s="90"/>
    </row>
    <row r="92">
      <c r="B92" s="28" t="s">
        <v>43</v>
      </c>
      <c r="C92" s="28">
        <v>5.0</v>
      </c>
      <c r="H92" s="90"/>
      <c r="I92" s="90"/>
      <c r="J92" s="90"/>
      <c r="K92" s="90"/>
      <c r="L92" s="90"/>
      <c r="M92" s="90"/>
      <c r="N92" s="90"/>
      <c r="O92" s="90"/>
      <c r="P92" s="90"/>
      <c r="Q92" s="90"/>
      <c r="R92" s="90"/>
      <c r="S92" s="90"/>
      <c r="T92" s="90"/>
      <c r="U92" s="90"/>
      <c r="V92" s="90"/>
      <c r="W92" s="90"/>
    </row>
    <row r="93">
      <c r="A93" s="28" t="s">
        <v>820</v>
      </c>
      <c r="C93" s="28">
        <v>8.0</v>
      </c>
      <c r="H93" s="90"/>
      <c r="I93" s="90"/>
      <c r="J93" s="90"/>
      <c r="K93" s="90"/>
      <c r="L93" s="90"/>
      <c r="M93" s="90"/>
      <c r="N93" s="90"/>
      <c r="O93" s="90"/>
      <c r="P93" s="90"/>
      <c r="Q93" s="90"/>
      <c r="R93" s="90"/>
      <c r="S93" s="90"/>
      <c r="T93" s="90"/>
      <c r="U93" s="90"/>
      <c r="V93" s="90"/>
      <c r="W93" s="90"/>
    </row>
    <row r="94">
      <c r="A94" s="28" t="s">
        <v>42</v>
      </c>
      <c r="C94" s="28">
        <v>25.0</v>
      </c>
      <c r="H94" s="90"/>
      <c r="I94" s="90"/>
      <c r="J94" s="90"/>
      <c r="K94" s="90"/>
      <c r="L94" s="90"/>
      <c r="M94" s="90"/>
      <c r="N94" s="90"/>
      <c r="O94" s="90"/>
      <c r="P94" s="90"/>
      <c r="Q94" s="90"/>
      <c r="R94" s="90"/>
      <c r="S94" s="90"/>
      <c r="T94" s="90"/>
      <c r="U94" s="90"/>
      <c r="V94" s="90"/>
      <c r="W94" s="90"/>
    </row>
    <row r="95">
      <c r="B95" s="28" t="s">
        <v>43</v>
      </c>
      <c r="C95" s="28">
        <v>2.0</v>
      </c>
      <c r="H95" s="90"/>
      <c r="I95" s="90"/>
      <c r="J95" s="90"/>
      <c r="K95" s="90"/>
      <c r="L95" s="90"/>
      <c r="M95" s="90"/>
      <c r="N95" s="90"/>
      <c r="O95" s="90"/>
      <c r="P95" s="90"/>
      <c r="Q95" s="90"/>
      <c r="R95" s="90"/>
      <c r="S95" s="90"/>
      <c r="T95" s="90"/>
      <c r="U95" s="90"/>
      <c r="V95" s="90"/>
      <c r="W95" s="90"/>
    </row>
    <row r="96">
      <c r="A96" s="28" t="s">
        <v>818</v>
      </c>
      <c r="C96" s="28">
        <v>27.0</v>
      </c>
      <c r="H96" s="90"/>
      <c r="I96" s="90"/>
      <c r="J96" s="90"/>
      <c r="K96" s="90"/>
      <c r="L96" s="90"/>
      <c r="M96" s="90"/>
      <c r="N96" s="90"/>
      <c r="O96" s="90"/>
      <c r="P96" s="90"/>
      <c r="Q96" s="90"/>
      <c r="R96" s="90"/>
      <c r="S96" s="90"/>
      <c r="T96" s="90"/>
      <c r="U96" s="90"/>
      <c r="V96" s="90"/>
      <c r="W96" s="90"/>
    </row>
    <row r="97">
      <c r="A97" s="28" t="s">
        <v>185</v>
      </c>
      <c r="C97" s="28">
        <v>2.0</v>
      </c>
      <c r="H97" s="90"/>
      <c r="I97" s="90"/>
      <c r="J97" s="90"/>
      <c r="K97" s="90"/>
      <c r="L97" s="90"/>
      <c r="M97" s="90"/>
      <c r="N97" s="90"/>
      <c r="O97" s="90"/>
      <c r="P97" s="90"/>
      <c r="Q97" s="90"/>
      <c r="R97" s="90"/>
      <c r="S97" s="90"/>
      <c r="T97" s="90"/>
      <c r="U97" s="90"/>
      <c r="V97" s="90"/>
      <c r="W97" s="90"/>
    </row>
    <row r="98">
      <c r="B98" s="28" t="s">
        <v>107</v>
      </c>
      <c r="C98" s="28">
        <v>2.0</v>
      </c>
      <c r="H98" s="90"/>
      <c r="I98" s="90"/>
      <c r="J98" s="90"/>
      <c r="K98" s="90"/>
      <c r="L98" s="90"/>
      <c r="M98" s="90"/>
      <c r="N98" s="90"/>
      <c r="O98" s="90"/>
      <c r="P98" s="90"/>
      <c r="Q98" s="90"/>
      <c r="R98" s="90"/>
      <c r="S98" s="90"/>
      <c r="T98" s="90"/>
      <c r="U98" s="90"/>
      <c r="V98" s="90"/>
      <c r="W98" s="90"/>
    </row>
    <row r="99">
      <c r="B99" s="28" t="s">
        <v>179</v>
      </c>
      <c r="C99" s="28">
        <v>4.0</v>
      </c>
      <c r="H99" s="90"/>
      <c r="I99" s="90"/>
      <c r="J99" s="90"/>
      <c r="K99" s="90"/>
      <c r="L99" s="90"/>
      <c r="M99" s="90"/>
      <c r="N99" s="90"/>
      <c r="O99" s="90"/>
      <c r="P99" s="90"/>
      <c r="Q99" s="90"/>
      <c r="R99" s="90"/>
      <c r="S99" s="90"/>
      <c r="T99" s="90"/>
      <c r="U99" s="90"/>
      <c r="V99" s="90"/>
      <c r="W99" s="90"/>
    </row>
    <row r="100">
      <c r="B100" s="28" t="s">
        <v>186</v>
      </c>
      <c r="C100" s="28">
        <v>3.0</v>
      </c>
      <c r="H100" s="90"/>
      <c r="I100" s="90"/>
      <c r="J100" s="90"/>
      <c r="K100" s="90"/>
      <c r="L100" s="90"/>
      <c r="M100" s="90"/>
      <c r="N100" s="90"/>
      <c r="O100" s="90"/>
      <c r="P100" s="90"/>
      <c r="Q100" s="90"/>
      <c r="R100" s="90"/>
      <c r="S100" s="90"/>
      <c r="T100" s="90"/>
      <c r="U100" s="90"/>
      <c r="V100" s="90"/>
      <c r="W100" s="90"/>
    </row>
    <row r="101">
      <c r="B101" s="28" t="s">
        <v>108</v>
      </c>
      <c r="C101" s="28">
        <v>1.0</v>
      </c>
      <c r="H101" s="90"/>
      <c r="I101" s="90"/>
      <c r="J101" s="90"/>
      <c r="K101" s="90"/>
      <c r="L101" s="90"/>
      <c r="M101" s="90"/>
      <c r="N101" s="90"/>
      <c r="O101" s="90"/>
      <c r="P101" s="90"/>
      <c r="Q101" s="90"/>
      <c r="R101" s="90"/>
      <c r="S101" s="90"/>
      <c r="T101" s="90"/>
      <c r="U101" s="90"/>
      <c r="V101" s="90"/>
      <c r="W101" s="90"/>
    </row>
    <row r="102">
      <c r="A102" s="28" t="s">
        <v>821</v>
      </c>
      <c r="C102" s="28">
        <v>12.0</v>
      </c>
      <c r="H102" s="90"/>
      <c r="I102" s="90"/>
      <c r="J102" s="90"/>
      <c r="K102" s="90"/>
      <c r="L102" s="90"/>
      <c r="M102" s="90"/>
      <c r="N102" s="90"/>
      <c r="O102" s="90"/>
      <c r="P102" s="90"/>
      <c r="Q102" s="90"/>
      <c r="R102" s="90"/>
      <c r="S102" s="90"/>
      <c r="T102" s="90"/>
      <c r="U102" s="90"/>
      <c r="V102" s="90"/>
      <c r="W102" s="90"/>
    </row>
    <row r="103">
      <c r="A103" s="28" t="s">
        <v>178</v>
      </c>
      <c r="B103" s="28" t="s">
        <v>633</v>
      </c>
      <c r="C103" s="28">
        <v>2.0</v>
      </c>
      <c r="H103" s="90"/>
      <c r="I103" s="90"/>
      <c r="J103" s="90"/>
      <c r="K103" s="90"/>
      <c r="L103" s="90"/>
      <c r="M103" s="90"/>
      <c r="N103" s="90"/>
      <c r="O103" s="90"/>
      <c r="P103" s="90"/>
      <c r="Q103" s="90"/>
      <c r="R103" s="90"/>
      <c r="S103" s="90"/>
      <c r="T103" s="90"/>
      <c r="U103" s="90"/>
      <c r="V103" s="90"/>
      <c r="W103" s="90"/>
    </row>
    <row r="104">
      <c r="B104" s="28" t="s">
        <v>179</v>
      </c>
      <c r="C104" s="28">
        <v>4.0</v>
      </c>
      <c r="H104" s="90"/>
      <c r="I104" s="90"/>
      <c r="J104" s="90"/>
      <c r="K104" s="90"/>
      <c r="L104" s="90"/>
      <c r="M104" s="90"/>
      <c r="N104" s="90"/>
      <c r="O104" s="90"/>
      <c r="P104" s="90"/>
      <c r="Q104" s="90"/>
      <c r="R104" s="90"/>
      <c r="S104" s="90"/>
      <c r="T104" s="90"/>
      <c r="U104" s="90"/>
      <c r="V104" s="90"/>
      <c r="W104" s="90"/>
    </row>
    <row r="105">
      <c r="B105" s="28" t="s">
        <v>186</v>
      </c>
      <c r="C105" s="28">
        <v>5.0</v>
      </c>
      <c r="H105" s="90"/>
      <c r="I105" s="90"/>
      <c r="J105" s="90"/>
      <c r="K105" s="90"/>
      <c r="L105" s="90"/>
      <c r="M105" s="90"/>
      <c r="N105" s="90"/>
      <c r="O105" s="90"/>
      <c r="P105" s="90"/>
      <c r="Q105" s="90"/>
      <c r="R105" s="90"/>
      <c r="S105" s="90"/>
      <c r="T105" s="90"/>
      <c r="U105" s="90"/>
      <c r="V105" s="90"/>
      <c r="W105" s="90"/>
    </row>
    <row r="106">
      <c r="B106" s="28" t="s">
        <v>145</v>
      </c>
      <c r="C106" s="28">
        <v>2.0</v>
      </c>
      <c r="H106" s="90"/>
      <c r="I106" s="90"/>
      <c r="J106" s="90"/>
      <c r="K106" s="90"/>
      <c r="L106" s="90"/>
      <c r="M106" s="90"/>
      <c r="N106" s="90"/>
      <c r="O106" s="90"/>
      <c r="P106" s="90"/>
      <c r="Q106" s="90"/>
      <c r="R106" s="90"/>
      <c r="S106" s="90"/>
      <c r="T106" s="90"/>
      <c r="U106" s="90"/>
      <c r="V106" s="90"/>
      <c r="W106" s="90"/>
    </row>
    <row r="107">
      <c r="B107" s="28" t="s">
        <v>108</v>
      </c>
      <c r="C107" s="28">
        <v>4.0</v>
      </c>
      <c r="H107" s="90"/>
      <c r="I107" s="90"/>
      <c r="J107" s="90"/>
      <c r="K107" s="90"/>
      <c r="L107" s="90"/>
      <c r="M107" s="90"/>
      <c r="N107" s="90"/>
      <c r="O107" s="90"/>
      <c r="P107" s="90"/>
      <c r="Q107" s="90"/>
      <c r="R107" s="90"/>
      <c r="S107" s="90"/>
      <c r="T107" s="90"/>
      <c r="U107" s="90"/>
      <c r="V107" s="90"/>
      <c r="W107" s="90"/>
    </row>
    <row r="108">
      <c r="B108" s="28" t="s">
        <v>127</v>
      </c>
      <c r="C108" s="28">
        <v>2.0</v>
      </c>
      <c r="H108" s="90"/>
      <c r="I108" s="90"/>
      <c r="J108" s="90"/>
      <c r="K108" s="90"/>
      <c r="L108" s="90"/>
      <c r="M108" s="90"/>
      <c r="N108" s="90"/>
      <c r="O108" s="90"/>
      <c r="P108" s="90"/>
      <c r="Q108" s="90"/>
      <c r="R108" s="90"/>
      <c r="S108" s="90"/>
      <c r="T108" s="90"/>
      <c r="U108" s="90"/>
      <c r="V108" s="90"/>
      <c r="W108" s="90"/>
    </row>
    <row r="109">
      <c r="A109" s="28" t="s">
        <v>823</v>
      </c>
      <c r="C109" s="28">
        <v>19.0</v>
      </c>
      <c r="H109" s="90"/>
      <c r="I109" s="90"/>
      <c r="J109" s="90"/>
      <c r="K109" s="90"/>
      <c r="L109" s="90"/>
      <c r="M109" s="90"/>
      <c r="N109" s="90"/>
      <c r="O109" s="90"/>
      <c r="P109" s="90"/>
      <c r="Q109" s="90"/>
      <c r="R109" s="90"/>
      <c r="S109" s="90"/>
      <c r="T109" s="90"/>
      <c r="U109" s="90"/>
      <c r="V109" s="90"/>
      <c r="W109" s="90"/>
    </row>
    <row r="110">
      <c r="A110" s="28" t="s">
        <v>195</v>
      </c>
      <c r="C110" s="28">
        <v>1.0</v>
      </c>
      <c r="H110" s="90"/>
      <c r="I110" s="90"/>
      <c r="J110" s="90"/>
      <c r="K110" s="90"/>
      <c r="L110" s="90"/>
      <c r="M110" s="90"/>
      <c r="N110" s="90"/>
      <c r="O110" s="90"/>
      <c r="P110" s="90"/>
      <c r="Q110" s="90"/>
      <c r="R110" s="90"/>
      <c r="S110" s="90"/>
      <c r="T110" s="90"/>
      <c r="U110" s="90"/>
      <c r="V110" s="90"/>
      <c r="W110" s="90"/>
    </row>
    <row r="111">
      <c r="B111" s="28" t="s">
        <v>179</v>
      </c>
      <c r="C111" s="28">
        <v>1.0</v>
      </c>
      <c r="H111" s="90"/>
      <c r="I111" s="90"/>
      <c r="J111" s="90"/>
      <c r="K111" s="90"/>
      <c r="L111" s="90"/>
      <c r="M111" s="90"/>
      <c r="N111" s="90"/>
      <c r="O111" s="90"/>
      <c r="P111" s="90"/>
      <c r="Q111" s="90"/>
      <c r="R111" s="90"/>
      <c r="S111" s="90"/>
      <c r="T111" s="90"/>
      <c r="U111" s="90"/>
      <c r="V111" s="90"/>
      <c r="W111" s="90"/>
    </row>
    <row r="112">
      <c r="B112" s="28" t="s">
        <v>108</v>
      </c>
      <c r="C112" s="28">
        <v>5.0</v>
      </c>
      <c r="H112" s="90"/>
      <c r="I112" s="90"/>
      <c r="J112" s="90"/>
      <c r="K112" s="90"/>
      <c r="L112" s="90"/>
      <c r="M112" s="90"/>
      <c r="N112" s="90"/>
      <c r="O112" s="90"/>
      <c r="P112" s="90"/>
      <c r="Q112" s="90"/>
      <c r="R112" s="90"/>
      <c r="S112" s="90"/>
      <c r="T112" s="90"/>
      <c r="U112" s="90"/>
      <c r="V112" s="90"/>
      <c r="W112" s="90"/>
    </row>
    <row r="113">
      <c r="A113" s="28" t="s">
        <v>822</v>
      </c>
      <c r="C113" s="28">
        <v>7.0</v>
      </c>
      <c r="H113" s="90"/>
      <c r="I113" s="90"/>
      <c r="J113" s="90"/>
      <c r="K113" s="90"/>
      <c r="L113" s="90"/>
      <c r="M113" s="90"/>
      <c r="N113" s="90"/>
      <c r="O113" s="90"/>
      <c r="P113" s="90"/>
      <c r="Q113" s="90"/>
      <c r="R113" s="90"/>
      <c r="S113" s="90"/>
      <c r="T113" s="90"/>
      <c r="U113" s="90"/>
      <c r="V113" s="90"/>
      <c r="W113" s="90"/>
    </row>
    <row r="114">
      <c r="A114" s="28" t="s">
        <v>363</v>
      </c>
      <c r="C114" s="28">
        <v>2.0</v>
      </c>
      <c r="H114" s="90"/>
      <c r="I114" s="90"/>
      <c r="J114" s="90"/>
      <c r="K114" s="90"/>
      <c r="L114" s="90"/>
      <c r="M114" s="90"/>
      <c r="N114" s="90"/>
      <c r="O114" s="90"/>
      <c r="P114" s="90"/>
      <c r="Q114" s="90"/>
      <c r="R114" s="90"/>
      <c r="S114" s="90"/>
      <c r="T114" s="90"/>
      <c r="U114" s="90"/>
      <c r="V114" s="90"/>
      <c r="W114" s="90"/>
    </row>
    <row r="115">
      <c r="A115" s="28" t="s">
        <v>824</v>
      </c>
      <c r="C115" s="28">
        <v>2.0</v>
      </c>
      <c r="H115" s="90"/>
      <c r="I115" s="90"/>
      <c r="J115" s="90"/>
      <c r="K115" s="90"/>
      <c r="L115" s="90"/>
      <c r="M115" s="90"/>
      <c r="N115" s="90"/>
      <c r="O115" s="90"/>
      <c r="P115" s="90"/>
      <c r="Q115" s="90"/>
      <c r="R115" s="90"/>
      <c r="S115" s="90"/>
      <c r="T115" s="90"/>
      <c r="U115" s="90"/>
      <c r="V115" s="90"/>
      <c r="W115" s="90"/>
    </row>
    <row r="116">
      <c r="A116" s="28" t="s">
        <v>766</v>
      </c>
      <c r="C116" s="28">
        <v>9.0</v>
      </c>
      <c r="H116" s="90"/>
      <c r="I116" s="90"/>
      <c r="J116" s="90"/>
      <c r="K116" s="90"/>
      <c r="L116" s="90"/>
      <c r="M116" s="90"/>
      <c r="N116" s="90"/>
      <c r="O116" s="90"/>
      <c r="P116" s="90"/>
      <c r="Q116" s="90"/>
      <c r="R116" s="90"/>
      <c r="S116" s="90"/>
      <c r="T116" s="90"/>
      <c r="U116" s="90"/>
      <c r="V116" s="90"/>
      <c r="W116" s="90"/>
    </row>
    <row r="117">
      <c r="B117" s="28" t="s">
        <v>532</v>
      </c>
      <c r="C117" s="28">
        <v>6.0</v>
      </c>
      <c r="H117" s="90"/>
      <c r="I117" s="90"/>
      <c r="J117" s="90"/>
      <c r="K117" s="90"/>
      <c r="L117" s="90"/>
      <c r="M117" s="90"/>
      <c r="N117" s="90"/>
      <c r="O117" s="90"/>
      <c r="P117" s="90"/>
      <c r="Q117" s="90"/>
      <c r="R117" s="90"/>
      <c r="S117" s="90"/>
      <c r="T117" s="90"/>
      <c r="U117" s="90"/>
      <c r="V117" s="90"/>
      <c r="W117" s="90"/>
    </row>
    <row r="118">
      <c r="B118" s="28" t="s">
        <v>108</v>
      </c>
      <c r="C118" s="28">
        <v>2.0</v>
      </c>
      <c r="H118" s="90"/>
      <c r="I118" s="90"/>
      <c r="J118" s="90"/>
      <c r="K118" s="90"/>
      <c r="L118" s="90"/>
      <c r="M118" s="90"/>
      <c r="N118" s="90"/>
      <c r="O118" s="90"/>
      <c r="P118" s="90"/>
      <c r="Q118" s="90"/>
      <c r="R118" s="90"/>
      <c r="S118" s="90"/>
      <c r="T118" s="90"/>
      <c r="U118" s="90"/>
      <c r="V118" s="90"/>
      <c r="W118" s="90"/>
    </row>
    <row r="119">
      <c r="B119" s="28" t="s">
        <v>43</v>
      </c>
      <c r="C119" s="28">
        <v>8.0</v>
      </c>
      <c r="H119" s="90"/>
      <c r="I119" s="90"/>
      <c r="J119" s="90"/>
      <c r="K119" s="90"/>
      <c r="L119" s="90"/>
      <c r="M119" s="90"/>
      <c r="N119" s="90"/>
      <c r="O119" s="90"/>
      <c r="P119" s="90"/>
      <c r="Q119" s="90"/>
      <c r="R119" s="90"/>
      <c r="S119" s="90"/>
      <c r="T119" s="90"/>
      <c r="U119" s="90"/>
      <c r="V119" s="90"/>
      <c r="W119" s="90"/>
    </row>
    <row r="120">
      <c r="A120" s="28" t="s">
        <v>826</v>
      </c>
      <c r="C120" s="28">
        <v>25.0</v>
      </c>
      <c r="H120" s="90"/>
      <c r="I120" s="90"/>
      <c r="J120" s="90"/>
      <c r="K120" s="90"/>
      <c r="L120" s="90"/>
      <c r="M120" s="90"/>
      <c r="N120" s="90"/>
      <c r="O120" s="90"/>
      <c r="P120" s="90"/>
      <c r="Q120" s="90"/>
      <c r="R120" s="90"/>
      <c r="S120" s="90"/>
      <c r="T120" s="90"/>
      <c r="U120" s="90"/>
      <c r="V120" s="90"/>
      <c r="W120" s="90"/>
    </row>
    <row r="121">
      <c r="H121" s="90"/>
      <c r="I121" s="90"/>
      <c r="J121" s="90"/>
      <c r="K121" s="90"/>
      <c r="L121" s="90"/>
      <c r="M121" s="90"/>
      <c r="N121" s="90"/>
      <c r="O121" s="90"/>
      <c r="P121" s="90"/>
      <c r="Q121" s="90"/>
      <c r="R121" s="90"/>
      <c r="S121" s="90"/>
      <c r="T121" s="90"/>
      <c r="U121" s="90"/>
      <c r="V121" s="90"/>
      <c r="W121" s="90"/>
    </row>
    <row r="122">
      <c r="H122" s="90"/>
      <c r="I122" s="90"/>
      <c r="J122" s="90"/>
      <c r="K122" s="90"/>
      <c r="L122" s="90"/>
      <c r="M122" s="90"/>
      <c r="N122" s="90"/>
      <c r="O122" s="90"/>
      <c r="P122" s="90"/>
      <c r="Q122" s="90"/>
      <c r="R122" s="90"/>
      <c r="S122" s="90"/>
      <c r="T122" s="90"/>
      <c r="U122" s="90"/>
      <c r="V122" s="90"/>
      <c r="W122" s="90"/>
    </row>
    <row r="123">
      <c r="H123" s="90"/>
      <c r="I123" s="90"/>
      <c r="J123" s="90"/>
      <c r="K123" s="90"/>
      <c r="L123" s="90"/>
      <c r="M123" s="90"/>
      <c r="N123" s="90"/>
      <c r="O123" s="90"/>
      <c r="P123" s="90"/>
      <c r="Q123" s="90"/>
      <c r="R123" s="90"/>
      <c r="S123" s="90"/>
      <c r="T123" s="90"/>
      <c r="U123" s="90"/>
      <c r="V123" s="90"/>
      <c r="W123" s="90"/>
    </row>
    <row r="124">
      <c r="H124" s="90"/>
      <c r="I124" s="90"/>
      <c r="J124" s="90"/>
      <c r="K124" s="90"/>
      <c r="L124" s="90"/>
      <c r="M124" s="90"/>
      <c r="N124" s="90"/>
      <c r="O124" s="90"/>
      <c r="P124" s="90"/>
      <c r="Q124" s="90"/>
      <c r="R124" s="90"/>
      <c r="S124" s="90"/>
      <c r="T124" s="90"/>
      <c r="U124" s="90"/>
      <c r="V124" s="90"/>
      <c r="W124" s="90"/>
    </row>
    <row r="125">
      <c r="H125" s="90"/>
      <c r="I125" s="90"/>
      <c r="J125" s="90"/>
      <c r="K125" s="90"/>
      <c r="L125" s="90"/>
      <c r="M125" s="90"/>
      <c r="N125" s="90"/>
      <c r="O125" s="90"/>
      <c r="P125" s="90"/>
      <c r="Q125" s="90"/>
      <c r="R125" s="90"/>
      <c r="S125" s="90"/>
      <c r="T125" s="90"/>
      <c r="U125" s="90"/>
      <c r="V125" s="90"/>
      <c r="W125" s="90"/>
    </row>
    <row r="126">
      <c r="H126" s="90"/>
      <c r="I126" s="90"/>
      <c r="J126" s="90"/>
      <c r="K126" s="90"/>
      <c r="L126" s="90"/>
      <c r="M126" s="90"/>
      <c r="N126" s="90"/>
      <c r="O126" s="90"/>
      <c r="P126" s="90"/>
      <c r="Q126" s="90"/>
      <c r="R126" s="90"/>
      <c r="S126" s="90"/>
      <c r="T126" s="90"/>
      <c r="U126" s="90"/>
      <c r="V126" s="90"/>
      <c r="W126" s="90"/>
    </row>
    <row r="127">
      <c r="H127" s="90"/>
      <c r="I127" s="90"/>
      <c r="J127" s="90"/>
      <c r="K127" s="90"/>
      <c r="L127" s="90"/>
      <c r="M127" s="90"/>
      <c r="N127" s="90"/>
      <c r="O127" s="90"/>
      <c r="P127" s="90"/>
      <c r="Q127" s="90"/>
      <c r="R127" s="90"/>
      <c r="S127" s="90"/>
      <c r="T127" s="90"/>
      <c r="U127" s="90"/>
      <c r="V127" s="90"/>
      <c r="W127" s="90"/>
    </row>
    <row r="128">
      <c r="H128" s="90"/>
      <c r="I128" s="90"/>
      <c r="J128" s="90"/>
      <c r="K128" s="90"/>
      <c r="L128" s="90"/>
      <c r="M128" s="90"/>
      <c r="N128" s="90"/>
      <c r="O128" s="90"/>
      <c r="P128" s="90"/>
      <c r="Q128" s="90"/>
      <c r="R128" s="90"/>
      <c r="S128" s="90"/>
      <c r="T128" s="90"/>
      <c r="U128" s="90"/>
      <c r="V128" s="90"/>
      <c r="W128" s="90"/>
    </row>
    <row r="129">
      <c r="H129" s="90"/>
      <c r="I129" s="90"/>
      <c r="J129" s="90"/>
      <c r="K129" s="90"/>
      <c r="L129" s="90"/>
      <c r="M129" s="90"/>
      <c r="N129" s="90"/>
      <c r="O129" s="90"/>
      <c r="P129" s="90"/>
      <c r="Q129" s="90"/>
      <c r="R129" s="90"/>
      <c r="S129" s="90"/>
      <c r="T129" s="90"/>
      <c r="U129" s="90"/>
      <c r="V129" s="90"/>
      <c r="W129" s="90"/>
    </row>
    <row r="130">
      <c r="H130" s="90"/>
      <c r="I130" s="90"/>
      <c r="J130" s="90"/>
      <c r="K130" s="90"/>
      <c r="L130" s="90"/>
      <c r="M130" s="90"/>
      <c r="N130" s="90"/>
      <c r="O130" s="90"/>
      <c r="P130" s="90"/>
      <c r="Q130" s="90"/>
      <c r="R130" s="90"/>
      <c r="S130" s="90"/>
      <c r="T130" s="90"/>
      <c r="U130" s="90"/>
      <c r="V130" s="90"/>
      <c r="W130" s="90"/>
    </row>
    <row r="131">
      <c r="H131" s="90"/>
      <c r="I131" s="90"/>
      <c r="J131" s="90"/>
      <c r="K131" s="90"/>
      <c r="L131" s="90"/>
      <c r="M131" s="90"/>
      <c r="N131" s="90"/>
      <c r="O131" s="90"/>
      <c r="P131" s="90"/>
      <c r="Q131" s="90"/>
      <c r="R131" s="90"/>
      <c r="S131" s="90"/>
      <c r="T131" s="90"/>
      <c r="U131" s="90"/>
      <c r="V131" s="90"/>
      <c r="W131" s="90"/>
    </row>
    <row r="132">
      <c r="A132" s="100"/>
      <c r="B132" s="100"/>
      <c r="C132" s="100"/>
      <c r="D132" s="100"/>
      <c r="E132" s="90"/>
      <c r="F132" s="90"/>
      <c r="G132" s="90"/>
      <c r="H132" s="90"/>
      <c r="I132" s="90"/>
      <c r="J132" s="90"/>
      <c r="K132" s="90"/>
      <c r="L132" s="90"/>
      <c r="M132" s="90"/>
      <c r="N132" s="90"/>
      <c r="O132" s="90"/>
      <c r="P132" s="90"/>
      <c r="Q132" s="90"/>
      <c r="R132" s="90"/>
      <c r="S132" s="90"/>
      <c r="T132" s="90"/>
      <c r="U132" s="90"/>
      <c r="V132" s="90"/>
      <c r="W132" s="90"/>
    </row>
    <row r="133">
      <c r="A133" s="100"/>
      <c r="B133" s="100"/>
      <c r="C133" s="100"/>
      <c r="D133" s="100"/>
      <c r="E133" s="90"/>
      <c r="F133" s="90"/>
      <c r="G133" s="90"/>
      <c r="H133" s="90"/>
      <c r="I133" s="90"/>
      <c r="J133" s="90"/>
      <c r="K133" s="90"/>
      <c r="L133" s="90"/>
      <c r="M133" s="90"/>
      <c r="N133" s="90"/>
      <c r="O133" s="90"/>
      <c r="P133" s="90"/>
      <c r="Q133" s="90"/>
      <c r="R133" s="90"/>
      <c r="S133" s="90"/>
      <c r="T133" s="90"/>
      <c r="U133" s="90"/>
      <c r="V133" s="90"/>
      <c r="W133" s="90"/>
    </row>
    <row r="134">
      <c r="A134" s="100"/>
      <c r="B134" s="100"/>
      <c r="C134" s="100"/>
      <c r="D134" s="100"/>
      <c r="E134" s="90"/>
      <c r="F134" s="90"/>
      <c r="G134" s="90"/>
      <c r="H134" s="90"/>
      <c r="I134" s="90"/>
      <c r="J134" s="90"/>
      <c r="K134" s="90"/>
      <c r="L134" s="90"/>
      <c r="M134" s="90"/>
      <c r="N134" s="90"/>
      <c r="O134" s="90"/>
      <c r="P134" s="90"/>
      <c r="Q134" s="90"/>
      <c r="R134" s="90"/>
      <c r="S134" s="90"/>
      <c r="T134" s="90"/>
      <c r="U134" s="90"/>
      <c r="V134" s="90"/>
      <c r="W134" s="90"/>
    </row>
    <row r="135">
      <c r="A135" s="100"/>
      <c r="B135" s="100"/>
      <c r="C135" s="100"/>
      <c r="D135" s="100"/>
      <c r="E135" s="90"/>
      <c r="F135" s="90"/>
      <c r="G135" s="90"/>
      <c r="H135" s="90"/>
      <c r="I135" s="90"/>
      <c r="J135" s="90"/>
      <c r="K135" s="90"/>
      <c r="L135" s="90"/>
      <c r="M135" s="90"/>
      <c r="N135" s="90"/>
      <c r="O135" s="90"/>
      <c r="P135" s="90"/>
      <c r="Q135" s="90"/>
      <c r="R135" s="90"/>
      <c r="S135" s="90"/>
      <c r="T135" s="90"/>
      <c r="U135" s="90"/>
      <c r="V135" s="90"/>
      <c r="W135" s="90"/>
    </row>
    <row r="136">
      <c r="A136" s="100"/>
      <c r="B136" s="100"/>
      <c r="C136" s="100"/>
      <c r="D136" s="100"/>
      <c r="E136" s="90"/>
      <c r="F136" s="90"/>
      <c r="G136" s="90"/>
      <c r="H136" s="90"/>
      <c r="I136" s="90"/>
      <c r="J136" s="90"/>
      <c r="K136" s="90"/>
      <c r="L136" s="90"/>
      <c r="M136" s="90"/>
      <c r="N136" s="90"/>
      <c r="O136" s="90"/>
      <c r="P136" s="90"/>
      <c r="Q136" s="90"/>
      <c r="R136" s="90"/>
      <c r="S136" s="90"/>
      <c r="T136" s="90"/>
      <c r="U136" s="90"/>
      <c r="V136" s="90"/>
      <c r="W136" s="90"/>
    </row>
    <row r="137">
      <c r="A137" s="100"/>
      <c r="B137" s="100"/>
      <c r="C137" s="100"/>
      <c r="D137" s="100"/>
      <c r="E137" s="90"/>
      <c r="F137" s="90"/>
      <c r="G137" s="90"/>
      <c r="H137" s="90"/>
      <c r="I137" s="90"/>
      <c r="J137" s="90"/>
      <c r="K137" s="90"/>
      <c r="L137" s="90"/>
      <c r="M137" s="90"/>
      <c r="N137" s="90"/>
      <c r="O137" s="90"/>
      <c r="P137" s="90"/>
      <c r="Q137" s="90"/>
      <c r="R137" s="90"/>
      <c r="S137" s="90"/>
      <c r="T137" s="90"/>
      <c r="U137" s="90"/>
      <c r="V137" s="90"/>
      <c r="W137" s="90"/>
    </row>
    <row r="138">
      <c r="A138" s="100"/>
      <c r="B138" s="100"/>
      <c r="C138" s="100"/>
      <c r="D138" s="100"/>
      <c r="E138" s="90"/>
      <c r="F138" s="90"/>
      <c r="G138" s="90"/>
      <c r="H138" s="90"/>
      <c r="I138" s="90"/>
      <c r="J138" s="90"/>
      <c r="K138" s="90"/>
      <c r="L138" s="90"/>
      <c r="M138" s="90"/>
      <c r="N138" s="90"/>
      <c r="O138" s="90"/>
      <c r="P138" s="90"/>
      <c r="Q138" s="90"/>
      <c r="R138" s="90"/>
      <c r="S138" s="90"/>
      <c r="T138" s="90"/>
      <c r="U138" s="90"/>
      <c r="V138" s="90"/>
      <c r="W138" s="90"/>
    </row>
    <row r="139">
      <c r="A139" s="100"/>
      <c r="B139" s="100"/>
      <c r="C139" s="100"/>
      <c r="D139" s="100"/>
      <c r="E139" s="90"/>
      <c r="F139" s="90"/>
      <c r="G139" s="90"/>
      <c r="H139" s="90"/>
      <c r="I139" s="90"/>
      <c r="J139" s="90"/>
      <c r="K139" s="90"/>
      <c r="L139" s="90"/>
      <c r="M139" s="90"/>
      <c r="N139" s="90"/>
      <c r="O139" s="90"/>
      <c r="P139" s="90"/>
      <c r="Q139" s="90"/>
      <c r="R139" s="90"/>
      <c r="S139" s="90"/>
      <c r="T139" s="90"/>
      <c r="U139" s="90"/>
      <c r="V139" s="90"/>
      <c r="W139" s="90"/>
    </row>
    <row r="140">
      <c r="A140" s="100"/>
      <c r="B140" s="100"/>
      <c r="C140" s="100"/>
      <c r="D140" s="100"/>
      <c r="E140" s="90"/>
      <c r="F140" s="90"/>
      <c r="G140" s="90"/>
      <c r="H140" s="90"/>
      <c r="I140" s="90"/>
      <c r="J140" s="90"/>
      <c r="K140" s="90"/>
      <c r="L140" s="90"/>
      <c r="M140" s="90"/>
      <c r="N140" s="90"/>
      <c r="O140" s="90"/>
      <c r="P140" s="90"/>
      <c r="Q140" s="90"/>
      <c r="R140" s="90"/>
      <c r="S140" s="90"/>
      <c r="T140" s="90"/>
      <c r="U140" s="90"/>
      <c r="V140" s="90"/>
      <c r="W140" s="90"/>
    </row>
    <row r="141">
      <c r="A141" s="100"/>
      <c r="B141" s="100"/>
      <c r="C141" s="100"/>
      <c r="D141" s="100"/>
      <c r="E141" s="90"/>
      <c r="F141" s="90"/>
      <c r="G141" s="90"/>
      <c r="H141" s="90"/>
      <c r="I141" s="90"/>
      <c r="J141" s="90"/>
      <c r="K141" s="90"/>
      <c r="L141" s="90"/>
      <c r="M141" s="90"/>
      <c r="N141" s="90"/>
      <c r="O141" s="90"/>
      <c r="P141" s="90"/>
      <c r="Q141" s="90"/>
      <c r="R141" s="90"/>
      <c r="S141" s="90"/>
      <c r="T141" s="90"/>
      <c r="U141" s="90"/>
      <c r="V141" s="90"/>
      <c r="W141" s="90"/>
    </row>
    <row r="142">
      <c r="A142" s="100"/>
      <c r="B142" s="100"/>
      <c r="C142" s="100"/>
      <c r="D142" s="100"/>
      <c r="E142" s="90"/>
      <c r="F142" s="90"/>
      <c r="G142" s="90"/>
      <c r="H142" s="90"/>
      <c r="I142" s="90"/>
      <c r="J142" s="90"/>
      <c r="K142" s="90"/>
      <c r="L142" s="90"/>
      <c r="M142" s="90"/>
      <c r="N142" s="90"/>
      <c r="O142" s="90"/>
      <c r="P142" s="90"/>
      <c r="Q142" s="90"/>
      <c r="R142" s="90"/>
      <c r="S142" s="90"/>
      <c r="T142" s="90"/>
      <c r="U142" s="90"/>
      <c r="V142" s="90"/>
      <c r="W142" s="90"/>
    </row>
    <row r="143">
      <c r="A143" s="100"/>
      <c r="B143" s="100"/>
      <c r="C143" s="100"/>
      <c r="D143" s="100"/>
      <c r="E143" s="90"/>
      <c r="F143" s="90"/>
      <c r="G143" s="90"/>
      <c r="H143" s="90"/>
      <c r="I143" s="90"/>
      <c r="J143" s="90"/>
      <c r="K143" s="90"/>
      <c r="L143" s="90"/>
      <c r="M143" s="90"/>
      <c r="N143" s="90"/>
      <c r="O143" s="90"/>
      <c r="P143" s="90"/>
      <c r="Q143" s="90"/>
      <c r="R143" s="90"/>
      <c r="S143" s="90"/>
      <c r="T143" s="90"/>
      <c r="U143" s="90"/>
      <c r="V143" s="90"/>
      <c r="W143" s="90"/>
    </row>
    <row r="144">
      <c r="A144" s="100"/>
      <c r="B144" s="100"/>
      <c r="C144" s="100"/>
      <c r="D144" s="100"/>
      <c r="E144" s="90"/>
      <c r="F144" s="90"/>
      <c r="G144" s="90"/>
      <c r="H144" s="90"/>
      <c r="I144" s="90"/>
      <c r="J144" s="90"/>
      <c r="K144" s="90"/>
      <c r="L144" s="90"/>
      <c r="M144" s="90"/>
      <c r="N144" s="90"/>
      <c r="O144" s="90"/>
      <c r="P144" s="90"/>
      <c r="Q144" s="90"/>
      <c r="R144" s="90"/>
      <c r="S144" s="90"/>
      <c r="T144" s="90"/>
      <c r="U144" s="90"/>
      <c r="V144" s="90"/>
      <c r="W144" s="90"/>
    </row>
    <row r="145">
      <c r="A145" s="100"/>
      <c r="B145" s="100"/>
      <c r="C145" s="100"/>
      <c r="D145" s="100"/>
      <c r="E145" s="90"/>
      <c r="F145" s="90"/>
      <c r="G145" s="90"/>
      <c r="H145" s="90"/>
      <c r="I145" s="90"/>
      <c r="J145" s="90"/>
      <c r="K145" s="90"/>
      <c r="L145" s="90"/>
      <c r="M145" s="90"/>
      <c r="N145" s="90"/>
      <c r="O145" s="90"/>
      <c r="P145" s="90"/>
      <c r="Q145" s="90"/>
      <c r="R145" s="90"/>
      <c r="S145" s="90"/>
      <c r="T145" s="90"/>
      <c r="U145" s="90"/>
      <c r="V145" s="90"/>
      <c r="W145" s="90"/>
    </row>
    <row r="146">
      <c r="A146" s="100"/>
      <c r="B146" s="100"/>
      <c r="C146" s="100"/>
      <c r="D146" s="100"/>
      <c r="E146" s="90"/>
      <c r="F146" s="90"/>
      <c r="G146" s="90"/>
      <c r="H146" s="90"/>
      <c r="I146" s="90"/>
      <c r="J146" s="90"/>
      <c r="K146" s="90"/>
      <c r="L146" s="90"/>
      <c r="M146" s="90"/>
      <c r="N146" s="90"/>
      <c r="O146" s="90"/>
      <c r="P146" s="90"/>
      <c r="Q146" s="90"/>
      <c r="R146" s="90"/>
      <c r="S146" s="90"/>
      <c r="T146" s="90"/>
      <c r="U146" s="90"/>
      <c r="V146" s="90"/>
      <c r="W146" s="90"/>
    </row>
    <row r="147">
      <c r="A147" s="100"/>
      <c r="B147" s="100"/>
      <c r="C147" s="100"/>
      <c r="D147" s="100"/>
      <c r="E147" s="90"/>
      <c r="F147" s="90"/>
      <c r="G147" s="90"/>
      <c r="H147" s="90"/>
      <c r="I147" s="90"/>
      <c r="J147" s="90"/>
      <c r="K147" s="90"/>
      <c r="L147" s="90"/>
      <c r="M147" s="90"/>
      <c r="N147" s="90"/>
      <c r="O147" s="90"/>
      <c r="P147" s="90"/>
      <c r="Q147" s="90"/>
      <c r="R147" s="90"/>
      <c r="S147" s="90"/>
      <c r="T147" s="90"/>
      <c r="U147" s="90"/>
      <c r="V147" s="90"/>
      <c r="W147" s="90"/>
    </row>
    <row r="148">
      <c r="A148" s="100"/>
      <c r="B148" s="100"/>
      <c r="C148" s="100"/>
      <c r="D148" s="100"/>
      <c r="E148" s="90"/>
      <c r="F148" s="90"/>
      <c r="G148" s="90"/>
      <c r="H148" s="90"/>
      <c r="I148" s="90"/>
      <c r="J148" s="90"/>
      <c r="K148" s="90"/>
      <c r="L148" s="90"/>
      <c r="M148" s="90"/>
      <c r="N148" s="90"/>
      <c r="O148" s="90"/>
      <c r="P148" s="90"/>
      <c r="Q148" s="90"/>
      <c r="R148" s="90"/>
      <c r="S148" s="90"/>
      <c r="T148" s="90"/>
      <c r="U148" s="90"/>
      <c r="V148" s="90"/>
      <c r="W148" s="90"/>
    </row>
    <row r="149">
      <c r="A149" s="100"/>
      <c r="B149" s="100"/>
      <c r="C149" s="100"/>
      <c r="D149" s="100"/>
      <c r="E149" s="90"/>
      <c r="F149" s="90"/>
      <c r="G149" s="90"/>
      <c r="H149" s="90"/>
      <c r="I149" s="90"/>
      <c r="J149" s="90"/>
      <c r="K149" s="90"/>
      <c r="L149" s="90"/>
      <c r="M149" s="90"/>
      <c r="N149" s="90"/>
      <c r="O149" s="90"/>
      <c r="P149" s="90"/>
      <c r="Q149" s="90"/>
      <c r="R149" s="90"/>
      <c r="S149" s="90"/>
      <c r="T149" s="90"/>
      <c r="U149" s="90"/>
      <c r="V149" s="90"/>
      <c r="W149" s="90"/>
    </row>
    <row r="150">
      <c r="A150" s="100"/>
      <c r="B150" s="100"/>
      <c r="C150" s="100"/>
      <c r="D150" s="100"/>
      <c r="E150" s="90"/>
      <c r="F150" s="90"/>
      <c r="G150" s="90"/>
      <c r="H150" s="90"/>
      <c r="I150" s="90"/>
      <c r="J150" s="90"/>
      <c r="K150" s="90"/>
      <c r="L150" s="90"/>
      <c r="M150" s="90"/>
      <c r="N150" s="90"/>
      <c r="O150" s="90"/>
      <c r="P150" s="90"/>
      <c r="Q150" s="90"/>
      <c r="R150" s="90"/>
      <c r="S150" s="90"/>
      <c r="T150" s="90"/>
      <c r="U150" s="90"/>
      <c r="V150" s="90"/>
      <c r="W150" s="90"/>
    </row>
    <row r="151">
      <c r="A151" s="100"/>
      <c r="B151" s="100"/>
      <c r="C151" s="100"/>
      <c r="D151" s="100"/>
      <c r="E151" s="90"/>
      <c r="F151" s="90"/>
      <c r="G151" s="90"/>
      <c r="H151" s="90"/>
      <c r="I151" s="90"/>
      <c r="J151" s="90"/>
      <c r="K151" s="90"/>
      <c r="L151" s="90"/>
      <c r="M151" s="90"/>
      <c r="N151" s="90"/>
      <c r="O151" s="90"/>
      <c r="P151" s="90"/>
      <c r="Q151" s="90"/>
      <c r="R151" s="90"/>
      <c r="S151" s="90"/>
      <c r="T151" s="90"/>
      <c r="U151" s="90"/>
      <c r="V151" s="90"/>
      <c r="W151" s="90"/>
    </row>
    <row r="152">
      <c r="A152" s="100"/>
      <c r="B152" s="100"/>
      <c r="C152" s="100"/>
      <c r="D152" s="100"/>
      <c r="E152" s="90"/>
      <c r="F152" s="90"/>
      <c r="G152" s="90"/>
      <c r="H152" s="90"/>
      <c r="I152" s="90"/>
      <c r="J152" s="90"/>
      <c r="K152" s="90"/>
      <c r="L152" s="90"/>
      <c r="M152" s="90"/>
      <c r="N152" s="90"/>
      <c r="O152" s="90"/>
      <c r="P152" s="90"/>
      <c r="Q152" s="90"/>
      <c r="R152" s="90"/>
      <c r="S152" s="90"/>
      <c r="T152" s="90"/>
      <c r="U152" s="90"/>
      <c r="V152" s="90"/>
      <c r="W152" s="90"/>
    </row>
    <row r="153">
      <c r="A153" s="100"/>
      <c r="B153" s="100"/>
      <c r="C153" s="100"/>
      <c r="D153" s="100"/>
      <c r="E153" s="90"/>
      <c r="F153" s="90"/>
      <c r="G153" s="90"/>
      <c r="H153" s="90"/>
      <c r="I153" s="90"/>
      <c r="J153" s="90"/>
      <c r="K153" s="90"/>
      <c r="L153" s="90"/>
      <c r="M153" s="90"/>
      <c r="N153" s="90"/>
      <c r="O153" s="90"/>
      <c r="P153" s="90"/>
      <c r="Q153" s="90"/>
      <c r="R153" s="90"/>
      <c r="S153" s="90"/>
      <c r="T153" s="90"/>
      <c r="U153" s="90"/>
      <c r="V153" s="90"/>
      <c r="W153" s="90"/>
    </row>
    <row r="154">
      <c r="A154" s="100"/>
      <c r="B154" s="100"/>
      <c r="C154" s="100"/>
      <c r="D154" s="100"/>
      <c r="E154" s="90"/>
      <c r="F154" s="90"/>
      <c r="G154" s="90"/>
      <c r="H154" s="90"/>
      <c r="I154" s="90"/>
      <c r="J154" s="90"/>
      <c r="K154" s="90"/>
      <c r="L154" s="90"/>
      <c r="M154" s="90"/>
      <c r="N154" s="90"/>
      <c r="O154" s="90"/>
      <c r="P154" s="90"/>
      <c r="Q154" s="90"/>
      <c r="R154" s="90"/>
      <c r="S154" s="90"/>
      <c r="T154" s="90"/>
      <c r="U154" s="90"/>
      <c r="V154" s="90"/>
      <c r="W154" s="90"/>
    </row>
    <row r="155">
      <c r="A155" s="100"/>
      <c r="B155" s="100"/>
      <c r="C155" s="100"/>
      <c r="D155" s="100"/>
      <c r="E155" s="90"/>
      <c r="F155" s="90"/>
      <c r="G155" s="90"/>
      <c r="H155" s="90"/>
      <c r="I155" s="90"/>
      <c r="J155" s="90"/>
      <c r="K155" s="90"/>
      <c r="L155" s="90"/>
      <c r="M155" s="90"/>
      <c r="N155" s="90"/>
      <c r="O155" s="90"/>
      <c r="P155" s="90"/>
      <c r="Q155" s="90"/>
      <c r="R155" s="90"/>
      <c r="S155" s="90"/>
      <c r="T155" s="90"/>
      <c r="U155" s="90"/>
      <c r="V155" s="90"/>
      <c r="W155" s="90"/>
    </row>
    <row r="156">
      <c r="A156" s="100"/>
      <c r="B156" s="100"/>
      <c r="C156" s="100"/>
      <c r="D156" s="100"/>
      <c r="E156" s="90"/>
      <c r="F156" s="90"/>
      <c r="G156" s="90"/>
      <c r="H156" s="90"/>
      <c r="I156" s="90"/>
      <c r="J156" s="90"/>
      <c r="K156" s="90"/>
      <c r="L156" s="90"/>
      <c r="M156" s="90"/>
      <c r="N156" s="90"/>
      <c r="O156" s="90"/>
      <c r="P156" s="90"/>
      <c r="Q156" s="90"/>
      <c r="R156" s="90"/>
      <c r="S156" s="90"/>
      <c r="T156" s="90"/>
      <c r="U156" s="90"/>
      <c r="V156" s="90"/>
      <c r="W156" s="90"/>
    </row>
    <row r="157">
      <c r="A157" s="100"/>
      <c r="B157" s="100"/>
      <c r="C157" s="100"/>
      <c r="D157" s="100"/>
      <c r="E157" s="90"/>
      <c r="F157" s="90"/>
      <c r="G157" s="90"/>
      <c r="H157" s="90"/>
      <c r="I157" s="90"/>
      <c r="J157" s="90"/>
      <c r="K157" s="90"/>
      <c r="L157" s="90"/>
      <c r="M157" s="90"/>
      <c r="N157" s="90"/>
      <c r="O157" s="90"/>
      <c r="P157" s="90"/>
      <c r="Q157" s="90"/>
      <c r="R157" s="90"/>
      <c r="S157" s="90"/>
      <c r="T157" s="90"/>
      <c r="U157" s="90"/>
      <c r="V157" s="90"/>
      <c r="W157" s="90"/>
    </row>
    <row r="158">
      <c r="A158" s="100"/>
      <c r="B158" s="100"/>
      <c r="C158" s="100"/>
      <c r="D158" s="100"/>
      <c r="E158" s="90"/>
      <c r="F158" s="90"/>
      <c r="G158" s="90"/>
      <c r="H158" s="90"/>
      <c r="I158" s="90"/>
      <c r="J158" s="90"/>
      <c r="K158" s="90"/>
      <c r="L158" s="90"/>
      <c r="M158" s="90"/>
      <c r="N158" s="90"/>
      <c r="O158" s="90"/>
      <c r="P158" s="90"/>
      <c r="Q158" s="90"/>
      <c r="R158" s="90"/>
      <c r="S158" s="90"/>
      <c r="T158" s="90"/>
      <c r="U158" s="90"/>
      <c r="V158" s="90"/>
      <c r="W158" s="90"/>
    </row>
    <row r="159">
      <c r="A159" s="100"/>
      <c r="B159" s="100"/>
      <c r="C159" s="100"/>
      <c r="D159" s="100"/>
      <c r="E159" s="90"/>
      <c r="F159" s="90"/>
      <c r="G159" s="90"/>
      <c r="H159" s="90"/>
      <c r="I159" s="90"/>
      <c r="J159" s="90"/>
      <c r="K159" s="90"/>
      <c r="L159" s="90"/>
      <c r="M159" s="90"/>
      <c r="N159" s="90"/>
      <c r="O159" s="90"/>
      <c r="P159" s="90"/>
      <c r="Q159" s="90"/>
      <c r="R159" s="90"/>
      <c r="S159" s="90"/>
      <c r="T159" s="90"/>
      <c r="U159" s="90"/>
      <c r="V159" s="90"/>
      <c r="W159" s="90"/>
    </row>
    <row r="160">
      <c r="A160" s="100"/>
      <c r="B160" s="100"/>
      <c r="C160" s="100"/>
      <c r="D160" s="100"/>
      <c r="E160" s="90"/>
      <c r="F160" s="90"/>
      <c r="G160" s="90"/>
      <c r="H160" s="90"/>
      <c r="I160" s="90"/>
      <c r="J160" s="90"/>
      <c r="K160" s="90"/>
      <c r="L160" s="90"/>
      <c r="M160" s="90"/>
      <c r="N160" s="90"/>
      <c r="O160" s="90"/>
      <c r="P160" s="90"/>
      <c r="Q160" s="90"/>
      <c r="R160" s="90"/>
      <c r="S160" s="90"/>
      <c r="T160" s="90"/>
      <c r="U160" s="90"/>
      <c r="V160" s="90"/>
      <c r="W160" s="90"/>
    </row>
    <row r="161">
      <c r="A161" s="100"/>
      <c r="B161" s="100"/>
      <c r="C161" s="100"/>
      <c r="D161" s="100"/>
      <c r="E161" s="90"/>
      <c r="F161" s="90"/>
      <c r="G161" s="90"/>
      <c r="H161" s="90"/>
      <c r="I161" s="90"/>
      <c r="J161" s="90"/>
      <c r="K161" s="90"/>
      <c r="L161" s="90"/>
      <c r="M161" s="90"/>
      <c r="N161" s="90"/>
      <c r="O161" s="90"/>
      <c r="P161" s="90"/>
      <c r="Q161" s="90"/>
      <c r="R161" s="90"/>
      <c r="S161" s="90"/>
      <c r="T161" s="90"/>
      <c r="U161" s="90"/>
      <c r="V161" s="90"/>
      <c r="W161" s="90"/>
    </row>
    <row r="162">
      <c r="A162" s="100"/>
      <c r="B162" s="100"/>
      <c r="C162" s="100"/>
      <c r="D162" s="100"/>
      <c r="E162" s="90"/>
      <c r="F162" s="90"/>
      <c r="G162" s="90"/>
      <c r="H162" s="90"/>
      <c r="I162" s="90"/>
      <c r="J162" s="90"/>
      <c r="K162" s="90"/>
      <c r="L162" s="90"/>
      <c r="M162" s="90"/>
      <c r="N162" s="90"/>
      <c r="O162" s="90"/>
      <c r="P162" s="90"/>
      <c r="Q162" s="90"/>
      <c r="R162" s="90"/>
      <c r="S162" s="90"/>
      <c r="T162" s="90"/>
      <c r="U162" s="90"/>
      <c r="V162" s="90"/>
      <c r="W162" s="90"/>
    </row>
    <row r="163">
      <c r="A163" s="100"/>
      <c r="B163" s="100"/>
      <c r="C163" s="100"/>
      <c r="D163" s="100"/>
      <c r="E163" s="90"/>
      <c r="F163" s="90"/>
      <c r="G163" s="90"/>
      <c r="H163" s="90"/>
      <c r="I163" s="90"/>
      <c r="J163" s="90"/>
      <c r="K163" s="90"/>
      <c r="L163" s="90"/>
      <c r="M163" s="90"/>
      <c r="N163" s="90"/>
      <c r="O163" s="90"/>
      <c r="P163" s="90"/>
      <c r="Q163" s="90"/>
      <c r="R163" s="90"/>
      <c r="S163" s="90"/>
      <c r="T163" s="90"/>
      <c r="U163" s="90"/>
      <c r="V163" s="90"/>
      <c r="W163" s="90"/>
    </row>
    <row r="164">
      <c r="A164" s="100"/>
      <c r="B164" s="100"/>
      <c r="C164" s="100"/>
      <c r="D164" s="100"/>
      <c r="E164" s="90"/>
      <c r="F164" s="90"/>
      <c r="G164" s="90"/>
      <c r="H164" s="90"/>
      <c r="I164" s="90"/>
      <c r="J164" s="90"/>
      <c r="K164" s="90"/>
      <c r="L164" s="90"/>
      <c r="M164" s="90"/>
      <c r="N164" s="90"/>
      <c r="O164" s="90"/>
      <c r="P164" s="90"/>
      <c r="Q164" s="90"/>
      <c r="R164" s="90"/>
      <c r="S164" s="90"/>
      <c r="T164" s="90"/>
      <c r="U164" s="90"/>
      <c r="V164" s="90"/>
      <c r="W164" s="90"/>
    </row>
    <row r="165">
      <c r="A165" s="100"/>
      <c r="B165" s="100"/>
      <c r="C165" s="100"/>
      <c r="D165" s="100"/>
      <c r="E165" s="90"/>
      <c r="F165" s="90"/>
      <c r="G165" s="90"/>
      <c r="H165" s="90"/>
      <c r="I165" s="90"/>
      <c r="J165" s="90"/>
      <c r="K165" s="90"/>
      <c r="L165" s="90"/>
      <c r="M165" s="90"/>
      <c r="N165" s="90"/>
      <c r="O165" s="90"/>
      <c r="P165" s="90"/>
      <c r="Q165" s="90"/>
      <c r="R165" s="90"/>
      <c r="S165" s="90"/>
      <c r="T165" s="90"/>
      <c r="U165" s="90"/>
      <c r="V165" s="90"/>
      <c r="W165" s="90"/>
    </row>
    <row r="166">
      <c r="A166" s="100"/>
      <c r="B166" s="100"/>
      <c r="C166" s="100"/>
      <c r="D166" s="100"/>
      <c r="E166" s="90"/>
      <c r="F166" s="90"/>
      <c r="G166" s="90"/>
      <c r="H166" s="90"/>
      <c r="I166" s="90"/>
      <c r="J166" s="90"/>
      <c r="K166" s="90"/>
      <c r="L166" s="90"/>
      <c r="M166" s="90"/>
      <c r="N166" s="90"/>
      <c r="O166" s="90"/>
      <c r="P166" s="90"/>
      <c r="Q166" s="90"/>
      <c r="R166" s="90"/>
      <c r="S166" s="90"/>
      <c r="T166" s="90"/>
      <c r="U166" s="90"/>
      <c r="V166" s="90"/>
      <c r="W166" s="90"/>
    </row>
    <row r="167">
      <c r="A167" s="100"/>
      <c r="B167" s="100"/>
      <c r="C167" s="100"/>
      <c r="D167" s="100"/>
      <c r="E167" s="90"/>
      <c r="F167" s="90"/>
      <c r="G167" s="90"/>
      <c r="H167" s="90"/>
      <c r="I167" s="90"/>
      <c r="J167" s="90"/>
      <c r="K167" s="90"/>
      <c r="L167" s="90"/>
      <c r="M167" s="90"/>
      <c r="N167" s="90"/>
      <c r="O167" s="90"/>
      <c r="P167" s="90"/>
      <c r="Q167" s="90"/>
      <c r="R167" s="90"/>
      <c r="S167" s="90"/>
      <c r="T167" s="90"/>
      <c r="U167" s="90"/>
      <c r="V167" s="90"/>
      <c r="W167" s="90"/>
    </row>
    <row r="168">
      <c r="A168" s="100"/>
      <c r="B168" s="100"/>
      <c r="C168" s="100"/>
      <c r="D168" s="100"/>
      <c r="E168" s="90"/>
      <c r="F168" s="90"/>
      <c r="G168" s="90"/>
      <c r="H168" s="90"/>
      <c r="I168" s="90"/>
      <c r="J168" s="90"/>
      <c r="K168" s="90"/>
      <c r="L168" s="90"/>
      <c r="M168" s="90"/>
      <c r="N168" s="90"/>
      <c r="O168" s="90"/>
      <c r="P168" s="90"/>
      <c r="Q168" s="90"/>
      <c r="R168" s="90"/>
      <c r="S168" s="90"/>
      <c r="T168" s="90"/>
      <c r="U168" s="90"/>
      <c r="V168" s="90"/>
      <c r="W168" s="90"/>
    </row>
    <row r="169">
      <c r="A169" s="100"/>
      <c r="B169" s="100"/>
      <c r="C169" s="100"/>
      <c r="D169" s="100"/>
      <c r="E169" s="90"/>
      <c r="F169" s="90"/>
      <c r="G169" s="90"/>
      <c r="H169" s="90"/>
      <c r="I169" s="90"/>
      <c r="J169" s="90"/>
      <c r="K169" s="90"/>
      <c r="L169" s="90"/>
      <c r="M169" s="90"/>
      <c r="N169" s="90"/>
      <c r="O169" s="90"/>
      <c r="P169" s="90"/>
      <c r="Q169" s="90"/>
      <c r="R169" s="90"/>
      <c r="S169" s="90"/>
      <c r="T169" s="90"/>
      <c r="U169" s="90"/>
      <c r="V169" s="90"/>
      <c r="W169" s="90"/>
    </row>
    <row r="170">
      <c r="A170" s="100"/>
      <c r="B170" s="100"/>
      <c r="C170" s="100"/>
      <c r="D170" s="100"/>
      <c r="E170" s="90"/>
      <c r="F170" s="90"/>
      <c r="G170" s="90"/>
      <c r="H170" s="90"/>
      <c r="I170" s="90"/>
      <c r="J170" s="90"/>
      <c r="K170" s="90"/>
      <c r="L170" s="90"/>
      <c r="M170" s="90"/>
      <c r="N170" s="90"/>
      <c r="O170" s="90"/>
      <c r="P170" s="90"/>
      <c r="Q170" s="90"/>
      <c r="R170" s="90"/>
      <c r="S170" s="90"/>
      <c r="T170" s="90"/>
      <c r="U170" s="90"/>
      <c r="V170" s="90"/>
      <c r="W170" s="90"/>
    </row>
    <row r="171">
      <c r="A171" s="100"/>
      <c r="B171" s="100"/>
      <c r="C171" s="100"/>
      <c r="D171" s="100"/>
      <c r="E171" s="90"/>
      <c r="F171" s="90"/>
      <c r="G171" s="90"/>
      <c r="H171" s="90"/>
      <c r="I171" s="90"/>
      <c r="J171" s="90"/>
      <c r="K171" s="90"/>
      <c r="L171" s="90"/>
      <c r="M171" s="90"/>
      <c r="N171" s="90"/>
      <c r="O171" s="90"/>
      <c r="P171" s="90"/>
      <c r="Q171" s="90"/>
      <c r="R171" s="90"/>
      <c r="S171" s="90"/>
      <c r="T171" s="90"/>
      <c r="U171" s="90"/>
      <c r="V171" s="90"/>
      <c r="W171" s="90"/>
    </row>
    <row r="172">
      <c r="A172" s="100"/>
      <c r="B172" s="100"/>
      <c r="C172" s="100"/>
      <c r="D172" s="100"/>
      <c r="E172" s="90"/>
      <c r="F172" s="90"/>
      <c r="G172" s="90"/>
      <c r="H172" s="90"/>
      <c r="I172" s="90"/>
      <c r="J172" s="90"/>
      <c r="K172" s="90"/>
      <c r="L172" s="90"/>
      <c r="M172" s="90"/>
      <c r="N172" s="90"/>
      <c r="O172" s="90"/>
      <c r="P172" s="90"/>
      <c r="Q172" s="90"/>
      <c r="R172" s="90"/>
      <c r="S172" s="90"/>
      <c r="T172" s="90"/>
      <c r="U172" s="90"/>
      <c r="V172" s="90"/>
      <c r="W172" s="90"/>
    </row>
    <row r="173">
      <c r="A173" s="100"/>
      <c r="B173" s="100"/>
      <c r="C173" s="100"/>
      <c r="D173" s="100"/>
      <c r="E173" s="90"/>
      <c r="F173" s="90"/>
      <c r="G173" s="90"/>
      <c r="H173" s="90"/>
      <c r="I173" s="90"/>
      <c r="J173" s="90"/>
      <c r="K173" s="90"/>
      <c r="L173" s="90"/>
      <c r="M173" s="90"/>
      <c r="N173" s="90"/>
      <c r="O173" s="90"/>
      <c r="P173" s="90"/>
      <c r="Q173" s="90"/>
      <c r="R173" s="90"/>
      <c r="S173" s="90"/>
      <c r="T173" s="90"/>
      <c r="U173" s="90"/>
      <c r="V173" s="90"/>
      <c r="W173" s="90"/>
    </row>
    <row r="174">
      <c r="A174" s="100"/>
      <c r="B174" s="100"/>
      <c r="C174" s="100"/>
      <c r="D174" s="100"/>
      <c r="E174" s="90"/>
      <c r="F174" s="90"/>
      <c r="G174" s="90"/>
      <c r="H174" s="90"/>
      <c r="I174" s="90"/>
      <c r="J174" s="90"/>
      <c r="K174" s="90"/>
      <c r="L174" s="90"/>
      <c r="M174" s="90"/>
      <c r="N174" s="90"/>
      <c r="O174" s="90"/>
      <c r="P174" s="90"/>
      <c r="Q174" s="90"/>
      <c r="R174" s="90"/>
      <c r="S174" s="90"/>
      <c r="T174" s="90"/>
      <c r="U174" s="90"/>
      <c r="V174" s="90"/>
      <c r="W174" s="90"/>
    </row>
    <row r="175">
      <c r="A175" s="100"/>
      <c r="B175" s="100"/>
      <c r="C175" s="100"/>
      <c r="D175" s="100"/>
      <c r="E175" s="90"/>
      <c r="F175" s="90"/>
      <c r="G175" s="90"/>
      <c r="H175" s="90"/>
      <c r="I175" s="90"/>
      <c r="J175" s="90"/>
      <c r="K175" s="90"/>
      <c r="L175" s="90"/>
      <c r="M175" s="90"/>
      <c r="N175" s="90"/>
      <c r="O175" s="90"/>
      <c r="P175" s="90"/>
      <c r="Q175" s="90"/>
      <c r="R175" s="90"/>
      <c r="S175" s="90"/>
      <c r="T175" s="90"/>
      <c r="U175" s="90"/>
      <c r="V175" s="90"/>
      <c r="W175" s="90"/>
    </row>
    <row r="176">
      <c r="A176" s="100"/>
      <c r="B176" s="100"/>
      <c r="C176" s="100"/>
      <c r="D176" s="100"/>
      <c r="E176" s="90"/>
      <c r="F176" s="90"/>
      <c r="G176" s="90"/>
      <c r="H176" s="90"/>
      <c r="I176" s="90"/>
      <c r="J176" s="90"/>
      <c r="K176" s="90"/>
      <c r="L176" s="90"/>
      <c r="M176" s="90"/>
      <c r="N176" s="90"/>
      <c r="O176" s="90"/>
      <c r="P176" s="90"/>
      <c r="Q176" s="90"/>
      <c r="R176" s="90"/>
      <c r="S176" s="90"/>
      <c r="T176" s="90"/>
      <c r="U176" s="90"/>
      <c r="V176" s="90"/>
      <c r="W176" s="90"/>
    </row>
    <row r="177">
      <c r="A177" s="100"/>
      <c r="B177" s="100"/>
      <c r="C177" s="100"/>
      <c r="D177" s="100"/>
      <c r="E177" s="90"/>
      <c r="F177" s="90"/>
      <c r="G177" s="90"/>
      <c r="H177" s="90"/>
      <c r="I177" s="90"/>
      <c r="J177" s="90"/>
      <c r="K177" s="90"/>
      <c r="L177" s="90"/>
      <c r="M177" s="90"/>
      <c r="N177" s="90"/>
      <c r="O177" s="90"/>
      <c r="P177" s="90"/>
      <c r="Q177" s="90"/>
      <c r="R177" s="90"/>
      <c r="S177" s="90"/>
      <c r="T177" s="90"/>
      <c r="U177" s="90"/>
      <c r="V177" s="90"/>
      <c r="W177" s="90"/>
    </row>
    <row r="178">
      <c r="A178" s="100"/>
      <c r="B178" s="100"/>
      <c r="C178" s="100"/>
      <c r="D178" s="100"/>
      <c r="E178" s="90"/>
      <c r="F178" s="90"/>
      <c r="G178" s="90"/>
      <c r="H178" s="90"/>
      <c r="I178" s="90"/>
      <c r="J178" s="90"/>
      <c r="K178" s="90"/>
      <c r="L178" s="90"/>
      <c r="M178" s="90"/>
      <c r="N178" s="90"/>
      <c r="O178" s="90"/>
      <c r="P178" s="90"/>
      <c r="Q178" s="90"/>
      <c r="R178" s="90"/>
      <c r="S178" s="90"/>
      <c r="T178" s="90"/>
      <c r="U178" s="90"/>
      <c r="V178" s="90"/>
      <c r="W178" s="90"/>
    </row>
    <row r="179">
      <c r="A179" s="100"/>
      <c r="B179" s="100"/>
      <c r="C179" s="100"/>
      <c r="D179" s="100"/>
      <c r="E179" s="90"/>
      <c r="F179" s="90"/>
      <c r="G179" s="90"/>
      <c r="H179" s="90"/>
      <c r="I179" s="90"/>
      <c r="J179" s="90"/>
      <c r="K179" s="90"/>
      <c r="L179" s="90"/>
      <c r="M179" s="90"/>
      <c r="N179" s="90"/>
      <c r="O179" s="90"/>
      <c r="P179" s="90"/>
      <c r="Q179" s="90"/>
      <c r="R179" s="90"/>
      <c r="S179" s="90"/>
      <c r="T179" s="90"/>
      <c r="U179" s="90"/>
      <c r="V179" s="90"/>
      <c r="W179" s="90"/>
    </row>
    <row r="180">
      <c r="A180" s="100"/>
      <c r="B180" s="100"/>
      <c r="C180" s="100"/>
      <c r="D180" s="100"/>
      <c r="E180" s="90"/>
      <c r="F180" s="90"/>
      <c r="G180" s="90"/>
      <c r="H180" s="90"/>
      <c r="I180" s="90"/>
      <c r="J180" s="90"/>
      <c r="K180" s="90"/>
      <c r="L180" s="90"/>
      <c r="M180" s="90"/>
      <c r="N180" s="90"/>
      <c r="O180" s="90"/>
      <c r="P180" s="90"/>
      <c r="Q180" s="90"/>
      <c r="R180" s="90"/>
      <c r="S180" s="90"/>
      <c r="T180" s="90"/>
      <c r="U180" s="90"/>
      <c r="V180" s="90"/>
      <c r="W180" s="90"/>
    </row>
    <row r="181">
      <c r="A181" s="100"/>
      <c r="B181" s="100"/>
      <c r="C181" s="100"/>
      <c r="D181" s="100"/>
      <c r="E181" s="90"/>
      <c r="F181" s="90"/>
      <c r="G181" s="90"/>
      <c r="H181" s="90"/>
      <c r="I181" s="90"/>
      <c r="J181" s="90"/>
      <c r="K181" s="90"/>
      <c r="L181" s="90"/>
      <c r="M181" s="90"/>
      <c r="N181" s="90"/>
      <c r="O181" s="90"/>
      <c r="P181" s="90"/>
      <c r="Q181" s="90"/>
      <c r="R181" s="90"/>
      <c r="S181" s="90"/>
      <c r="T181" s="90"/>
      <c r="U181" s="90"/>
      <c r="V181" s="90"/>
      <c r="W181" s="90"/>
    </row>
    <row r="182">
      <c r="A182" s="100"/>
      <c r="B182" s="100"/>
      <c r="C182" s="100"/>
      <c r="D182" s="100"/>
      <c r="E182" s="90"/>
      <c r="F182" s="90"/>
      <c r="G182" s="90"/>
      <c r="H182" s="90"/>
      <c r="I182" s="90"/>
      <c r="J182" s="90"/>
      <c r="K182" s="90"/>
      <c r="L182" s="90"/>
      <c r="M182" s="90"/>
      <c r="N182" s="90"/>
      <c r="O182" s="90"/>
      <c r="P182" s="90"/>
      <c r="Q182" s="90"/>
      <c r="R182" s="90"/>
      <c r="S182" s="90"/>
      <c r="T182" s="90"/>
      <c r="U182" s="90"/>
      <c r="V182" s="90"/>
      <c r="W182" s="90"/>
    </row>
    <row r="183">
      <c r="A183" s="100"/>
      <c r="B183" s="100"/>
      <c r="C183" s="100"/>
      <c r="D183" s="100"/>
      <c r="E183" s="90"/>
      <c r="F183" s="90"/>
      <c r="G183" s="90"/>
      <c r="H183" s="90"/>
      <c r="I183" s="90"/>
      <c r="J183" s="90"/>
      <c r="K183" s="90"/>
      <c r="L183" s="90"/>
      <c r="M183" s="90"/>
      <c r="N183" s="90"/>
      <c r="O183" s="90"/>
      <c r="P183" s="90"/>
      <c r="Q183" s="90"/>
      <c r="R183" s="90"/>
      <c r="S183" s="90"/>
      <c r="T183" s="90"/>
      <c r="U183" s="90"/>
      <c r="V183" s="90"/>
      <c r="W183" s="90"/>
    </row>
    <row r="184">
      <c r="A184" s="100"/>
      <c r="B184" s="100"/>
      <c r="C184" s="100"/>
      <c r="D184" s="100"/>
      <c r="E184" s="90"/>
      <c r="F184" s="90"/>
      <c r="G184" s="90"/>
      <c r="H184" s="90"/>
      <c r="I184" s="90"/>
      <c r="J184" s="90"/>
      <c r="K184" s="90"/>
      <c r="L184" s="90"/>
      <c r="M184" s="90"/>
      <c r="N184" s="90"/>
      <c r="O184" s="90"/>
      <c r="P184" s="90"/>
      <c r="Q184" s="90"/>
      <c r="R184" s="90"/>
      <c r="S184" s="90"/>
      <c r="T184" s="90"/>
      <c r="U184" s="90"/>
      <c r="V184" s="90"/>
      <c r="W184" s="90"/>
    </row>
    <row r="185">
      <c r="A185" s="100"/>
      <c r="B185" s="100"/>
      <c r="C185" s="100"/>
      <c r="D185" s="100"/>
      <c r="E185" s="90"/>
      <c r="F185" s="90"/>
      <c r="G185" s="90"/>
      <c r="H185" s="90"/>
      <c r="I185" s="90"/>
      <c r="J185" s="90"/>
      <c r="K185" s="90"/>
      <c r="L185" s="90"/>
      <c r="M185" s="90"/>
      <c r="N185" s="90"/>
      <c r="O185" s="90"/>
      <c r="P185" s="90"/>
      <c r="Q185" s="90"/>
      <c r="R185" s="90"/>
      <c r="S185" s="90"/>
      <c r="T185" s="90"/>
      <c r="U185" s="90"/>
      <c r="V185" s="90"/>
      <c r="W185" s="90"/>
    </row>
    <row r="186">
      <c r="A186" s="100"/>
      <c r="B186" s="100"/>
      <c r="C186" s="100"/>
      <c r="D186" s="100"/>
      <c r="E186" s="90"/>
      <c r="F186" s="90"/>
      <c r="G186" s="90"/>
      <c r="H186" s="90"/>
      <c r="I186" s="90"/>
      <c r="J186" s="90"/>
      <c r="K186" s="90"/>
      <c r="L186" s="90"/>
      <c r="M186" s="90"/>
      <c r="N186" s="90"/>
      <c r="O186" s="90"/>
      <c r="P186" s="90"/>
      <c r="Q186" s="90"/>
      <c r="R186" s="90"/>
      <c r="S186" s="90"/>
      <c r="T186" s="90"/>
      <c r="U186" s="90"/>
      <c r="V186" s="90"/>
      <c r="W186" s="90"/>
    </row>
    <row r="187">
      <c r="A187" s="100"/>
      <c r="B187" s="100"/>
      <c r="C187" s="100"/>
      <c r="D187" s="100"/>
      <c r="E187" s="90"/>
      <c r="F187" s="90"/>
      <c r="G187" s="90"/>
      <c r="H187" s="90"/>
      <c r="I187" s="90"/>
      <c r="J187" s="90"/>
      <c r="K187" s="90"/>
      <c r="L187" s="90"/>
      <c r="M187" s="90"/>
      <c r="N187" s="90"/>
      <c r="O187" s="90"/>
      <c r="P187" s="90"/>
      <c r="Q187" s="90"/>
      <c r="R187" s="90"/>
      <c r="S187" s="90"/>
      <c r="T187" s="90"/>
      <c r="U187" s="90"/>
      <c r="V187" s="90"/>
      <c r="W187" s="90"/>
    </row>
    <row r="188">
      <c r="A188" s="100"/>
      <c r="B188" s="100"/>
      <c r="C188" s="100"/>
      <c r="D188" s="100"/>
      <c r="E188" s="90"/>
      <c r="F188" s="90"/>
      <c r="G188" s="90"/>
      <c r="H188" s="90"/>
      <c r="I188" s="90"/>
      <c r="J188" s="90"/>
      <c r="K188" s="90"/>
      <c r="L188" s="90"/>
      <c r="M188" s="90"/>
      <c r="N188" s="90"/>
      <c r="O188" s="90"/>
      <c r="P188" s="90"/>
      <c r="Q188" s="90"/>
      <c r="R188" s="90"/>
      <c r="S188" s="90"/>
      <c r="T188" s="90"/>
      <c r="U188" s="90"/>
      <c r="V188" s="90"/>
      <c r="W188" s="90"/>
    </row>
    <row r="189">
      <c r="A189" s="100"/>
      <c r="B189" s="100"/>
      <c r="C189" s="100"/>
      <c r="D189" s="100"/>
      <c r="E189" s="90"/>
      <c r="F189" s="90"/>
      <c r="G189" s="90"/>
      <c r="H189" s="90"/>
      <c r="I189" s="90"/>
      <c r="J189" s="90"/>
      <c r="K189" s="90"/>
      <c r="L189" s="90"/>
      <c r="M189" s="90"/>
      <c r="N189" s="90"/>
      <c r="O189" s="90"/>
      <c r="P189" s="90"/>
      <c r="Q189" s="90"/>
      <c r="R189" s="90"/>
      <c r="S189" s="90"/>
      <c r="T189" s="90"/>
      <c r="U189" s="90"/>
      <c r="V189" s="90"/>
      <c r="W189" s="90"/>
    </row>
    <row r="190">
      <c r="A190" s="100"/>
      <c r="B190" s="100"/>
      <c r="C190" s="100"/>
      <c r="D190" s="100"/>
      <c r="E190" s="90"/>
      <c r="F190" s="90"/>
      <c r="G190" s="90"/>
      <c r="H190" s="90"/>
      <c r="I190" s="90"/>
      <c r="J190" s="90"/>
      <c r="K190" s="90"/>
      <c r="L190" s="90"/>
      <c r="M190" s="90"/>
      <c r="N190" s="90"/>
      <c r="O190" s="90"/>
      <c r="P190" s="90"/>
      <c r="Q190" s="90"/>
      <c r="R190" s="90"/>
      <c r="S190" s="90"/>
      <c r="T190" s="90"/>
      <c r="U190" s="90"/>
      <c r="V190" s="90"/>
      <c r="W190" s="90"/>
    </row>
    <row r="191">
      <c r="A191" s="100"/>
      <c r="B191" s="100"/>
      <c r="C191" s="100"/>
      <c r="D191" s="100"/>
      <c r="E191" s="90"/>
      <c r="F191" s="90"/>
      <c r="G191" s="90"/>
      <c r="H191" s="90"/>
      <c r="I191" s="90"/>
      <c r="J191" s="90"/>
      <c r="K191" s="90"/>
      <c r="L191" s="90"/>
      <c r="M191" s="90"/>
      <c r="N191" s="90"/>
      <c r="O191" s="90"/>
      <c r="P191" s="90"/>
      <c r="Q191" s="90"/>
      <c r="R191" s="90"/>
      <c r="S191" s="90"/>
      <c r="T191" s="90"/>
      <c r="U191" s="90"/>
      <c r="V191" s="90"/>
      <c r="W191" s="90"/>
    </row>
    <row r="192">
      <c r="A192" s="100"/>
      <c r="B192" s="100"/>
      <c r="C192" s="100"/>
      <c r="D192" s="100"/>
      <c r="E192" s="90"/>
      <c r="F192" s="90"/>
      <c r="G192" s="90"/>
      <c r="H192" s="90"/>
      <c r="I192" s="90"/>
      <c r="J192" s="90"/>
      <c r="K192" s="90"/>
      <c r="L192" s="90"/>
      <c r="M192" s="90"/>
      <c r="N192" s="90"/>
      <c r="O192" s="90"/>
      <c r="P192" s="90"/>
      <c r="Q192" s="90"/>
      <c r="R192" s="90"/>
      <c r="S192" s="90"/>
      <c r="T192" s="90"/>
      <c r="U192" s="90"/>
      <c r="V192" s="90"/>
      <c r="W192" s="90"/>
    </row>
    <row r="193">
      <c r="A193" s="100"/>
      <c r="B193" s="100"/>
      <c r="C193" s="100"/>
      <c r="D193" s="100"/>
      <c r="E193" s="90"/>
      <c r="F193" s="90"/>
      <c r="G193" s="90"/>
      <c r="H193" s="90"/>
      <c r="I193" s="90"/>
      <c r="J193" s="90"/>
      <c r="K193" s="90"/>
      <c r="L193" s="90"/>
      <c r="M193" s="90"/>
      <c r="N193" s="90"/>
      <c r="O193" s="90"/>
      <c r="P193" s="90"/>
      <c r="Q193" s="90"/>
      <c r="R193" s="90"/>
      <c r="S193" s="90"/>
      <c r="T193" s="90"/>
      <c r="U193" s="90"/>
      <c r="V193" s="90"/>
      <c r="W193" s="90"/>
    </row>
    <row r="194">
      <c r="A194" s="100"/>
      <c r="B194" s="100"/>
      <c r="C194" s="100"/>
      <c r="D194" s="100"/>
      <c r="E194" s="90"/>
      <c r="F194" s="90"/>
      <c r="G194" s="90"/>
      <c r="H194" s="90"/>
      <c r="I194" s="90"/>
      <c r="J194" s="90"/>
      <c r="K194" s="90"/>
      <c r="L194" s="90"/>
      <c r="M194" s="90"/>
      <c r="N194" s="90"/>
      <c r="O194" s="90"/>
      <c r="P194" s="90"/>
      <c r="Q194" s="90"/>
      <c r="R194" s="90"/>
      <c r="S194" s="90"/>
      <c r="T194" s="90"/>
      <c r="U194" s="90"/>
      <c r="V194" s="90"/>
      <c r="W194" s="90"/>
    </row>
    <row r="195">
      <c r="A195" s="100"/>
      <c r="B195" s="100"/>
      <c r="C195" s="100"/>
      <c r="D195" s="100"/>
      <c r="E195" s="90"/>
      <c r="F195" s="90"/>
      <c r="G195" s="90"/>
      <c r="H195" s="90"/>
      <c r="I195" s="90"/>
      <c r="J195" s="90"/>
      <c r="K195" s="90"/>
      <c r="L195" s="90"/>
      <c r="M195" s="90"/>
      <c r="N195" s="90"/>
      <c r="O195" s="90"/>
      <c r="P195" s="90"/>
      <c r="Q195" s="90"/>
      <c r="R195" s="90"/>
      <c r="S195" s="90"/>
      <c r="T195" s="90"/>
      <c r="U195" s="90"/>
      <c r="V195" s="90"/>
      <c r="W195" s="90"/>
    </row>
    <row r="196">
      <c r="A196" s="100"/>
      <c r="B196" s="100"/>
      <c r="C196" s="100"/>
      <c r="D196" s="100"/>
      <c r="E196" s="90"/>
      <c r="F196" s="90"/>
      <c r="G196" s="90"/>
      <c r="H196" s="90"/>
      <c r="I196" s="90"/>
      <c r="J196" s="90"/>
      <c r="K196" s="90"/>
      <c r="L196" s="90"/>
      <c r="M196" s="90"/>
      <c r="N196" s="90"/>
      <c r="O196" s="90"/>
      <c r="P196" s="90"/>
      <c r="Q196" s="90"/>
      <c r="R196" s="90"/>
      <c r="S196" s="90"/>
      <c r="T196" s="90"/>
      <c r="U196" s="90"/>
      <c r="V196" s="90"/>
      <c r="W196" s="90"/>
    </row>
    <row r="197">
      <c r="A197" s="100"/>
      <c r="B197" s="100"/>
      <c r="C197" s="100"/>
      <c r="D197" s="100"/>
      <c r="E197" s="90"/>
      <c r="F197" s="90"/>
      <c r="G197" s="90"/>
      <c r="H197" s="90"/>
      <c r="I197" s="90"/>
      <c r="J197" s="90"/>
      <c r="K197" s="90"/>
      <c r="L197" s="90"/>
      <c r="M197" s="90"/>
      <c r="N197" s="90"/>
      <c r="O197" s="90"/>
      <c r="P197" s="90"/>
      <c r="Q197" s="90"/>
      <c r="R197" s="90"/>
      <c r="S197" s="90"/>
      <c r="T197" s="90"/>
      <c r="U197" s="90"/>
      <c r="V197" s="90"/>
      <c r="W197" s="90"/>
    </row>
    <row r="198">
      <c r="A198" s="100"/>
      <c r="B198" s="100"/>
      <c r="C198" s="100"/>
      <c r="D198" s="100"/>
      <c r="E198" s="90"/>
      <c r="F198" s="90"/>
      <c r="G198" s="90"/>
      <c r="H198" s="90"/>
      <c r="I198" s="90"/>
      <c r="J198" s="90"/>
      <c r="K198" s="90"/>
      <c r="L198" s="90"/>
      <c r="M198" s="90"/>
      <c r="N198" s="90"/>
      <c r="O198" s="90"/>
      <c r="P198" s="90"/>
      <c r="Q198" s="90"/>
      <c r="R198" s="90"/>
      <c r="S198" s="90"/>
      <c r="T198" s="90"/>
      <c r="U198" s="90"/>
      <c r="V198" s="90"/>
      <c r="W198" s="90"/>
    </row>
    <row r="199">
      <c r="A199" s="100"/>
      <c r="B199" s="100"/>
      <c r="C199" s="100"/>
      <c r="D199" s="100"/>
      <c r="E199" s="90"/>
      <c r="F199" s="90"/>
      <c r="G199" s="90"/>
      <c r="H199" s="90"/>
      <c r="I199" s="90"/>
      <c r="J199" s="90"/>
      <c r="K199" s="90"/>
      <c r="L199" s="90"/>
      <c r="M199" s="90"/>
      <c r="N199" s="90"/>
      <c r="O199" s="90"/>
      <c r="P199" s="90"/>
      <c r="Q199" s="90"/>
      <c r="R199" s="90"/>
      <c r="S199" s="90"/>
      <c r="T199" s="90"/>
      <c r="U199" s="90"/>
      <c r="V199" s="90"/>
      <c r="W199" s="90"/>
    </row>
    <row r="200">
      <c r="A200" s="100"/>
      <c r="B200" s="100"/>
      <c r="C200" s="100"/>
      <c r="D200" s="100"/>
      <c r="E200" s="90"/>
      <c r="F200" s="90"/>
      <c r="G200" s="90"/>
      <c r="H200" s="90"/>
      <c r="I200" s="90"/>
      <c r="J200" s="90"/>
      <c r="K200" s="90"/>
      <c r="L200" s="90"/>
      <c r="M200" s="90"/>
      <c r="N200" s="90"/>
      <c r="O200" s="90"/>
      <c r="P200" s="90"/>
      <c r="Q200" s="90"/>
      <c r="R200" s="90"/>
      <c r="S200" s="90"/>
      <c r="T200" s="90"/>
      <c r="U200" s="90"/>
      <c r="V200" s="90"/>
      <c r="W200" s="90"/>
    </row>
    <row r="201">
      <c r="A201" s="100"/>
      <c r="B201" s="100"/>
      <c r="C201" s="100"/>
      <c r="D201" s="100"/>
      <c r="E201" s="90"/>
      <c r="F201" s="90"/>
      <c r="G201" s="90"/>
      <c r="H201" s="90"/>
      <c r="I201" s="90"/>
      <c r="J201" s="90"/>
      <c r="K201" s="90"/>
      <c r="L201" s="90"/>
      <c r="M201" s="90"/>
      <c r="N201" s="90"/>
      <c r="O201" s="90"/>
      <c r="P201" s="90"/>
      <c r="Q201" s="90"/>
      <c r="R201" s="90"/>
      <c r="S201" s="90"/>
      <c r="T201" s="90"/>
      <c r="U201" s="90"/>
      <c r="V201" s="90"/>
      <c r="W201" s="90"/>
    </row>
    <row r="202">
      <c r="A202" s="100"/>
      <c r="B202" s="100"/>
      <c r="C202" s="100"/>
      <c r="D202" s="100"/>
      <c r="E202" s="90"/>
      <c r="F202" s="90"/>
      <c r="G202" s="90"/>
      <c r="H202" s="90"/>
      <c r="I202" s="90"/>
      <c r="J202" s="90"/>
      <c r="K202" s="90"/>
      <c r="L202" s="90"/>
      <c r="M202" s="90"/>
      <c r="N202" s="90"/>
      <c r="O202" s="90"/>
      <c r="P202" s="90"/>
      <c r="Q202" s="90"/>
      <c r="R202" s="90"/>
      <c r="S202" s="90"/>
      <c r="T202" s="90"/>
      <c r="U202" s="90"/>
      <c r="V202" s="90"/>
      <c r="W202" s="90"/>
    </row>
    <row r="203">
      <c r="A203" s="100"/>
      <c r="B203" s="100"/>
      <c r="C203" s="100"/>
      <c r="D203" s="100"/>
      <c r="E203" s="90"/>
      <c r="F203" s="90"/>
      <c r="G203" s="90"/>
      <c r="H203" s="90"/>
      <c r="I203" s="90"/>
      <c r="J203" s="90"/>
      <c r="K203" s="90"/>
      <c r="L203" s="90"/>
      <c r="M203" s="90"/>
      <c r="N203" s="90"/>
      <c r="O203" s="90"/>
      <c r="P203" s="90"/>
      <c r="Q203" s="90"/>
      <c r="R203" s="90"/>
      <c r="S203" s="90"/>
      <c r="T203" s="90"/>
      <c r="U203" s="90"/>
      <c r="V203" s="90"/>
      <c r="W203" s="90"/>
    </row>
    <row r="204">
      <c r="A204" s="100"/>
      <c r="B204" s="100"/>
      <c r="C204" s="100"/>
      <c r="D204" s="100"/>
      <c r="E204" s="90"/>
      <c r="F204" s="90"/>
      <c r="G204" s="90"/>
      <c r="H204" s="90"/>
      <c r="I204" s="90"/>
      <c r="J204" s="90"/>
      <c r="K204" s="90"/>
      <c r="L204" s="90"/>
      <c r="M204" s="90"/>
      <c r="N204" s="90"/>
      <c r="O204" s="90"/>
      <c r="P204" s="90"/>
      <c r="Q204" s="90"/>
      <c r="R204" s="90"/>
      <c r="S204" s="90"/>
      <c r="T204" s="90"/>
      <c r="U204" s="90"/>
      <c r="V204" s="90"/>
      <c r="W204" s="90"/>
    </row>
    <row r="205">
      <c r="A205" s="100"/>
      <c r="B205" s="100"/>
      <c r="C205" s="100"/>
      <c r="D205" s="100"/>
      <c r="E205" s="90"/>
      <c r="F205" s="90"/>
      <c r="G205" s="90"/>
      <c r="H205" s="90"/>
      <c r="I205" s="90"/>
      <c r="J205" s="90"/>
      <c r="K205" s="90"/>
      <c r="L205" s="90"/>
      <c r="M205" s="90"/>
      <c r="N205" s="90"/>
      <c r="O205" s="90"/>
      <c r="P205" s="90"/>
      <c r="Q205" s="90"/>
      <c r="R205" s="90"/>
      <c r="S205" s="90"/>
      <c r="T205" s="90"/>
      <c r="U205" s="90"/>
      <c r="V205" s="90"/>
      <c r="W205" s="90"/>
    </row>
    <row r="206">
      <c r="A206" s="100"/>
      <c r="B206" s="100"/>
      <c r="C206" s="100"/>
      <c r="D206" s="100"/>
      <c r="E206" s="90"/>
      <c r="F206" s="90"/>
      <c r="G206" s="90"/>
      <c r="H206" s="90"/>
      <c r="I206" s="90"/>
      <c r="J206" s="90"/>
      <c r="K206" s="90"/>
      <c r="L206" s="90"/>
      <c r="M206" s="90"/>
      <c r="N206" s="90"/>
      <c r="O206" s="90"/>
      <c r="P206" s="90"/>
      <c r="Q206" s="90"/>
      <c r="R206" s="90"/>
      <c r="S206" s="90"/>
      <c r="T206" s="90"/>
      <c r="U206" s="90"/>
      <c r="V206" s="90"/>
      <c r="W206" s="90"/>
    </row>
    <row r="207">
      <c r="A207" s="100"/>
      <c r="B207" s="100"/>
      <c r="C207" s="100"/>
      <c r="D207" s="100"/>
      <c r="E207" s="90"/>
      <c r="F207" s="90"/>
      <c r="G207" s="90"/>
      <c r="H207" s="90"/>
      <c r="I207" s="90"/>
      <c r="J207" s="90"/>
      <c r="K207" s="90"/>
      <c r="L207" s="90"/>
      <c r="M207" s="90"/>
      <c r="N207" s="90"/>
      <c r="O207" s="90"/>
      <c r="P207" s="90"/>
      <c r="Q207" s="90"/>
      <c r="R207" s="90"/>
      <c r="S207" s="90"/>
      <c r="T207" s="90"/>
      <c r="U207" s="90"/>
      <c r="V207" s="90"/>
      <c r="W207" s="90"/>
    </row>
    <row r="208">
      <c r="A208" s="100"/>
      <c r="B208" s="100"/>
      <c r="C208" s="100"/>
      <c r="D208" s="100"/>
      <c r="E208" s="90"/>
      <c r="F208" s="90"/>
      <c r="G208" s="90"/>
      <c r="H208" s="90"/>
      <c r="I208" s="90"/>
      <c r="J208" s="90"/>
      <c r="K208" s="90"/>
      <c r="L208" s="90"/>
      <c r="M208" s="90"/>
      <c r="N208" s="90"/>
      <c r="O208" s="90"/>
      <c r="P208" s="90"/>
      <c r="Q208" s="90"/>
      <c r="R208" s="90"/>
      <c r="S208" s="90"/>
      <c r="T208" s="90"/>
      <c r="U208" s="90"/>
      <c r="V208" s="90"/>
      <c r="W208" s="90"/>
    </row>
    <row r="209">
      <c r="A209" s="100"/>
      <c r="B209" s="100"/>
      <c r="C209" s="100"/>
      <c r="D209" s="100"/>
      <c r="E209" s="90"/>
      <c r="F209" s="90"/>
      <c r="G209" s="90"/>
      <c r="H209" s="90"/>
      <c r="I209" s="90"/>
      <c r="J209" s="90"/>
      <c r="K209" s="90"/>
      <c r="L209" s="90"/>
      <c r="M209" s="90"/>
      <c r="N209" s="90"/>
      <c r="O209" s="90"/>
      <c r="P209" s="90"/>
      <c r="Q209" s="90"/>
      <c r="R209" s="90"/>
      <c r="S209" s="90"/>
      <c r="T209" s="90"/>
      <c r="U209" s="90"/>
      <c r="V209" s="90"/>
      <c r="W209" s="90"/>
    </row>
    <row r="210">
      <c r="A210" s="100"/>
      <c r="B210" s="100"/>
      <c r="C210" s="100"/>
      <c r="D210" s="100"/>
      <c r="E210" s="90"/>
      <c r="F210" s="90"/>
      <c r="G210" s="90"/>
      <c r="H210" s="90"/>
      <c r="I210" s="90"/>
      <c r="J210" s="90"/>
      <c r="K210" s="90"/>
      <c r="L210" s="90"/>
      <c r="M210" s="90"/>
      <c r="N210" s="90"/>
      <c r="O210" s="90"/>
      <c r="P210" s="90"/>
      <c r="Q210" s="90"/>
      <c r="R210" s="90"/>
      <c r="S210" s="90"/>
      <c r="T210" s="90"/>
      <c r="U210" s="90"/>
      <c r="V210" s="90"/>
      <c r="W210" s="90"/>
    </row>
    <row r="211">
      <c r="A211" s="100"/>
      <c r="B211" s="100"/>
      <c r="C211" s="100"/>
      <c r="D211" s="100"/>
      <c r="E211" s="90"/>
      <c r="F211" s="90"/>
      <c r="G211" s="90"/>
      <c r="H211" s="90"/>
      <c r="I211" s="90"/>
      <c r="J211" s="90"/>
      <c r="K211" s="90"/>
      <c r="L211" s="90"/>
      <c r="M211" s="90"/>
      <c r="N211" s="90"/>
      <c r="O211" s="90"/>
      <c r="P211" s="90"/>
      <c r="Q211" s="90"/>
      <c r="R211" s="90"/>
      <c r="S211" s="90"/>
      <c r="T211" s="90"/>
      <c r="U211" s="90"/>
      <c r="V211" s="90"/>
      <c r="W211" s="90"/>
    </row>
    <row r="212">
      <c r="A212" s="100"/>
      <c r="B212" s="100"/>
      <c r="C212" s="100"/>
      <c r="D212" s="100"/>
      <c r="E212" s="90"/>
      <c r="F212" s="90"/>
      <c r="G212" s="90"/>
      <c r="H212" s="90"/>
      <c r="I212" s="90"/>
      <c r="J212" s="90"/>
      <c r="K212" s="90"/>
      <c r="L212" s="90"/>
      <c r="M212" s="90"/>
      <c r="N212" s="90"/>
      <c r="O212" s="90"/>
      <c r="P212" s="90"/>
      <c r="Q212" s="90"/>
      <c r="R212" s="90"/>
      <c r="S212" s="90"/>
      <c r="T212" s="90"/>
      <c r="U212" s="90"/>
      <c r="V212" s="90"/>
      <c r="W212" s="90"/>
    </row>
    <row r="213">
      <c r="A213" s="100"/>
      <c r="B213" s="100"/>
      <c r="C213" s="100"/>
      <c r="D213" s="100"/>
      <c r="E213" s="90"/>
      <c r="F213" s="90"/>
      <c r="G213" s="90"/>
      <c r="H213" s="90"/>
      <c r="I213" s="90"/>
      <c r="J213" s="90"/>
      <c r="K213" s="90"/>
      <c r="L213" s="90"/>
      <c r="M213" s="90"/>
      <c r="N213" s="90"/>
      <c r="O213" s="90"/>
      <c r="P213" s="90"/>
      <c r="Q213" s="90"/>
      <c r="R213" s="90"/>
      <c r="S213" s="90"/>
      <c r="T213" s="90"/>
      <c r="U213" s="90"/>
      <c r="V213" s="90"/>
      <c r="W213" s="90"/>
    </row>
    <row r="214">
      <c r="A214" s="100"/>
      <c r="B214" s="100"/>
      <c r="C214" s="100"/>
      <c r="D214" s="100"/>
      <c r="E214" s="90"/>
      <c r="F214" s="90"/>
      <c r="G214" s="90"/>
      <c r="H214" s="90"/>
      <c r="I214" s="90"/>
      <c r="J214" s="90"/>
      <c r="K214" s="90"/>
      <c r="L214" s="90"/>
      <c r="M214" s="90"/>
      <c r="N214" s="90"/>
      <c r="O214" s="90"/>
      <c r="P214" s="90"/>
      <c r="Q214" s="90"/>
      <c r="R214" s="90"/>
      <c r="S214" s="90"/>
      <c r="T214" s="90"/>
      <c r="U214" s="90"/>
      <c r="V214" s="90"/>
      <c r="W214" s="90"/>
    </row>
    <row r="215">
      <c r="A215" s="100"/>
      <c r="B215" s="100"/>
      <c r="C215" s="100"/>
      <c r="D215" s="100"/>
      <c r="E215" s="90"/>
      <c r="F215" s="90"/>
      <c r="G215" s="90"/>
      <c r="H215" s="90"/>
      <c r="I215" s="90"/>
      <c r="J215" s="90"/>
      <c r="K215" s="90"/>
      <c r="L215" s="90"/>
      <c r="M215" s="90"/>
      <c r="N215" s="90"/>
      <c r="O215" s="90"/>
      <c r="P215" s="90"/>
      <c r="Q215" s="90"/>
      <c r="R215" s="90"/>
      <c r="S215" s="90"/>
      <c r="T215" s="90"/>
      <c r="U215" s="90"/>
      <c r="V215" s="90"/>
      <c r="W215" s="90"/>
    </row>
    <row r="216">
      <c r="A216" s="100"/>
      <c r="B216" s="100"/>
      <c r="C216" s="100"/>
      <c r="D216" s="100"/>
      <c r="E216" s="90"/>
      <c r="F216" s="90"/>
      <c r="G216" s="90"/>
      <c r="H216" s="90"/>
      <c r="I216" s="90"/>
      <c r="J216" s="90"/>
      <c r="K216" s="90"/>
      <c r="L216" s="90"/>
      <c r="M216" s="90"/>
      <c r="N216" s="90"/>
      <c r="O216" s="90"/>
      <c r="P216" s="90"/>
      <c r="Q216" s="90"/>
      <c r="R216" s="90"/>
      <c r="S216" s="90"/>
      <c r="T216" s="90"/>
      <c r="U216" s="90"/>
      <c r="V216" s="90"/>
      <c r="W216" s="90"/>
    </row>
    <row r="217">
      <c r="A217" s="100"/>
      <c r="B217" s="100"/>
      <c r="C217" s="100"/>
      <c r="D217" s="100"/>
      <c r="E217" s="90"/>
      <c r="F217" s="90"/>
      <c r="G217" s="90"/>
      <c r="H217" s="90"/>
      <c r="I217" s="90"/>
      <c r="J217" s="90"/>
      <c r="K217" s="90"/>
      <c r="L217" s="90"/>
      <c r="M217" s="90"/>
      <c r="N217" s="90"/>
      <c r="O217" s="90"/>
      <c r="P217" s="90"/>
      <c r="Q217" s="90"/>
      <c r="R217" s="90"/>
      <c r="S217" s="90"/>
      <c r="T217" s="90"/>
      <c r="U217" s="90"/>
      <c r="V217" s="90"/>
      <c r="W217" s="90"/>
    </row>
    <row r="218">
      <c r="A218" s="100"/>
      <c r="B218" s="100"/>
      <c r="C218" s="100"/>
      <c r="D218" s="100"/>
      <c r="E218" s="90"/>
      <c r="F218" s="90"/>
      <c r="G218" s="90"/>
      <c r="H218" s="90"/>
      <c r="I218" s="90"/>
      <c r="J218" s="90"/>
      <c r="K218" s="90"/>
      <c r="L218" s="90"/>
      <c r="M218" s="90"/>
      <c r="N218" s="90"/>
      <c r="O218" s="90"/>
      <c r="P218" s="90"/>
      <c r="Q218" s="90"/>
      <c r="R218" s="90"/>
      <c r="S218" s="90"/>
      <c r="T218" s="90"/>
      <c r="U218" s="90"/>
      <c r="V218" s="90"/>
      <c r="W218" s="90"/>
    </row>
    <row r="219">
      <c r="A219" s="100"/>
      <c r="B219" s="100"/>
      <c r="C219" s="100"/>
      <c r="D219" s="100"/>
      <c r="E219" s="90"/>
      <c r="F219" s="90"/>
      <c r="G219" s="90"/>
      <c r="H219" s="90"/>
      <c r="I219" s="90"/>
      <c r="J219" s="90"/>
      <c r="K219" s="90"/>
      <c r="L219" s="90"/>
      <c r="M219" s="90"/>
      <c r="N219" s="90"/>
      <c r="O219" s="90"/>
      <c r="P219" s="90"/>
      <c r="Q219" s="90"/>
      <c r="R219" s="90"/>
      <c r="S219" s="90"/>
      <c r="T219" s="90"/>
      <c r="U219" s="90"/>
      <c r="V219" s="90"/>
      <c r="W219" s="90"/>
    </row>
    <row r="220">
      <c r="A220" s="100"/>
      <c r="B220" s="100"/>
      <c r="C220" s="100"/>
      <c r="D220" s="100"/>
      <c r="E220" s="90"/>
      <c r="F220" s="90"/>
      <c r="G220" s="90"/>
      <c r="H220" s="90"/>
      <c r="I220" s="90"/>
      <c r="J220" s="90"/>
      <c r="K220" s="90"/>
      <c r="L220" s="90"/>
      <c r="M220" s="90"/>
      <c r="N220" s="90"/>
      <c r="O220" s="90"/>
      <c r="P220" s="90"/>
      <c r="Q220" s="90"/>
      <c r="R220" s="90"/>
      <c r="S220" s="90"/>
      <c r="T220" s="90"/>
      <c r="U220" s="90"/>
      <c r="V220" s="90"/>
      <c r="W220" s="90"/>
    </row>
    <row r="221">
      <c r="A221" s="100"/>
      <c r="B221" s="100"/>
      <c r="C221" s="100"/>
      <c r="D221" s="100"/>
      <c r="E221" s="90"/>
      <c r="F221" s="90"/>
      <c r="G221" s="90"/>
      <c r="H221" s="90"/>
      <c r="I221" s="90"/>
      <c r="J221" s="90"/>
      <c r="K221" s="90"/>
      <c r="L221" s="90"/>
      <c r="M221" s="90"/>
      <c r="N221" s="90"/>
      <c r="O221" s="90"/>
      <c r="P221" s="90"/>
      <c r="Q221" s="90"/>
      <c r="R221" s="90"/>
      <c r="S221" s="90"/>
      <c r="T221" s="90"/>
      <c r="U221" s="90"/>
      <c r="V221" s="90"/>
      <c r="W221" s="90"/>
    </row>
    <row r="222">
      <c r="A222" s="100"/>
      <c r="B222" s="100"/>
      <c r="C222" s="100"/>
      <c r="D222" s="100"/>
      <c r="E222" s="90"/>
      <c r="F222" s="90"/>
      <c r="G222" s="90"/>
      <c r="H222" s="90"/>
      <c r="I222" s="90"/>
      <c r="J222" s="90"/>
      <c r="K222" s="90"/>
      <c r="L222" s="90"/>
      <c r="M222" s="90"/>
      <c r="N222" s="90"/>
      <c r="O222" s="90"/>
      <c r="P222" s="90"/>
      <c r="Q222" s="90"/>
      <c r="R222" s="90"/>
      <c r="S222" s="90"/>
      <c r="T222" s="90"/>
      <c r="U222" s="90"/>
      <c r="V222" s="90"/>
      <c r="W222" s="90"/>
    </row>
    <row r="223">
      <c r="A223" s="100"/>
      <c r="B223" s="100"/>
      <c r="C223" s="100"/>
      <c r="D223" s="100"/>
      <c r="E223" s="90"/>
      <c r="F223" s="90"/>
      <c r="G223" s="90"/>
      <c r="H223" s="90"/>
      <c r="I223" s="90"/>
      <c r="J223" s="90"/>
      <c r="K223" s="90"/>
      <c r="L223" s="90"/>
      <c r="M223" s="90"/>
      <c r="N223" s="90"/>
      <c r="O223" s="90"/>
      <c r="P223" s="90"/>
      <c r="Q223" s="90"/>
      <c r="R223" s="90"/>
      <c r="S223" s="90"/>
      <c r="T223" s="90"/>
      <c r="U223" s="90"/>
      <c r="V223" s="90"/>
      <c r="W223" s="90"/>
    </row>
    <row r="224">
      <c r="A224" s="100"/>
      <c r="B224" s="100"/>
      <c r="C224" s="100"/>
      <c r="D224" s="100"/>
      <c r="E224" s="90"/>
      <c r="F224" s="90"/>
      <c r="G224" s="90"/>
      <c r="H224" s="90"/>
      <c r="I224" s="90"/>
      <c r="J224" s="90"/>
      <c r="K224" s="90"/>
      <c r="L224" s="90"/>
      <c r="M224" s="90"/>
      <c r="N224" s="90"/>
      <c r="O224" s="90"/>
      <c r="P224" s="90"/>
      <c r="Q224" s="90"/>
      <c r="R224" s="90"/>
      <c r="S224" s="90"/>
      <c r="T224" s="90"/>
      <c r="U224" s="90"/>
      <c r="V224" s="90"/>
      <c r="W224" s="90"/>
    </row>
    <row r="225">
      <c r="A225" s="100"/>
      <c r="B225" s="100"/>
      <c r="C225" s="100"/>
      <c r="D225" s="100"/>
      <c r="E225" s="90"/>
      <c r="F225" s="90"/>
      <c r="G225" s="90"/>
      <c r="H225" s="90"/>
      <c r="I225" s="90"/>
      <c r="J225" s="90"/>
      <c r="K225" s="90"/>
      <c r="L225" s="90"/>
      <c r="M225" s="90"/>
      <c r="N225" s="90"/>
      <c r="O225" s="90"/>
      <c r="P225" s="90"/>
      <c r="Q225" s="90"/>
      <c r="R225" s="90"/>
      <c r="S225" s="90"/>
      <c r="T225" s="90"/>
      <c r="U225" s="90"/>
      <c r="V225" s="90"/>
      <c r="W225" s="90"/>
    </row>
    <row r="226">
      <c r="A226" s="100"/>
      <c r="B226" s="100"/>
      <c r="C226" s="100"/>
      <c r="D226" s="100"/>
      <c r="E226" s="90"/>
      <c r="F226" s="90"/>
      <c r="G226" s="90"/>
      <c r="H226" s="90"/>
      <c r="I226" s="90"/>
      <c r="J226" s="90"/>
      <c r="K226" s="90"/>
      <c r="L226" s="90"/>
      <c r="M226" s="90"/>
      <c r="N226" s="90"/>
      <c r="O226" s="90"/>
      <c r="P226" s="90"/>
      <c r="Q226" s="90"/>
      <c r="R226" s="90"/>
      <c r="S226" s="90"/>
      <c r="T226" s="90"/>
      <c r="U226" s="90"/>
      <c r="V226" s="90"/>
      <c r="W226" s="90"/>
    </row>
    <row r="227">
      <c r="A227" s="100"/>
      <c r="B227" s="100"/>
      <c r="C227" s="100"/>
      <c r="D227" s="100"/>
      <c r="E227" s="90"/>
      <c r="F227" s="90"/>
      <c r="G227" s="90"/>
      <c r="H227" s="90"/>
      <c r="I227" s="90"/>
      <c r="J227" s="90"/>
      <c r="K227" s="90"/>
      <c r="L227" s="90"/>
      <c r="M227" s="90"/>
      <c r="N227" s="90"/>
      <c r="O227" s="90"/>
      <c r="P227" s="90"/>
      <c r="Q227" s="90"/>
      <c r="R227" s="90"/>
      <c r="S227" s="90"/>
      <c r="T227" s="90"/>
      <c r="U227" s="90"/>
      <c r="V227" s="90"/>
      <c r="W227" s="90"/>
    </row>
    <row r="228">
      <c r="A228" s="100"/>
      <c r="B228" s="100"/>
      <c r="C228" s="100"/>
      <c r="D228" s="100"/>
      <c r="E228" s="90"/>
      <c r="F228" s="90"/>
      <c r="G228" s="90"/>
      <c r="H228" s="90"/>
      <c r="I228" s="90"/>
      <c r="J228" s="90"/>
      <c r="K228" s="90"/>
      <c r="L228" s="90"/>
      <c r="M228" s="90"/>
      <c r="N228" s="90"/>
      <c r="O228" s="90"/>
      <c r="P228" s="90"/>
      <c r="Q228" s="90"/>
      <c r="R228" s="90"/>
      <c r="S228" s="90"/>
      <c r="T228" s="90"/>
      <c r="U228" s="90"/>
      <c r="V228" s="90"/>
      <c r="W228" s="90"/>
    </row>
    <row r="229">
      <c r="A229" s="100"/>
      <c r="B229" s="100"/>
      <c r="C229" s="100"/>
      <c r="D229" s="100"/>
      <c r="E229" s="90"/>
      <c r="F229" s="90"/>
      <c r="G229" s="90"/>
      <c r="H229" s="90"/>
      <c r="I229" s="90"/>
      <c r="J229" s="90"/>
      <c r="K229" s="90"/>
      <c r="L229" s="90"/>
      <c r="M229" s="90"/>
      <c r="N229" s="90"/>
      <c r="O229" s="90"/>
      <c r="P229" s="90"/>
      <c r="Q229" s="90"/>
      <c r="R229" s="90"/>
      <c r="S229" s="90"/>
      <c r="T229" s="90"/>
      <c r="U229" s="90"/>
      <c r="V229" s="90"/>
      <c r="W229" s="90"/>
    </row>
    <row r="230">
      <c r="A230" s="100"/>
      <c r="B230" s="100"/>
      <c r="C230" s="100"/>
      <c r="D230" s="100"/>
      <c r="E230" s="90"/>
      <c r="F230" s="90"/>
      <c r="G230" s="90"/>
      <c r="H230" s="90"/>
      <c r="I230" s="90"/>
      <c r="J230" s="90"/>
      <c r="K230" s="90"/>
      <c r="L230" s="90"/>
      <c r="M230" s="90"/>
      <c r="N230" s="90"/>
      <c r="O230" s="90"/>
      <c r="P230" s="90"/>
      <c r="Q230" s="90"/>
      <c r="R230" s="90"/>
      <c r="S230" s="90"/>
      <c r="T230" s="90"/>
      <c r="U230" s="90"/>
      <c r="V230" s="90"/>
      <c r="W230" s="90"/>
    </row>
    <row r="231">
      <c r="A231" s="100"/>
      <c r="B231" s="100"/>
      <c r="C231" s="100"/>
      <c r="D231" s="100"/>
      <c r="E231" s="90"/>
      <c r="F231" s="90"/>
      <c r="G231" s="90"/>
      <c r="H231" s="90"/>
      <c r="I231" s="90"/>
      <c r="J231" s="90"/>
      <c r="K231" s="90"/>
      <c r="L231" s="90"/>
      <c r="M231" s="90"/>
      <c r="N231" s="90"/>
      <c r="O231" s="90"/>
      <c r="P231" s="90"/>
      <c r="Q231" s="90"/>
      <c r="R231" s="90"/>
      <c r="S231" s="90"/>
      <c r="T231" s="90"/>
      <c r="U231" s="90"/>
      <c r="V231" s="90"/>
      <c r="W231" s="90"/>
    </row>
    <row r="232">
      <c r="A232" s="100"/>
      <c r="B232" s="100"/>
      <c r="C232" s="100"/>
      <c r="D232" s="100"/>
      <c r="E232" s="90"/>
      <c r="F232" s="90"/>
      <c r="G232" s="90"/>
      <c r="H232" s="90"/>
      <c r="I232" s="90"/>
      <c r="J232" s="90"/>
      <c r="K232" s="90"/>
      <c r="L232" s="90"/>
      <c r="M232" s="90"/>
      <c r="N232" s="90"/>
      <c r="O232" s="90"/>
      <c r="P232" s="90"/>
      <c r="Q232" s="90"/>
      <c r="R232" s="90"/>
      <c r="S232" s="90"/>
      <c r="T232" s="90"/>
      <c r="U232" s="90"/>
      <c r="V232" s="90"/>
      <c r="W232" s="90"/>
    </row>
    <row r="233">
      <c r="A233" s="100"/>
      <c r="B233" s="100"/>
      <c r="C233" s="100"/>
      <c r="D233" s="100"/>
      <c r="E233" s="90"/>
      <c r="F233" s="90"/>
      <c r="G233" s="90"/>
      <c r="H233" s="90"/>
      <c r="I233" s="90"/>
      <c r="J233" s="90"/>
      <c r="K233" s="90"/>
      <c r="L233" s="90"/>
      <c r="M233" s="90"/>
      <c r="N233" s="90"/>
      <c r="O233" s="90"/>
      <c r="P233" s="90"/>
      <c r="Q233" s="90"/>
      <c r="R233" s="90"/>
      <c r="S233" s="90"/>
      <c r="T233" s="90"/>
      <c r="U233" s="90"/>
      <c r="V233" s="90"/>
      <c r="W233" s="90"/>
    </row>
    <row r="234">
      <c r="A234" s="100"/>
      <c r="B234" s="100"/>
      <c r="C234" s="100"/>
      <c r="D234" s="100"/>
      <c r="E234" s="90"/>
      <c r="F234" s="90"/>
      <c r="G234" s="90"/>
      <c r="H234" s="90"/>
      <c r="I234" s="90"/>
      <c r="J234" s="90"/>
      <c r="K234" s="90"/>
      <c r="L234" s="90"/>
      <c r="M234" s="90"/>
      <c r="N234" s="90"/>
      <c r="O234" s="90"/>
      <c r="P234" s="90"/>
      <c r="Q234" s="90"/>
      <c r="R234" s="90"/>
      <c r="S234" s="90"/>
      <c r="T234" s="90"/>
      <c r="U234" s="90"/>
      <c r="V234" s="90"/>
      <c r="W234" s="90"/>
    </row>
    <row r="235">
      <c r="A235" s="100"/>
      <c r="B235" s="100"/>
      <c r="C235" s="100"/>
      <c r="D235" s="100"/>
      <c r="E235" s="90"/>
      <c r="F235" s="90"/>
      <c r="G235" s="90"/>
      <c r="H235" s="90"/>
      <c r="I235" s="90"/>
      <c r="J235" s="90"/>
      <c r="K235" s="90"/>
      <c r="L235" s="90"/>
      <c r="M235" s="90"/>
      <c r="N235" s="90"/>
      <c r="O235" s="90"/>
      <c r="P235" s="90"/>
      <c r="Q235" s="90"/>
      <c r="R235" s="90"/>
      <c r="S235" s="90"/>
      <c r="T235" s="90"/>
      <c r="U235" s="90"/>
      <c r="V235" s="90"/>
      <c r="W235" s="90"/>
    </row>
    <row r="236">
      <c r="A236" s="100"/>
      <c r="B236" s="100"/>
      <c r="C236" s="100"/>
      <c r="D236" s="100"/>
      <c r="E236" s="90"/>
      <c r="F236" s="90"/>
      <c r="G236" s="90"/>
      <c r="H236" s="90"/>
      <c r="I236" s="90"/>
      <c r="J236" s="90"/>
      <c r="K236" s="90"/>
      <c r="L236" s="90"/>
      <c r="M236" s="90"/>
      <c r="N236" s="90"/>
      <c r="O236" s="90"/>
      <c r="P236" s="90"/>
      <c r="Q236" s="90"/>
      <c r="R236" s="90"/>
      <c r="S236" s="90"/>
      <c r="T236" s="90"/>
      <c r="U236" s="90"/>
      <c r="V236" s="90"/>
      <c r="W236" s="90"/>
    </row>
    <row r="237">
      <c r="A237" s="100"/>
      <c r="B237" s="100"/>
      <c r="C237" s="100"/>
      <c r="D237" s="100"/>
      <c r="E237" s="90"/>
      <c r="F237" s="90"/>
      <c r="G237" s="90"/>
      <c r="H237" s="90"/>
      <c r="I237" s="90"/>
      <c r="J237" s="90"/>
      <c r="K237" s="90"/>
      <c r="L237" s="90"/>
      <c r="M237" s="90"/>
      <c r="N237" s="90"/>
      <c r="O237" s="90"/>
      <c r="P237" s="90"/>
      <c r="Q237" s="90"/>
      <c r="R237" s="90"/>
      <c r="S237" s="90"/>
      <c r="T237" s="90"/>
      <c r="U237" s="90"/>
      <c r="V237" s="90"/>
      <c r="W237" s="90"/>
    </row>
    <row r="238">
      <c r="A238" s="100"/>
      <c r="B238" s="100"/>
      <c r="C238" s="100"/>
      <c r="D238" s="100"/>
      <c r="E238" s="90"/>
      <c r="F238" s="90"/>
      <c r="G238" s="90"/>
      <c r="H238" s="90"/>
      <c r="I238" s="90"/>
      <c r="J238" s="90"/>
      <c r="K238" s="90"/>
      <c r="L238" s="90"/>
      <c r="M238" s="90"/>
      <c r="N238" s="90"/>
      <c r="O238" s="90"/>
      <c r="P238" s="90"/>
      <c r="Q238" s="90"/>
      <c r="R238" s="90"/>
      <c r="S238" s="90"/>
      <c r="T238" s="90"/>
      <c r="U238" s="90"/>
      <c r="V238" s="90"/>
      <c r="W238" s="90"/>
    </row>
    <row r="239">
      <c r="A239" s="100"/>
      <c r="B239" s="100"/>
      <c r="C239" s="100"/>
      <c r="D239" s="100"/>
      <c r="E239" s="90"/>
      <c r="F239" s="90"/>
      <c r="G239" s="90"/>
      <c r="H239" s="90"/>
      <c r="I239" s="90"/>
      <c r="J239" s="90"/>
      <c r="K239" s="90"/>
      <c r="L239" s="90"/>
      <c r="M239" s="90"/>
      <c r="N239" s="90"/>
      <c r="O239" s="90"/>
      <c r="P239" s="90"/>
      <c r="Q239" s="90"/>
      <c r="R239" s="90"/>
      <c r="S239" s="90"/>
      <c r="T239" s="90"/>
      <c r="U239" s="90"/>
      <c r="V239" s="90"/>
      <c r="W239" s="90"/>
    </row>
    <row r="240">
      <c r="A240" s="100"/>
      <c r="B240" s="100"/>
      <c r="C240" s="100"/>
      <c r="D240" s="100"/>
      <c r="E240" s="90"/>
      <c r="F240" s="90"/>
      <c r="G240" s="90"/>
      <c r="H240" s="90"/>
      <c r="I240" s="90"/>
      <c r="J240" s="90"/>
      <c r="K240" s="90"/>
      <c r="L240" s="90"/>
      <c r="M240" s="90"/>
      <c r="N240" s="90"/>
      <c r="O240" s="90"/>
      <c r="P240" s="90"/>
      <c r="Q240" s="90"/>
      <c r="R240" s="90"/>
      <c r="S240" s="90"/>
      <c r="T240" s="90"/>
      <c r="U240" s="90"/>
      <c r="V240" s="90"/>
      <c r="W240" s="90"/>
    </row>
    <row r="241">
      <c r="A241" s="100"/>
      <c r="B241" s="100"/>
      <c r="C241" s="100"/>
      <c r="D241" s="100"/>
      <c r="E241" s="90"/>
      <c r="F241" s="90"/>
      <c r="G241" s="90"/>
      <c r="H241" s="90"/>
      <c r="I241" s="90"/>
      <c r="J241" s="90"/>
      <c r="K241" s="90"/>
      <c r="L241" s="90"/>
      <c r="M241" s="90"/>
      <c r="N241" s="90"/>
      <c r="O241" s="90"/>
      <c r="P241" s="90"/>
      <c r="Q241" s="90"/>
      <c r="R241" s="90"/>
      <c r="S241" s="90"/>
      <c r="T241" s="90"/>
      <c r="U241" s="90"/>
      <c r="V241" s="90"/>
      <c r="W241" s="90"/>
    </row>
    <row r="242">
      <c r="A242" s="100"/>
      <c r="B242" s="100"/>
      <c r="C242" s="100"/>
      <c r="D242" s="100"/>
      <c r="E242" s="90"/>
      <c r="F242" s="90"/>
      <c r="G242" s="90"/>
      <c r="H242" s="90"/>
      <c r="I242" s="90"/>
      <c r="J242" s="90"/>
      <c r="K242" s="90"/>
      <c r="L242" s="90"/>
      <c r="M242" s="90"/>
      <c r="N242" s="90"/>
      <c r="O242" s="90"/>
      <c r="P242" s="90"/>
      <c r="Q242" s="90"/>
      <c r="R242" s="90"/>
      <c r="S242" s="90"/>
      <c r="T242" s="90"/>
      <c r="U242" s="90"/>
      <c r="V242" s="90"/>
      <c r="W242" s="90"/>
    </row>
    <row r="243">
      <c r="A243" s="100"/>
      <c r="B243" s="100"/>
      <c r="C243" s="100"/>
      <c r="D243" s="100"/>
      <c r="E243" s="90"/>
      <c r="F243" s="90"/>
      <c r="G243" s="90"/>
      <c r="H243" s="90"/>
      <c r="I243" s="90"/>
      <c r="J243" s="90"/>
      <c r="K243" s="90"/>
      <c r="L243" s="90"/>
      <c r="M243" s="90"/>
      <c r="N243" s="90"/>
      <c r="O243" s="90"/>
      <c r="P243" s="90"/>
      <c r="Q243" s="90"/>
      <c r="R243" s="90"/>
      <c r="S243" s="90"/>
      <c r="T243" s="90"/>
      <c r="U243" s="90"/>
      <c r="V243" s="90"/>
      <c r="W243" s="90"/>
    </row>
    <row r="244">
      <c r="A244" s="100"/>
      <c r="B244" s="100"/>
      <c r="C244" s="100"/>
      <c r="D244" s="100"/>
      <c r="E244" s="90"/>
      <c r="F244" s="90"/>
      <c r="G244" s="90"/>
      <c r="H244" s="90"/>
      <c r="I244" s="90"/>
      <c r="J244" s="90"/>
      <c r="K244" s="90"/>
      <c r="L244" s="90"/>
      <c r="M244" s="90"/>
      <c r="N244" s="90"/>
      <c r="O244" s="90"/>
      <c r="P244" s="90"/>
      <c r="Q244" s="90"/>
      <c r="R244" s="90"/>
      <c r="S244" s="90"/>
      <c r="T244" s="90"/>
      <c r="U244" s="90"/>
      <c r="V244" s="90"/>
      <c r="W244" s="90"/>
    </row>
    <row r="245">
      <c r="A245" s="100"/>
      <c r="B245" s="100"/>
      <c r="C245" s="100"/>
      <c r="D245" s="100"/>
      <c r="E245" s="90"/>
      <c r="F245" s="90"/>
      <c r="G245" s="90"/>
      <c r="H245" s="90"/>
      <c r="I245" s="90"/>
      <c r="J245" s="90"/>
      <c r="K245" s="90"/>
      <c r="L245" s="90"/>
      <c r="M245" s="90"/>
      <c r="N245" s="90"/>
      <c r="O245" s="90"/>
      <c r="P245" s="90"/>
      <c r="Q245" s="90"/>
      <c r="R245" s="90"/>
      <c r="S245" s="90"/>
      <c r="T245" s="90"/>
      <c r="U245" s="90"/>
      <c r="V245" s="90"/>
      <c r="W245" s="90"/>
    </row>
    <row r="246">
      <c r="A246" s="100"/>
      <c r="B246" s="100"/>
      <c r="C246" s="100"/>
      <c r="D246" s="100"/>
      <c r="E246" s="90"/>
      <c r="F246" s="90"/>
      <c r="G246" s="90"/>
      <c r="H246" s="90"/>
      <c r="I246" s="90"/>
      <c r="J246" s="90"/>
      <c r="K246" s="90"/>
      <c r="L246" s="90"/>
      <c r="M246" s="90"/>
      <c r="N246" s="90"/>
      <c r="O246" s="90"/>
      <c r="P246" s="90"/>
      <c r="Q246" s="90"/>
      <c r="R246" s="90"/>
      <c r="S246" s="90"/>
      <c r="T246" s="90"/>
      <c r="U246" s="90"/>
      <c r="V246" s="90"/>
      <c r="W246" s="90"/>
    </row>
    <row r="247">
      <c r="A247" s="100"/>
      <c r="B247" s="100"/>
      <c r="C247" s="100"/>
      <c r="D247" s="100"/>
      <c r="E247" s="90"/>
      <c r="F247" s="90"/>
      <c r="G247" s="90"/>
      <c r="H247" s="90"/>
      <c r="I247" s="90"/>
      <c r="J247" s="90"/>
      <c r="K247" s="90"/>
      <c r="L247" s="90"/>
      <c r="M247" s="90"/>
      <c r="N247" s="90"/>
      <c r="O247" s="90"/>
      <c r="P247" s="90"/>
      <c r="Q247" s="90"/>
      <c r="R247" s="90"/>
      <c r="S247" s="90"/>
      <c r="T247" s="90"/>
      <c r="U247" s="90"/>
      <c r="V247" s="90"/>
      <c r="W247" s="90"/>
    </row>
    <row r="248">
      <c r="A248" s="100"/>
      <c r="B248" s="100"/>
      <c r="C248" s="100"/>
      <c r="D248" s="100"/>
      <c r="E248" s="90"/>
      <c r="F248" s="90"/>
      <c r="G248" s="90"/>
      <c r="H248" s="90"/>
      <c r="I248" s="90"/>
      <c r="J248" s="90"/>
      <c r="K248" s="90"/>
      <c r="L248" s="90"/>
      <c r="M248" s="90"/>
      <c r="N248" s="90"/>
      <c r="O248" s="90"/>
      <c r="P248" s="90"/>
      <c r="Q248" s="90"/>
      <c r="R248" s="90"/>
      <c r="S248" s="90"/>
      <c r="T248" s="90"/>
      <c r="U248" s="90"/>
      <c r="V248" s="90"/>
      <c r="W248" s="90"/>
    </row>
    <row r="249">
      <c r="A249" s="100"/>
      <c r="B249" s="100"/>
      <c r="C249" s="100"/>
      <c r="D249" s="100"/>
      <c r="E249" s="90"/>
      <c r="F249" s="90"/>
      <c r="G249" s="90"/>
      <c r="H249" s="90"/>
      <c r="I249" s="90"/>
      <c r="J249" s="90"/>
      <c r="K249" s="90"/>
      <c r="L249" s="90"/>
      <c r="M249" s="90"/>
      <c r="N249" s="90"/>
      <c r="O249" s="90"/>
      <c r="P249" s="90"/>
      <c r="Q249" s="90"/>
      <c r="R249" s="90"/>
      <c r="S249" s="90"/>
      <c r="T249" s="90"/>
      <c r="U249" s="90"/>
      <c r="V249" s="90"/>
      <c r="W249" s="90"/>
    </row>
    <row r="250">
      <c r="A250" s="100"/>
      <c r="B250" s="100"/>
      <c r="C250" s="100"/>
      <c r="D250" s="100"/>
      <c r="E250" s="90"/>
      <c r="F250" s="90"/>
      <c r="G250" s="90"/>
      <c r="H250" s="90"/>
      <c r="I250" s="90"/>
      <c r="J250" s="90"/>
      <c r="K250" s="90"/>
      <c r="L250" s="90"/>
      <c r="M250" s="90"/>
      <c r="N250" s="90"/>
      <c r="O250" s="90"/>
      <c r="P250" s="90"/>
      <c r="Q250" s="90"/>
      <c r="R250" s="90"/>
      <c r="S250" s="90"/>
      <c r="T250" s="90"/>
      <c r="U250" s="90"/>
      <c r="V250" s="90"/>
      <c r="W250" s="90"/>
    </row>
    <row r="251">
      <c r="A251" s="100"/>
      <c r="B251" s="100"/>
      <c r="C251" s="100"/>
      <c r="D251" s="100"/>
      <c r="E251" s="90"/>
      <c r="F251" s="90"/>
      <c r="G251" s="90"/>
      <c r="H251" s="90"/>
      <c r="I251" s="90"/>
      <c r="J251" s="90"/>
      <c r="K251" s="90"/>
      <c r="L251" s="90"/>
      <c r="M251" s="90"/>
      <c r="N251" s="90"/>
      <c r="O251" s="90"/>
      <c r="P251" s="90"/>
      <c r="Q251" s="90"/>
      <c r="R251" s="90"/>
      <c r="S251" s="90"/>
      <c r="T251" s="90"/>
      <c r="U251" s="90"/>
      <c r="V251" s="90"/>
      <c r="W251" s="90"/>
    </row>
    <row r="252">
      <c r="A252" s="100"/>
      <c r="B252" s="100"/>
      <c r="C252" s="100"/>
      <c r="D252" s="100"/>
      <c r="E252" s="90"/>
      <c r="F252" s="90"/>
      <c r="G252" s="90"/>
      <c r="H252" s="90"/>
      <c r="I252" s="90"/>
      <c r="J252" s="90"/>
      <c r="K252" s="90"/>
      <c r="L252" s="90"/>
      <c r="M252" s="90"/>
      <c r="N252" s="90"/>
      <c r="O252" s="90"/>
      <c r="P252" s="90"/>
      <c r="Q252" s="90"/>
      <c r="R252" s="90"/>
      <c r="S252" s="90"/>
      <c r="T252" s="90"/>
      <c r="U252" s="90"/>
      <c r="V252" s="90"/>
      <c r="W252" s="90"/>
    </row>
    <row r="253">
      <c r="A253" s="100"/>
      <c r="B253" s="100"/>
      <c r="C253" s="100"/>
      <c r="D253" s="100"/>
      <c r="E253" s="90"/>
      <c r="F253" s="90"/>
      <c r="G253" s="90"/>
      <c r="H253" s="90"/>
      <c r="I253" s="90"/>
      <c r="J253" s="90"/>
      <c r="K253" s="90"/>
      <c r="L253" s="90"/>
      <c r="M253" s="90"/>
      <c r="N253" s="90"/>
      <c r="O253" s="90"/>
      <c r="P253" s="90"/>
      <c r="Q253" s="90"/>
      <c r="R253" s="90"/>
      <c r="S253" s="90"/>
      <c r="T253" s="90"/>
      <c r="U253" s="90"/>
      <c r="V253" s="90"/>
      <c r="W253" s="90"/>
    </row>
    <row r="254">
      <c r="A254" s="100"/>
      <c r="B254" s="100"/>
      <c r="C254" s="100"/>
      <c r="D254" s="100"/>
      <c r="E254" s="90"/>
      <c r="F254" s="90"/>
      <c r="G254" s="90"/>
      <c r="H254" s="90"/>
      <c r="I254" s="90"/>
      <c r="J254" s="90"/>
      <c r="K254" s="90"/>
      <c r="L254" s="90"/>
      <c r="M254" s="90"/>
      <c r="N254" s="90"/>
      <c r="O254" s="90"/>
      <c r="P254" s="90"/>
      <c r="Q254" s="90"/>
      <c r="R254" s="90"/>
      <c r="S254" s="90"/>
      <c r="T254" s="90"/>
      <c r="U254" s="90"/>
      <c r="V254" s="90"/>
      <c r="W254" s="90"/>
    </row>
    <row r="255">
      <c r="A255" s="100"/>
      <c r="B255" s="100"/>
      <c r="C255" s="100"/>
      <c r="D255" s="100"/>
      <c r="E255" s="90"/>
      <c r="F255" s="90"/>
      <c r="G255" s="90"/>
      <c r="H255" s="90"/>
      <c r="I255" s="90"/>
      <c r="J255" s="90"/>
      <c r="K255" s="90"/>
      <c r="L255" s="90"/>
      <c r="M255" s="90"/>
      <c r="N255" s="90"/>
      <c r="O255" s="90"/>
      <c r="P255" s="90"/>
      <c r="Q255" s="90"/>
      <c r="R255" s="90"/>
      <c r="S255" s="90"/>
      <c r="T255" s="90"/>
      <c r="U255" s="90"/>
      <c r="V255" s="90"/>
      <c r="W255" s="90"/>
    </row>
    <row r="256">
      <c r="A256" s="100"/>
      <c r="B256" s="100"/>
      <c r="C256" s="100"/>
      <c r="D256" s="100"/>
      <c r="E256" s="90"/>
      <c r="F256" s="90"/>
      <c r="G256" s="90"/>
      <c r="H256" s="90"/>
      <c r="I256" s="90"/>
      <c r="J256" s="90"/>
      <c r="K256" s="90"/>
      <c r="L256" s="90"/>
      <c r="M256" s="90"/>
      <c r="N256" s="90"/>
      <c r="O256" s="90"/>
      <c r="P256" s="90"/>
      <c r="Q256" s="90"/>
      <c r="R256" s="90"/>
      <c r="S256" s="90"/>
      <c r="T256" s="90"/>
      <c r="U256" s="90"/>
      <c r="V256" s="90"/>
      <c r="W256" s="90"/>
    </row>
    <row r="257">
      <c r="A257" s="100"/>
      <c r="B257" s="100"/>
      <c r="C257" s="100"/>
      <c r="D257" s="100"/>
      <c r="E257" s="90"/>
      <c r="F257" s="90"/>
      <c r="G257" s="90"/>
      <c r="H257" s="90"/>
      <c r="I257" s="90"/>
      <c r="J257" s="90"/>
      <c r="K257" s="90"/>
      <c r="L257" s="90"/>
      <c r="M257" s="90"/>
      <c r="N257" s="90"/>
      <c r="O257" s="90"/>
      <c r="P257" s="90"/>
      <c r="Q257" s="90"/>
      <c r="R257" s="90"/>
      <c r="S257" s="90"/>
      <c r="T257" s="90"/>
      <c r="U257" s="90"/>
      <c r="V257" s="90"/>
      <c r="W257" s="90"/>
    </row>
    <row r="258">
      <c r="A258" s="100"/>
      <c r="B258" s="100"/>
      <c r="C258" s="100"/>
      <c r="D258" s="100"/>
      <c r="E258" s="90"/>
      <c r="F258" s="90"/>
      <c r="G258" s="90"/>
      <c r="H258" s="90"/>
      <c r="I258" s="90"/>
      <c r="J258" s="90"/>
      <c r="K258" s="90"/>
      <c r="L258" s="90"/>
      <c r="M258" s="90"/>
      <c r="N258" s="90"/>
      <c r="O258" s="90"/>
      <c r="P258" s="90"/>
      <c r="Q258" s="90"/>
      <c r="R258" s="90"/>
      <c r="S258" s="90"/>
      <c r="T258" s="90"/>
      <c r="U258" s="90"/>
      <c r="V258" s="90"/>
      <c r="W258" s="90"/>
    </row>
    <row r="259">
      <c r="A259" s="100"/>
      <c r="B259" s="100"/>
      <c r="C259" s="100"/>
      <c r="D259" s="100"/>
      <c r="E259" s="90"/>
      <c r="F259" s="90"/>
      <c r="G259" s="90"/>
      <c r="H259" s="90"/>
      <c r="I259" s="90"/>
      <c r="J259" s="90"/>
      <c r="K259" s="90"/>
      <c r="L259" s="90"/>
      <c r="M259" s="90"/>
      <c r="N259" s="90"/>
      <c r="O259" s="90"/>
      <c r="P259" s="90"/>
      <c r="Q259" s="90"/>
      <c r="R259" s="90"/>
      <c r="S259" s="90"/>
      <c r="T259" s="90"/>
      <c r="U259" s="90"/>
      <c r="V259" s="90"/>
      <c r="W259" s="90"/>
    </row>
    <row r="260">
      <c r="A260" s="100"/>
      <c r="B260" s="100"/>
      <c r="C260" s="100"/>
      <c r="D260" s="100"/>
      <c r="E260" s="90"/>
      <c r="F260" s="90"/>
      <c r="G260" s="90"/>
      <c r="H260" s="90"/>
      <c r="I260" s="90"/>
      <c r="J260" s="90"/>
      <c r="K260" s="90"/>
      <c r="L260" s="90"/>
      <c r="M260" s="90"/>
      <c r="N260" s="90"/>
      <c r="O260" s="90"/>
      <c r="P260" s="90"/>
      <c r="Q260" s="90"/>
      <c r="R260" s="90"/>
      <c r="S260" s="90"/>
      <c r="T260" s="90"/>
      <c r="U260" s="90"/>
      <c r="V260" s="90"/>
      <c r="W260" s="90"/>
    </row>
    <row r="261">
      <c r="A261" s="100"/>
      <c r="B261" s="100"/>
      <c r="C261" s="100"/>
      <c r="D261" s="100"/>
      <c r="E261" s="90"/>
      <c r="F261" s="90"/>
      <c r="G261" s="90"/>
      <c r="H261" s="90"/>
      <c r="I261" s="90"/>
      <c r="J261" s="90"/>
      <c r="K261" s="90"/>
      <c r="L261" s="90"/>
      <c r="M261" s="90"/>
      <c r="N261" s="90"/>
      <c r="O261" s="90"/>
      <c r="P261" s="90"/>
      <c r="Q261" s="90"/>
      <c r="R261" s="90"/>
      <c r="S261" s="90"/>
      <c r="T261" s="90"/>
      <c r="U261" s="90"/>
      <c r="V261" s="90"/>
      <c r="W261" s="90"/>
    </row>
    <row r="262">
      <c r="A262" s="100"/>
      <c r="B262" s="100"/>
      <c r="C262" s="100"/>
      <c r="D262" s="100"/>
      <c r="E262" s="90"/>
      <c r="F262" s="90"/>
      <c r="G262" s="90"/>
      <c r="H262" s="90"/>
      <c r="I262" s="90"/>
      <c r="J262" s="90"/>
      <c r="K262" s="90"/>
      <c r="L262" s="90"/>
      <c r="M262" s="90"/>
      <c r="N262" s="90"/>
      <c r="O262" s="90"/>
      <c r="P262" s="90"/>
      <c r="Q262" s="90"/>
      <c r="R262" s="90"/>
      <c r="S262" s="90"/>
      <c r="T262" s="90"/>
      <c r="U262" s="90"/>
      <c r="V262" s="90"/>
      <c r="W262" s="90"/>
    </row>
    <row r="263">
      <c r="A263" s="100"/>
      <c r="B263" s="100"/>
      <c r="C263" s="100"/>
      <c r="D263" s="100"/>
      <c r="E263" s="90"/>
      <c r="F263" s="90"/>
      <c r="G263" s="90"/>
      <c r="H263" s="90"/>
      <c r="I263" s="90"/>
      <c r="J263" s="90"/>
      <c r="K263" s="90"/>
      <c r="L263" s="90"/>
      <c r="M263" s="90"/>
      <c r="N263" s="90"/>
      <c r="O263" s="90"/>
      <c r="P263" s="90"/>
      <c r="Q263" s="90"/>
      <c r="R263" s="90"/>
      <c r="S263" s="90"/>
      <c r="T263" s="90"/>
      <c r="U263" s="90"/>
      <c r="V263" s="90"/>
      <c r="W263" s="90"/>
    </row>
    <row r="264">
      <c r="A264" s="100"/>
      <c r="B264" s="100"/>
      <c r="C264" s="100"/>
      <c r="D264" s="100"/>
      <c r="E264" s="90"/>
      <c r="F264" s="90"/>
      <c r="G264" s="90"/>
      <c r="H264" s="90"/>
      <c r="I264" s="90"/>
      <c r="J264" s="90"/>
      <c r="K264" s="90"/>
      <c r="L264" s="90"/>
      <c r="M264" s="90"/>
      <c r="N264" s="90"/>
      <c r="O264" s="90"/>
      <c r="P264" s="90"/>
      <c r="Q264" s="90"/>
      <c r="R264" s="90"/>
      <c r="S264" s="90"/>
      <c r="T264" s="90"/>
      <c r="U264" s="90"/>
      <c r="V264" s="90"/>
      <c r="W264" s="90"/>
    </row>
    <row r="265">
      <c r="A265" s="100"/>
      <c r="B265" s="100"/>
      <c r="C265" s="100"/>
      <c r="D265" s="100"/>
      <c r="E265" s="90"/>
      <c r="F265" s="90"/>
      <c r="G265" s="90"/>
      <c r="H265" s="90"/>
      <c r="I265" s="90"/>
      <c r="J265" s="90"/>
      <c r="K265" s="90"/>
      <c r="L265" s="90"/>
      <c r="M265" s="90"/>
      <c r="N265" s="90"/>
      <c r="O265" s="90"/>
      <c r="P265" s="90"/>
      <c r="Q265" s="90"/>
      <c r="R265" s="90"/>
      <c r="S265" s="90"/>
      <c r="T265" s="90"/>
      <c r="U265" s="90"/>
      <c r="V265" s="90"/>
      <c r="W265" s="90"/>
    </row>
    <row r="266">
      <c r="A266" s="100"/>
      <c r="B266" s="100"/>
      <c r="C266" s="100"/>
      <c r="D266" s="100"/>
      <c r="E266" s="90"/>
      <c r="F266" s="90"/>
      <c r="G266" s="90"/>
      <c r="H266" s="90"/>
      <c r="I266" s="90"/>
      <c r="J266" s="90"/>
      <c r="K266" s="90"/>
      <c r="L266" s="90"/>
      <c r="M266" s="90"/>
      <c r="N266" s="90"/>
      <c r="O266" s="90"/>
      <c r="P266" s="90"/>
      <c r="Q266" s="90"/>
      <c r="R266" s="90"/>
      <c r="S266" s="90"/>
      <c r="T266" s="90"/>
      <c r="U266" s="90"/>
      <c r="V266" s="90"/>
      <c r="W266" s="90"/>
    </row>
    <row r="267">
      <c r="A267" s="100"/>
      <c r="B267" s="100"/>
      <c r="C267" s="100"/>
      <c r="D267" s="100"/>
      <c r="E267" s="90"/>
      <c r="F267" s="90"/>
      <c r="G267" s="90"/>
      <c r="H267" s="90"/>
      <c r="I267" s="90"/>
      <c r="J267" s="90"/>
      <c r="K267" s="90"/>
      <c r="L267" s="90"/>
      <c r="M267" s="90"/>
      <c r="N267" s="90"/>
      <c r="O267" s="90"/>
      <c r="P267" s="90"/>
      <c r="Q267" s="90"/>
      <c r="R267" s="90"/>
      <c r="S267" s="90"/>
      <c r="T267" s="90"/>
      <c r="U267" s="90"/>
      <c r="V267" s="90"/>
      <c r="W267" s="90"/>
    </row>
    <row r="268">
      <c r="A268" s="100"/>
      <c r="B268" s="100"/>
      <c r="C268" s="100"/>
      <c r="D268" s="100"/>
      <c r="E268" s="90"/>
      <c r="F268" s="90"/>
      <c r="G268" s="90"/>
      <c r="H268" s="90"/>
      <c r="I268" s="90"/>
      <c r="J268" s="90"/>
      <c r="K268" s="90"/>
      <c r="L268" s="90"/>
      <c r="M268" s="90"/>
      <c r="N268" s="90"/>
      <c r="O268" s="90"/>
      <c r="P268" s="90"/>
      <c r="Q268" s="90"/>
      <c r="R268" s="90"/>
      <c r="S268" s="90"/>
      <c r="T268" s="90"/>
      <c r="U268" s="90"/>
      <c r="V268" s="90"/>
      <c r="W268" s="90"/>
    </row>
    <row r="269">
      <c r="A269" s="100"/>
      <c r="B269" s="100"/>
      <c r="C269" s="100"/>
      <c r="D269" s="100"/>
      <c r="E269" s="90"/>
      <c r="F269" s="90"/>
      <c r="G269" s="90"/>
      <c r="H269" s="90"/>
      <c r="I269" s="90"/>
      <c r="J269" s="90"/>
      <c r="K269" s="90"/>
      <c r="L269" s="90"/>
      <c r="M269" s="90"/>
      <c r="N269" s="90"/>
      <c r="O269" s="90"/>
      <c r="P269" s="90"/>
      <c r="Q269" s="90"/>
      <c r="R269" s="90"/>
      <c r="S269" s="90"/>
      <c r="T269" s="90"/>
      <c r="U269" s="90"/>
      <c r="V269" s="90"/>
      <c r="W269" s="90"/>
    </row>
    <row r="270">
      <c r="A270" s="100"/>
      <c r="B270" s="100"/>
      <c r="C270" s="100"/>
      <c r="D270" s="100"/>
      <c r="E270" s="90"/>
      <c r="F270" s="90"/>
      <c r="G270" s="90"/>
      <c r="H270" s="90"/>
      <c r="I270" s="90"/>
      <c r="J270" s="90"/>
      <c r="K270" s="90"/>
      <c r="L270" s="90"/>
      <c r="M270" s="90"/>
      <c r="N270" s="90"/>
      <c r="O270" s="90"/>
      <c r="P270" s="90"/>
      <c r="Q270" s="90"/>
      <c r="R270" s="90"/>
      <c r="S270" s="90"/>
      <c r="T270" s="90"/>
      <c r="U270" s="90"/>
      <c r="V270" s="90"/>
      <c r="W270" s="90"/>
    </row>
    <row r="271">
      <c r="A271" s="100"/>
      <c r="B271" s="100"/>
      <c r="C271" s="100"/>
      <c r="D271" s="100"/>
      <c r="E271" s="90"/>
      <c r="F271" s="90"/>
      <c r="G271" s="90"/>
      <c r="H271" s="90"/>
      <c r="I271" s="90"/>
      <c r="J271" s="90"/>
      <c r="K271" s="90"/>
      <c r="L271" s="90"/>
      <c r="M271" s="90"/>
      <c r="N271" s="90"/>
      <c r="O271" s="90"/>
      <c r="P271" s="90"/>
      <c r="Q271" s="90"/>
      <c r="R271" s="90"/>
      <c r="S271" s="90"/>
      <c r="T271" s="90"/>
      <c r="U271" s="90"/>
      <c r="V271" s="90"/>
      <c r="W271" s="90"/>
    </row>
    <row r="272">
      <c r="A272" s="100"/>
      <c r="B272" s="100"/>
      <c r="C272" s="100"/>
      <c r="D272" s="100"/>
      <c r="E272" s="90"/>
      <c r="F272" s="90"/>
      <c r="G272" s="90"/>
      <c r="H272" s="90"/>
      <c r="I272" s="90"/>
      <c r="J272" s="90"/>
      <c r="K272" s="90"/>
      <c r="L272" s="90"/>
      <c r="M272" s="90"/>
      <c r="N272" s="90"/>
      <c r="O272" s="90"/>
      <c r="P272" s="90"/>
      <c r="Q272" s="90"/>
      <c r="R272" s="90"/>
      <c r="S272" s="90"/>
      <c r="T272" s="90"/>
      <c r="U272" s="90"/>
      <c r="V272" s="90"/>
      <c r="W272" s="90"/>
    </row>
    <row r="273">
      <c r="A273" s="100"/>
      <c r="B273" s="100"/>
      <c r="C273" s="100"/>
      <c r="D273" s="100"/>
      <c r="E273" s="90"/>
      <c r="F273" s="90"/>
      <c r="G273" s="90"/>
      <c r="H273" s="90"/>
      <c r="I273" s="90"/>
      <c r="J273" s="90"/>
      <c r="K273" s="90"/>
      <c r="L273" s="90"/>
      <c r="M273" s="90"/>
      <c r="N273" s="90"/>
      <c r="O273" s="90"/>
      <c r="P273" s="90"/>
      <c r="Q273" s="90"/>
      <c r="R273" s="90"/>
      <c r="S273" s="90"/>
      <c r="T273" s="90"/>
      <c r="U273" s="90"/>
      <c r="V273" s="90"/>
      <c r="W273" s="90"/>
    </row>
    <row r="274">
      <c r="A274" s="100"/>
      <c r="B274" s="100"/>
      <c r="C274" s="100"/>
      <c r="D274" s="100"/>
      <c r="E274" s="90"/>
      <c r="F274" s="90"/>
      <c r="G274" s="90"/>
      <c r="H274" s="90"/>
      <c r="I274" s="90"/>
      <c r="J274" s="90"/>
      <c r="K274" s="90"/>
      <c r="L274" s="90"/>
      <c r="M274" s="90"/>
      <c r="N274" s="90"/>
      <c r="O274" s="90"/>
      <c r="P274" s="90"/>
      <c r="Q274" s="90"/>
      <c r="R274" s="90"/>
      <c r="S274" s="90"/>
      <c r="T274" s="90"/>
      <c r="U274" s="90"/>
      <c r="V274" s="90"/>
      <c r="W274" s="90"/>
    </row>
    <row r="275">
      <c r="A275" s="100"/>
      <c r="B275" s="100"/>
      <c r="C275" s="100"/>
      <c r="D275" s="100"/>
      <c r="E275" s="90"/>
      <c r="F275" s="90"/>
      <c r="G275" s="90"/>
      <c r="H275" s="90"/>
      <c r="I275" s="90"/>
      <c r="J275" s="90"/>
      <c r="K275" s="90"/>
      <c r="L275" s="90"/>
      <c r="M275" s="90"/>
      <c r="N275" s="90"/>
      <c r="O275" s="90"/>
      <c r="P275" s="90"/>
      <c r="Q275" s="90"/>
      <c r="R275" s="90"/>
      <c r="S275" s="90"/>
      <c r="T275" s="90"/>
      <c r="U275" s="90"/>
      <c r="V275" s="90"/>
      <c r="W275" s="90"/>
    </row>
    <row r="276">
      <c r="A276" s="100"/>
      <c r="B276" s="100"/>
      <c r="C276" s="100"/>
      <c r="D276" s="100"/>
      <c r="E276" s="90"/>
      <c r="F276" s="90"/>
      <c r="G276" s="90"/>
      <c r="H276" s="90"/>
      <c r="I276" s="90"/>
      <c r="J276" s="90"/>
      <c r="K276" s="90"/>
      <c r="L276" s="90"/>
      <c r="M276" s="90"/>
      <c r="N276" s="90"/>
      <c r="O276" s="90"/>
      <c r="P276" s="90"/>
      <c r="Q276" s="90"/>
      <c r="R276" s="90"/>
      <c r="S276" s="90"/>
      <c r="T276" s="90"/>
      <c r="U276" s="90"/>
      <c r="V276" s="90"/>
      <c r="W276" s="90"/>
    </row>
    <row r="277">
      <c r="A277" s="100"/>
      <c r="B277" s="100"/>
      <c r="C277" s="100"/>
      <c r="D277" s="100"/>
      <c r="E277" s="90"/>
      <c r="F277" s="90"/>
      <c r="G277" s="90"/>
      <c r="H277" s="90"/>
      <c r="I277" s="90"/>
      <c r="J277" s="90"/>
      <c r="K277" s="90"/>
      <c r="L277" s="90"/>
      <c r="M277" s="90"/>
      <c r="N277" s="90"/>
      <c r="O277" s="90"/>
      <c r="P277" s="90"/>
      <c r="Q277" s="90"/>
      <c r="R277" s="90"/>
      <c r="S277" s="90"/>
      <c r="T277" s="90"/>
      <c r="U277" s="90"/>
      <c r="V277" s="90"/>
      <c r="W277" s="90"/>
    </row>
    <row r="278">
      <c r="A278" s="100"/>
      <c r="B278" s="100"/>
      <c r="C278" s="100"/>
      <c r="D278" s="100"/>
      <c r="E278" s="90"/>
      <c r="F278" s="90"/>
      <c r="G278" s="90"/>
      <c r="H278" s="90"/>
      <c r="I278" s="90"/>
      <c r="J278" s="90"/>
      <c r="K278" s="90"/>
      <c r="L278" s="90"/>
      <c r="M278" s="90"/>
      <c r="N278" s="90"/>
      <c r="O278" s="90"/>
      <c r="P278" s="90"/>
      <c r="Q278" s="90"/>
      <c r="R278" s="90"/>
      <c r="S278" s="90"/>
      <c r="T278" s="90"/>
      <c r="U278" s="90"/>
      <c r="V278" s="90"/>
      <c r="W278" s="90"/>
    </row>
    <row r="279">
      <c r="A279" s="100"/>
      <c r="B279" s="100"/>
      <c r="C279" s="100"/>
      <c r="D279" s="100"/>
      <c r="E279" s="90"/>
      <c r="F279" s="90"/>
      <c r="G279" s="90"/>
      <c r="H279" s="90"/>
      <c r="I279" s="90"/>
      <c r="J279" s="90"/>
      <c r="K279" s="90"/>
      <c r="L279" s="90"/>
      <c r="M279" s="90"/>
      <c r="N279" s="90"/>
      <c r="O279" s="90"/>
      <c r="P279" s="90"/>
      <c r="Q279" s="90"/>
      <c r="R279" s="90"/>
      <c r="S279" s="90"/>
      <c r="T279" s="90"/>
      <c r="U279" s="90"/>
      <c r="V279" s="90"/>
      <c r="W279" s="90"/>
    </row>
    <row r="280">
      <c r="A280" s="100"/>
      <c r="B280" s="100"/>
      <c r="C280" s="100"/>
      <c r="D280" s="100"/>
      <c r="E280" s="90"/>
      <c r="F280" s="90"/>
      <c r="G280" s="90"/>
      <c r="H280" s="90"/>
      <c r="I280" s="90"/>
      <c r="J280" s="90"/>
      <c r="K280" s="90"/>
      <c r="L280" s="90"/>
      <c r="M280" s="90"/>
      <c r="N280" s="90"/>
      <c r="O280" s="90"/>
      <c r="P280" s="90"/>
      <c r="Q280" s="90"/>
      <c r="R280" s="90"/>
      <c r="S280" s="90"/>
      <c r="T280" s="90"/>
      <c r="U280" s="90"/>
      <c r="V280" s="90"/>
      <c r="W280" s="90"/>
    </row>
    <row r="281">
      <c r="A281" s="100"/>
      <c r="B281" s="100"/>
      <c r="C281" s="100"/>
      <c r="D281" s="100"/>
      <c r="E281" s="90"/>
      <c r="F281" s="90"/>
      <c r="G281" s="90"/>
      <c r="H281" s="90"/>
      <c r="I281" s="90"/>
      <c r="J281" s="90"/>
      <c r="K281" s="90"/>
      <c r="L281" s="90"/>
      <c r="M281" s="90"/>
      <c r="N281" s="90"/>
      <c r="O281" s="90"/>
      <c r="P281" s="90"/>
      <c r="Q281" s="90"/>
      <c r="R281" s="90"/>
      <c r="S281" s="90"/>
      <c r="T281" s="90"/>
      <c r="U281" s="90"/>
      <c r="V281" s="90"/>
      <c r="W281" s="90"/>
    </row>
    <row r="282">
      <c r="A282" s="100"/>
      <c r="B282" s="100"/>
      <c r="C282" s="100"/>
      <c r="D282" s="100"/>
      <c r="E282" s="90"/>
      <c r="F282" s="90"/>
      <c r="G282" s="90"/>
      <c r="H282" s="90"/>
      <c r="I282" s="90"/>
      <c r="J282" s="90"/>
      <c r="K282" s="90"/>
      <c r="L282" s="90"/>
      <c r="M282" s="90"/>
      <c r="N282" s="90"/>
      <c r="O282" s="90"/>
      <c r="P282" s="90"/>
      <c r="Q282" s="90"/>
      <c r="R282" s="90"/>
      <c r="S282" s="90"/>
      <c r="T282" s="90"/>
      <c r="U282" s="90"/>
      <c r="V282" s="90"/>
      <c r="W282" s="90"/>
    </row>
    <row r="283">
      <c r="A283" s="100"/>
      <c r="B283" s="100"/>
      <c r="C283" s="100"/>
      <c r="D283" s="100"/>
      <c r="E283" s="90"/>
      <c r="F283" s="90"/>
      <c r="G283" s="90"/>
      <c r="H283" s="90"/>
      <c r="I283" s="90"/>
      <c r="J283" s="90"/>
      <c r="K283" s="90"/>
      <c r="L283" s="90"/>
      <c r="M283" s="90"/>
      <c r="N283" s="90"/>
      <c r="O283" s="90"/>
      <c r="P283" s="90"/>
      <c r="Q283" s="90"/>
      <c r="R283" s="90"/>
      <c r="S283" s="90"/>
      <c r="T283" s="90"/>
      <c r="U283" s="90"/>
      <c r="V283" s="90"/>
      <c r="W283" s="90"/>
    </row>
    <row r="284">
      <c r="A284" s="100"/>
      <c r="B284" s="100"/>
      <c r="C284" s="100"/>
      <c r="D284" s="100"/>
      <c r="E284" s="90"/>
      <c r="F284" s="90"/>
      <c r="G284" s="90"/>
      <c r="H284" s="90"/>
      <c r="I284" s="90"/>
      <c r="J284" s="90"/>
      <c r="K284" s="90"/>
      <c r="L284" s="90"/>
      <c r="M284" s="90"/>
      <c r="N284" s="90"/>
      <c r="O284" s="90"/>
      <c r="P284" s="90"/>
      <c r="Q284" s="90"/>
      <c r="R284" s="90"/>
      <c r="S284" s="90"/>
      <c r="T284" s="90"/>
      <c r="U284" s="90"/>
      <c r="V284" s="90"/>
      <c r="W284" s="90"/>
    </row>
    <row r="285">
      <c r="A285" s="100"/>
      <c r="B285" s="100"/>
      <c r="C285" s="100"/>
      <c r="D285" s="100"/>
      <c r="E285" s="90"/>
      <c r="F285" s="90"/>
      <c r="G285" s="90"/>
      <c r="H285" s="90"/>
      <c r="I285" s="90"/>
      <c r="J285" s="90"/>
      <c r="K285" s="90"/>
      <c r="L285" s="90"/>
      <c r="M285" s="90"/>
      <c r="N285" s="90"/>
      <c r="O285" s="90"/>
      <c r="P285" s="90"/>
      <c r="Q285" s="90"/>
      <c r="R285" s="90"/>
      <c r="S285" s="90"/>
      <c r="T285" s="90"/>
      <c r="U285" s="90"/>
      <c r="V285" s="90"/>
      <c r="W285" s="90"/>
    </row>
    <row r="286">
      <c r="A286" s="100"/>
      <c r="B286" s="100"/>
      <c r="C286" s="100"/>
      <c r="D286" s="100"/>
      <c r="E286" s="90"/>
      <c r="F286" s="90"/>
      <c r="G286" s="90"/>
      <c r="H286" s="90"/>
      <c r="I286" s="90"/>
      <c r="J286" s="90"/>
      <c r="K286" s="90"/>
      <c r="L286" s="90"/>
      <c r="M286" s="90"/>
      <c r="N286" s="90"/>
      <c r="O286" s="90"/>
      <c r="P286" s="90"/>
      <c r="Q286" s="90"/>
      <c r="R286" s="90"/>
      <c r="S286" s="90"/>
      <c r="T286" s="90"/>
      <c r="U286" s="90"/>
      <c r="V286" s="90"/>
      <c r="W286" s="90"/>
    </row>
    <row r="287">
      <c r="A287" s="100"/>
      <c r="B287" s="100"/>
      <c r="C287" s="100"/>
      <c r="D287" s="100"/>
      <c r="E287" s="90"/>
      <c r="F287" s="90"/>
      <c r="G287" s="90"/>
      <c r="H287" s="90"/>
      <c r="I287" s="90"/>
      <c r="J287" s="90"/>
      <c r="K287" s="90"/>
      <c r="L287" s="90"/>
      <c r="M287" s="90"/>
      <c r="N287" s="90"/>
      <c r="O287" s="90"/>
      <c r="P287" s="90"/>
      <c r="Q287" s="90"/>
      <c r="R287" s="90"/>
      <c r="S287" s="90"/>
      <c r="T287" s="90"/>
      <c r="U287" s="90"/>
      <c r="V287" s="90"/>
      <c r="W287" s="90"/>
    </row>
    <row r="288">
      <c r="A288" s="100"/>
      <c r="B288" s="100"/>
      <c r="C288" s="100"/>
      <c r="D288" s="100"/>
      <c r="E288" s="90"/>
      <c r="F288" s="90"/>
      <c r="G288" s="90"/>
      <c r="H288" s="90"/>
      <c r="I288" s="90"/>
      <c r="J288" s="90"/>
      <c r="K288" s="90"/>
      <c r="L288" s="90"/>
      <c r="M288" s="90"/>
      <c r="N288" s="90"/>
      <c r="O288" s="90"/>
      <c r="P288" s="90"/>
      <c r="Q288" s="90"/>
      <c r="R288" s="90"/>
      <c r="S288" s="90"/>
      <c r="T288" s="90"/>
      <c r="U288" s="90"/>
      <c r="V288" s="90"/>
      <c r="W288" s="90"/>
    </row>
    <row r="289">
      <c r="A289" s="100"/>
      <c r="B289" s="100"/>
      <c r="C289" s="100"/>
      <c r="D289" s="100"/>
      <c r="E289" s="90"/>
      <c r="F289" s="90"/>
      <c r="G289" s="90"/>
      <c r="H289" s="90"/>
      <c r="I289" s="90"/>
      <c r="J289" s="90"/>
      <c r="K289" s="90"/>
      <c r="L289" s="90"/>
      <c r="M289" s="90"/>
      <c r="N289" s="90"/>
      <c r="O289" s="90"/>
      <c r="P289" s="90"/>
      <c r="Q289" s="90"/>
      <c r="R289" s="90"/>
      <c r="S289" s="90"/>
      <c r="T289" s="90"/>
      <c r="U289" s="90"/>
      <c r="V289" s="90"/>
      <c r="W289" s="90"/>
    </row>
    <row r="290">
      <c r="A290" s="100"/>
      <c r="B290" s="100"/>
      <c r="C290" s="100"/>
      <c r="D290" s="100"/>
      <c r="E290" s="90"/>
      <c r="F290" s="90"/>
      <c r="G290" s="90"/>
      <c r="H290" s="90"/>
      <c r="I290" s="90"/>
      <c r="J290" s="90"/>
      <c r="K290" s="90"/>
      <c r="L290" s="90"/>
      <c r="M290" s="90"/>
      <c r="N290" s="90"/>
      <c r="O290" s="90"/>
      <c r="P290" s="90"/>
      <c r="Q290" s="90"/>
      <c r="R290" s="90"/>
      <c r="S290" s="90"/>
      <c r="T290" s="90"/>
      <c r="U290" s="90"/>
      <c r="V290" s="90"/>
      <c r="W290" s="90"/>
    </row>
    <row r="291">
      <c r="A291" s="100"/>
      <c r="B291" s="100"/>
      <c r="C291" s="100"/>
      <c r="D291" s="100"/>
      <c r="E291" s="90"/>
      <c r="F291" s="90"/>
      <c r="G291" s="90"/>
      <c r="H291" s="90"/>
      <c r="I291" s="90"/>
      <c r="J291" s="90"/>
      <c r="K291" s="90"/>
      <c r="L291" s="90"/>
      <c r="M291" s="90"/>
      <c r="N291" s="90"/>
      <c r="O291" s="90"/>
      <c r="P291" s="90"/>
      <c r="Q291" s="90"/>
      <c r="R291" s="90"/>
      <c r="S291" s="90"/>
      <c r="T291" s="90"/>
      <c r="U291" s="90"/>
      <c r="V291" s="90"/>
      <c r="W291" s="90"/>
    </row>
    <row r="292">
      <c r="A292" s="100"/>
      <c r="B292" s="100"/>
      <c r="C292" s="100"/>
      <c r="D292" s="100"/>
      <c r="E292" s="90"/>
      <c r="F292" s="90"/>
      <c r="G292" s="90"/>
      <c r="H292" s="90"/>
      <c r="I292" s="90"/>
      <c r="J292" s="90"/>
      <c r="K292" s="90"/>
      <c r="L292" s="90"/>
      <c r="M292" s="90"/>
      <c r="N292" s="90"/>
      <c r="O292" s="90"/>
      <c r="P292" s="90"/>
      <c r="Q292" s="90"/>
      <c r="R292" s="90"/>
      <c r="S292" s="90"/>
      <c r="T292" s="90"/>
      <c r="U292" s="90"/>
      <c r="V292" s="90"/>
      <c r="W292" s="90"/>
    </row>
    <row r="293">
      <c r="A293" s="100"/>
      <c r="B293" s="100"/>
      <c r="C293" s="100"/>
      <c r="D293" s="100"/>
      <c r="E293" s="90"/>
      <c r="F293" s="90"/>
      <c r="G293" s="90"/>
      <c r="H293" s="90"/>
      <c r="I293" s="90"/>
      <c r="J293" s="90"/>
      <c r="K293" s="90"/>
      <c r="L293" s="90"/>
      <c r="M293" s="90"/>
      <c r="N293" s="90"/>
      <c r="O293" s="90"/>
      <c r="P293" s="90"/>
      <c r="Q293" s="90"/>
      <c r="R293" s="90"/>
      <c r="S293" s="90"/>
      <c r="T293" s="90"/>
      <c r="U293" s="90"/>
      <c r="V293" s="90"/>
      <c r="W293" s="90"/>
    </row>
    <row r="294">
      <c r="A294" s="100"/>
      <c r="B294" s="100"/>
      <c r="C294" s="100"/>
      <c r="D294" s="100"/>
      <c r="E294" s="90"/>
      <c r="F294" s="90"/>
      <c r="G294" s="90"/>
      <c r="H294" s="90"/>
      <c r="I294" s="90"/>
      <c r="J294" s="90"/>
      <c r="K294" s="90"/>
      <c r="L294" s="90"/>
      <c r="M294" s="90"/>
      <c r="N294" s="90"/>
      <c r="O294" s="90"/>
      <c r="P294" s="90"/>
      <c r="Q294" s="90"/>
      <c r="R294" s="90"/>
      <c r="S294" s="90"/>
      <c r="T294" s="90"/>
      <c r="U294" s="90"/>
      <c r="V294" s="90"/>
      <c r="W294" s="90"/>
    </row>
    <row r="295">
      <c r="A295" s="100"/>
      <c r="B295" s="100"/>
      <c r="C295" s="100"/>
      <c r="D295" s="100"/>
      <c r="E295" s="90"/>
      <c r="F295" s="90"/>
      <c r="G295" s="90"/>
      <c r="H295" s="90"/>
      <c r="I295" s="90"/>
      <c r="J295" s="90"/>
      <c r="K295" s="90"/>
      <c r="L295" s="90"/>
      <c r="M295" s="90"/>
      <c r="N295" s="90"/>
      <c r="O295" s="90"/>
      <c r="P295" s="90"/>
      <c r="Q295" s="90"/>
      <c r="R295" s="90"/>
      <c r="S295" s="90"/>
      <c r="T295" s="90"/>
      <c r="U295" s="90"/>
      <c r="V295" s="90"/>
      <c r="W295" s="90"/>
    </row>
    <row r="296">
      <c r="A296" s="100"/>
      <c r="B296" s="100"/>
      <c r="C296" s="100"/>
      <c r="D296" s="100"/>
      <c r="E296" s="90"/>
      <c r="F296" s="90"/>
      <c r="G296" s="90"/>
      <c r="H296" s="90"/>
      <c r="I296" s="90"/>
      <c r="J296" s="90"/>
      <c r="K296" s="90"/>
      <c r="L296" s="90"/>
      <c r="M296" s="90"/>
      <c r="N296" s="90"/>
      <c r="O296" s="90"/>
      <c r="P296" s="90"/>
      <c r="Q296" s="90"/>
      <c r="R296" s="90"/>
      <c r="S296" s="90"/>
      <c r="T296" s="90"/>
      <c r="U296" s="90"/>
      <c r="V296" s="90"/>
      <c r="W296" s="90"/>
    </row>
    <row r="297">
      <c r="A297" s="100"/>
      <c r="B297" s="100"/>
      <c r="C297" s="100"/>
      <c r="D297" s="100"/>
      <c r="E297" s="90"/>
      <c r="F297" s="90"/>
      <c r="G297" s="90"/>
      <c r="H297" s="90"/>
      <c r="I297" s="90"/>
      <c r="J297" s="90"/>
      <c r="K297" s="90"/>
      <c r="L297" s="90"/>
      <c r="M297" s="90"/>
      <c r="N297" s="90"/>
      <c r="O297" s="90"/>
      <c r="P297" s="90"/>
      <c r="Q297" s="90"/>
      <c r="R297" s="90"/>
      <c r="S297" s="90"/>
      <c r="T297" s="90"/>
      <c r="U297" s="90"/>
      <c r="V297" s="90"/>
      <c r="W297" s="90"/>
    </row>
    <row r="298">
      <c r="A298" s="100"/>
      <c r="B298" s="100"/>
      <c r="C298" s="100"/>
      <c r="D298" s="100"/>
      <c r="E298" s="90"/>
      <c r="F298" s="90"/>
      <c r="G298" s="90"/>
      <c r="H298" s="90"/>
      <c r="I298" s="90"/>
      <c r="J298" s="90"/>
      <c r="K298" s="90"/>
      <c r="L298" s="90"/>
      <c r="M298" s="90"/>
      <c r="N298" s="90"/>
      <c r="O298" s="90"/>
      <c r="P298" s="90"/>
      <c r="Q298" s="90"/>
      <c r="R298" s="90"/>
      <c r="S298" s="90"/>
      <c r="T298" s="90"/>
      <c r="U298" s="90"/>
      <c r="V298" s="90"/>
      <c r="W298" s="90"/>
    </row>
    <row r="299">
      <c r="A299" s="100"/>
      <c r="B299" s="100"/>
      <c r="C299" s="100"/>
      <c r="D299" s="100"/>
      <c r="E299" s="90"/>
      <c r="F299" s="90"/>
      <c r="G299" s="90"/>
      <c r="H299" s="90"/>
      <c r="I299" s="90"/>
      <c r="J299" s="90"/>
      <c r="K299" s="90"/>
      <c r="L299" s="90"/>
      <c r="M299" s="90"/>
      <c r="N299" s="90"/>
      <c r="O299" s="90"/>
      <c r="P299" s="90"/>
      <c r="Q299" s="90"/>
      <c r="R299" s="90"/>
      <c r="S299" s="90"/>
      <c r="T299" s="90"/>
      <c r="U299" s="90"/>
      <c r="V299" s="90"/>
      <c r="W299" s="90"/>
    </row>
    <row r="300">
      <c r="A300" s="100"/>
      <c r="B300" s="100"/>
      <c r="C300" s="100"/>
      <c r="D300" s="100"/>
      <c r="E300" s="90"/>
      <c r="F300" s="90"/>
      <c r="G300" s="90"/>
      <c r="H300" s="90"/>
      <c r="I300" s="90"/>
      <c r="J300" s="90"/>
      <c r="K300" s="90"/>
      <c r="L300" s="90"/>
      <c r="M300" s="90"/>
      <c r="N300" s="90"/>
      <c r="O300" s="90"/>
      <c r="P300" s="90"/>
      <c r="Q300" s="90"/>
      <c r="R300" s="90"/>
      <c r="S300" s="90"/>
      <c r="T300" s="90"/>
      <c r="U300" s="90"/>
      <c r="V300" s="90"/>
      <c r="W300" s="90"/>
    </row>
    <row r="301">
      <c r="A301" s="100"/>
      <c r="B301" s="100"/>
      <c r="C301" s="100"/>
      <c r="D301" s="100"/>
      <c r="E301" s="90"/>
      <c r="F301" s="90"/>
      <c r="G301" s="90"/>
      <c r="H301" s="90"/>
      <c r="I301" s="90"/>
      <c r="J301" s="90"/>
      <c r="K301" s="90"/>
      <c r="L301" s="90"/>
      <c r="M301" s="90"/>
      <c r="N301" s="90"/>
      <c r="O301" s="90"/>
      <c r="P301" s="90"/>
      <c r="Q301" s="90"/>
      <c r="R301" s="90"/>
      <c r="S301" s="90"/>
      <c r="T301" s="90"/>
      <c r="U301" s="90"/>
      <c r="V301" s="90"/>
      <c r="W301" s="90"/>
    </row>
    <row r="302">
      <c r="A302" s="100"/>
      <c r="B302" s="100"/>
      <c r="C302" s="100"/>
      <c r="D302" s="100"/>
      <c r="E302" s="90"/>
      <c r="F302" s="90"/>
      <c r="G302" s="90"/>
      <c r="H302" s="90"/>
      <c r="I302" s="90"/>
      <c r="J302" s="90"/>
      <c r="K302" s="90"/>
      <c r="L302" s="90"/>
      <c r="M302" s="90"/>
      <c r="N302" s="90"/>
      <c r="O302" s="90"/>
      <c r="P302" s="90"/>
      <c r="Q302" s="90"/>
      <c r="R302" s="90"/>
      <c r="S302" s="90"/>
      <c r="T302" s="90"/>
      <c r="U302" s="90"/>
      <c r="V302" s="90"/>
      <c r="W302" s="90"/>
    </row>
    <row r="303">
      <c r="A303" s="100"/>
      <c r="B303" s="100"/>
      <c r="C303" s="100"/>
      <c r="D303" s="100"/>
      <c r="E303" s="90"/>
      <c r="F303" s="90"/>
      <c r="G303" s="90"/>
      <c r="H303" s="90"/>
      <c r="I303" s="90"/>
      <c r="J303" s="90"/>
      <c r="K303" s="90"/>
      <c r="L303" s="90"/>
      <c r="M303" s="90"/>
      <c r="N303" s="90"/>
      <c r="O303" s="90"/>
      <c r="P303" s="90"/>
      <c r="Q303" s="90"/>
      <c r="R303" s="90"/>
      <c r="S303" s="90"/>
      <c r="T303" s="90"/>
      <c r="U303" s="90"/>
      <c r="V303" s="90"/>
      <c r="W303" s="90"/>
    </row>
    <row r="304">
      <c r="A304" s="100"/>
      <c r="B304" s="100"/>
      <c r="C304" s="100"/>
      <c r="D304" s="100"/>
      <c r="E304" s="90"/>
      <c r="F304" s="90"/>
      <c r="G304" s="90"/>
      <c r="H304" s="90"/>
      <c r="I304" s="90"/>
      <c r="J304" s="90"/>
      <c r="K304" s="90"/>
      <c r="L304" s="90"/>
      <c r="M304" s="90"/>
      <c r="N304" s="90"/>
      <c r="O304" s="90"/>
      <c r="P304" s="90"/>
      <c r="Q304" s="90"/>
      <c r="R304" s="90"/>
      <c r="S304" s="90"/>
      <c r="T304" s="90"/>
      <c r="U304" s="90"/>
      <c r="V304" s="90"/>
      <c r="W304" s="90"/>
    </row>
    <row r="305">
      <c r="A305" s="100"/>
      <c r="B305" s="100"/>
      <c r="C305" s="100"/>
      <c r="D305" s="100"/>
      <c r="E305" s="90"/>
      <c r="F305" s="90"/>
      <c r="G305" s="90"/>
      <c r="H305" s="90"/>
      <c r="I305" s="90"/>
      <c r="J305" s="90"/>
      <c r="K305" s="90"/>
      <c r="L305" s="90"/>
      <c r="M305" s="90"/>
      <c r="N305" s="90"/>
      <c r="O305" s="90"/>
      <c r="P305" s="90"/>
      <c r="Q305" s="90"/>
      <c r="R305" s="90"/>
      <c r="S305" s="90"/>
      <c r="T305" s="90"/>
      <c r="U305" s="90"/>
      <c r="V305" s="90"/>
      <c r="W305" s="90"/>
    </row>
    <row r="306">
      <c r="A306" s="100"/>
      <c r="B306" s="100"/>
      <c r="C306" s="100"/>
      <c r="D306" s="100"/>
      <c r="E306" s="90"/>
      <c r="F306" s="90"/>
      <c r="G306" s="90"/>
      <c r="H306" s="90"/>
      <c r="I306" s="90"/>
      <c r="J306" s="90"/>
      <c r="K306" s="90"/>
      <c r="L306" s="90"/>
      <c r="M306" s="90"/>
      <c r="N306" s="90"/>
      <c r="O306" s="90"/>
      <c r="P306" s="90"/>
      <c r="Q306" s="90"/>
      <c r="R306" s="90"/>
      <c r="S306" s="90"/>
      <c r="T306" s="90"/>
      <c r="U306" s="90"/>
      <c r="V306" s="90"/>
      <c r="W306" s="90"/>
    </row>
    <row r="307">
      <c r="A307" s="100"/>
      <c r="B307" s="100"/>
      <c r="C307" s="100"/>
      <c r="D307" s="100"/>
      <c r="E307" s="90"/>
      <c r="F307" s="90"/>
      <c r="G307" s="90"/>
      <c r="H307" s="90"/>
      <c r="I307" s="90"/>
      <c r="J307" s="90"/>
      <c r="K307" s="90"/>
      <c r="L307" s="90"/>
      <c r="M307" s="90"/>
      <c r="N307" s="90"/>
      <c r="O307" s="90"/>
      <c r="P307" s="90"/>
      <c r="Q307" s="90"/>
      <c r="R307" s="90"/>
      <c r="S307" s="90"/>
      <c r="T307" s="90"/>
      <c r="U307" s="90"/>
      <c r="V307" s="90"/>
      <c r="W307" s="90"/>
    </row>
    <row r="308">
      <c r="A308" s="100"/>
      <c r="B308" s="100"/>
      <c r="C308" s="100"/>
      <c r="D308" s="100"/>
      <c r="E308" s="90"/>
      <c r="F308" s="90"/>
      <c r="G308" s="90"/>
      <c r="H308" s="90"/>
      <c r="I308" s="90"/>
      <c r="J308" s="90"/>
      <c r="K308" s="90"/>
      <c r="L308" s="90"/>
      <c r="M308" s="90"/>
      <c r="N308" s="90"/>
      <c r="O308" s="90"/>
      <c r="P308" s="90"/>
      <c r="Q308" s="90"/>
      <c r="R308" s="90"/>
      <c r="S308" s="90"/>
      <c r="T308" s="90"/>
      <c r="U308" s="90"/>
      <c r="V308" s="90"/>
      <c r="W308" s="90"/>
    </row>
    <row r="309">
      <c r="A309" s="100"/>
      <c r="B309" s="100"/>
      <c r="C309" s="100"/>
      <c r="D309" s="100"/>
      <c r="E309" s="90"/>
      <c r="F309" s="90"/>
      <c r="G309" s="90"/>
      <c r="H309" s="90"/>
      <c r="I309" s="90"/>
      <c r="J309" s="90"/>
      <c r="K309" s="90"/>
      <c r="L309" s="90"/>
      <c r="M309" s="90"/>
      <c r="N309" s="90"/>
      <c r="O309" s="90"/>
      <c r="P309" s="90"/>
      <c r="Q309" s="90"/>
      <c r="R309" s="90"/>
      <c r="S309" s="90"/>
      <c r="T309" s="90"/>
      <c r="U309" s="90"/>
      <c r="V309" s="90"/>
      <c r="W309" s="90"/>
    </row>
    <row r="310">
      <c r="A310" s="100"/>
      <c r="B310" s="100"/>
      <c r="C310" s="100"/>
      <c r="D310" s="100"/>
      <c r="E310" s="90"/>
      <c r="F310" s="90"/>
      <c r="G310" s="90"/>
      <c r="H310" s="90"/>
      <c r="I310" s="90"/>
      <c r="J310" s="90"/>
      <c r="K310" s="90"/>
      <c r="L310" s="90"/>
      <c r="M310" s="90"/>
      <c r="N310" s="90"/>
      <c r="O310" s="90"/>
      <c r="P310" s="90"/>
      <c r="Q310" s="90"/>
      <c r="R310" s="90"/>
      <c r="S310" s="90"/>
      <c r="T310" s="90"/>
      <c r="U310" s="90"/>
      <c r="V310" s="90"/>
      <c r="W310" s="90"/>
    </row>
    <row r="311">
      <c r="A311" s="100"/>
      <c r="B311" s="100"/>
      <c r="C311" s="100"/>
      <c r="D311" s="100"/>
      <c r="E311" s="90"/>
      <c r="F311" s="90"/>
      <c r="G311" s="90"/>
      <c r="H311" s="90"/>
      <c r="I311" s="90"/>
      <c r="J311" s="90"/>
      <c r="K311" s="90"/>
      <c r="L311" s="90"/>
      <c r="M311" s="90"/>
      <c r="N311" s="90"/>
      <c r="O311" s="90"/>
      <c r="P311" s="90"/>
      <c r="Q311" s="90"/>
      <c r="R311" s="90"/>
      <c r="S311" s="90"/>
      <c r="T311" s="90"/>
      <c r="U311" s="90"/>
      <c r="V311" s="90"/>
      <c r="W311" s="90"/>
    </row>
    <row r="312">
      <c r="A312" s="100"/>
      <c r="B312" s="100"/>
      <c r="C312" s="100"/>
      <c r="D312" s="100"/>
      <c r="E312" s="90"/>
      <c r="F312" s="90"/>
      <c r="G312" s="90"/>
      <c r="H312" s="90"/>
      <c r="I312" s="90"/>
      <c r="J312" s="90"/>
      <c r="K312" s="90"/>
      <c r="L312" s="90"/>
      <c r="M312" s="90"/>
      <c r="N312" s="90"/>
      <c r="O312" s="90"/>
      <c r="P312" s="90"/>
      <c r="Q312" s="90"/>
      <c r="R312" s="90"/>
      <c r="S312" s="90"/>
      <c r="T312" s="90"/>
      <c r="U312" s="90"/>
      <c r="V312" s="90"/>
      <c r="W312" s="90"/>
    </row>
    <row r="313">
      <c r="A313" s="100"/>
      <c r="B313" s="100"/>
      <c r="C313" s="100"/>
      <c r="D313" s="100"/>
      <c r="E313" s="90"/>
      <c r="F313" s="90"/>
      <c r="G313" s="90"/>
      <c r="H313" s="90"/>
      <c r="I313" s="90"/>
      <c r="J313" s="90"/>
      <c r="K313" s="90"/>
      <c r="L313" s="90"/>
      <c r="M313" s="90"/>
      <c r="N313" s="90"/>
      <c r="O313" s="90"/>
      <c r="P313" s="90"/>
      <c r="Q313" s="90"/>
      <c r="R313" s="90"/>
      <c r="S313" s="90"/>
      <c r="T313" s="90"/>
      <c r="U313" s="90"/>
      <c r="V313" s="90"/>
      <c r="W313" s="90"/>
    </row>
    <row r="314">
      <c r="A314" s="100"/>
      <c r="B314" s="100"/>
      <c r="C314" s="100"/>
      <c r="D314" s="100"/>
      <c r="E314" s="90"/>
      <c r="F314" s="90"/>
      <c r="G314" s="90"/>
      <c r="H314" s="90"/>
      <c r="I314" s="90"/>
      <c r="J314" s="90"/>
      <c r="K314" s="90"/>
      <c r="L314" s="90"/>
      <c r="M314" s="90"/>
      <c r="N314" s="90"/>
      <c r="O314" s="90"/>
      <c r="P314" s="90"/>
      <c r="Q314" s="90"/>
      <c r="R314" s="90"/>
      <c r="S314" s="90"/>
      <c r="T314" s="90"/>
      <c r="U314" s="90"/>
      <c r="V314" s="90"/>
      <c r="W314" s="90"/>
    </row>
    <row r="315">
      <c r="A315" s="100"/>
      <c r="B315" s="100"/>
      <c r="C315" s="100"/>
      <c r="D315" s="100"/>
      <c r="E315" s="90"/>
      <c r="F315" s="90"/>
      <c r="G315" s="90"/>
      <c r="H315" s="90"/>
      <c r="I315" s="90"/>
      <c r="J315" s="90"/>
      <c r="K315" s="90"/>
      <c r="L315" s="90"/>
      <c r="M315" s="90"/>
      <c r="N315" s="90"/>
      <c r="O315" s="90"/>
      <c r="P315" s="90"/>
      <c r="Q315" s="90"/>
      <c r="R315" s="90"/>
      <c r="S315" s="90"/>
      <c r="T315" s="90"/>
      <c r="U315" s="90"/>
      <c r="V315" s="90"/>
      <c r="W315" s="90"/>
    </row>
    <row r="316">
      <c r="A316" s="100"/>
      <c r="B316" s="100"/>
      <c r="C316" s="100"/>
      <c r="D316" s="100"/>
      <c r="E316" s="90"/>
      <c r="F316" s="90"/>
      <c r="G316" s="90"/>
      <c r="H316" s="90"/>
      <c r="I316" s="90"/>
      <c r="J316" s="90"/>
      <c r="K316" s="90"/>
      <c r="L316" s="90"/>
      <c r="M316" s="90"/>
      <c r="N316" s="90"/>
      <c r="O316" s="90"/>
      <c r="P316" s="90"/>
      <c r="Q316" s="90"/>
      <c r="R316" s="90"/>
      <c r="S316" s="90"/>
      <c r="T316" s="90"/>
      <c r="U316" s="90"/>
      <c r="V316" s="90"/>
      <c r="W316" s="90"/>
    </row>
    <row r="317">
      <c r="A317" s="100"/>
      <c r="B317" s="100"/>
      <c r="C317" s="100"/>
      <c r="D317" s="100"/>
      <c r="E317" s="90"/>
      <c r="F317" s="90"/>
      <c r="G317" s="90"/>
      <c r="H317" s="90"/>
      <c r="I317" s="90"/>
      <c r="J317" s="90"/>
      <c r="K317" s="90"/>
      <c r="L317" s="90"/>
      <c r="M317" s="90"/>
      <c r="N317" s="90"/>
      <c r="O317" s="90"/>
      <c r="P317" s="90"/>
      <c r="Q317" s="90"/>
      <c r="R317" s="90"/>
      <c r="S317" s="90"/>
      <c r="T317" s="90"/>
      <c r="U317" s="90"/>
      <c r="V317" s="90"/>
      <c r="W317" s="90"/>
    </row>
    <row r="318">
      <c r="A318" s="100"/>
      <c r="B318" s="100"/>
      <c r="C318" s="100"/>
      <c r="D318" s="100"/>
      <c r="E318" s="90"/>
      <c r="F318" s="90"/>
      <c r="G318" s="90"/>
      <c r="H318" s="90"/>
      <c r="I318" s="90"/>
      <c r="J318" s="90"/>
      <c r="K318" s="90"/>
      <c r="L318" s="90"/>
      <c r="M318" s="90"/>
      <c r="N318" s="90"/>
      <c r="O318" s="90"/>
      <c r="P318" s="90"/>
      <c r="Q318" s="90"/>
      <c r="R318" s="90"/>
      <c r="S318" s="90"/>
      <c r="T318" s="90"/>
      <c r="U318" s="90"/>
      <c r="V318" s="90"/>
      <c r="W318" s="90"/>
    </row>
    <row r="319">
      <c r="A319" s="100"/>
      <c r="B319" s="100"/>
      <c r="C319" s="100"/>
      <c r="D319" s="100"/>
      <c r="E319" s="90"/>
      <c r="F319" s="90"/>
      <c r="G319" s="90"/>
      <c r="H319" s="90"/>
      <c r="I319" s="90"/>
      <c r="J319" s="90"/>
      <c r="K319" s="90"/>
      <c r="L319" s="90"/>
      <c r="M319" s="90"/>
      <c r="N319" s="90"/>
      <c r="O319" s="90"/>
      <c r="P319" s="90"/>
      <c r="Q319" s="90"/>
      <c r="R319" s="90"/>
      <c r="S319" s="90"/>
      <c r="T319" s="90"/>
      <c r="U319" s="90"/>
      <c r="V319" s="90"/>
      <c r="W319" s="90"/>
    </row>
    <row r="320">
      <c r="A320" s="100"/>
      <c r="B320" s="100"/>
      <c r="C320" s="100"/>
      <c r="D320" s="100"/>
      <c r="E320" s="90"/>
      <c r="F320" s="90"/>
      <c r="G320" s="90"/>
      <c r="H320" s="90"/>
      <c r="I320" s="90"/>
      <c r="J320" s="90"/>
      <c r="K320" s="90"/>
      <c r="L320" s="90"/>
      <c r="M320" s="90"/>
      <c r="N320" s="90"/>
      <c r="O320" s="90"/>
      <c r="P320" s="90"/>
      <c r="Q320" s="90"/>
      <c r="R320" s="90"/>
      <c r="S320" s="90"/>
      <c r="T320" s="90"/>
      <c r="U320" s="90"/>
      <c r="V320" s="90"/>
      <c r="W320" s="90"/>
    </row>
    <row r="321">
      <c r="A321" s="100"/>
      <c r="B321" s="100"/>
      <c r="C321" s="100"/>
      <c r="D321" s="100"/>
      <c r="E321" s="90"/>
      <c r="F321" s="90"/>
      <c r="G321" s="90"/>
      <c r="H321" s="90"/>
      <c r="I321" s="90"/>
      <c r="J321" s="90"/>
      <c r="K321" s="90"/>
      <c r="L321" s="90"/>
      <c r="M321" s="90"/>
      <c r="N321" s="90"/>
      <c r="O321" s="90"/>
      <c r="P321" s="90"/>
      <c r="Q321" s="90"/>
      <c r="R321" s="90"/>
      <c r="S321" s="90"/>
      <c r="T321" s="90"/>
      <c r="U321" s="90"/>
      <c r="V321" s="90"/>
      <c r="W321" s="90"/>
    </row>
    <row r="322">
      <c r="A322" s="100"/>
      <c r="B322" s="100"/>
      <c r="C322" s="100"/>
      <c r="D322" s="100"/>
      <c r="E322" s="90"/>
      <c r="F322" s="90"/>
      <c r="G322" s="90"/>
      <c r="H322" s="90"/>
      <c r="I322" s="90"/>
      <c r="J322" s="90"/>
      <c r="K322" s="90"/>
      <c r="L322" s="90"/>
      <c r="M322" s="90"/>
      <c r="N322" s="90"/>
      <c r="O322" s="90"/>
      <c r="P322" s="90"/>
      <c r="Q322" s="90"/>
      <c r="R322" s="90"/>
      <c r="S322" s="90"/>
      <c r="T322" s="90"/>
      <c r="U322" s="90"/>
      <c r="V322" s="90"/>
      <c r="W322" s="90"/>
    </row>
    <row r="323">
      <c r="A323" s="100"/>
      <c r="B323" s="100"/>
      <c r="C323" s="100"/>
      <c r="D323" s="100"/>
      <c r="E323" s="90"/>
      <c r="F323" s="90"/>
      <c r="G323" s="90"/>
      <c r="H323" s="90"/>
      <c r="I323" s="90"/>
      <c r="J323" s="90"/>
      <c r="K323" s="90"/>
      <c r="L323" s="90"/>
      <c r="M323" s="90"/>
      <c r="N323" s="90"/>
      <c r="O323" s="90"/>
      <c r="P323" s="90"/>
      <c r="Q323" s="90"/>
      <c r="R323" s="90"/>
      <c r="S323" s="90"/>
      <c r="T323" s="90"/>
      <c r="U323" s="90"/>
      <c r="V323" s="90"/>
      <c r="W323" s="90"/>
    </row>
    <row r="324">
      <c r="A324" s="100"/>
      <c r="B324" s="100"/>
      <c r="C324" s="100"/>
      <c r="D324" s="100"/>
      <c r="E324" s="90"/>
      <c r="F324" s="90"/>
      <c r="G324" s="90"/>
      <c r="H324" s="90"/>
      <c r="I324" s="90"/>
      <c r="J324" s="90"/>
      <c r="K324" s="90"/>
      <c r="L324" s="90"/>
      <c r="M324" s="90"/>
      <c r="N324" s="90"/>
      <c r="O324" s="90"/>
      <c r="P324" s="90"/>
      <c r="Q324" s="90"/>
      <c r="R324" s="90"/>
      <c r="S324" s="90"/>
      <c r="T324" s="90"/>
      <c r="U324" s="90"/>
      <c r="V324" s="90"/>
      <c r="W324" s="90"/>
    </row>
    <row r="325">
      <c r="A325" s="100"/>
      <c r="B325" s="100"/>
      <c r="C325" s="100"/>
      <c r="D325" s="100"/>
      <c r="E325" s="90"/>
      <c r="F325" s="90"/>
      <c r="G325" s="90"/>
      <c r="H325" s="90"/>
      <c r="I325" s="90"/>
      <c r="J325" s="90"/>
      <c r="K325" s="90"/>
      <c r="L325" s="90"/>
      <c r="M325" s="90"/>
      <c r="N325" s="90"/>
      <c r="O325" s="90"/>
      <c r="P325" s="90"/>
      <c r="Q325" s="90"/>
      <c r="R325" s="90"/>
      <c r="S325" s="90"/>
      <c r="T325" s="90"/>
      <c r="U325" s="90"/>
      <c r="V325" s="90"/>
      <c r="W325" s="90"/>
    </row>
    <row r="326">
      <c r="A326" s="100"/>
      <c r="B326" s="100"/>
      <c r="C326" s="100"/>
      <c r="D326" s="100"/>
      <c r="E326" s="90"/>
      <c r="F326" s="90"/>
      <c r="G326" s="90"/>
      <c r="H326" s="90"/>
      <c r="I326" s="90"/>
      <c r="J326" s="90"/>
      <c r="K326" s="90"/>
      <c r="L326" s="90"/>
      <c r="M326" s="90"/>
      <c r="N326" s="90"/>
      <c r="O326" s="90"/>
      <c r="P326" s="90"/>
      <c r="Q326" s="90"/>
      <c r="R326" s="90"/>
      <c r="S326" s="90"/>
      <c r="T326" s="90"/>
      <c r="U326" s="90"/>
      <c r="V326" s="90"/>
      <c r="W326" s="90"/>
    </row>
    <row r="327">
      <c r="A327" s="100"/>
      <c r="B327" s="100"/>
      <c r="C327" s="100"/>
      <c r="D327" s="100"/>
      <c r="E327" s="90"/>
      <c r="F327" s="90"/>
      <c r="G327" s="90"/>
      <c r="H327" s="90"/>
      <c r="I327" s="90"/>
      <c r="J327" s="90"/>
      <c r="K327" s="90"/>
      <c r="L327" s="90"/>
      <c r="M327" s="90"/>
      <c r="N327" s="90"/>
      <c r="O327" s="90"/>
      <c r="P327" s="90"/>
      <c r="Q327" s="90"/>
      <c r="R327" s="90"/>
      <c r="S327" s="90"/>
      <c r="T327" s="90"/>
      <c r="U327" s="90"/>
      <c r="V327" s="90"/>
      <c r="W327" s="90"/>
    </row>
    <row r="328">
      <c r="A328" s="100"/>
      <c r="B328" s="100"/>
      <c r="C328" s="100"/>
      <c r="D328" s="100"/>
      <c r="E328" s="90"/>
      <c r="F328" s="90"/>
      <c r="G328" s="90"/>
      <c r="H328" s="90"/>
      <c r="I328" s="90"/>
      <c r="J328" s="90"/>
      <c r="K328" s="90"/>
      <c r="L328" s="90"/>
      <c r="M328" s="90"/>
      <c r="N328" s="90"/>
      <c r="O328" s="90"/>
      <c r="P328" s="90"/>
      <c r="Q328" s="90"/>
      <c r="R328" s="90"/>
      <c r="S328" s="90"/>
      <c r="T328" s="90"/>
      <c r="U328" s="90"/>
      <c r="V328" s="90"/>
      <c r="W328" s="90"/>
    </row>
    <row r="329">
      <c r="A329" s="100"/>
      <c r="B329" s="100"/>
      <c r="C329" s="100"/>
      <c r="D329" s="100"/>
      <c r="E329" s="90"/>
      <c r="F329" s="90"/>
      <c r="G329" s="90"/>
      <c r="H329" s="90"/>
      <c r="I329" s="90"/>
      <c r="J329" s="90"/>
      <c r="K329" s="90"/>
      <c r="L329" s="90"/>
      <c r="M329" s="90"/>
      <c r="N329" s="90"/>
      <c r="O329" s="90"/>
      <c r="P329" s="90"/>
      <c r="Q329" s="90"/>
      <c r="R329" s="90"/>
      <c r="S329" s="90"/>
      <c r="T329" s="90"/>
      <c r="U329" s="90"/>
      <c r="V329" s="90"/>
      <c r="W329" s="90"/>
    </row>
    <row r="330">
      <c r="A330" s="100"/>
      <c r="B330" s="100"/>
      <c r="C330" s="100"/>
      <c r="D330" s="100"/>
      <c r="E330" s="90"/>
      <c r="F330" s="90"/>
      <c r="G330" s="90"/>
      <c r="H330" s="90"/>
      <c r="I330" s="90"/>
      <c r="J330" s="90"/>
      <c r="K330" s="90"/>
      <c r="L330" s="90"/>
      <c r="M330" s="90"/>
      <c r="N330" s="90"/>
      <c r="O330" s="90"/>
      <c r="P330" s="90"/>
      <c r="Q330" s="90"/>
      <c r="R330" s="90"/>
      <c r="S330" s="90"/>
      <c r="T330" s="90"/>
      <c r="U330" s="90"/>
      <c r="V330" s="90"/>
      <c r="W330" s="90"/>
    </row>
    <row r="331">
      <c r="A331" s="100"/>
      <c r="B331" s="100"/>
      <c r="C331" s="100"/>
      <c r="D331" s="100"/>
      <c r="E331" s="90"/>
      <c r="F331" s="90"/>
      <c r="G331" s="90"/>
      <c r="H331" s="90"/>
      <c r="I331" s="90"/>
      <c r="J331" s="90"/>
      <c r="K331" s="90"/>
      <c r="L331" s="90"/>
      <c r="M331" s="90"/>
      <c r="N331" s="90"/>
      <c r="O331" s="90"/>
      <c r="P331" s="90"/>
      <c r="Q331" s="90"/>
      <c r="R331" s="90"/>
      <c r="S331" s="90"/>
      <c r="T331" s="90"/>
      <c r="U331" s="90"/>
      <c r="V331" s="90"/>
      <c r="W331" s="90"/>
    </row>
    <row r="332">
      <c r="A332" s="100"/>
      <c r="B332" s="100"/>
      <c r="C332" s="100"/>
      <c r="D332" s="100"/>
      <c r="E332" s="90"/>
      <c r="F332" s="90"/>
      <c r="G332" s="90"/>
      <c r="H332" s="90"/>
      <c r="I332" s="90"/>
      <c r="J332" s="90"/>
      <c r="K332" s="90"/>
      <c r="L332" s="90"/>
      <c r="M332" s="90"/>
      <c r="N332" s="90"/>
      <c r="O332" s="90"/>
      <c r="P332" s="90"/>
      <c r="Q332" s="90"/>
      <c r="R332" s="90"/>
      <c r="S332" s="90"/>
      <c r="T332" s="90"/>
      <c r="U332" s="90"/>
      <c r="V332" s="90"/>
      <c r="W332" s="90"/>
    </row>
    <row r="333">
      <c r="A333" s="100"/>
      <c r="B333" s="100"/>
      <c r="C333" s="100"/>
      <c r="D333" s="100"/>
      <c r="E333" s="90"/>
      <c r="F333" s="90"/>
      <c r="G333" s="90"/>
      <c r="H333" s="90"/>
      <c r="I333" s="90"/>
      <c r="J333" s="90"/>
      <c r="K333" s="90"/>
      <c r="L333" s="90"/>
      <c r="M333" s="90"/>
      <c r="N333" s="90"/>
      <c r="O333" s="90"/>
      <c r="P333" s="90"/>
      <c r="Q333" s="90"/>
      <c r="R333" s="90"/>
      <c r="S333" s="90"/>
      <c r="T333" s="90"/>
      <c r="U333" s="90"/>
      <c r="V333" s="90"/>
      <c r="W333" s="90"/>
    </row>
    <row r="334">
      <c r="A334" s="100"/>
      <c r="B334" s="100"/>
      <c r="C334" s="100"/>
      <c r="D334" s="100"/>
      <c r="E334" s="90"/>
      <c r="F334" s="90"/>
      <c r="G334" s="90"/>
      <c r="H334" s="90"/>
      <c r="I334" s="90"/>
      <c r="J334" s="90"/>
      <c r="K334" s="90"/>
      <c r="L334" s="90"/>
      <c r="M334" s="90"/>
      <c r="N334" s="90"/>
      <c r="O334" s="90"/>
      <c r="P334" s="90"/>
      <c r="Q334" s="90"/>
      <c r="R334" s="90"/>
      <c r="S334" s="90"/>
      <c r="T334" s="90"/>
      <c r="U334" s="90"/>
      <c r="V334" s="90"/>
      <c r="W334" s="90"/>
    </row>
    <row r="335">
      <c r="A335" s="100"/>
      <c r="B335" s="100"/>
      <c r="C335" s="100"/>
      <c r="D335" s="100"/>
      <c r="E335" s="90"/>
      <c r="F335" s="90"/>
      <c r="G335" s="90"/>
      <c r="H335" s="90"/>
      <c r="I335" s="90"/>
      <c r="J335" s="90"/>
      <c r="K335" s="90"/>
      <c r="L335" s="90"/>
      <c r="M335" s="90"/>
      <c r="N335" s="90"/>
      <c r="O335" s="90"/>
      <c r="P335" s="90"/>
      <c r="Q335" s="90"/>
      <c r="R335" s="90"/>
      <c r="S335" s="90"/>
      <c r="T335" s="90"/>
      <c r="U335" s="90"/>
      <c r="V335" s="90"/>
      <c r="W335" s="90"/>
    </row>
    <row r="336">
      <c r="A336" s="100"/>
      <c r="B336" s="100"/>
      <c r="C336" s="100"/>
      <c r="D336" s="100"/>
      <c r="E336" s="90"/>
      <c r="F336" s="90"/>
      <c r="G336" s="90"/>
      <c r="H336" s="90"/>
      <c r="I336" s="90"/>
      <c r="J336" s="90"/>
      <c r="K336" s="90"/>
      <c r="L336" s="90"/>
      <c r="M336" s="90"/>
      <c r="N336" s="90"/>
      <c r="O336" s="90"/>
      <c r="P336" s="90"/>
      <c r="Q336" s="90"/>
      <c r="R336" s="90"/>
      <c r="S336" s="90"/>
      <c r="T336" s="90"/>
      <c r="U336" s="90"/>
      <c r="V336" s="90"/>
      <c r="W336" s="90"/>
    </row>
    <row r="337">
      <c r="A337" s="100"/>
      <c r="B337" s="100"/>
      <c r="C337" s="100"/>
      <c r="D337" s="100"/>
      <c r="E337" s="90"/>
      <c r="F337" s="90"/>
      <c r="G337" s="90"/>
      <c r="H337" s="90"/>
      <c r="I337" s="90"/>
      <c r="J337" s="90"/>
      <c r="K337" s="90"/>
      <c r="L337" s="90"/>
      <c r="M337" s="90"/>
      <c r="N337" s="90"/>
      <c r="O337" s="90"/>
      <c r="P337" s="90"/>
      <c r="Q337" s="90"/>
      <c r="R337" s="90"/>
      <c r="S337" s="90"/>
      <c r="T337" s="90"/>
      <c r="U337" s="90"/>
      <c r="V337" s="90"/>
      <c r="W337" s="90"/>
    </row>
    <row r="338">
      <c r="A338" s="100"/>
      <c r="B338" s="100"/>
      <c r="C338" s="100"/>
      <c r="D338" s="100"/>
      <c r="E338" s="90"/>
      <c r="F338" s="90"/>
      <c r="G338" s="90"/>
      <c r="H338" s="90"/>
      <c r="I338" s="90"/>
      <c r="J338" s="90"/>
      <c r="K338" s="90"/>
      <c r="L338" s="90"/>
      <c r="M338" s="90"/>
      <c r="N338" s="90"/>
      <c r="O338" s="90"/>
      <c r="P338" s="90"/>
      <c r="Q338" s="90"/>
      <c r="R338" s="90"/>
      <c r="S338" s="90"/>
      <c r="T338" s="90"/>
      <c r="U338" s="90"/>
      <c r="V338" s="90"/>
      <c r="W338" s="90"/>
    </row>
    <row r="339">
      <c r="A339" s="100"/>
      <c r="B339" s="100"/>
      <c r="C339" s="100"/>
      <c r="D339" s="100"/>
      <c r="E339" s="90"/>
      <c r="F339" s="90"/>
      <c r="G339" s="90"/>
      <c r="H339" s="90"/>
      <c r="I339" s="90"/>
      <c r="J339" s="90"/>
      <c r="K339" s="90"/>
      <c r="L339" s="90"/>
      <c r="M339" s="90"/>
      <c r="N339" s="90"/>
      <c r="O339" s="90"/>
      <c r="P339" s="90"/>
      <c r="Q339" s="90"/>
      <c r="R339" s="90"/>
      <c r="S339" s="90"/>
      <c r="T339" s="90"/>
      <c r="U339" s="90"/>
      <c r="V339" s="90"/>
      <c r="W339" s="90"/>
    </row>
    <row r="340">
      <c r="A340" s="100"/>
      <c r="B340" s="100"/>
      <c r="C340" s="100"/>
      <c r="D340" s="100"/>
      <c r="E340" s="90"/>
      <c r="F340" s="90"/>
      <c r="G340" s="90"/>
      <c r="H340" s="90"/>
      <c r="I340" s="90"/>
      <c r="J340" s="90"/>
      <c r="K340" s="90"/>
      <c r="L340" s="90"/>
      <c r="M340" s="90"/>
      <c r="N340" s="90"/>
      <c r="O340" s="90"/>
      <c r="P340" s="90"/>
      <c r="Q340" s="90"/>
      <c r="R340" s="90"/>
      <c r="S340" s="90"/>
      <c r="T340" s="90"/>
      <c r="U340" s="90"/>
      <c r="V340" s="90"/>
      <c r="W340" s="90"/>
    </row>
    <row r="341">
      <c r="A341" s="100"/>
      <c r="B341" s="100"/>
      <c r="C341" s="100"/>
      <c r="D341" s="100"/>
      <c r="E341" s="90"/>
      <c r="F341" s="90"/>
      <c r="G341" s="90"/>
      <c r="H341" s="90"/>
      <c r="I341" s="90"/>
      <c r="J341" s="90"/>
      <c r="K341" s="90"/>
      <c r="L341" s="90"/>
      <c r="M341" s="90"/>
      <c r="N341" s="90"/>
      <c r="O341" s="90"/>
      <c r="P341" s="90"/>
      <c r="Q341" s="90"/>
      <c r="R341" s="90"/>
      <c r="S341" s="90"/>
      <c r="T341" s="90"/>
      <c r="U341" s="90"/>
      <c r="V341" s="90"/>
      <c r="W341" s="90"/>
    </row>
    <row r="342">
      <c r="A342" s="100"/>
      <c r="B342" s="100"/>
      <c r="C342" s="100"/>
      <c r="D342" s="100"/>
      <c r="E342" s="90"/>
      <c r="F342" s="90"/>
      <c r="G342" s="90"/>
      <c r="H342" s="90"/>
      <c r="I342" s="90"/>
      <c r="J342" s="90"/>
      <c r="K342" s="90"/>
      <c r="L342" s="90"/>
      <c r="M342" s="90"/>
      <c r="N342" s="90"/>
      <c r="O342" s="90"/>
      <c r="P342" s="90"/>
      <c r="Q342" s="90"/>
      <c r="R342" s="90"/>
      <c r="S342" s="90"/>
      <c r="T342" s="90"/>
      <c r="U342" s="90"/>
      <c r="V342" s="90"/>
      <c r="W342" s="90"/>
    </row>
    <row r="343">
      <c r="A343" s="100"/>
      <c r="B343" s="100"/>
      <c r="C343" s="100"/>
      <c r="D343" s="100"/>
      <c r="E343" s="90"/>
      <c r="F343" s="90"/>
      <c r="G343" s="90"/>
      <c r="H343" s="90"/>
      <c r="I343" s="90"/>
      <c r="J343" s="90"/>
      <c r="K343" s="90"/>
      <c r="L343" s="90"/>
      <c r="M343" s="90"/>
      <c r="N343" s="90"/>
      <c r="O343" s="90"/>
      <c r="P343" s="90"/>
      <c r="Q343" s="90"/>
      <c r="R343" s="90"/>
      <c r="S343" s="90"/>
      <c r="T343" s="90"/>
      <c r="U343" s="90"/>
      <c r="V343" s="90"/>
      <c r="W343" s="90"/>
    </row>
    <row r="344">
      <c r="A344" s="100"/>
      <c r="B344" s="100"/>
      <c r="C344" s="100"/>
      <c r="D344" s="100"/>
      <c r="E344" s="90"/>
      <c r="F344" s="90"/>
      <c r="G344" s="90"/>
      <c r="H344" s="90"/>
      <c r="I344" s="90"/>
      <c r="J344" s="90"/>
      <c r="K344" s="90"/>
      <c r="L344" s="90"/>
      <c r="M344" s="90"/>
      <c r="N344" s="90"/>
      <c r="O344" s="90"/>
      <c r="P344" s="90"/>
      <c r="Q344" s="90"/>
      <c r="R344" s="90"/>
      <c r="S344" s="90"/>
      <c r="T344" s="90"/>
      <c r="U344" s="90"/>
      <c r="V344" s="90"/>
      <c r="W344" s="90"/>
    </row>
    <row r="345">
      <c r="A345" s="100"/>
      <c r="B345" s="100"/>
      <c r="C345" s="100"/>
      <c r="D345" s="100"/>
      <c r="E345" s="90"/>
      <c r="F345" s="90"/>
      <c r="G345" s="90"/>
      <c r="H345" s="90"/>
      <c r="I345" s="90"/>
      <c r="J345" s="90"/>
      <c r="K345" s="90"/>
      <c r="L345" s="90"/>
      <c r="M345" s="90"/>
      <c r="N345" s="90"/>
      <c r="O345" s="90"/>
      <c r="P345" s="90"/>
      <c r="Q345" s="90"/>
      <c r="R345" s="90"/>
      <c r="S345" s="90"/>
      <c r="T345" s="90"/>
      <c r="U345" s="90"/>
      <c r="V345" s="90"/>
      <c r="W345" s="90"/>
    </row>
    <row r="346">
      <c r="A346" s="100"/>
      <c r="B346" s="100"/>
      <c r="C346" s="100"/>
      <c r="D346" s="100"/>
      <c r="E346" s="90"/>
      <c r="F346" s="90"/>
      <c r="G346" s="90"/>
      <c r="H346" s="90"/>
      <c r="I346" s="90"/>
      <c r="J346" s="90"/>
      <c r="K346" s="90"/>
      <c r="L346" s="90"/>
      <c r="M346" s="90"/>
      <c r="N346" s="90"/>
      <c r="O346" s="90"/>
      <c r="P346" s="90"/>
      <c r="Q346" s="90"/>
      <c r="R346" s="90"/>
      <c r="S346" s="90"/>
      <c r="T346" s="90"/>
      <c r="U346" s="90"/>
      <c r="V346" s="90"/>
      <c r="W346" s="90"/>
    </row>
    <row r="347">
      <c r="A347" s="100"/>
      <c r="B347" s="100"/>
      <c r="C347" s="100"/>
      <c r="D347" s="100"/>
      <c r="E347" s="90"/>
      <c r="F347" s="90"/>
      <c r="G347" s="90"/>
      <c r="H347" s="90"/>
      <c r="I347" s="90"/>
      <c r="J347" s="90"/>
      <c r="K347" s="90"/>
      <c r="L347" s="90"/>
      <c r="M347" s="90"/>
      <c r="N347" s="90"/>
      <c r="O347" s="90"/>
      <c r="P347" s="90"/>
      <c r="Q347" s="90"/>
      <c r="R347" s="90"/>
      <c r="S347" s="90"/>
      <c r="T347" s="90"/>
      <c r="U347" s="90"/>
      <c r="V347" s="90"/>
      <c r="W347" s="90"/>
    </row>
    <row r="348">
      <c r="A348" s="100"/>
      <c r="B348" s="100"/>
      <c r="C348" s="100"/>
      <c r="D348" s="100"/>
      <c r="E348" s="90"/>
      <c r="F348" s="90"/>
      <c r="G348" s="90"/>
      <c r="H348" s="90"/>
      <c r="I348" s="90"/>
      <c r="J348" s="90"/>
      <c r="K348" s="90"/>
      <c r="L348" s="90"/>
      <c r="M348" s="90"/>
      <c r="N348" s="90"/>
      <c r="O348" s="90"/>
      <c r="P348" s="90"/>
      <c r="Q348" s="90"/>
      <c r="R348" s="90"/>
      <c r="S348" s="90"/>
      <c r="T348" s="90"/>
      <c r="U348" s="90"/>
      <c r="V348" s="90"/>
      <c r="W348" s="90"/>
    </row>
    <row r="349">
      <c r="A349" s="100"/>
      <c r="B349" s="100"/>
      <c r="C349" s="100"/>
      <c r="D349" s="100"/>
      <c r="E349" s="90"/>
      <c r="F349" s="90"/>
      <c r="G349" s="90"/>
      <c r="H349" s="90"/>
      <c r="I349" s="90"/>
      <c r="J349" s="90"/>
      <c r="K349" s="90"/>
      <c r="L349" s="90"/>
      <c r="M349" s="90"/>
      <c r="N349" s="90"/>
      <c r="O349" s="90"/>
      <c r="P349" s="90"/>
      <c r="Q349" s="90"/>
      <c r="R349" s="90"/>
      <c r="S349" s="90"/>
      <c r="T349" s="90"/>
      <c r="U349" s="90"/>
      <c r="V349" s="90"/>
      <c r="W349" s="90"/>
    </row>
    <row r="350">
      <c r="A350" s="100"/>
      <c r="B350" s="100"/>
      <c r="C350" s="100"/>
      <c r="D350" s="100"/>
      <c r="E350" s="90"/>
      <c r="F350" s="90"/>
      <c r="G350" s="90"/>
      <c r="H350" s="90"/>
      <c r="I350" s="90"/>
      <c r="J350" s="90"/>
      <c r="K350" s="90"/>
      <c r="L350" s="90"/>
      <c r="M350" s="90"/>
      <c r="N350" s="90"/>
      <c r="O350" s="90"/>
      <c r="P350" s="90"/>
      <c r="Q350" s="90"/>
      <c r="R350" s="90"/>
      <c r="S350" s="90"/>
      <c r="T350" s="90"/>
      <c r="U350" s="90"/>
      <c r="V350" s="90"/>
      <c r="W350" s="90"/>
    </row>
    <row r="351">
      <c r="A351" s="100"/>
      <c r="B351" s="100"/>
      <c r="C351" s="100"/>
      <c r="D351" s="100"/>
      <c r="E351" s="90"/>
      <c r="F351" s="90"/>
      <c r="G351" s="90"/>
      <c r="H351" s="90"/>
      <c r="I351" s="90"/>
      <c r="J351" s="90"/>
      <c r="K351" s="90"/>
      <c r="L351" s="90"/>
      <c r="M351" s="90"/>
      <c r="N351" s="90"/>
      <c r="O351" s="90"/>
      <c r="P351" s="90"/>
      <c r="Q351" s="90"/>
      <c r="R351" s="90"/>
      <c r="S351" s="90"/>
      <c r="T351" s="90"/>
      <c r="U351" s="90"/>
      <c r="V351" s="90"/>
      <c r="W351" s="90"/>
    </row>
    <row r="352">
      <c r="A352" s="100"/>
      <c r="B352" s="100"/>
      <c r="C352" s="100"/>
      <c r="D352" s="100"/>
      <c r="E352" s="90"/>
      <c r="F352" s="90"/>
      <c r="G352" s="90"/>
      <c r="H352" s="90"/>
      <c r="I352" s="90"/>
      <c r="J352" s="90"/>
      <c r="K352" s="90"/>
      <c r="L352" s="90"/>
      <c r="M352" s="90"/>
      <c r="N352" s="90"/>
      <c r="O352" s="90"/>
      <c r="P352" s="90"/>
      <c r="Q352" s="90"/>
      <c r="R352" s="90"/>
      <c r="S352" s="90"/>
      <c r="T352" s="90"/>
      <c r="U352" s="90"/>
      <c r="V352" s="90"/>
      <c r="W352" s="90"/>
    </row>
    <row r="353">
      <c r="A353" s="100"/>
      <c r="B353" s="100"/>
      <c r="C353" s="100"/>
      <c r="D353" s="100"/>
      <c r="E353" s="90"/>
      <c r="F353" s="90"/>
      <c r="G353" s="90"/>
      <c r="H353" s="90"/>
      <c r="I353" s="90"/>
      <c r="J353" s="90"/>
      <c r="K353" s="90"/>
      <c r="L353" s="90"/>
      <c r="M353" s="90"/>
      <c r="N353" s="90"/>
      <c r="O353" s="90"/>
      <c r="P353" s="90"/>
      <c r="Q353" s="90"/>
      <c r="R353" s="90"/>
      <c r="S353" s="90"/>
      <c r="T353" s="90"/>
      <c r="U353" s="90"/>
      <c r="V353" s="90"/>
      <c r="W353" s="90"/>
    </row>
    <row r="354">
      <c r="A354" s="100"/>
      <c r="B354" s="100"/>
      <c r="C354" s="100"/>
      <c r="D354" s="100"/>
      <c r="E354" s="90"/>
      <c r="F354" s="90"/>
      <c r="G354" s="90"/>
      <c r="H354" s="90"/>
      <c r="I354" s="90"/>
      <c r="J354" s="90"/>
      <c r="K354" s="90"/>
      <c r="L354" s="90"/>
      <c r="M354" s="90"/>
      <c r="N354" s="90"/>
      <c r="O354" s="90"/>
      <c r="P354" s="90"/>
      <c r="Q354" s="90"/>
      <c r="R354" s="90"/>
      <c r="S354" s="90"/>
      <c r="T354" s="90"/>
      <c r="U354" s="90"/>
      <c r="V354" s="90"/>
      <c r="W354" s="90"/>
    </row>
    <row r="355">
      <c r="A355" s="100"/>
      <c r="B355" s="100"/>
      <c r="C355" s="100"/>
      <c r="D355" s="100"/>
      <c r="E355" s="90"/>
      <c r="F355" s="90"/>
      <c r="G355" s="90"/>
      <c r="H355" s="90"/>
      <c r="I355" s="90"/>
      <c r="J355" s="90"/>
      <c r="K355" s="90"/>
      <c r="L355" s="90"/>
      <c r="M355" s="90"/>
      <c r="N355" s="90"/>
      <c r="O355" s="90"/>
      <c r="P355" s="90"/>
      <c r="Q355" s="90"/>
      <c r="R355" s="90"/>
      <c r="S355" s="90"/>
      <c r="T355" s="90"/>
      <c r="U355" s="90"/>
      <c r="V355" s="90"/>
      <c r="W355" s="90"/>
    </row>
    <row r="356">
      <c r="A356" s="100"/>
      <c r="B356" s="100"/>
      <c r="C356" s="100"/>
      <c r="D356" s="100"/>
      <c r="E356" s="90"/>
      <c r="F356" s="90"/>
      <c r="G356" s="90"/>
      <c r="H356" s="90"/>
      <c r="I356" s="90"/>
      <c r="J356" s="90"/>
      <c r="K356" s="90"/>
      <c r="L356" s="90"/>
      <c r="M356" s="90"/>
      <c r="N356" s="90"/>
      <c r="O356" s="90"/>
      <c r="P356" s="90"/>
      <c r="Q356" s="90"/>
      <c r="R356" s="90"/>
      <c r="S356" s="90"/>
      <c r="T356" s="90"/>
      <c r="U356" s="90"/>
      <c r="V356" s="90"/>
      <c r="W356" s="90"/>
    </row>
    <row r="357">
      <c r="A357" s="100"/>
      <c r="B357" s="100"/>
      <c r="C357" s="100"/>
      <c r="D357" s="100"/>
      <c r="E357" s="90"/>
      <c r="F357" s="90"/>
      <c r="G357" s="90"/>
      <c r="H357" s="90"/>
      <c r="I357" s="90"/>
      <c r="J357" s="90"/>
      <c r="K357" s="90"/>
      <c r="L357" s="90"/>
      <c r="M357" s="90"/>
      <c r="N357" s="90"/>
      <c r="O357" s="90"/>
      <c r="P357" s="90"/>
      <c r="Q357" s="90"/>
      <c r="R357" s="90"/>
      <c r="S357" s="90"/>
      <c r="T357" s="90"/>
      <c r="U357" s="90"/>
      <c r="V357" s="90"/>
      <c r="W357" s="90"/>
    </row>
    <row r="358">
      <c r="A358" s="100"/>
      <c r="B358" s="100"/>
      <c r="C358" s="100"/>
      <c r="D358" s="100"/>
      <c r="E358" s="90"/>
      <c r="F358" s="90"/>
      <c r="G358" s="90"/>
      <c r="H358" s="90"/>
      <c r="I358" s="90"/>
      <c r="J358" s="90"/>
      <c r="K358" s="90"/>
      <c r="L358" s="90"/>
      <c r="M358" s="90"/>
      <c r="N358" s="90"/>
      <c r="O358" s="90"/>
      <c r="P358" s="90"/>
      <c r="Q358" s="90"/>
      <c r="R358" s="90"/>
      <c r="S358" s="90"/>
      <c r="T358" s="90"/>
      <c r="U358" s="90"/>
      <c r="V358" s="90"/>
      <c r="W358" s="90"/>
    </row>
    <row r="359">
      <c r="A359" s="100"/>
      <c r="B359" s="100"/>
      <c r="C359" s="100"/>
      <c r="D359" s="100"/>
      <c r="E359" s="90"/>
      <c r="F359" s="90"/>
      <c r="G359" s="90"/>
      <c r="H359" s="90"/>
      <c r="I359" s="90"/>
      <c r="J359" s="90"/>
      <c r="K359" s="90"/>
      <c r="L359" s="90"/>
      <c r="M359" s="90"/>
      <c r="N359" s="90"/>
      <c r="O359" s="90"/>
      <c r="P359" s="90"/>
      <c r="Q359" s="90"/>
      <c r="R359" s="90"/>
      <c r="S359" s="90"/>
      <c r="T359" s="90"/>
      <c r="U359" s="90"/>
      <c r="V359" s="90"/>
      <c r="W359" s="90"/>
    </row>
    <row r="360">
      <c r="A360" s="100"/>
      <c r="B360" s="100"/>
      <c r="C360" s="100"/>
      <c r="D360" s="100"/>
      <c r="E360" s="90"/>
      <c r="F360" s="90"/>
      <c r="G360" s="90"/>
      <c r="H360" s="90"/>
      <c r="I360" s="90"/>
      <c r="J360" s="90"/>
      <c r="K360" s="90"/>
      <c r="L360" s="90"/>
      <c r="M360" s="90"/>
      <c r="N360" s="90"/>
      <c r="O360" s="90"/>
      <c r="P360" s="90"/>
      <c r="Q360" s="90"/>
      <c r="R360" s="90"/>
      <c r="S360" s="90"/>
      <c r="T360" s="90"/>
      <c r="U360" s="90"/>
      <c r="V360" s="90"/>
      <c r="W360" s="90"/>
    </row>
    <row r="361">
      <c r="A361" s="100"/>
      <c r="B361" s="100"/>
      <c r="C361" s="100"/>
      <c r="D361" s="100"/>
      <c r="E361" s="90"/>
      <c r="F361" s="90"/>
      <c r="G361" s="90"/>
      <c r="H361" s="90"/>
      <c r="I361" s="90"/>
      <c r="J361" s="90"/>
      <c r="K361" s="90"/>
      <c r="L361" s="90"/>
      <c r="M361" s="90"/>
      <c r="N361" s="90"/>
      <c r="O361" s="90"/>
      <c r="P361" s="90"/>
      <c r="Q361" s="90"/>
      <c r="R361" s="90"/>
      <c r="S361" s="90"/>
      <c r="T361" s="90"/>
      <c r="U361" s="90"/>
      <c r="V361" s="90"/>
      <c r="W361" s="90"/>
    </row>
    <row r="362">
      <c r="A362" s="100"/>
      <c r="B362" s="100"/>
      <c r="C362" s="100"/>
      <c r="D362" s="100"/>
      <c r="E362" s="90"/>
      <c r="F362" s="90"/>
      <c r="G362" s="90"/>
      <c r="H362" s="90"/>
      <c r="I362" s="90"/>
      <c r="J362" s="90"/>
      <c r="K362" s="90"/>
      <c r="L362" s="90"/>
      <c r="M362" s="90"/>
      <c r="N362" s="90"/>
      <c r="O362" s="90"/>
      <c r="P362" s="90"/>
      <c r="Q362" s="90"/>
      <c r="R362" s="90"/>
      <c r="S362" s="90"/>
      <c r="T362" s="90"/>
      <c r="U362" s="90"/>
      <c r="V362" s="90"/>
      <c r="W362" s="90"/>
    </row>
    <row r="363">
      <c r="A363" s="100"/>
      <c r="B363" s="100"/>
      <c r="C363" s="100"/>
      <c r="D363" s="100"/>
      <c r="E363" s="90"/>
      <c r="F363" s="90"/>
      <c r="G363" s="90"/>
      <c r="H363" s="90"/>
      <c r="I363" s="90"/>
      <c r="J363" s="90"/>
      <c r="K363" s="90"/>
      <c r="L363" s="90"/>
      <c r="M363" s="90"/>
      <c r="N363" s="90"/>
      <c r="O363" s="90"/>
      <c r="P363" s="90"/>
      <c r="Q363" s="90"/>
      <c r="R363" s="90"/>
      <c r="S363" s="90"/>
      <c r="T363" s="90"/>
      <c r="U363" s="90"/>
      <c r="V363" s="90"/>
      <c r="W363" s="90"/>
    </row>
    <row r="364">
      <c r="A364" s="100"/>
      <c r="B364" s="100"/>
      <c r="C364" s="100"/>
      <c r="D364" s="100"/>
      <c r="E364" s="90"/>
      <c r="F364" s="90"/>
      <c r="G364" s="90"/>
      <c r="H364" s="90"/>
      <c r="I364" s="90"/>
      <c r="J364" s="90"/>
      <c r="K364" s="90"/>
      <c r="L364" s="90"/>
      <c r="M364" s="90"/>
      <c r="N364" s="90"/>
      <c r="O364" s="90"/>
      <c r="P364" s="90"/>
      <c r="Q364" s="90"/>
      <c r="R364" s="90"/>
      <c r="S364" s="90"/>
      <c r="T364" s="90"/>
      <c r="U364" s="90"/>
      <c r="V364" s="90"/>
      <c r="W364" s="90"/>
    </row>
    <row r="365">
      <c r="A365" s="100"/>
      <c r="B365" s="100"/>
      <c r="C365" s="100"/>
      <c r="D365" s="100"/>
      <c r="E365" s="90"/>
      <c r="F365" s="90"/>
      <c r="G365" s="90"/>
      <c r="H365" s="90"/>
      <c r="I365" s="90"/>
      <c r="J365" s="90"/>
      <c r="K365" s="90"/>
      <c r="L365" s="90"/>
      <c r="M365" s="90"/>
      <c r="N365" s="90"/>
      <c r="O365" s="90"/>
      <c r="P365" s="90"/>
      <c r="Q365" s="90"/>
      <c r="R365" s="90"/>
      <c r="S365" s="90"/>
      <c r="T365" s="90"/>
      <c r="U365" s="90"/>
      <c r="V365" s="90"/>
      <c r="W365" s="90"/>
    </row>
    <row r="366">
      <c r="A366" s="100"/>
      <c r="B366" s="100"/>
      <c r="C366" s="100"/>
      <c r="D366" s="100"/>
      <c r="E366" s="90"/>
      <c r="F366" s="90"/>
      <c r="G366" s="90"/>
      <c r="H366" s="90"/>
      <c r="I366" s="90"/>
      <c r="J366" s="90"/>
      <c r="K366" s="90"/>
      <c r="L366" s="90"/>
      <c r="M366" s="90"/>
      <c r="N366" s="90"/>
      <c r="O366" s="90"/>
      <c r="P366" s="90"/>
      <c r="Q366" s="90"/>
      <c r="R366" s="90"/>
      <c r="S366" s="90"/>
      <c r="T366" s="90"/>
      <c r="U366" s="90"/>
      <c r="V366" s="90"/>
      <c r="W366" s="90"/>
    </row>
    <row r="367">
      <c r="A367" s="100"/>
      <c r="B367" s="100"/>
      <c r="C367" s="100"/>
      <c r="D367" s="100"/>
      <c r="E367" s="90"/>
      <c r="F367" s="90"/>
      <c r="G367" s="90"/>
      <c r="H367" s="90"/>
      <c r="I367" s="90"/>
      <c r="J367" s="90"/>
      <c r="K367" s="90"/>
      <c r="L367" s="90"/>
      <c r="M367" s="90"/>
      <c r="N367" s="90"/>
      <c r="O367" s="90"/>
      <c r="P367" s="90"/>
      <c r="Q367" s="90"/>
      <c r="R367" s="90"/>
      <c r="S367" s="90"/>
      <c r="T367" s="90"/>
      <c r="U367" s="90"/>
      <c r="V367" s="90"/>
      <c r="W367" s="90"/>
    </row>
    <row r="368">
      <c r="A368" s="100"/>
      <c r="B368" s="100"/>
      <c r="C368" s="100"/>
      <c r="D368" s="100"/>
      <c r="E368" s="90"/>
      <c r="F368" s="90"/>
      <c r="G368" s="90"/>
      <c r="H368" s="90"/>
      <c r="I368" s="90"/>
      <c r="J368" s="90"/>
      <c r="K368" s="90"/>
      <c r="L368" s="90"/>
      <c r="M368" s="90"/>
      <c r="N368" s="90"/>
      <c r="O368" s="90"/>
      <c r="P368" s="90"/>
      <c r="Q368" s="90"/>
      <c r="R368" s="90"/>
      <c r="S368" s="90"/>
      <c r="T368" s="90"/>
      <c r="U368" s="90"/>
      <c r="V368" s="90"/>
      <c r="W368" s="90"/>
    </row>
    <row r="369">
      <c r="A369" s="100"/>
      <c r="B369" s="100"/>
      <c r="C369" s="100"/>
      <c r="D369" s="100"/>
      <c r="E369" s="90"/>
      <c r="F369" s="90"/>
      <c r="G369" s="90"/>
      <c r="H369" s="90"/>
      <c r="I369" s="90"/>
      <c r="J369" s="90"/>
      <c r="K369" s="90"/>
      <c r="L369" s="90"/>
      <c r="M369" s="90"/>
      <c r="N369" s="90"/>
      <c r="O369" s="90"/>
      <c r="P369" s="90"/>
      <c r="Q369" s="90"/>
      <c r="R369" s="90"/>
      <c r="S369" s="90"/>
      <c r="T369" s="90"/>
      <c r="U369" s="90"/>
      <c r="V369" s="90"/>
      <c r="W369" s="90"/>
    </row>
    <row r="370">
      <c r="A370" s="100"/>
      <c r="B370" s="100"/>
      <c r="C370" s="100"/>
      <c r="D370" s="100"/>
      <c r="E370" s="90"/>
      <c r="F370" s="90"/>
      <c r="G370" s="90"/>
      <c r="H370" s="90"/>
      <c r="I370" s="90"/>
      <c r="J370" s="90"/>
      <c r="K370" s="90"/>
      <c r="L370" s="90"/>
      <c r="M370" s="90"/>
      <c r="N370" s="90"/>
      <c r="O370" s="90"/>
      <c r="P370" s="90"/>
      <c r="Q370" s="90"/>
      <c r="R370" s="90"/>
      <c r="S370" s="90"/>
      <c r="T370" s="90"/>
      <c r="U370" s="90"/>
      <c r="V370" s="90"/>
      <c r="W370" s="90"/>
    </row>
    <row r="371">
      <c r="A371" s="100"/>
      <c r="B371" s="100"/>
      <c r="C371" s="100"/>
      <c r="D371" s="100"/>
      <c r="E371" s="90"/>
      <c r="F371" s="90"/>
      <c r="G371" s="90"/>
      <c r="H371" s="90"/>
      <c r="I371" s="90"/>
      <c r="J371" s="90"/>
      <c r="K371" s="90"/>
      <c r="L371" s="90"/>
      <c r="M371" s="90"/>
      <c r="N371" s="90"/>
      <c r="O371" s="90"/>
      <c r="P371" s="90"/>
      <c r="Q371" s="90"/>
      <c r="R371" s="90"/>
      <c r="S371" s="90"/>
      <c r="T371" s="90"/>
      <c r="U371" s="90"/>
      <c r="V371" s="90"/>
      <c r="W371" s="90"/>
    </row>
    <row r="372">
      <c r="A372" s="100"/>
      <c r="B372" s="100"/>
      <c r="C372" s="100"/>
      <c r="D372" s="100"/>
      <c r="E372" s="90"/>
      <c r="F372" s="90"/>
      <c r="G372" s="90"/>
      <c r="H372" s="90"/>
      <c r="I372" s="90"/>
      <c r="J372" s="90"/>
      <c r="K372" s="90"/>
      <c r="L372" s="90"/>
      <c r="M372" s="90"/>
      <c r="N372" s="90"/>
      <c r="O372" s="90"/>
      <c r="P372" s="90"/>
      <c r="Q372" s="90"/>
      <c r="R372" s="90"/>
      <c r="S372" s="90"/>
      <c r="T372" s="90"/>
      <c r="U372" s="90"/>
      <c r="V372" s="90"/>
      <c r="W372" s="90"/>
    </row>
    <row r="373">
      <c r="A373" s="100"/>
      <c r="B373" s="100"/>
      <c r="C373" s="100"/>
      <c r="D373" s="100"/>
      <c r="E373" s="90"/>
      <c r="F373" s="90"/>
      <c r="G373" s="90"/>
      <c r="H373" s="90"/>
      <c r="I373" s="90"/>
      <c r="J373" s="90"/>
      <c r="K373" s="90"/>
      <c r="L373" s="90"/>
      <c r="M373" s="90"/>
      <c r="N373" s="90"/>
      <c r="O373" s="90"/>
      <c r="P373" s="90"/>
      <c r="Q373" s="90"/>
      <c r="R373" s="90"/>
      <c r="S373" s="90"/>
      <c r="T373" s="90"/>
      <c r="U373" s="90"/>
      <c r="V373" s="90"/>
      <c r="W373" s="90"/>
    </row>
    <row r="374">
      <c r="A374" s="100"/>
      <c r="B374" s="100"/>
      <c r="C374" s="100"/>
      <c r="D374" s="100"/>
      <c r="E374" s="90"/>
      <c r="F374" s="90"/>
      <c r="G374" s="90"/>
      <c r="H374" s="90"/>
      <c r="I374" s="90"/>
      <c r="J374" s="90"/>
      <c r="K374" s="90"/>
      <c r="L374" s="90"/>
      <c r="M374" s="90"/>
      <c r="N374" s="90"/>
      <c r="O374" s="90"/>
      <c r="P374" s="90"/>
      <c r="Q374" s="90"/>
      <c r="R374" s="90"/>
      <c r="S374" s="90"/>
      <c r="T374" s="90"/>
      <c r="U374" s="90"/>
      <c r="V374" s="90"/>
      <c r="W374" s="90"/>
    </row>
    <row r="375">
      <c r="A375" s="100"/>
      <c r="B375" s="100"/>
      <c r="C375" s="100"/>
      <c r="D375" s="100"/>
      <c r="E375" s="90"/>
      <c r="F375" s="90"/>
      <c r="G375" s="90"/>
      <c r="H375" s="90"/>
      <c r="I375" s="90"/>
      <c r="J375" s="90"/>
      <c r="K375" s="90"/>
      <c r="L375" s="90"/>
      <c r="M375" s="90"/>
      <c r="N375" s="90"/>
      <c r="O375" s="90"/>
      <c r="P375" s="90"/>
      <c r="Q375" s="90"/>
      <c r="R375" s="90"/>
      <c r="S375" s="90"/>
      <c r="T375" s="90"/>
      <c r="U375" s="90"/>
      <c r="V375" s="90"/>
      <c r="W375" s="90"/>
    </row>
    <row r="376">
      <c r="A376" s="100"/>
      <c r="B376" s="100"/>
      <c r="C376" s="100"/>
      <c r="D376" s="100"/>
      <c r="E376" s="90"/>
      <c r="F376" s="90"/>
      <c r="G376" s="90"/>
      <c r="H376" s="90"/>
      <c r="I376" s="90"/>
      <c r="J376" s="90"/>
      <c r="K376" s="90"/>
      <c r="L376" s="90"/>
      <c r="M376" s="90"/>
      <c r="N376" s="90"/>
      <c r="O376" s="90"/>
      <c r="P376" s="90"/>
      <c r="Q376" s="90"/>
      <c r="R376" s="90"/>
      <c r="S376" s="90"/>
      <c r="T376" s="90"/>
      <c r="U376" s="90"/>
      <c r="V376" s="90"/>
      <c r="W376" s="90"/>
    </row>
    <row r="377">
      <c r="A377" s="100"/>
      <c r="B377" s="100"/>
      <c r="C377" s="100"/>
      <c r="D377" s="100"/>
      <c r="E377" s="90"/>
      <c r="F377" s="90"/>
      <c r="G377" s="90"/>
      <c r="H377" s="90"/>
      <c r="I377" s="90"/>
      <c r="J377" s="90"/>
      <c r="K377" s="90"/>
      <c r="L377" s="90"/>
      <c r="M377" s="90"/>
      <c r="N377" s="90"/>
      <c r="O377" s="90"/>
      <c r="P377" s="90"/>
      <c r="Q377" s="90"/>
      <c r="R377" s="90"/>
      <c r="S377" s="90"/>
      <c r="T377" s="90"/>
      <c r="U377" s="90"/>
      <c r="V377" s="90"/>
      <c r="W377" s="90"/>
    </row>
    <row r="378">
      <c r="A378" s="100"/>
      <c r="B378" s="100"/>
      <c r="C378" s="100"/>
      <c r="D378" s="100"/>
      <c r="E378" s="90"/>
      <c r="F378" s="90"/>
      <c r="G378" s="90"/>
      <c r="H378" s="90"/>
      <c r="I378" s="90"/>
      <c r="J378" s="90"/>
      <c r="K378" s="90"/>
      <c r="L378" s="90"/>
      <c r="M378" s="90"/>
      <c r="N378" s="90"/>
      <c r="O378" s="90"/>
      <c r="P378" s="90"/>
      <c r="Q378" s="90"/>
      <c r="R378" s="90"/>
      <c r="S378" s="90"/>
      <c r="T378" s="90"/>
      <c r="U378" s="90"/>
      <c r="V378" s="90"/>
      <c r="W378" s="90"/>
    </row>
    <row r="379">
      <c r="A379" s="100"/>
      <c r="B379" s="100"/>
      <c r="C379" s="100"/>
      <c r="D379" s="100"/>
      <c r="E379" s="90"/>
      <c r="F379" s="90"/>
      <c r="G379" s="90"/>
      <c r="H379" s="90"/>
      <c r="I379" s="90"/>
      <c r="J379" s="90"/>
      <c r="K379" s="90"/>
      <c r="L379" s="90"/>
      <c r="M379" s="90"/>
      <c r="N379" s="90"/>
      <c r="O379" s="90"/>
      <c r="P379" s="90"/>
      <c r="Q379" s="90"/>
      <c r="R379" s="90"/>
      <c r="S379" s="90"/>
      <c r="T379" s="90"/>
      <c r="U379" s="90"/>
      <c r="V379" s="90"/>
      <c r="W379" s="90"/>
    </row>
    <row r="380">
      <c r="A380" s="100"/>
      <c r="B380" s="100"/>
      <c r="C380" s="100"/>
      <c r="D380" s="100"/>
      <c r="E380" s="90"/>
      <c r="F380" s="90"/>
      <c r="G380" s="90"/>
      <c r="H380" s="90"/>
      <c r="I380" s="90"/>
      <c r="J380" s="90"/>
      <c r="K380" s="90"/>
      <c r="L380" s="90"/>
      <c r="M380" s="90"/>
      <c r="N380" s="90"/>
      <c r="O380" s="90"/>
      <c r="P380" s="90"/>
      <c r="Q380" s="90"/>
      <c r="R380" s="90"/>
      <c r="S380" s="90"/>
      <c r="T380" s="90"/>
      <c r="U380" s="90"/>
      <c r="V380" s="90"/>
      <c r="W380" s="90"/>
    </row>
    <row r="381">
      <c r="A381" s="100"/>
      <c r="B381" s="100"/>
      <c r="C381" s="100"/>
      <c r="D381" s="100"/>
      <c r="E381" s="90"/>
      <c r="F381" s="90"/>
      <c r="G381" s="90"/>
      <c r="H381" s="90"/>
      <c r="I381" s="90"/>
      <c r="J381" s="90"/>
      <c r="K381" s="90"/>
      <c r="L381" s="90"/>
      <c r="M381" s="90"/>
      <c r="N381" s="90"/>
      <c r="O381" s="90"/>
      <c r="P381" s="90"/>
      <c r="Q381" s="90"/>
      <c r="R381" s="90"/>
      <c r="S381" s="90"/>
      <c r="T381" s="90"/>
      <c r="U381" s="90"/>
      <c r="V381" s="90"/>
      <c r="W381" s="90"/>
    </row>
    <row r="382">
      <c r="A382" s="100"/>
      <c r="B382" s="100"/>
      <c r="C382" s="100"/>
      <c r="D382" s="100"/>
      <c r="E382" s="90"/>
      <c r="F382" s="90"/>
      <c r="G382" s="90"/>
      <c r="H382" s="90"/>
      <c r="I382" s="90"/>
      <c r="J382" s="90"/>
      <c r="K382" s="90"/>
      <c r="L382" s="90"/>
      <c r="M382" s="90"/>
      <c r="N382" s="90"/>
      <c r="O382" s="90"/>
      <c r="P382" s="90"/>
      <c r="Q382" s="90"/>
      <c r="R382" s="90"/>
      <c r="S382" s="90"/>
      <c r="T382" s="90"/>
      <c r="U382" s="90"/>
      <c r="V382" s="90"/>
      <c r="W382" s="90"/>
    </row>
    <row r="383">
      <c r="A383" s="100"/>
      <c r="B383" s="100"/>
      <c r="C383" s="100"/>
      <c r="D383" s="100"/>
      <c r="E383" s="90"/>
      <c r="F383" s="90"/>
      <c r="G383" s="90"/>
      <c r="H383" s="90"/>
      <c r="I383" s="90"/>
      <c r="J383" s="90"/>
      <c r="K383" s="90"/>
      <c r="L383" s="90"/>
      <c r="M383" s="90"/>
      <c r="N383" s="90"/>
      <c r="O383" s="90"/>
      <c r="P383" s="90"/>
      <c r="Q383" s="90"/>
      <c r="R383" s="90"/>
      <c r="S383" s="90"/>
      <c r="T383" s="90"/>
      <c r="U383" s="90"/>
      <c r="V383" s="90"/>
      <c r="W383" s="90"/>
    </row>
    <row r="384">
      <c r="A384" s="100"/>
      <c r="B384" s="100"/>
      <c r="C384" s="100"/>
      <c r="D384" s="100"/>
      <c r="E384" s="90"/>
      <c r="F384" s="90"/>
      <c r="G384" s="90"/>
      <c r="H384" s="90"/>
      <c r="I384" s="90"/>
      <c r="J384" s="90"/>
      <c r="K384" s="90"/>
      <c r="L384" s="90"/>
      <c r="M384" s="90"/>
      <c r="N384" s="90"/>
      <c r="O384" s="90"/>
      <c r="P384" s="90"/>
      <c r="Q384" s="90"/>
      <c r="R384" s="90"/>
      <c r="S384" s="90"/>
      <c r="T384" s="90"/>
      <c r="U384" s="90"/>
      <c r="V384" s="90"/>
      <c r="W384" s="90"/>
    </row>
    <row r="385">
      <c r="A385" s="100"/>
      <c r="B385" s="100"/>
      <c r="C385" s="100"/>
      <c r="D385" s="100"/>
      <c r="E385" s="90"/>
      <c r="F385" s="90"/>
      <c r="G385" s="90"/>
      <c r="H385" s="90"/>
      <c r="I385" s="90"/>
      <c r="J385" s="90"/>
      <c r="K385" s="90"/>
      <c r="L385" s="90"/>
      <c r="M385" s="90"/>
      <c r="N385" s="90"/>
      <c r="O385" s="90"/>
      <c r="P385" s="90"/>
      <c r="Q385" s="90"/>
      <c r="R385" s="90"/>
      <c r="S385" s="90"/>
      <c r="T385" s="90"/>
      <c r="U385" s="90"/>
      <c r="V385" s="90"/>
      <c r="W385" s="90"/>
    </row>
    <row r="386">
      <c r="A386" s="100"/>
      <c r="B386" s="100"/>
      <c r="C386" s="100"/>
      <c r="D386" s="100"/>
      <c r="E386" s="90"/>
      <c r="F386" s="90"/>
      <c r="G386" s="90"/>
      <c r="H386" s="90"/>
      <c r="I386" s="90"/>
      <c r="J386" s="90"/>
      <c r="K386" s="90"/>
      <c r="L386" s="90"/>
      <c r="M386" s="90"/>
      <c r="N386" s="90"/>
      <c r="O386" s="90"/>
      <c r="P386" s="90"/>
      <c r="Q386" s="90"/>
      <c r="R386" s="90"/>
      <c r="S386" s="90"/>
      <c r="T386" s="90"/>
      <c r="U386" s="90"/>
      <c r="V386" s="90"/>
      <c r="W386" s="90"/>
    </row>
    <row r="387">
      <c r="A387" s="100"/>
      <c r="B387" s="100"/>
      <c r="C387" s="100"/>
      <c r="D387" s="100"/>
      <c r="E387" s="90"/>
      <c r="F387" s="90"/>
      <c r="G387" s="90"/>
      <c r="H387" s="90"/>
      <c r="I387" s="90"/>
      <c r="J387" s="90"/>
      <c r="K387" s="90"/>
      <c r="L387" s="90"/>
      <c r="M387" s="90"/>
      <c r="N387" s="90"/>
      <c r="O387" s="90"/>
      <c r="P387" s="90"/>
      <c r="Q387" s="90"/>
      <c r="R387" s="90"/>
      <c r="S387" s="90"/>
      <c r="T387" s="90"/>
      <c r="U387" s="90"/>
      <c r="V387" s="90"/>
      <c r="W387" s="90"/>
    </row>
    <row r="388">
      <c r="A388" s="100"/>
      <c r="B388" s="100"/>
      <c r="C388" s="100"/>
      <c r="D388" s="100"/>
      <c r="E388" s="90"/>
      <c r="F388" s="90"/>
      <c r="G388" s="90"/>
      <c r="H388" s="90"/>
      <c r="I388" s="90"/>
      <c r="J388" s="90"/>
      <c r="K388" s="90"/>
      <c r="L388" s="90"/>
      <c r="M388" s="90"/>
      <c r="N388" s="90"/>
      <c r="O388" s="90"/>
      <c r="P388" s="90"/>
      <c r="Q388" s="90"/>
      <c r="R388" s="90"/>
      <c r="S388" s="90"/>
      <c r="T388" s="90"/>
      <c r="U388" s="90"/>
      <c r="V388" s="90"/>
      <c r="W388" s="90"/>
    </row>
    <row r="389">
      <c r="A389" s="100"/>
      <c r="B389" s="100"/>
      <c r="C389" s="100"/>
      <c r="D389" s="100"/>
      <c r="E389" s="90"/>
      <c r="F389" s="90"/>
      <c r="G389" s="90"/>
      <c r="H389" s="90"/>
      <c r="I389" s="90"/>
      <c r="J389" s="90"/>
      <c r="K389" s="90"/>
      <c r="L389" s="90"/>
      <c r="M389" s="90"/>
      <c r="N389" s="90"/>
      <c r="O389" s="90"/>
      <c r="P389" s="90"/>
      <c r="Q389" s="90"/>
      <c r="R389" s="90"/>
      <c r="S389" s="90"/>
      <c r="T389" s="90"/>
      <c r="U389" s="90"/>
      <c r="V389" s="90"/>
      <c r="W389" s="90"/>
    </row>
    <row r="390">
      <c r="A390" s="100"/>
      <c r="B390" s="100"/>
      <c r="C390" s="100"/>
      <c r="D390" s="100"/>
      <c r="E390" s="90"/>
      <c r="F390" s="90"/>
      <c r="G390" s="90"/>
      <c r="H390" s="90"/>
      <c r="I390" s="90"/>
      <c r="J390" s="90"/>
      <c r="K390" s="90"/>
      <c r="L390" s="90"/>
      <c r="M390" s="90"/>
      <c r="N390" s="90"/>
      <c r="O390" s="90"/>
      <c r="P390" s="90"/>
      <c r="Q390" s="90"/>
      <c r="R390" s="90"/>
      <c r="S390" s="90"/>
      <c r="T390" s="90"/>
      <c r="U390" s="90"/>
      <c r="V390" s="90"/>
      <c r="W390" s="90"/>
    </row>
    <row r="391">
      <c r="A391" s="100"/>
      <c r="B391" s="100"/>
      <c r="C391" s="100"/>
      <c r="D391" s="100"/>
      <c r="E391" s="90"/>
      <c r="F391" s="90"/>
      <c r="G391" s="90"/>
      <c r="H391" s="90"/>
      <c r="I391" s="90"/>
      <c r="J391" s="90"/>
      <c r="K391" s="90"/>
      <c r="L391" s="90"/>
      <c r="M391" s="90"/>
      <c r="N391" s="90"/>
      <c r="O391" s="90"/>
      <c r="P391" s="90"/>
      <c r="Q391" s="90"/>
      <c r="R391" s="90"/>
      <c r="S391" s="90"/>
      <c r="T391" s="90"/>
      <c r="U391" s="90"/>
      <c r="V391" s="90"/>
      <c r="W391" s="90"/>
    </row>
    <row r="392">
      <c r="A392" s="100"/>
      <c r="B392" s="100"/>
      <c r="C392" s="100"/>
      <c r="D392" s="100"/>
      <c r="E392" s="90"/>
      <c r="F392" s="90"/>
      <c r="G392" s="90"/>
      <c r="H392" s="90"/>
      <c r="I392" s="90"/>
      <c r="J392" s="90"/>
      <c r="K392" s="90"/>
      <c r="L392" s="90"/>
      <c r="M392" s="90"/>
      <c r="N392" s="90"/>
      <c r="O392" s="90"/>
      <c r="P392" s="90"/>
      <c r="Q392" s="90"/>
      <c r="R392" s="90"/>
      <c r="S392" s="90"/>
      <c r="T392" s="90"/>
      <c r="U392" s="90"/>
      <c r="V392" s="90"/>
      <c r="W392" s="90"/>
    </row>
    <row r="393">
      <c r="A393" s="100"/>
      <c r="B393" s="100"/>
      <c r="C393" s="100"/>
      <c r="D393" s="100"/>
      <c r="E393" s="90"/>
      <c r="F393" s="90"/>
      <c r="G393" s="90"/>
      <c r="H393" s="90"/>
      <c r="I393" s="90"/>
      <c r="J393" s="90"/>
      <c r="K393" s="90"/>
      <c r="L393" s="90"/>
      <c r="M393" s="90"/>
      <c r="N393" s="90"/>
      <c r="O393" s="90"/>
      <c r="P393" s="90"/>
      <c r="Q393" s="90"/>
      <c r="R393" s="90"/>
      <c r="S393" s="90"/>
      <c r="T393" s="90"/>
      <c r="U393" s="90"/>
      <c r="V393" s="90"/>
      <c r="W393" s="90"/>
    </row>
    <row r="394">
      <c r="A394" s="100"/>
      <c r="B394" s="100"/>
      <c r="C394" s="100"/>
      <c r="D394" s="100"/>
      <c r="E394" s="90"/>
      <c r="F394" s="90"/>
      <c r="G394" s="90"/>
      <c r="H394" s="90"/>
      <c r="I394" s="90"/>
      <c r="J394" s="90"/>
      <c r="K394" s="90"/>
      <c r="L394" s="90"/>
      <c r="M394" s="90"/>
      <c r="N394" s="90"/>
      <c r="O394" s="90"/>
      <c r="P394" s="90"/>
      <c r="Q394" s="90"/>
      <c r="R394" s="90"/>
      <c r="S394" s="90"/>
      <c r="T394" s="90"/>
      <c r="U394" s="90"/>
      <c r="V394" s="90"/>
      <c r="W394" s="90"/>
    </row>
    <row r="395">
      <c r="A395" s="100"/>
      <c r="B395" s="100"/>
      <c r="C395" s="100"/>
      <c r="D395" s="100"/>
      <c r="E395" s="90"/>
      <c r="F395" s="90"/>
      <c r="G395" s="90"/>
      <c r="H395" s="90"/>
      <c r="I395" s="90"/>
      <c r="J395" s="90"/>
      <c r="K395" s="90"/>
      <c r="L395" s="90"/>
      <c r="M395" s="90"/>
      <c r="N395" s="90"/>
      <c r="O395" s="90"/>
      <c r="P395" s="90"/>
      <c r="Q395" s="90"/>
      <c r="R395" s="90"/>
      <c r="S395" s="90"/>
      <c r="T395" s="90"/>
      <c r="U395" s="90"/>
      <c r="V395" s="90"/>
      <c r="W395" s="90"/>
    </row>
    <row r="396">
      <c r="A396" s="100"/>
      <c r="B396" s="100"/>
      <c r="C396" s="100"/>
      <c r="D396" s="100"/>
      <c r="E396" s="90"/>
      <c r="F396" s="90"/>
      <c r="G396" s="90"/>
      <c r="H396" s="90"/>
      <c r="I396" s="90"/>
      <c r="J396" s="90"/>
      <c r="K396" s="90"/>
      <c r="L396" s="90"/>
      <c r="M396" s="90"/>
      <c r="N396" s="90"/>
      <c r="O396" s="90"/>
      <c r="P396" s="90"/>
      <c r="Q396" s="90"/>
      <c r="R396" s="90"/>
      <c r="S396" s="90"/>
      <c r="T396" s="90"/>
      <c r="U396" s="90"/>
      <c r="V396" s="90"/>
      <c r="W396" s="90"/>
    </row>
    <row r="397">
      <c r="A397" s="100"/>
      <c r="B397" s="100"/>
      <c r="C397" s="100"/>
      <c r="D397" s="100"/>
      <c r="E397" s="90"/>
      <c r="F397" s="90"/>
      <c r="G397" s="90"/>
      <c r="H397" s="90"/>
      <c r="I397" s="90"/>
      <c r="J397" s="90"/>
      <c r="K397" s="90"/>
      <c r="L397" s="90"/>
      <c r="M397" s="90"/>
      <c r="N397" s="90"/>
      <c r="O397" s="90"/>
      <c r="P397" s="90"/>
      <c r="Q397" s="90"/>
      <c r="R397" s="90"/>
      <c r="S397" s="90"/>
      <c r="T397" s="90"/>
      <c r="U397" s="90"/>
      <c r="V397" s="90"/>
      <c r="W397" s="90"/>
    </row>
    <row r="398">
      <c r="A398" s="100"/>
      <c r="B398" s="100"/>
      <c r="C398" s="100"/>
      <c r="D398" s="100"/>
      <c r="E398" s="90"/>
      <c r="F398" s="90"/>
      <c r="G398" s="90"/>
      <c r="H398" s="90"/>
      <c r="I398" s="90"/>
      <c r="J398" s="90"/>
      <c r="K398" s="90"/>
      <c r="L398" s="90"/>
      <c r="M398" s="90"/>
      <c r="N398" s="90"/>
      <c r="O398" s="90"/>
      <c r="P398" s="90"/>
      <c r="Q398" s="90"/>
      <c r="R398" s="90"/>
      <c r="S398" s="90"/>
      <c r="T398" s="90"/>
      <c r="U398" s="90"/>
      <c r="V398" s="90"/>
      <c r="W398" s="90"/>
    </row>
    <row r="399">
      <c r="A399" s="100"/>
      <c r="B399" s="100"/>
      <c r="C399" s="100"/>
      <c r="D399" s="100"/>
      <c r="E399" s="90"/>
      <c r="F399" s="90"/>
      <c r="G399" s="90"/>
      <c r="H399" s="90"/>
      <c r="I399" s="90"/>
      <c r="J399" s="90"/>
      <c r="K399" s="90"/>
      <c r="L399" s="90"/>
      <c r="M399" s="90"/>
      <c r="N399" s="90"/>
      <c r="O399" s="90"/>
      <c r="P399" s="90"/>
      <c r="Q399" s="90"/>
      <c r="R399" s="90"/>
      <c r="S399" s="90"/>
      <c r="T399" s="90"/>
      <c r="U399" s="90"/>
      <c r="V399" s="90"/>
      <c r="W399" s="90"/>
    </row>
    <row r="400">
      <c r="A400" s="100"/>
      <c r="B400" s="100"/>
      <c r="C400" s="100"/>
      <c r="D400" s="100"/>
      <c r="E400" s="90"/>
      <c r="F400" s="90"/>
      <c r="G400" s="90"/>
      <c r="H400" s="90"/>
      <c r="I400" s="90"/>
      <c r="J400" s="90"/>
      <c r="K400" s="90"/>
      <c r="L400" s="90"/>
      <c r="M400" s="90"/>
      <c r="N400" s="90"/>
      <c r="O400" s="90"/>
      <c r="P400" s="90"/>
      <c r="Q400" s="90"/>
      <c r="R400" s="90"/>
      <c r="S400" s="90"/>
      <c r="T400" s="90"/>
      <c r="U400" s="90"/>
      <c r="V400" s="90"/>
      <c r="W400" s="90"/>
    </row>
    <row r="401">
      <c r="A401" s="100"/>
      <c r="B401" s="100"/>
      <c r="C401" s="100"/>
      <c r="D401" s="100"/>
      <c r="E401" s="90"/>
      <c r="F401" s="90"/>
      <c r="G401" s="90"/>
      <c r="H401" s="90"/>
      <c r="I401" s="90"/>
      <c r="J401" s="90"/>
      <c r="K401" s="90"/>
      <c r="L401" s="90"/>
      <c r="M401" s="90"/>
      <c r="N401" s="90"/>
      <c r="O401" s="90"/>
      <c r="P401" s="90"/>
      <c r="Q401" s="90"/>
      <c r="R401" s="90"/>
      <c r="S401" s="90"/>
      <c r="T401" s="90"/>
      <c r="U401" s="90"/>
      <c r="V401" s="90"/>
      <c r="W401" s="90"/>
    </row>
    <row r="402">
      <c r="A402" s="100"/>
      <c r="B402" s="100"/>
      <c r="C402" s="100"/>
      <c r="D402" s="100"/>
      <c r="E402" s="90"/>
      <c r="F402" s="90"/>
      <c r="G402" s="90"/>
      <c r="H402" s="90"/>
      <c r="I402" s="90"/>
      <c r="J402" s="90"/>
      <c r="K402" s="90"/>
      <c r="L402" s="90"/>
      <c r="M402" s="90"/>
      <c r="N402" s="90"/>
      <c r="O402" s="90"/>
      <c r="P402" s="90"/>
      <c r="Q402" s="90"/>
      <c r="R402" s="90"/>
      <c r="S402" s="90"/>
      <c r="T402" s="90"/>
      <c r="U402" s="90"/>
      <c r="V402" s="90"/>
      <c r="W402" s="90"/>
    </row>
    <row r="403">
      <c r="A403" s="100"/>
      <c r="B403" s="100"/>
      <c r="C403" s="100"/>
      <c r="D403" s="100"/>
      <c r="E403" s="90"/>
      <c r="F403" s="90"/>
      <c r="G403" s="90"/>
      <c r="H403" s="90"/>
      <c r="I403" s="90"/>
      <c r="J403" s="90"/>
      <c r="K403" s="90"/>
      <c r="L403" s="90"/>
      <c r="M403" s="90"/>
      <c r="N403" s="90"/>
      <c r="O403" s="90"/>
      <c r="P403" s="90"/>
      <c r="Q403" s="90"/>
      <c r="R403" s="90"/>
      <c r="S403" s="90"/>
      <c r="T403" s="90"/>
      <c r="U403" s="90"/>
      <c r="V403" s="90"/>
      <c r="W403" s="90"/>
    </row>
    <row r="404">
      <c r="A404" s="100"/>
      <c r="B404" s="100"/>
      <c r="C404" s="100"/>
      <c r="D404" s="100"/>
      <c r="E404" s="90"/>
      <c r="F404" s="90"/>
      <c r="G404" s="90"/>
      <c r="H404" s="90"/>
      <c r="I404" s="90"/>
      <c r="J404" s="90"/>
      <c r="K404" s="90"/>
      <c r="L404" s="90"/>
      <c r="M404" s="90"/>
      <c r="N404" s="90"/>
      <c r="O404" s="90"/>
      <c r="P404" s="90"/>
      <c r="Q404" s="90"/>
      <c r="R404" s="90"/>
      <c r="S404" s="90"/>
      <c r="T404" s="90"/>
      <c r="U404" s="90"/>
      <c r="V404" s="90"/>
      <c r="W404" s="90"/>
    </row>
    <row r="405">
      <c r="A405" s="100"/>
      <c r="B405" s="100"/>
      <c r="C405" s="100"/>
      <c r="D405" s="100"/>
      <c r="E405" s="90"/>
      <c r="F405" s="90"/>
      <c r="G405" s="90"/>
      <c r="H405" s="90"/>
      <c r="I405" s="90"/>
      <c r="J405" s="90"/>
      <c r="K405" s="90"/>
      <c r="L405" s="90"/>
      <c r="M405" s="90"/>
      <c r="N405" s="90"/>
      <c r="O405" s="90"/>
      <c r="P405" s="90"/>
      <c r="Q405" s="90"/>
      <c r="R405" s="90"/>
      <c r="S405" s="90"/>
      <c r="T405" s="90"/>
      <c r="U405" s="90"/>
      <c r="V405" s="90"/>
      <c r="W405" s="90"/>
    </row>
    <row r="406">
      <c r="A406" s="100"/>
      <c r="B406" s="100"/>
      <c r="C406" s="100"/>
      <c r="D406" s="100"/>
      <c r="E406" s="90"/>
      <c r="F406" s="90"/>
      <c r="G406" s="90"/>
      <c r="H406" s="90"/>
      <c r="I406" s="90"/>
      <c r="J406" s="90"/>
      <c r="K406" s="90"/>
      <c r="L406" s="90"/>
      <c r="M406" s="90"/>
      <c r="N406" s="90"/>
      <c r="O406" s="90"/>
      <c r="P406" s="90"/>
      <c r="Q406" s="90"/>
      <c r="R406" s="90"/>
      <c r="S406" s="90"/>
      <c r="T406" s="90"/>
      <c r="U406" s="90"/>
      <c r="V406" s="90"/>
      <c r="W406" s="90"/>
    </row>
    <row r="407">
      <c r="A407" s="100"/>
      <c r="B407" s="100"/>
      <c r="C407" s="100"/>
      <c r="D407" s="100"/>
      <c r="E407" s="90"/>
      <c r="F407" s="90"/>
      <c r="G407" s="90"/>
      <c r="H407" s="90"/>
      <c r="I407" s="90"/>
      <c r="J407" s="90"/>
      <c r="K407" s="90"/>
      <c r="L407" s="90"/>
      <c r="M407" s="90"/>
      <c r="N407" s="90"/>
      <c r="O407" s="90"/>
      <c r="P407" s="90"/>
      <c r="Q407" s="90"/>
      <c r="R407" s="90"/>
      <c r="S407" s="90"/>
      <c r="T407" s="90"/>
      <c r="U407" s="90"/>
      <c r="V407" s="90"/>
      <c r="W407" s="90"/>
    </row>
    <row r="408">
      <c r="A408" s="100"/>
      <c r="B408" s="100"/>
      <c r="C408" s="100"/>
      <c r="D408" s="100"/>
      <c r="E408" s="90"/>
      <c r="F408" s="90"/>
      <c r="G408" s="90"/>
      <c r="H408" s="90"/>
      <c r="I408" s="90"/>
      <c r="J408" s="90"/>
      <c r="K408" s="90"/>
      <c r="L408" s="90"/>
      <c r="M408" s="90"/>
      <c r="N408" s="90"/>
      <c r="O408" s="90"/>
      <c r="P408" s="90"/>
      <c r="Q408" s="90"/>
      <c r="R408" s="90"/>
      <c r="S408" s="90"/>
      <c r="T408" s="90"/>
      <c r="U408" s="90"/>
      <c r="V408" s="90"/>
      <c r="W408" s="90"/>
    </row>
    <row r="409">
      <c r="A409" s="100"/>
      <c r="B409" s="100"/>
      <c r="C409" s="100"/>
      <c r="D409" s="100"/>
      <c r="E409" s="90"/>
      <c r="F409" s="90"/>
      <c r="G409" s="90"/>
      <c r="H409" s="90"/>
      <c r="I409" s="90"/>
      <c r="J409" s="90"/>
      <c r="K409" s="90"/>
      <c r="L409" s="90"/>
      <c r="M409" s="90"/>
      <c r="N409" s="90"/>
      <c r="O409" s="90"/>
      <c r="P409" s="90"/>
      <c r="Q409" s="90"/>
      <c r="R409" s="90"/>
      <c r="S409" s="90"/>
      <c r="T409" s="90"/>
      <c r="U409" s="90"/>
      <c r="V409" s="90"/>
      <c r="W409" s="90"/>
    </row>
    <row r="410">
      <c r="A410" s="100"/>
      <c r="B410" s="100"/>
      <c r="C410" s="100"/>
      <c r="D410" s="100"/>
      <c r="E410" s="90"/>
      <c r="F410" s="90"/>
      <c r="G410" s="90"/>
      <c r="H410" s="90"/>
      <c r="I410" s="90"/>
      <c r="J410" s="90"/>
      <c r="K410" s="90"/>
      <c r="L410" s="90"/>
      <c r="M410" s="90"/>
      <c r="N410" s="90"/>
      <c r="O410" s="90"/>
      <c r="P410" s="90"/>
      <c r="Q410" s="90"/>
      <c r="R410" s="90"/>
      <c r="S410" s="90"/>
      <c r="T410" s="90"/>
      <c r="U410" s="90"/>
      <c r="V410" s="90"/>
      <c r="W410" s="90"/>
    </row>
    <row r="411">
      <c r="A411" s="100"/>
      <c r="B411" s="100"/>
      <c r="C411" s="100"/>
      <c r="D411" s="100"/>
      <c r="E411" s="90"/>
      <c r="F411" s="90"/>
      <c r="G411" s="90"/>
      <c r="H411" s="90"/>
      <c r="I411" s="90"/>
      <c r="J411" s="90"/>
      <c r="K411" s="90"/>
      <c r="L411" s="90"/>
      <c r="M411" s="90"/>
      <c r="N411" s="90"/>
      <c r="O411" s="90"/>
      <c r="P411" s="90"/>
      <c r="Q411" s="90"/>
      <c r="R411" s="90"/>
      <c r="S411" s="90"/>
      <c r="T411" s="90"/>
      <c r="U411" s="90"/>
      <c r="V411" s="90"/>
      <c r="W411" s="90"/>
    </row>
    <row r="412">
      <c r="A412" s="100"/>
      <c r="B412" s="100"/>
      <c r="C412" s="100"/>
      <c r="D412" s="100"/>
      <c r="E412" s="90"/>
      <c r="F412" s="90"/>
      <c r="G412" s="90"/>
      <c r="H412" s="90"/>
      <c r="I412" s="90"/>
      <c r="J412" s="90"/>
      <c r="K412" s="90"/>
      <c r="L412" s="90"/>
      <c r="M412" s="90"/>
      <c r="N412" s="90"/>
      <c r="O412" s="90"/>
      <c r="P412" s="90"/>
      <c r="Q412" s="90"/>
      <c r="R412" s="90"/>
      <c r="S412" s="90"/>
      <c r="T412" s="90"/>
      <c r="U412" s="90"/>
      <c r="V412" s="90"/>
      <c r="W412" s="90"/>
    </row>
    <row r="413">
      <c r="A413" s="100"/>
      <c r="B413" s="100"/>
      <c r="C413" s="100"/>
      <c r="D413" s="100"/>
      <c r="E413" s="90"/>
      <c r="F413" s="90"/>
      <c r="G413" s="90"/>
      <c r="H413" s="90"/>
      <c r="I413" s="90"/>
      <c r="J413" s="90"/>
      <c r="K413" s="90"/>
      <c r="L413" s="90"/>
      <c r="M413" s="90"/>
      <c r="N413" s="90"/>
      <c r="O413" s="90"/>
      <c r="P413" s="90"/>
      <c r="Q413" s="90"/>
      <c r="R413" s="90"/>
      <c r="S413" s="90"/>
      <c r="T413" s="90"/>
      <c r="U413" s="90"/>
      <c r="V413" s="90"/>
      <c r="W413" s="90"/>
    </row>
    <row r="414">
      <c r="A414" s="100"/>
      <c r="B414" s="100"/>
      <c r="C414" s="100"/>
      <c r="D414" s="100"/>
      <c r="E414" s="90"/>
      <c r="F414" s="90"/>
      <c r="G414" s="90"/>
      <c r="H414" s="90"/>
      <c r="I414" s="90"/>
      <c r="J414" s="90"/>
      <c r="K414" s="90"/>
      <c r="L414" s="90"/>
      <c r="M414" s="90"/>
      <c r="N414" s="90"/>
      <c r="O414" s="90"/>
      <c r="P414" s="90"/>
      <c r="Q414" s="90"/>
      <c r="R414" s="90"/>
      <c r="S414" s="90"/>
      <c r="T414" s="90"/>
      <c r="U414" s="90"/>
      <c r="V414" s="90"/>
      <c r="W414" s="90"/>
    </row>
    <row r="415">
      <c r="A415" s="100"/>
      <c r="B415" s="100"/>
      <c r="C415" s="100"/>
      <c r="D415" s="100"/>
      <c r="E415" s="90"/>
      <c r="F415" s="90"/>
      <c r="G415" s="90"/>
      <c r="H415" s="90"/>
      <c r="I415" s="90"/>
      <c r="J415" s="90"/>
      <c r="K415" s="90"/>
      <c r="L415" s="90"/>
      <c r="M415" s="90"/>
      <c r="N415" s="90"/>
      <c r="O415" s="90"/>
      <c r="P415" s="90"/>
      <c r="Q415" s="90"/>
      <c r="R415" s="90"/>
      <c r="S415" s="90"/>
      <c r="T415" s="90"/>
      <c r="U415" s="90"/>
      <c r="V415" s="90"/>
      <c r="W415" s="90"/>
    </row>
    <row r="416">
      <c r="A416" s="100"/>
      <c r="B416" s="100"/>
      <c r="C416" s="100"/>
      <c r="D416" s="100"/>
      <c r="E416" s="90"/>
      <c r="F416" s="90"/>
      <c r="G416" s="90"/>
      <c r="H416" s="90"/>
      <c r="I416" s="90"/>
      <c r="J416" s="90"/>
      <c r="K416" s="90"/>
      <c r="L416" s="90"/>
      <c r="M416" s="90"/>
      <c r="N416" s="90"/>
      <c r="O416" s="90"/>
      <c r="P416" s="90"/>
      <c r="Q416" s="90"/>
      <c r="R416" s="90"/>
      <c r="S416" s="90"/>
      <c r="T416" s="90"/>
      <c r="U416" s="90"/>
      <c r="V416" s="90"/>
      <c r="W416" s="90"/>
    </row>
    <row r="417">
      <c r="A417" s="100"/>
      <c r="B417" s="100"/>
      <c r="C417" s="100"/>
      <c r="D417" s="100"/>
      <c r="E417" s="90"/>
      <c r="F417" s="90"/>
      <c r="G417" s="90"/>
      <c r="H417" s="90"/>
      <c r="I417" s="90"/>
      <c r="J417" s="90"/>
      <c r="K417" s="90"/>
      <c r="L417" s="90"/>
      <c r="M417" s="90"/>
      <c r="N417" s="90"/>
      <c r="O417" s="90"/>
      <c r="P417" s="90"/>
      <c r="Q417" s="90"/>
      <c r="R417" s="90"/>
      <c r="S417" s="90"/>
      <c r="T417" s="90"/>
      <c r="U417" s="90"/>
      <c r="V417" s="90"/>
      <c r="W417" s="90"/>
    </row>
    <row r="418">
      <c r="A418" s="100"/>
      <c r="B418" s="100"/>
      <c r="C418" s="100"/>
      <c r="D418" s="100"/>
      <c r="E418" s="90"/>
      <c r="F418" s="90"/>
      <c r="G418" s="90"/>
      <c r="H418" s="90"/>
      <c r="I418" s="90"/>
      <c r="J418" s="90"/>
      <c r="K418" s="90"/>
      <c r="L418" s="90"/>
      <c r="M418" s="90"/>
      <c r="N418" s="90"/>
      <c r="O418" s="90"/>
      <c r="P418" s="90"/>
      <c r="Q418" s="90"/>
      <c r="R418" s="90"/>
      <c r="S418" s="90"/>
      <c r="T418" s="90"/>
      <c r="U418" s="90"/>
      <c r="V418" s="90"/>
      <c r="W418" s="90"/>
    </row>
    <row r="419">
      <c r="A419" s="100"/>
      <c r="B419" s="100"/>
      <c r="C419" s="100"/>
      <c r="D419" s="100"/>
      <c r="E419" s="90"/>
      <c r="F419" s="90"/>
      <c r="G419" s="90"/>
      <c r="H419" s="90"/>
      <c r="I419" s="90"/>
      <c r="J419" s="90"/>
      <c r="K419" s="90"/>
      <c r="L419" s="90"/>
      <c r="M419" s="90"/>
      <c r="N419" s="90"/>
      <c r="O419" s="90"/>
      <c r="P419" s="90"/>
      <c r="Q419" s="90"/>
      <c r="R419" s="90"/>
      <c r="S419" s="90"/>
      <c r="T419" s="90"/>
      <c r="U419" s="90"/>
      <c r="V419" s="90"/>
      <c r="W419" s="90"/>
    </row>
    <row r="420">
      <c r="A420" s="100"/>
      <c r="B420" s="100"/>
      <c r="C420" s="100"/>
      <c r="D420" s="100"/>
      <c r="E420" s="90"/>
      <c r="F420" s="90"/>
      <c r="G420" s="90"/>
      <c r="H420" s="90"/>
      <c r="I420" s="90"/>
      <c r="J420" s="90"/>
      <c r="K420" s="90"/>
      <c r="L420" s="90"/>
      <c r="M420" s="90"/>
      <c r="N420" s="90"/>
      <c r="O420" s="90"/>
      <c r="P420" s="90"/>
      <c r="Q420" s="90"/>
      <c r="R420" s="90"/>
      <c r="S420" s="90"/>
      <c r="T420" s="90"/>
      <c r="U420" s="90"/>
      <c r="V420" s="90"/>
      <c r="W420" s="90"/>
    </row>
    <row r="421">
      <c r="A421" s="100"/>
      <c r="B421" s="100"/>
      <c r="C421" s="100"/>
      <c r="D421" s="100"/>
      <c r="E421" s="90"/>
      <c r="F421" s="90"/>
      <c r="G421" s="90"/>
      <c r="H421" s="90"/>
      <c r="I421" s="90"/>
      <c r="J421" s="90"/>
      <c r="K421" s="90"/>
      <c r="L421" s="90"/>
      <c r="M421" s="90"/>
      <c r="N421" s="90"/>
      <c r="O421" s="90"/>
      <c r="P421" s="90"/>
      <c r="Q421" s="90"/>
      <c r="R421" s="90"/>
      <c r="S421" s="90"/>
      <c r="T421" s="90"/>
      <c r="U421" s="90"/>
      <c r="V421" s="90"/>
      <c r="W421" s="90"/>
    </row>
    <row r="422">
      <c r="A422" s="100"/>
      <c r="B422" s="100"/>
      <c r="C422" s="100"/>
      <c r="D422" s="100"/>
      <c r="E422" s="90"/>
      <c r="F422" s="90"/>
      <c r="G422" s="90"/>
      <c r="H422" s="90"/>
      <c r="I422" s="90"/>
      <c r="J422" s="90"/>
      <c r="K422" s="90"/>
      <c r="L422" s="90"/>
      <c r="M422" s="90"/>
      <c r="N422" s="90"/>
      <c r="O422" s="90"/>
      <c r="P422" s="90"/>
      <c r="Q422" s="90"/>
      <c r="R422" s="90"/>
      <c r="S422" s="90"/>
      <c r="T422" s="90"/>
      <c r="U422" s="90"/>
      <c r="V422" s="90"/>
      <c r="W422" s="90"/>
    </row>
    <row r="423">
      <c r="A423" s="100"/>
      <c r="B423" s="100"/>
      <c r="C423" s="100"/>
      <c r="D423" s="100"/>
      <c r="E423" s="90"/>
      <c r="F423" s="90"/>
      <c r="G423" s="90"/>
      <c r="H423" s="90"/>
      <c r="I423" s="90"/>
      <c r="J423" s="90"/>
      <c r="K423" s="90"/>
      <c r="L423" s="90"/>
      <c r="M423" s="90"/>
      <c r="N423" s="90"/>
      <c r="O423" s="90"/>
      <c r="P423" s="90"/>
      <c r="Q423" s="90"/>
      <c r="R423" s="90"/>
      <c r="S423" s="90"/>
      <c r="T423" s="90"/>
      <c r="U423" s="90"/>
      <c r="V423" s="90"/>
      <c r="W423" s="90"/>
    </row>
    <row r="424">
      <c r="A424" s="100"/>
      <c r="B424" s="100"/>
      <c r="C424" s="100"/>
      <c r="D424" s="100"/>
      <c r="E424" s="90"/>
      <c r="F424" s="90"/>
      <c r="G424" s="90"/>
      <c r="H424" s="90"/>
      <c r="I424" s="90"/>
      <c r="J424" s="90"/>
      <c r="K424" s="90"/>
      <c r="L424" s="90"/>
      <c r="M424" s="90"/>
      <c r="N424" s="90"/>
      <c r="O424" s="90"/>
      <c r="P424" s="90"/>
      <c r="Q424" s="90"/>
      <c r="R424" s="90"/>
      <c r="S424" s="90"/>
      <c r="T424" s="90"/>
      <c r="U424" s="90"/>
      <c r="V424" s="90"/>
      <c r="W424" s="90"/>
    </row>
    <row r="425">
      <c r="A425" s="100"/>
      <c r="B425" s="100"/>
      <c r="C425" s="100"/>
      <c r="D425" s="100"/>
      <c r="E425" s="90"/>
      <c r="F425" s="90"/>
      <c r="G425" s="90"/>
      <c r="H425" s="90"/>
      <c r="I425" s="90"/>
      <c r="J425" s="90"/>
      <c r="K425" s="90"/>
      <c r="L425" s="90"/>
      <c r="M425" s="90"/>
      <c r="N425" s="90"/>
      <c r="O425" s="90"/>
      <c r="P425" s="90"/>
      <c r="Q425" s="90"/>
      <c r="R425" s="90"/>
      <c r="S425" s="90"/>
      <c r="T425" s="90"/>
      <c r="U425" s="90"/>
      <c r="V425" s="90"/>
      <c r="W425" s="90"/>
    </row>
    <row r="426">
      <c r="A426" s="100"/>
      <c r="B426" s="100"/>
      <c r="C426" s="100"/>
      <c r="D426" s="100"/>
      <c r="E426" s="90"/>
      <c r="F426" s="90"/>
      <c r="G426" s="90"/>
      <c r="H426" s="90"/>
      <c r="I426" s="90"/>
      <c r="J426" s="90"/>
      <c r="K426" s="90"/>
      <c r="L426" s="90"/>
      <c r="M426" s="90"/>
      <c r="N426" s="90"/>
      <c r="O426" s="90"/>
      <c r="P426" s="90"/>
      <c r="Q426" s="90"/>
      <c r="R426" s="90"/>
      <c r="S426" s="90"/>
      <c r="T426" s="90"/>
      <c r="U426" s="90"/>
      <c r="V426" s="90"/>
      <c r="W426" s="90"/>
    </row>
    <row r="427">
      <c r="A427" s="100"/>
      <c r="B427" s="100"/>
      <c r="C427" s="100"/>
      <c r="D427" s="100"/>
      <c r="E427" s="90"/>
      <c r="F427" s="90"/>
      <c r="G427" s="90"/>
      <c r="H427" s="90"/>
      <c r="I427" s="90"/>
      <c r="J427" s="90"/>
      <c r="K427" s="90"/>
      <c r="L427" s="90"/>
      <c r="M427" s="90"/>
      <c r="N427" s="90"/>
      <c r="O427" s="90"/>
      <c r="P427" s="90"/>
      <c r="Q427" s="90"/>
      <c r="R427" s="90"/>
      <c r="S427" s="90"/>
      <c r="T427" s="90"/>
      <c r="U427" s="90"/>
      <c r="V427" s="90"/>
      <c r="W427" s="90"/>
    </row>
    <row r="428">
      <c r="A428" s="100"/>
      <c r="B428" s="100"/>
      <c r="C428" s="100"/>
      <c r="D428" s="100"/>
      <c r="E428" s="90"/>
      <c r="F428" s="90"/>
      <c r="G428" s="90"/>
      <c r="H428" s="90"/>
      <c r="I428" s="90"/>
      <c r="J428" s="90"/>
      <c r="K428" s="90"/>
      <c r="L428" s="90"/>
      <c r="M428" s="90"/>
      <c r="N428" s="90"/>
      <c r="O428" s="90"/>
      <c r="P428" s="90"/>
      <c r="Q428" s="90"/>
      <c r="R428" s="90"/>
      <c r="S428" s="90"/>
      <c r="T428" s="90"/>
      <c r="U428" s="90"/>
      <c r="V428" s="90"/>
      <c r="W428" s="90"/>
    </row>
    <row r="429">
      <c r="A429" s="100"/>
      <c r="B429" s="100"/>
      <c r="C429" s="100"/>
      <c r="D429" s="100"/>
      <c r="E429" s="90"/>
      <c r="F429" s="90"/>
      <c r="G429" s="90"/>
      <c r="H429" s="90"/>
      <c r="I429" s="90"/>
      <c r="J429" s="90"/>
      <c r="K429" s="90"/>
      <c r="L429" s="90"/>
      <c r="M429" s="90"/>
      <c r="N429" s="90"/>
      <c r="O429" s="90"/>
      <c r="P429" s="90"/>
      <c r="Q429" s="90"/>
      <c r="R429" s="90"/>
      <c r="S429" s="90"/>
      <c r="T429" s="90"/>
      <c r="U429" s="90"/>
      <c r="V429" s="90"/>
      <c r="W429" s="90"/>
    </row>
    <row r="430">
      <c r="A430" s="100"/>
      <c r="B430" s="100"/>
      <c r="C430" s="100"/>
      <c r="D430" s="100"/>
      <c r="E430" s="90"/>
      <c r="F430" s="90"/>
      <c r="G430" s="90"/>
      <c r="H430" s="90"/>
      <c r="I430" s="90"/>
      <c r="J430" s="90"/>
      <c r="K430" s="90"/>
      <c r="L430" s="90"/>
      <c r="M430" s="90"/>
      <c r="N430" s="90"/>
      <c r="O430" s="90"/>
      <c r="P430" s="90"/>
      <c r="Q430" s="90"/>
      <c r="R430" s="90"/>
      <c r="S430" s="90"/>
      <c r="T430" s="90"/>
      <c r="U430" s="90"/>
      <c r="V430" s="90"/>
      <c r="W430" s="90"/>
    </row>
    <row r="431">
      <c r="A431" s="100"/>
      <c r="B431" s="100"/>
      <c r="C431" s="100"/>
      <c r="D431" s="100"/>
      <c r="E431" s="90"/>
      <c r="F431" s="90"/>
      <c r="G431" s="90"/>
      <c r="H431" s="90"/>
      <c r="I431" s="90"/>
      <c r="J431" s="90"/>
      <c r="K431" s="90"/>
      <c r="L431" s="90"/>
      <c r="M431" s="90"/>
      <c r="N431" s="90"/>
      <c r="O431" s="90"/>
      <c r="P431" s="90"/>
      <c r="Q431" s="90"/>
      <c r="R431" s="90"/>
      <c r="S431" s="90"/>
      <c r="T431" s="90"/>
      <c r="U431" s="90"/>
      <c r="V431" s="90"/>
      <c r="W431" s="90"/>
    </row>
    <row r="432">
      <c r="A432" s="100"/>
      <c r="B432" s="100"/>
      <c r="C432" s="100"/>
      <c r="D432" s="100"/>
      <c r="E432" s="90"/>
      <c r="F432" s="90"/>
      <c r="G432" s="90"/>
      <c r="H432" s="90"/>
      <c r="I432" s="90"/>
      <c r="J432" s="90"/>
      <c r="K432" s="90"/>
      <c r="L432" s="90"/>
      <c r="M432" s="90"/>
      <c r="N432" s="90"/>
      <c r="O432" s="90"/>
      <c r="P432" s="90"/>
      <c r="Q432" s="90"/>
      <c r="R432" s="90"/>
      <c r="S432" s="90"/>
      <c r="T432" s="90"/>
      <c r="U432" s="90"/>
      <c r="V432" s="90"/>
      <c r="W432" s="90"/>
    </row>
    <row r="433">
      <c r="A433" s="100"/>
      <c r="B433" s="100"/>
      <c r="C433" s="100"/>
      <c r="D433" s="100"/>
      <c r="E433" s="90"/>
      <c r="F433" s="90"/>
      <c r="G433" s="90"/>
      <c r="H433" s="90"/>
      <c r="I433" s="90"/>
      <c r="J433" s="90"/>
      <c r="K433" s="90"/>
      <c r="L433" s="90"/>
      <c r="M433" s="90"/>
      <c r="N433" s="90"/>
      <c r="O433" s="90"/>
      <c r="P433" s="90"/>
      <c r="Q433" s="90"/>
      <c r="R433" s="90"/>
      <c r="S433" s="90"/>
      <c r="T433" s="90"/>
      <c r="U433" s="90"/>
      <c r="V433" s="90"/>
      <c r="W433" s="90"/>
    </row>
    <row r="434">
      <c r="A434" s="100"/>
      <c r="B434" s="100"/>
      <c r="C434" s="100"/>
      <c r="D434" s="100"/>
      <c r="E434" s="90"/>
      <c r="F434" s="90"/>
      <c r="G434" s="90"/>
      <c r="H434" s="90"/>
      <c r="I434" s="90"/>
      <c r="J434" s="90"/>
      <c r="K434" s="90"/>
      <c r="L434" s="90"/>
      <c r="M434" s="90"/>
      <c r="N434" s="90"/>
      <c r="O434" s="90"/>
      <c r="P434" s="90"/>
      <c r="Q434" s="90"/>
      <c r="R434" s="90"/>
      <c r="S434" s="90"/>
      <c r="T434" s="90"/>
      <c r="U434" s="90"/>
      <c r="V434" s="90"/>
      <c r="W434" s="90"/>
    </row>
    <row r="435">
      <c r="A435" s="100"/>
      <c r="B435" s="100"/>
      <c r="C435" s="100"/>
      <c r="D435" s="100"/>
      <c r="E435" s="90"/>
      <c r="F435" s="90"/>
      <c r="G435" s="90"/>
      <c r="H435" s="90"/>
      <c r="I435" s="90"/>
      <c r="J435" s="90"/>
      <c r="K435" s="90"/>
      <c r="L435" s="90"/>
      <c r="M435" s="90"/>
      <c r="N435" s="90"/>
      <c r="O435" s="90"/>
      <c r="P435" s="90"/>
      <c r="Q435" s="90"/>
      <c r="R435" s="90"/>
      <c r="S435" s="90"/>
      <c r="T435" s="90"/>
      <c r="U435" s="90"/>
      <c r="V435" s="90"/>
      <c r="W435" s="90"/>
    </row>
    <row r="436">
      <c r="A436" s="100"/>
      <c r="B436" s="100"/>
      <c r="C436" s="100"/>
      <c r="D436" s="100"/>
      <c r="E436" s="90"/>
      <c r="F436" s="90"/>
      <c r="G436" s="90"/>
      <c r="H436" s="90"/>
      <c r="I436" s="90"/>
      <c r="J436" s="90"/>
      <c r="K436" s="90"/>
      <c r="L436" s="90"/>
      <c r="M436" s="90"/>
      <c r="N436" s="90"/>
      <c r="O436" s="90"/>
      <c r="P436" s="90"/>
      <c r="Q436" s="90"/>
      <c r="R436" s="90"/>
      <c r="S436" s="90"/>
      <c r="T436" s="90"/>
      <c r="U436" s="90"/>
      <c r="V436" s="90"/>
      <c r="W436" s="90"/>
    </row>
    <row r="437">
      <c r="A437" s="100"/>
      <c r="B437" s="100"/>
      <c r="C437" s="100"/>
      <c r="D437" s="100"/>
      <c r="E437" s="90"/>
      <c r="F437" s="90"/>
      <c r="G437" s="90"/>
      <c r="H437" s="90"/>
      <c r="I437" s="90"/>
      <c r="J437" s="90"/>
      <c r="K437" s="90"/>
      <c r="L437" s="90"/>
      <c r="M437" s="90"/>
      <c r="N437" s="90"/>
      <c r="O437" s="90"/>
      <c r="P437" s="90"/>
      <c r="Q437" s="90"/>
      <c r="R437" s="90"/>
      <c r="S437" s="90"/>
      <c r="T437" s="90"/>
      <c r="U437" s="90"/>
      <c r="V437" s="90"/>
      <c r="W437" s="90"/>
    </row>
    <row r="438">
      <c r="A438" s="100"/>
      <c r="B438" s="100"/>
      <c r="C438" s="100"/>
      <c r="D438" s="100"/>
      <c r="E438" s="90"/>
      <c r="F438" s="90"/>
      <c r="G438" s="90"/>
      <c r="H438" s="90"/>
      <c r="I438" s="90"/>
      <c r="J438" s="90"/>
      <c r="K438" s="90"/>
      <c r="L438" s="90"/>
      <c r="M438" s="90"/>
      <c r="N438" s="90"/>
      <c r="O438" s="90"/>
      <c r="P438" s="90"/>
      <c r="Q438" s="90"/>
      <c r="R438" s="90"/>
      <c r="S438" s="90"/>
      <c r="T438" s="90"/>
      <c r="U438" s="90"/>
      <c r="V438" s="90"/>
      <c r="W438" s="90"/>
    </row>
    <row r="439">
      <c r="A439" s="100"/>
      <c r="B439" s="100"/>
      <c r="C439" s="100"/>
      <c r="D439" s="100"/>
      <c r="E439" s="90"/>
      <c r="F439" s="90"/>
      <c r="G439" s="90"/>
      <c r="H439" s="90"/>
      <c r="I439" s="90"/>
      <c r="J439" s="90"/>
      <c r="K439" s="90"/>
      <c r="L439" s="90"/>
      <c r="M439" s="90"/>
      <c r="N439" s="90"/>
      <c r="O439" s="90"/>
      <c r="P439" s="90"/>
      <c r="Q439" s="90"/>
      <c r="R439" s="90"/>
      <c r="S439" s="90"/>
      <c r="T439" s="90"/>
      <c r="U439" s="90"/>
      <c r="V439" s="90"/>
      <c r="W439" s="90"/>
    </row>
    <row r="440">
      <c r="A440" s="100"/>
      <c r="B440" s="100"/>
      <c r="C440" s="100"/>
      <c r="D440" s="100"/>
      <c r="E440" s="90"/>
      <c r="F440" s="90"/>
      <c r="G440" s="90"/>
      <c r="H440" s="90"/>
      <c r="I440" s="90"/>
      <c r="J440" s="90"/>
      <c r="K440" s="90"/>
      <c r="L440" s="90"/>
      <c r="M440" s="90"/>
      <c r="N440" s="90"/>
      <c r="O440" s="90"/>
      <c r="P440" s="90"/>
      <c r="Q440" s="90"/>
      <c r="R440" s="90"/>
      <c r="S440" s="90"/>
      <c r="T440" s="90"/>
      <c r="U440" s="90"/>
      <c r="V440" s="90"/>
      <c r="W440" s="90"/>
    </row>
    <row r="441">
      <c r="A441" s="100"/>
      <c r="B441" s="100"/>
      <c r="C441" s="100"/>
      <c r="D441" s="100"/>
      <c r="E441" s="90"/>
      <c r="F441" s="90"/>
      <c r="G441" s="90"/>
      <c r="H441" s="90"/>
      <c r="I441" s="90"/>
      <c r="J441" s="90"/>
      <c r="K441" s="90"/>
      <c r="L441" s="90"/>
      <c r="M441" s="90"/>
      <c r="N441" s="90"/>
      <c r="O441" s="90"/>
      <c r="P441" s="90"/>
      <c r="Q441" s="90"/>
      <c r="R441" s="90"/>
      <c r="S441" s="90"/>
      <c r="T441" s="90"/>
      <c r="U441" s="90"/>
      <c r="V441" s="90"/>
      <c r="W441" s="90"/>
    </row>
    <row r="442">
      <c r="A442" s="100"/>
      <c r="B442" s="100"/>
      <c r="C442" s="100"/>
      <c r="D442" s="100"/>
      <c r="E442" s="90"/>
      <c r="F442" s="90"/>
      <c r="G442" s="90"/>
      <c r="H442" s="90"/>
      <c r="I442" s="90"/>
      <c r="J442" s="90"/>
      <c r="K442" s="90"/>
      <c r="L442" s="90"/>
      <c r="M442" s="90"/>
      <c r="N442" s="90"/>
      <c r="O442" s="90"/>
      <c r="P442" s="90"/>
      <c r="Q442" s="90"/>
      <c r="R442" s="90"/>
      <c r="S442" s="90"/>
      <c r="T442" s="90"/>
      <c r="U442" s="90"/>
      <c r="V442" s="90"/>
      <c r="W442" s="90"/>
    </row>
    <row r="443">
      <c r="A443" s="100"/>
      <c r="B443" s="100"/>
      <c r="C443" s="100"/>
      <c r="D443" s="100"/>
      <c r="E443" s="90"/>
      <c r="F443" s="90"/>
      <c r="G443" s="90"/>
      <c r="H443" s="90"/>
      <c r="I443" s="90"/>
      <c r="J443" s="90"/>
      <c r="K443" s="90"/>
      <c r="L443" s="90"/>
      <c r="M443" s="90"/>
      <c r="N443" s="90"/>
      <c r="O443" s="90"/>
      <c r="P443" s="90"/>
      <c r="Q443" s="90"/>
      <c r="R443" s="90"/>
      <c r="S443" s="90"/>
      <c r="T443" s="90"/>
      <c r="U443" s="90"/>
      <c r="V443" s="90"/>
      <c r="W443" s="90"/>
    </row>
    <row r="444">
      <c r="A444" s="100"/>
      <c r="B444" s="100"/>
      <c r="C444" s="100"/>
      <c r="D444" s="100"/>
      <c r="E444" s="90"/>
      <c r="F444" s="90"/>
      <c r="G444" s="90"/>
      <c r="H444" s="90"/>
      <c r="I444" s="90"/>
      <c r="J444" s="90"/>
      <c r="K444" s="90"/>
      <c r="L444" s="90"/>
      <c r="M444" s="90"/>
      <c r="N444" s="90"/>
      <c r="O444" s="90"/>
      <c r="P444" s="90"/>
      <c r="Q444" s="90"/>
      <c r="R444" s="90"/>
      <c r="S444" s="90"/>
      <c r="T444" s="90"/>
      <c r="U444" s="90"/>
      <c r="V444" s="90"/>
      <c r="W444" s="90"/>
    </row>
    <row r="445">
      <c r="A445" s="100"/>
      <c r="B445" s="100"/>
      <c r="C445" s="100"/>
      <c r="D445" s="100"/>
      <c r="E445" s="90"/>
      <c r="F445" s="90"/>
      <c r="G445" s="90"/>
      <c r="H445" s="90"/>
      <c r="I445" s="90"/>
      <c r="J445" s="90"/>
      <c r="K445" s="90"/>
      <c r="L445" s="90"/>
      <c r="M445" s="90"/>
      <c r="N445" s="90"/>
      <c r="O445" s="90"/>
      <c r="P445" s="90"/>
      <c r="Q445" s="90"/>
      <c r="R445" s="90"/>
      <c r="S445" s="90"/>
      <c r="T445" s="90"/>
      <c r="U445" s="90"/>
      <c r="V445" s="90"/>
      <c r="W445" s="90"/>
    </row>
    <row r="446">
      <c r="A446" s="100"/>
      <c r="B446" s="100"/>
      <c r="C446" s="100"/>
      <c r="D446" s="100"/>
      <c r="E446" s="90"/>
      <c r="F446" s="90"/>
      <c r="G446" s="90"/>
      <c r="H446" s="90"/>
      <c r="I446" s="90"/>
      <c r="J446" s="90"/>
      <c r="K446" s="90"/>
      <c r="L446" s="90"/>
      <c r="M446" s="90"/>
      <c r="N446" s="90"/>
      <c r="O446" s="90"/>
      <c r="P446" s="90"/>
      <c r="Q446" s="90"/>
      <c r="R446" s="90"/>
      <c r="S446" s="90"/>
      <c r="T446" s="90"/>
      <c r="U446" s="90"/>
      <c r="V446" s="90"/>
      <c r="W446" s="90"/>
    </row>
    <row r="447">
      <c r="A447" s="100"/>
      <c r="B447" s="100"/>
      <c r="C447" s="100"/>
      <c r="D447" s="100"/>
      <c r="E447" s="90"/>
      <c r="F447" s="90"/>
      <c r="G447" s="90"/>
      <c r="H447" s="90"/>
      <c r="I447" s="90"/>
      <c r="J447" s="90"/>
      <c r="K447" s="90"/>
      <c r="L447" s="90"/>
      <c r="M447" s="90"/>
      <c r="N447" s="90"/>
      <c r="O447" s="90"/>
      <c r="P447" s="90"/>
      <c r="Q447" s="90"/>
      <c r="R447" s="90"/>
      <c r="S447" s="90"/>
      <c r="T447" s="90"/>
      <c r="U447" s="90"/>
      <c r="V447" s="90"/>
      <c r="W447" s="90"/>
    </row>
    <row r="448">
      <c r="A448" s="100"/>
      <c r="B448" s="100"/>
      <c r="C448" s="100"/>
      <c r="D448" s="100"/>
      <c r="E448" s="90"/>
      <c r="F448" s="90"/>
      <c r="G448" s="90"/>
      <c r="H448" s="90"/>
      <c r="I448" s="90"/>
      <c r="J448" s="90"/>
      <c r="K448" s="90"/>
      <c r="L448" s="90"/>
      <c r="M448" s="90"/>
      <c r="N448" s="90"/>
      <c r="O448" s="90"/>
      <c r="P448" s="90"/>
      <c r="Q448" s="90"/>
      <c r="R448" s="90"/>
      <c r="S448" s="90"/>
      <c r="T448" s="90"/>
      <c r="U448" s="90"/>
      <c r="V448" s="90"/>
      <c r="W448" s="90"/>
    </row>
    <row r="449">
      <c r="A449" s="100"/>
      <c r="B449" s="100"/>
      <c r="C449" s="100"/>
      <c r="D449" s="100"/>
      <c r="E449" s="90"/>
      <c r="F449" s="90"/>
      <c r="G449" s="90"/>
      <c r="H449" s="90"/>
      <c r="I449" s="90"/>
      <c r="J449" s="90"/>
      <c r="K449" s="90"/>
      <c r="L449" s="90"/>
      <c r="M449" s="90"/>
      <c r="N449" s="90"/>
      <c r="O449" s="90"/>
      <c r="P449" s="90"/>
      <c r="Q449" s="90"/>
      <c r="R449" s="90"/>
      <c r="S449" s="90"/>
      <c r="T449" s="90"/>
      <c r="U449" s="90"/>
      <c r="V449" s="90"/>
      <c r="W449" s="90"/>
    </row>
    <row r="450">
      <c r="A450" s="100"/>
      <c r="B450" s="100"/>
      <c r="C450" s="100"/>
      <c r="D450" s="100"/>
      <c r="E450" s="90"/>
      <c r="F450" s="90"/>
      <c r="G450" s="90"/>
      <c r="H450" s="90"/>
      <c r="I450" s="90"/>
      <c r="J450" s="90"/>
      <c r="K450" s="90"/>
      <c r="L450" s="90"/>
      <c r="M450" s="90"/>
      <c r="N450" s="90"/>
      <c r="O450" s="90"/>
      <c r="P450" s="90"/>
      <c r="Q450" s="90"/>
      <c r="R450" s="90"/>
      <c r="S450" s="90"/>
      <c r="T450" s="90"/>
      <c r="U450" s="90"/>
      <c r="V450" s="90"/>
      <c r="W450" s="90"/>
    </row>
    <row r="451">
      <c r="A451" s="100"/>
      <c r="B451" s="100"/>
      <c r="C451" s="100"/>
      <c r="D451" s="100"/>
      <c r="E451" s="90"/>
      <c r="F451" s="90"/>
      <c r="G451" s="90"/>
      <c r="H451" s="90"/>
      <c r="I451" s="90"/>
      <c r="J451" s="90"/>
      <c r="K451" s="90"/>
      <c r="L451" s="90"/>
      <c r="M451" s="90"/>
      <c r="N451" s="90"/>
      <c r="O451" s="90"/>
      <c r="P451" s="90"/>
      <c r="Q451" s="90"/>
      <c r="R451" s="90"/>
      <c r="S451" s="90"/>
      <c r="T451" s="90"/>
      <c r="U451" s="90"/>
      <c r="V451" s="90"/>
      <c r="W451" s="90"/>
    </row>
    <row r="452">
      <c r="A452" s="100"/>
      <c r="B452" s="100"/>
      <c r="C452" s="100"/>
      <c r="D452" s="100"/>
      <c r="E452" s="90"/>
      <c r="F452" s="90"/>
      <c r="G452" s="90"/>
      <c r="H452" s="90"/>
      <c r="I452" s="90"/>
      <c r="J452" s="90"/>
      <c r="K452" s="90"/>
      <c r="L452" s="90"/>
      <c r="M452" s="90"/>
      <c r="N452" s="90"/>
      <c r="O452" s="90"/>
      <c r="P452" s="90"/>
      <c r="Q452" s="90"/>
      <c r="R452" s="90"/>
      <c r="S452" s="90"/>
      <c r="T452" s="90"/>
      <c r="U452" s="90"/>
      <c r="V452" s="90"/>
      <c r="W452" s="90"/>
    </row>
    <row r="453">
      <c r="A453" s="100"/>
      <c r="B453" s="100"/>
      <c r="C453" s="100"/>
      <c r="D453" s="100"/>
      <c r="E453" s="90"/>
      <c r="F453" s="90"/>
      <c r="G453" s="90"/>
      <c r="H453" s="90"/>
      <c r="I453" s="90"/>
      <c r="J453" s="90"/>
      <c r="K453" s="90"/>
      <c r="L453" s="90"/>
      <c r="M453" s="90"/>
      <c r="N453" s="90"/>
      <c r="O453" s="90"/>
      <c r="P453" s="90"/>
      <c r="Q453" s="90"/>
      <c r="R453" s="90"/>
      <c r="S453" s="90"/>
      <c r="T453" s="90"/>
      <c r="U453" s="90"/>
      <c r="V453" s="90"/>
      <c r="W453" s="90"/>
    </row>
    <row r="454">
      <c r="A454" s="100"/>
      <c r="B454" s="100"/>
      <c r="C454" s="100"/>
      <c r="D454" s="100"/>
      <c r="E454" s="90"/>
      <c r="F454" s="90"/>
      <c r="G454" s="90"/>
      <c r="H454" s="90"/>
      <c r="I454" s="90"/>
      <c r="J454" s="90"/>
      <c r="K454" s="90"/>
      <c r="L454" s="90"/>
      <c r="M454" s="90"/>
      <c r="N454" s="90"/>
      <c r="O454" s="90"/>
      <c r="P454" s="90"/>
      <c r="Q454" s="90"/>
      <c r="R454" s="90"/>
      <c r="S454" s="90"/>
      <c r="T454" s="90"/>
      <c r="U454" s="90"/>
      <c r="V454" s="90"/>
      <c r="W454" s="90"/>
    </row>
    <row r="455">
      <c r="A455" s="100"/>
      <c r="B455" s="100"/>
      <c r="C455" s="100"/>
      <c r="D455" s="100"/>
      <c r="E455" s="90"/>
      <c r="F455" s="90"/>
      <c r="G455" s="90"/>
      <c r="H455" s="90"/>
      <c r="I455" s="90"/>
      <c r="J455" s="90"/>
      <c r="K455" s="90"/>
      <c r="L455" s="90"/>
      <c r="M455" s="90"/>
      <c r="N455" s="90"/>
      <c r="O455" s="90"/>
      <c r="P455" s="90"/>
      <c r="Q455" s="90"/>
      <c r="R455" s="90"/>
      <c r="S455" s="90"/>
      <c r="T455" s="90"/>
      <c r="U455" s="90"/>
      <c r="V455" s="90"/>
      <c r="W455" s="90"/>
    </row>
    <row r="456">
      <c r="A456" s="100"/>
      <c r="B456" s="100"/>
      <c r="C456" s="100"/>
      <c r="D456" s="100"/>
      <c r="E456" s="90"/>
      <c r="F456" s="90"/>
      <c r="G456" s="90"/>
      <c r="H456" s="90"/>
      <c r="I456" s="90"/>
      <c r="J456" s="90"/>
      <c r="K456" s="90"/>
      <c r="L456" s="90"/>
      <c r="M456" s="90"/>
      <c r="N456" s="90"/>
      <c r="O456" s="90"/>
      <c r="P456" s="90"/>
      <c r="Q456" s="90"/>
      <c r="R456" s="90"/>
      <c r="S456" s="90"/>
      <c r="T456" s="90"/>
      <c r="U456" s="90"/>
      <c r="V456" s="90"/>
      <c r="W456" s="90"/>
    </row>
    <row r="457">
      <c r="A457" s="100"/>
      <c r="B457" s="100"/>
      <c r="C457" s="100"/>
      <c r="D457" s="100"/>
      <c r="E457" s="90"/>
      <c r="F457" s="90"/>
      <c r="G457" s="90"/>
      <c r="H457" s="90"/>
      <c r="I457" s="90"/>
      <c r="J457" s="90"/>
      <c r="K457" s="90"/>
      <c r="L457" s="90"/>
      <c r="M457" s="90"/>
      <c r="N457" s="90"/>
      <c r="O457" s="90"/>
      <c r="P457" s="90"/>
      <c r="Q457" s="90"/>
      <c r="R457" s="90"/>
      <c r="S457" s="90"/>
      <c r="T457" s="90"/>
      <c r="U457" s="90"/>
      <c r="V457" s="90"/>
      <c r="W457" s="90"/>
    </row>
    <row r="458">
      <c r="A458" s="100"/>
      <c r="B458" s="100"/>
      <c r="C458" s="100"/>
      <c r="D458" s="100"/>
      <c r="E458" s="90"/>
      <c r="F458" s="90"/>
      <c r="G458" s="90"/>
      <c r="H458" s="90"/>
      <c r="I458" s="90"/>
      <c r="J458" s="90"/>
      <c r="K458" s="90"/>
      <c r="L458" s="90"/>
      <c r="M458" s="90"/>
      <c r="N458" s="90"/>
      <c r="O458" s="90"/>
      <c r="P458" s="90"/>
      <c r="Q458" s="90"/>
      <c r="R458" s="90"/>
      <c r="S458" s="90"/>
      <c r="T458" s="90"/>
      <c r="U458" s="90"/>
      <c r="V458" s="90"/>
      <c r="W458" s="90"/>
    </row>
    <row r="459">
      <c r="A459" s="100"/>
      <c r="B459" s="100"/>
      <c r="C459" s="100"/>
      <c r="D459" s="100"/>
      <c r="E459" s="90"/>
      <c r="F459" s="90"/>
      <c r="G459" s="90"/>
      <c r="H459" s="90"/>
      <c r="I459" s="90"/>
      <c r="J459" s="90"/>
      <c r="K459" s="90"/>
      <c r="L459" s="90"/>
      <c r="M459" s="90"/>
      <c r="N459" s="90"/>
      <c r="O459" s="90"/>
      <c r="P459" s="90"/>
      <c r="Q459" s="90"/>
      <c r="R459" s="90"/>
      <c r="S459" s="90"/>
      <c r="T459" s="90"/>
      <c r="U459" s="90"/>
      <c r="V459" s="90"/>
      <c r="W459" s="90"/>
    </row>
    <row r="460">
      <c r="A460" s="100"/>
      <c r="B460" s="100"/>
      <c r="C460" s="100"/>
      <c r="D460" s="100"/>
      <c r="E460" s="90"/>
      <c r="F460" s="90"/>
      <c r="G460" s="90"/>
      <c r="H460" s="90"/>
      <c r="I460" s="90"/>
      <c r="J460" s="90"/>
      <c r="K460" s="90"/>
      <c r="L460" s="90"/>
      <c r="M460" s="90"/>
      <c r="N460" s="90"/>
      <c r="O460" s="90"/>
      <c r="P460" s="90"/>
      <c r="Q460" s="90"/>
      <c r="R460" s="90"/>
      <c r="S460" s="90"/>
      <c r="T460" s="90"/>
      <c r="U460" s="90"/>
      <c r="V460" s="90"/>
      <c r="W460" s="90"/>
    </row>
    <row r="461">
      <c r="A461" s="100"/>
      <c r="B461" s="100"/>
      <c r="C461" s="100"/>
      <c r="D461" s="100"/>
      <c r="E461" s="90"/>
      <c r="F461" s="90"/>
      <c r="G461" s="90"/>
      <c r="H461" s="90"/>
      <c r="I461" s="90"/>
      <c r="J461" s="90"/>
      <c r="K461" s="90"/>
      <c r="L461" s="90"/>
      <c r="M461" s="90"/>
      <c r="N461" s="90"/>
      <c r="O461" s="90"/>
      <c r="P461" s="90"/>
      <c r="Q461" s="90"/>
      <c r="R461" s="90"/>
      <c r="S461" s="90"/>
      <c r="T461" s="90"/>
      <c r="U461" s="90"/>
      <c r="V461" s="90"/>
      <c r="W461" s="90"/>
    </row>
    <row r="462">
      <c r="A462" s="100"/>
      <c r="B462" s="100"/>
      <c r="C462" s="100"/>
      <c r="D462" s="100"/>
      <c r="E462" s="90"/>
      <c r="F462" s="90"/>
      <c r="G462" s="90"/>
      <c r="H462" s="90"/>
      <c r="I462" s="90"/>
      <c r="J462" s="90"/>
      <c r="K462" s="90"/>
      <c r="L462" s="90"/>
      <c r="M462" s="90"/>
      <c r="N462" s="90"/>
      <c r="O462" s="90"/>
      <c r="P462" s="90"/>
      <c r="Q462" s="90"/>
      <c r="R462" s="90"/>
      <c r="S462" s="90"/>
      <c r="T462" s="90"/>
      <c r="U462" s="90"/>
      <c r="V462" s="90"/>
      <c r="W462" s="90"/>
    </row>
    <row r="463">
      <c r="A463" s="100"/>
      <c r="B463" s="100"/>
      <c r="C463" s="100"/>
      <c r="D463" s="100"/>
      <c r="E463" s="90"/>
      <c r="F463" s="90"/>
      <c r="G463" s="90"/>
      <c r="H463" s="90"/>
      <c r="I463" s="90"/>
      <c r="J463" s="90"/>
      <c r="K463" s="90"/>
      <c r="L463" s="90"/>
      <c r="M463" s="90"/>
      <c r="N463" s="90"/>
      <c r="O463" s="90"/>
      <c r="P463" s="90"/>
      <c r="Q463" s="90"/>
      <c r="R463" s="90"/>
      <c r="S463" s="90"/>
      <c r="T463" s="90"/>
      <c r="U463" s="90"/>
      <c r="V463" s="90"/>
      <c r="W463" s="90"/>
    </row>
    <row r="464">
      <c r="A464" s="100"/>
      <c r="B464" s="100"/>
      <c r="C464" s="100"/>
      <c r="D464" s="100"/>
      <c r="E464" s="90"/>
      <c r="F464" s="90"/>
      <c r="G464" s="90"/>
      <c r="H464" s="90"/>
      <c r="I464" s="90"/>
      <c r="J464" s="90"/>
      <c r="K464" s="90"/>
      <c r="L464" s="90"/>
      <c r="M464" s="90"/>
      <c r="N464" s="90"/>
      <c r="O464" s="90"/>
      <c r="P464" s="90"/>
      <c r="Q464" s="90"/>
      <c r="R464" s="90"/>
      <c r="S464" s="90"/>
      <c r="T464" s="90"/>
      <c r="U464" s="90"/>
      <c r="V464" s="90"/>
      <c r="W464" s="90"/>
    </row>
    <row r="465">
      <c r="A465" s="100"/>
      <c r="B465" s="100"/>
      <c r="C465" s="100"/>
      <c r="D465" s="100"/>
      <c r="E465" s="90"/>
      <c r="F465" s="90"/>
      <c r="G465" s="90"/>
      <c r="H465" s="90"/>
      <c r="I465" s="90"/>
      <c r="J465" s="90"/>
      <c r="K465" s="90"/>
      <c r="L465" s="90"/>
      <c r="M465" s="90"/>
      <c r="N465" s="90"/>
      <c r="O465" s="90"/>
      <c r="P465" s="90"/>
      <c r="Q465" s="90"/>
      <c r="R465" s="90"/>
      <c r="S465" s="90"/>
      <c r="T465" s="90"/>
      <c r="U465" s="90"/>
      <c r="V465" s="90"/>
      <c r="W465" s="90"/>
    </row>
    <row r="466">
      <c r="A466" s="100"/>
      <c r="B466" s="100"/>
      <c r="C466" s="100"/>
      <c r="D466" s="100"/>
      <c r="E466" s="90"/>
      <c r="F466" s="90"/>
      <c r="G466" s="90"/>
      <c r="H466" s="90"/>
      <c r="I466" s="90"/>
      <c r="J466" s="90"/>
      <c r="K466" s="90"/>
      <c r="L466" s="90"/>
      <c r="M466" s="90"/>
      <c r="N466" s="90"/>
      <c r="O466" s="90"/>
      <c r="P466" s="90"/>
      <c r="Q466" s="90"/>
      <c r="R466" s="90"/>
      <c r="S466" s="90"/>
      <c r="T466" s="90"/>
      <c r="U466" s="90"/>
      <c r="V466" s="90"/>
      <c r="W466" s="90"/>
    </row>
    <row r="467">
      <c r="A467" s="100"/>
      <c r="B467" s="100"/>
      <c r="C467" s="100"/>
      <c r="D467" s="100"/>
      <c r="E467" s="90"/>
      <c r="F467" s="90"/>
      <c r="G467" s="90"/>
      <c r="H467" s="90"/>
      <c r="I467" s="90"/>
      <c r="J467" s="90"/>
      <c r="K467" s="90"/>
      <c r="L467" s="90"/>
      <c r="M467" s="90"/>
      <c r="N467" s="90"/>
      <c r="O467" s="90"/>
      <c r="P467" s="90"/>
      <c r="Q467" s="90"/>
      <c r="R467" s="90"/>
      <c r="S467" s="90"/>
      <c r="T467" s="90"/>
      <c r="U467" s="90"/>
      <c r="V467" s="90"/>
      <c r="W467" s="90"/>
    </row>
    <row r="468">
      <c r="A468" s="100"/>
      <c r="B468" s="100"/>
      <c r="C468" s="100"/>
      <c r="D468" s="100"/>
      <c r="E468" s="90"/>
      <c r="F468" s="90"/>
      <c r="G468" s="90"/>
      <c r="H468" s="90"/>
      <c r="I468" s="90"/>
      <c r="J468" s="90"/>
      <c r="K468" s="90"/>
      <c r="L468" s="90"/>
      <c r="M468" s="90"/>
      <c r="N468" s="90"/>
      <c r="O468" s="90"/>
      <c r="P468" s="90"/>
      <c r="Q468" s="90"/>
      <c r="R468" s="90"/>
      <c r="S468" s="90"/>
      <c r="T468" s="90"/>
      <c r="U468" s="90"/>
      <c r="V468" s="90"/>
      <c r="W468" s="90"/>
    </row>
    <row r="469">
      <c r="A469" s="100"/>
      <c r="B469" s="100"/>
      <c r="C469" s="100"/>
      <c r="D469" s="100"/>
      <c r="E469" s="90"/>
      <c r="F469" s="90"/>
      <c r="G469" s="90"/>
      <c r="H469" s="90"/>
      <c r="I469" s="90"/>
      <c r="J469" s="90"/>
      <c r="K469" s="90"/>
      <c r="L469" s="90"/>
      <c r="M469" s="90"/>
      <c r="N469" s="90"/>
      <c r="O469" s="90"/>
      <c r="P469" s="90"/>
      <c r="Q469" s="90"/>
      <c r="R469" s="90"/>
      <c r="S469" s="90"/>
      <c r="T469" s="90"/>
      <c r="U469" s="90"/>
      <c r="V469" s="90"/>
      <c r="W469" s="90"/>
    </row>
    <row r="470">
      <c r="A470" s="100"/>
      <c r="B470" s="100"/>
      <c r="C470" s="100"/>
      <c r="D470" s="100"/>
      <c r="E470" s="90"/>
      <c r="F470" s="90"/>
      <c r="G470" s="90"/>
      <c r="H470" s="90"/>
      <c r="I470" s="90"/>
      <c r="J470" s="90"/>
      <c r="K470" s="90"/>
      <c r="L470" s="90"/>
      <c r="M470" s="90"/>
      <c r="N470" s="90"/>
      <c r="O470" s="90"/>
      <c r="P470" s="90"/>
      <c r="Q470" s="90"/>
      <c r="R470" s="90"/>
      <c r="S470" s="90"/>
      <c r="T470" s="90"/>
      <c r="U470" s="90"/>
      <c r="V470" s="90"/>
      <c r="W470" s="90"/>
    </row>
    <row r="471">
      <c r="A471" s="100"/>
      <c r="B471" s="100"/>
      <c r="C471" s="100"/>
      <c r="D471" s="100"/>
      <c r="E471" s="90"/>
      <c r="F471" s="90"/>
      <c r="G471" s="90"/>
      <c r="H471" s="90"/>
      <c r="I471" s="90"/>
      <c r="J471" s="90"/>
      <c r="K471" s="90"/>
      <c r="L471" s="90"/>
      <c r="M471" s="90"/>
      <c r="N471" s="90"/>
      <c r="O471" s="90"/>
      <c r="P471" s="90"/>
      <c r="Q471" s="90"/>
      <c r="R471" s="90"/>
      <c r="S471" s="90"/>
      <c r="T471" s="90"/>
      <c r="U471" s="90"/>
      <c r="V471" s="90"/>
      <c r="W471" s="90"/>
    </row>
    <row r="472">
      <c r="A472" s="100"/>
      <c r="B472" s="100"/>
      <c r="C472" s="100"/>
      <c r="D472" s="100"/>
      <c r="E472" s="90"/>
      <c r="F472" s="90"/>
      <c r="G472" s="90"/>
      <c r="H472" s="90"/>
      <c r="I472" s="90"/>
      <c r="J472" s="90"/>
      <c r="K472" s="90"/>
      <c r="L472" s="90"/>
      <c r="M472" s="90"/>
      <c r="N472" s="90"/>
      <c r="O472" s="90"/>
      <c r="P472" s="90"/>
      <c r="Q472" s="90"/>
      <c r="R472" s="90"/>
      <c r="S472" s="90"/>
      <c r="T472" s="90"/>
      <c r="U472" s="90"/>
      <c r="V472" s="90"/>
      <c r="W472" s="90"/>
    </row>
    <row r="473">
      <c r="A473" s="100"/>
      <c r="B473" s="100"/>
      <c r="C473" s="100"/>
      <c r="D473" s="100"/>
      <c r="E473" s="90"/>
      <c r="F473" s="90"/>
      <c r="G473" s="90"/>
      <c r="H473" s="90"/>
      <c r="I473" s="90"/>
      <c r="J473" s="90"/>
      <c r="K473" s="90"/>
      <c r="L473" s="90"/>
      <c r="M473" s="90"/>
      <c r="N473" s="90"/>
      <c r="O473" s="90"/>
      <c r="P473" s="90"/>
      <c r="Q473" s="90"/>
      <c r="R473" s="90"/>
      <c r="S473" s="90"/>
      <c r="T473" s="90"/>
      <c r="U473" s="90"/>
      <c r="V473" s="90"/>
      <c r="W473" s="90"/>
    </row>
    <row r="474">
      <c r="A474" s="100"/>
      <c r="B474" s="100"/>
      <c r="C474" s="100"/>
      <c r="D474" s="100"/>
      <c r="E474" s="90"/>
      <c r="F474" s="90"/>
      <c r="G474" s="90"/>
      <c r="H474" s="90"/>
      <c r="I474" s="90"/>
      <c r="J474" s="90"/>
      <c r="K474" s="90"/>
      <c r="L474" s="90"/>
      <c r="M474" s="90"/>
      <c r="N474" s="90"/>
      <c r="O474" s="90"/>
      <c r="P474" s="90"/>
      <c r="Q474" s="90"/>
      <c r="R474" s="90"/>
      <c r="S474" s="90"/>
      <c r="T474" s="90"/>
      <c r="U474" s="90"/>
      <c r="V474" s="90"/>
      <c r="W474" s="90"/>
    </row>
    <row r="475">
      <c r="A475" s="100"/>
      <c r="B475" s="100"/>
      <c r="C475" s="100"/>
      <c r="D475" s="100"/>
      <c r="E475" s="90"/>
      <c r="F475" s="90"/>
      <c r="G475" s="90"/>
      <c r="H475" s="90"/>
      <c r="I475" s="90"/>
      <c r="J475" s="90"/>
      <c r="K475" s="90"/>
      <c r="L475" s="90"/>
      <c r="M475" s="90"/>
      <c r="N475" s="90"/>
      <c r="O475" s="90"/>
      <c r="P475" s="90"/>
      <c r="Q475" s="90"/>
      <c r="R475" s="90"/>
      <c r="S475" s="90"/>
      <c r="T475" s="90"/>
      <c r="U475" s="90"/>
      <c r="V475" s="90"/>
      <c r="W475" s="90"/>
    </row>
    <row r="476">
      <c r="A476" s="100"/>
      <c r="B476" s="100"/>
      <c r="C476" s="100"/>
      <c r="D476" s="100"/>
      <c r="E476" s="90"/>
      <c r="F476" s="90"/>
      <c r="G476" s="90"/>
      <c r="H476" s="90"/>
      <c r="I476" s="90"/>
      <c r="J476" s="90"/>
      <c r="K476" s="90"/>
      <c r="L476" s="90"/>
      <c r="M476" s="90"/>
      <c r="N476" s="90"/>
      <c r="O476" s="90"/>
      <c r="P476" s="90"/>
      <c r="Q476" s="90"/>
      <c r="R476" s="90"/>
      <c r="S476" s="90"/>
      <c r="T476" s="90"/>
      <c r="U476" s="90"/>
      <c r="V476" s="90"/>
      <c r="W476" s="90"/>
    </row>
    <row r="477">
      <c r="A477" s="100"/>
      <c r="B477" s="100"/>
      <c r="C477" s="100"/>
      <c r="D477" s="100"/>
      <c r="E477" s="90"/>
      <c r="F477" s="90"/>
      <c r="G477" s="90"/>
      <c r="H477" s="90"/>
      <c r="I477" s="90"/>
      <c r="J477" s="90"/>
      <c r="K477" s="90"/>
      <c r="L477" s="90"/>
      <c r="M477" s="90"/>
      <c r="N477" s="90"/>
      <c r="O477" s="90"/>
      <c r="P477" s="90"/>
      <c r="Q477" s="90"/>
      <c r="R477" s="90"/>
      <c r="S477" s="90"/>
      <c r="T477" s="90"/>
      <c r="U477" s="90"/>
      <c r="V477" s="90"/>
      <c r="W477" s="90"/>
    </row>
    <row r="478">
      <c r="A478" s="100"/>
      <c r="B478" s="100"/>
      <c r="C478" s="100"/>
      <c r="D478" s="100"/>
      <c r="E478" s="90"/>
      <c r="F478" s="90"/>
      <c r="G478" s="90"/>
      <c r="H478" s="90"/>
      <c r="I478" s="90"/>
      <c r="J478" s="90"/>
      <c r="K478" s="90"/>
      <c r="L478" s="90"/>
      <c r="M478" s="90"/>
      <c r="N478" s="90"/>
      <c r="O478" s="90"/>
      <c r="P478" s="90"/>
      <c r="Q478" s="90"/>
      <c r="R478" s="90"/>
      <c r="S478" s="90"/>
      <c r="T478" s="90"/>
      <c r="U478" s="90"/>
      <c r="V478" s="90"/>
      <c r="W478" s="90"/>
    </row>
    <row r="479">
      <c r="A479" s="100"/>
      <c r="B479" s="100"/>
      <c r="C479" s="100"/>
      <c r="D479" s="100"/>
      <c r="E479" s="90"/>
      <c r="F479" s="90"/>
      <c r="G479" s="90"/>
      <c r="H479" s="90"/>
      <c r="I479" s="90"/>
      <c r="J479" s="90"/>
      <c r="K479" s="90"/>
      <c r="L479" s="90"/>
      <c r="M479" s="90"/>
      <c r="N479" s="90"/>
      <c r="O479" s="90"/>
      <c r="P479" s="90"/>
      <c r="Q479" s="90"/>
      <c r="R479" s="90"/>
      <c r="S479" s="90"/>
      <c r="T479" s="90"/>
      <c r="U479" s="90"/>
      <c r="V479" s="90"/>
      <c r="W479" s="90"/>
    </row>
    <row r="480">
      <c r="A480" s="100"/>
      <c r="B480" s="100"/>
      <c r="C480" s="100"/>
      <c r="D480" s="100"/>
      <c r="E480" s="90"/>
      <c r="F480" s="90"/>
      <c r="G480" s="90"/>
      <c r="H480" s="90"/>
      <c r="I480" s="90"/>
      <c r="J480" s="90"/>
      <c r="K480" s="90"/>
      <c r="L480" s="90"/>
      <c r="M480" s="90"/>
      <c r="N480" s="90"/>
      <c r="O480" s="90"/>
      <c r="P480" s="90"/>
      <c r="Q480" s="90"/>
      <c r="R480" s="90"/>
      <c r="S480" s="90"/>
      <c r="T480" s="90"/>
      <c r="U480" s="90"/>
      <c r="V480" s="90"/>
      <c r="W480" s="90"/>
    </row>
    <row r="481">
      <c r="A481" s="100"/>
      <c r="B481" s="100"/>
      <c r="C481" s="100"/>
      <c r="D481" s="100"/>
      <c r="E481" s="90"/>
      <c r="F481" s="90"/>
      <c r="G481" s="90"/>
      <c r="H481" s="90"/>
      <c r="I481" s="90"/>
      <c r="J481" s="90"/>
      <c r="K481" s="90"/>
      <c r="L481" s="90"/>
      <c r="M481" s="90"/>
      <c r="N481" s="90"/>
      <c r="O481" s="90"/>
      <c r="P481" s="90"/>
      <c r="Q481" s="90"/>
      <c r="R481" s="90"/>
      <c r="S481" s="90"/>
      <c r="T481" s="90"/>
      <c r="U481" s="90"/>
      <c r="V481" s="90"/>
      <c r="W481" s="90"/>
    </row>
    <row r="482">
      <c r="A482" s="100"/>
      <c r="B482" s="100"/>
      <c r="C482" s="100"/>
      <c r="D482" s="100"/>
      <c r="E482" s="90"/>
      <c r="F482" s="90"/>
      <c r="G482" s="90"/>
      <c r="H482" s="90"/>
      <c r="I482" s="90"/>
      <c r="J482" s="90"/>
      <c r="K482" s="90"/>
      <c r="L482" s="90"/>
      <c r="M482" s="90"/>
      <c r="N482" s="90"/>
      <c r="O482" s="90"/>
      <c r="P482" s="90"/>
      <c r="Q482" s="90"/>
      <c r="R482" s="90"/>
      <c r="S482" s="90"/>
      <c r="T482" s="90"/>
      <c r="U482" s="90"/>
      <c r="V482" s="90"/>
      <c r="W482" s="90"/>
    </row>
    <row r="483">
      <c r="A483" s="100"/>
      <c r="B483" s="100"/>
      <c r="C483" s="100"/>
      <c r="D483" s="100"/>
      <c r="E483" s="90"/>
      <c r="F483" s="90"/>
      <c r="G483" s="90"/>
      <c r="H483" s="90"/>
      <c r="I483" s="90"/>
      <c r="J483" s="90"/>
      <c r="K483" s="90"/>
      <c r="L483" s="90"/>
      <c r="M483" s="90"/>
      <c r="N483" s="90"/>
      <c r="O483" s="90"/>
      <c r="P483" s="90"/>
      <c r="Q483" s="90"/>
      <c r="R483" s="90"/>
      <c r="S483" s="90"/>
      <c r="T483" s="90"/>
      <c r="U483" s="90"/>
      <c r="V483" s="90"/>
      <c r="W483" s="90"/>
    </row>
    <row r="484">
      <c r="A484" s="100"/>
      <c r="B484" s="100"/>
      <c r="C484" s="100"/>
      <c r="D484" s="100"/>
      <c r="E484" s="90"/>
      <c r="F484" s="90"/>
      <c r="G484" s="90"/>
      <c r="H484" s="90"/>
      <c r="I484" s="90"/>
      <c r="J484" s="90"/>
      <c r="K484" s="90"/>
      <c r="L484" s="90"/>
      <c r="M484" s="90"/>
      <c r="N484" s="90"/>
      <c r="O484" s="90"/>
      <c r="P484" s="90"/>
      <c r="Q484" s="90"/>
      <c r="R484" s="90"/>
      <c r="S484" s="90"/>
      <c r="T484" s="90"/>
      <c r="U484" s="90"/>
      <c r="V484" s="90"/>
      <c r="W484" s="90"/>
    </row>
    <row r="485">
      <c r="A485" s="100"/>
      <c r="B485" s="100"/>
      <c r="C485" s="100"/>
      <c r="D485" s="100"/>
      <c r="E485" s="90"/>
      <c r="F485" s="90"/>
      <c r="G485" s="90"/>
      <c r="H485" s="90"/>
      <c r="I485" s="90"/>
      <c r="J485" s="90"/>
      <c r="K485" s="90"/>
      <c r="L485" s="90"/>
      <c r="M485" s="90"/>
      <c r="N485" s="90"/>
      <c r="O485" s="90"/>
      <c r="P485" s="90"/>
      <c r="Q485" s="90"/>
      <c r="R485" s="90"/>
      <c r="S485" s="90"/>
      <c r="T485" s="90"/>
      <c r="U485" s="90"/>
      <c r="V485" s="90"/>
      <c r="W485" s="90"/>
    </row>
    <row r="486">
      <c r="A486" s="100"/>
      <c r="B486" s="100"/>
      <c r="C486" s="100"/>
      <c r="D486" s="100"/>
      <c r="E486" s="90"/>
      <c r="F486" s="90"/>
      <c r="G486" s="90"/>
      <c r="H486" s="90"/>
      <c r="I486" s="90"/>
      <c r="J486" s="90"/>
      <c r="K486" s="90"/>
      <c r="L486" s="90"/>
      <c r="M486" s="90"/>
      <c r="N486" s="90"/>
      <c r="O486" s="90"/>
      <c r="P486" s="90"/>
      <c r="Q486" s="90"/>
      <c r="R486" s="90"/>
      <c r="S486" s="90"/>
      <c r="T486" s="90"/>
      <c r="U486" s="90"/>
      <c r="V486" s="90"/>
      <c r="W486" s="90"/>
    </row>
    <row r="487">
      <c r="A487" s="100"/>
      <c r="B487" s="100"/>
      <c r="C487" s="100"/>
      <c r="D487" s="100"/>
      <c r="E487" s="90"/>
      <c r="F487" s="90"/>
      <c r="G487" s="90"/>
      <c r="H487" s="90"/>
      <c r="I487" s="90"/>
      <c r="J487" s="90"/>
      <c r="K487" s="90"/>
      <c r="L487" s="90"/>
      <c r="M487" s="90"/>
      <c r="N487" s="90"/>
      <c r="O487" s="90"/>
      <c r="P487" s="90"/>
      <c r="Q487" s="90"/>
      <c r="R487" s="90"/>
      <c r="S487" s="90"/>
      <c r="T487" s="90"/>
      <c r="U487" s="90"/>
      <c r="V487" s="90"/>
      <c r="W487" s="90"/>
    </row>
    <row r="488">
      <c r="A488" s="100"/>
      <c r="B488" s="100"/>
      <c r="C488" s="100"/>
      <c r="D488" s="100"/>
      <c r="E488" s="90"/>
      <c r="F488" s="90"/>
      <c r="G488" s="90"/>
      <c r="H488" s="90"/>
      <c r="I488" s="90"/>
      <c r="J488" s="90"/>
      <c r="K488" s="90"/>
      <c r="L488" s="90"/>
      <c r="M488" s="90"/>
      <c r="N488" s="90"/>
      <c r="O488" s="90"/>
      <c r="P488" s="90"/>
      <c r="Q488" s="90"/>
      <c r="R488" s="90"/>
      <c r="S488" s="90"/>
      <c r="T488" s="90"/>
      <c r="U488" s="90"/>
      <c r="V488" s="90"/>
      <c r="W488" s="90"/>
    </row>
    <row r="489">
      <c r="A489" s="100"/>
      <c r="B489" s="100"/>
      <c r="C489" s="100"/>
      <c r="D489" s="100"/>
      <c r="E489" s="90"/>
      <c r="F489" s="90"/>
      <c r="G489" s="90"/>
      <c r="H489" s="90"/>
      <c r="I489" s="90"/>
      <c r="J489" s="90"/>
      <c r="K489" s="90"/>
      <c r="L489" s="90"/>
      <c r="M489" s="90"/>
      <c r="N489" s="90"/>
      <c r="O489" s="90"/>
      <c r="P489" s="90"/>
      <c r="Q489" s="90"/>
      <c r="R489" s="90"/>
      <c r="S489" s="90"/>
      <c r="T489" s="90"/>
      <c r="U489" s="90"/>
      <c r="V489" s="90"/>
      <c r="W489" s="90"/>
    </row>
    <row r="490">
      <c r="A490" s="100"/>
      <c r="B490" s="100"/>
      <c r="C490" s="100"/>
      <c r="D490" s="100"/>
      <c r="E490" s="90"/>
      <c r="F490" s="90"/>
      <c r="G490" s="90"/>
      <c r="H490" s="90"/>
      <c r="I490" s="90"/>
      <c r="J490" s="90"/>
      <c r="K490" s="90"/>
      <c r="L490" s="90"/>
      <c r="M490" s="90"/>
      <c r="N490" s="90"/>
      <c r="O490" s="90"/>
      <c r="P490" s="90"/>
      <c r="Q490" s="90"/>
      <c r="R490" s="90"/>
      <c r="S490" s="90"/>
      <c r="T490" s="90"/>
      <c r="U490" s="90"/>
      <c r="V490" s="90"/>
      <c r="W490" s="90"/>
    </row>
    <row r="491">
      <c r="A491" s="100"/>
      <c r="B491" s="100"/>
      <c r="C491" s="100"/>
      <c r="D491" s="100"/>
      <c r="E491" s="90"/>
      <c r="F491" s="90"/>
      <c r="G491" s="90"/>
      <c r="H491" s="90"/>
      <c r="I491" s="90"/>
      <c r="J491" s="90"/>
      <c r="K491" s="90"/>
      <c r="L491" s="90"/>
      <c r="M491" s="90"/>
      <c r="N491" s="90"/>
      <c r="O491" s="90"/>
      <c r="P491" s="90"/>
      <c r="Q491" s="90"/>
      <c r="R491" s="90"/>
      <c r="S491" s="90"/>
      <c r="T491" s="90"/>
      <c r="U491" s="90"/>
      <c r="V491" s="90"/>
      <c r="W491" s="90"/>
    </row>
    <row r="492">
      <c r="A492" s="100"/>
      <c r="B492" s="100"/>
      <c r="C492" s="100"/>
      <c r="D492" s="100"/>
      <c r="E492" s="90"/>
      <c r="F492" s="90"/>
      <c r="G492" s="90"/>
      <c r="H492" s="90"/>
      <c r="I492" s="90"/>
      <c r="J492" s="90"/>
      <c r="K492" s="90"/>
      <c r="L492" s="90"/>
      <c r="M492" s="90"/>
      <c r="N492" s="90"/>
      <c r="O492" s="90"/>
      <c r="P492" s="90"/>
      <c r="Q492" s="90"/>
      <c r="R492" s="90"/>
      <c r="S492" s="90"/>
      <c r="T492" s="90"/>
      <c r="U492" s="90"/>
      <c r="V492" s="90"/>
      <c r="W492" s="90"/>
    </row>
    <row r="493">
      <c r="A493" s="100"/>
      <c r="B493" s="100"/>
      <c r="C493" s="100"/>
      <c r="D493" s="100"/>
      <c r="E493" s="90"/>
      <c r="F493" s="90"/>
      <c r="G493" s="90"/>
      <c r="H493" s="90"/>
      <c r="I493" s="90"/>
      <c r="J493" s="90"/>
      <c r="K493" s="90"/>
      <c r="L493" s="90"/>
      <c r="M493" s="90"/>
      <c r="N493" s="90"/>
      <c r="O493" s="90"/>
      <c r="P493" s="90"/>
      <c r="Q493" s="90"/>
      <c r="R493" s="90"/>
      <c r="S493" s="90"/>
      <c r="T493" s="90"/>
      <c r="U493" s="90"/>
      <c r="V493" s="90"/>
      <c r="W493" s="90"/>
    </row>
    <row r="494">
      <c r="A494" s="100"/>
      <c r="B494" s="100"/>
      <c r="C494" s="100"/>
      <c r="D494" s="100"/>
      <c r="E494" s="90"/>
      <c r="F494" s="90"/>
      <c r="G494" s="90"/>
      <c r="H494" s="90"/>
      <c r="I494" s="90"/>
      <c r="J494" s="90"/>
      <c r="K494" s="90"/>
      <c r="L494" s="90"/>
      <c r="M494" s="90"/>
      <c r="N494" s="90"/>
      <c r="O494" s="90"/>
      <c r="P494" s="90"/>
      <c r="Q494" s="90"/>
      <c r="R494" s="90"/>
      <c r="S494" s="90"/>
      <c r="T494" s="90"/>
      <c r="U494" s="90"/>
      <c r="V494" s="90"/>
      <c r="W494" s="90"/>
    </row>
    <row r="495">
      <c r="A495" s="100"/>
      <c r="B495" s="100"/>
      <c r="C495" s="100"/>
      <c r="D495" s="100"/>
      <c r="E495" s="90"/>
      <c r="F495" s="90"/>
      <c r="G495" s="90"/>
      <c r="H495" s="90"/>
      <c r="I495" s="90"/>
      <c r="J495" s="90"/>
      <c r="K495" s="90"/>
      <c r="L495" s="90"/>
      <c r="M495" s="90"/>
      <c r="N495" s="90"/>
      <c r="O495" s="90"/>
      <c r="P495" s="90"/>
      <c r="Q495" s="90"/>
      <c r="R495" s="90"/>
      <c r="S495" s="90"/>
      <c r="T495" s="90"/>
      <c r="U495" s="90"/>
      <c r="V495" s="90"/>
      <c r="W495" s="90"/>
    </row>
    <row r="496">
      <c r="A496" s="100"/>
      <c r="B496" s="100"/>
      <c r="C496" s="100"/>
      <c r="D496" s="100"/>
      <c r="E496" s="90"/>
      <c r="F496" s="90"/>
      <c r="G496" s="90"/>
      <c r="H496" s="90"/>
      <c r="I496" s="90"/>
      <c r="J496" s="90"/>
      <c r="K496" s="90"/>
      <c r="L496" s="90"/>
      <c r="M496" s="90"/>
      <c r="N496" s="90"/>
      <c r="O496" s="90"/>
      <c r="P496" s="90"/>
      <c r="Q496" s="90"/>
      <c r="R496" s="90"/>
      <c r="S496" s="90"/>
      <c r="T496" s="90"/>
      <c r="U496" s="90"/>
      <c r="V496" s="90"/>
      <c r="W496" s="90"/>
    </row>
    <row r="497">
      <c r="A497" s="100"/>
      <c r="B497" s="100"/>
      <c r="C497" s="100"/>
      <c r="D497" s="100"/>
      <c r="E497" s="90"/>
      <c r="F497" s="90"/>
      <c r="G497" s="90"/>
      <c r="H497" s="90"/>
      <c r="I497" s="90"/>
      <c r="J497" s="90"/>
      <c r="K497" s="90"/>
      <c r="L497" s="90"/>
      <c r="M497" s="90"/>
      <c r="N497" s="90"/>
      <c r="O497" s="90"/>
      <c r="P497" s="90"/>
      <c r="Q497" s="90"/>
      <c r="R497" s="90"/>
      <c r="S497" s="90"/>
      <c r="T497" s="90"/>
      <c r="U497" s="90"/>
      <c r="V497" s="90"/>
      <c r="W497" s="90"/>
    </row>
    <row r="498">
      <c r="A498" s="100"/>
      <c r="B498" s="100"/>
      <c r="C498" s="100"/>
      <c r="D498" s="100"/>
      <c r="E498" s="90"/>
      <c r="F498" s="90"/>
      <c r="G498" s="90"/>
      <c r="H498" s="90"/>
      <c r="I498" s="90"/>
      <c r="J498" s="90"/>
      <c r="K498" s="90"/>
      <c r="L498" s="90"/>
      <c r="M498" s="90"/>
      <c r="N498" s="90"/>
      <c r="O498" s="90"/>
      <c r="P498" s="90"/>
      <c r="Q498" s="90"/>
      <c r="R498" s="90"/>
      <c r="S498" s="90"/>
      <c r="T498" s="90"/>
      <c r="U498" s="90"/>
      <c r="V498" s="90"/>
      <c r="W498" s="90"/>
    </row>
    <row r="499">
      <c r="A499" s="100"/>
      <c r="B499" s="100"/>
      <c r="C499" s="100"/>
      <c r="D499" s="100"/>
      <c r="E499" s="90"/>
      <c r="F499" s="90"/>
      <c r="G499" s="90"/>
      <c r="H499" s="90"/>
      <c r="I499" s="90"/>
      <c r="J499" s="90"/>
      <c r="K499" s="90"/>
      <c r="L499" s="90"/>
      <c r="M499" s="90"/>
      <c r="N499" s="90"/>
      <c r="O499" s="90"/>
      <c r="P499" s="90"/>
      <c r="Q499" s="90"/>
      <c r="R499" s="90"/>
      <c r="S499" s="90"/>
      <c r="T499" s="90"/>
      <c r="U499" s="90"/>
      <c r="V499" s="90"/>
      <c r="W499" s="90"/>
    </row>
    <row r="500">
      <c r="A500" s="100"/>
      <c r="B500" s="100"/>
      <c r="C500" s="100"/>
      <c r="D500" s="100"/>
      <c r="E500" s="90"/>
      <c r="F500" s="90"/>
      <c r="G500" s="90"/>
      <c r="H500" s="90"/>
      <c r="I500" s="90"/>
      <c r="J500" s="90"/>
      <c r="K500" s="90"/>
      <c r="L500" s="90"/>
      <c r="M500" s="90"/>
      <c r="N500" s="90"/>
      <c r="O500" s="90"/>
      <c r="P500" s="90"/>
      <c r="Q500" s="90"/>
      <c r="R500" s="90"/>
      <c r="S500" s="90"/>
      <c r="T500" s="90"/>
      <c r="U500" s="90"/>
      <c r="V500" s="90"/>
      <c r="W500" s="90"/>
    </row>
    <row r="501">
      <c r="A501" s="100"/>
      <c r="B501" s="100"/>
      <c r="C501" s="100"/>
      <c r="D501" s="100"/>
      <c r="E501" s="90"/>
      <c r="F501" s="90"/>
      <c r="G501" s="90"/>
      <c r="H501" s="90"/>
      <c r="I501" s="90"/>
      <c r="J501" s="90"/>
      <c r="K501" s="90"/>
      <c r="L501" s="90"/>
      <c r="M501" s="90"/>
      <c r="N501" s="90"/>
      <c r="O501" s="90"/>
      <c r="P501" s="90"/>
      <c r="Q501" s="90"/>
      <c r="R501" s="90"/>
      <c r="S501" s="90"/>
      <c r="T501" s="90"/>
      <c r="U501" s="90"/>
      <c r="V501" s="90"/>
      <c r="W501" s="90"/>
    </row>
    <row r="502">
      <c r="A502" s="100"/>
      <c r="B502" s="100"/>
      <c r="C502" s="100"/>
      <c r="D502" s="100"/>
      <c r="E502" s="90"/>
      <c r="F502" s="90"/>
      <c r="G502" s="90"/>
      <c r="H502" s="90"/>
      <c r="I502" s="90"/>
      <c r="J502" s="90"/>
      <c r="K502" s="90"/>
      <c r="L502" s="90"/>
      <c r="M502" s="90"/>
      <c r="N502" s="90"/>
      <c r="O502" s="90"/>
      <c r="P502" s="90"/>
      <c r="Q502" s="90"/>
      <c r="R502" s="90"/>
      <c r="S502" s="90"/>
      <c r="T502" s="90"/>
      <c r="U502" s="90"/>
      <c r="V502" s="90"/>
      <c r="W502" s="90"/>
    </row>
    <row r="503">
      <c r="A503" s="100"/>
      <c r="B503" s="100"/>
      <c r="C503" s="100"/>
      <c r="D503" s="100"/>
      <c r="E503" s="90"/>
      <c r="F503" s="90"/>
      <c r="G503" s="90"/>
      <c r="H503" s="90"/>
      <c r="I503" s="90"/>
      <c r="J503" s="90"/>
      <c r="K503" s="90"/>
      <c r="L503" s="90"/>
      <c r="M503" s="90"/>
      <c r="N503" s="90"/>
      <c r="O503" s="90"/>
      <c r="P503" s="90"/>
      <c r="Q503" s="90"/>
      <c r="R503" s="90"/>
      <c r="S503" s="90"/>
      <c r="T503" s="90"/>
      <c r="U503" s="90"/>
      <c r="V503" s="90"/>
      <c r="W503" s="90"/>
    </row>
    <row r="504">
      <c r="A504" s="100"/>
      <c r="B504" s="100"/>
      <c r="C504" s="100"/>
      <c r="D504" s="100"/>
      <c r="E504" s="90"/>
      <c r="F504" s="90"/>
      <c r="G504" s="90"/>
      <c r="H504" s="90"/>
      <c r="I504" s="90"/>
      <c r="J504" s="90"/>
      <c r="K504" s="90"/>
      <c r="L504" s="90"/>
      <c r="M504" s="90"/>
      <c r="N504" s="90"/>
      <c r="O504" s="90"/>
      <c r="P504" s="90"/>
      <c r="Q504" s="90"/>
      <c r="R504" s="90"/>
      <c r="S504" s="90"/>
      <c r="T504" s="90"/>
      <c r="U504" s="90"/>
      <c r="V504" s="90"/>
      <c r="W504" s="90"/>
    </row>
    <row r="505">
      <c r="A505" s="100"/>
      <c r="B505" s="100"/>
      <c r="C505" s="100"/>
      <c r="D505" s="100"/>
      <c r="E505" s="90"/>
      <c r="F505" s="90"/>
      <c r="G505" s="90"/>
      <c r="H505" s="90"/>
      <c r="I505" s="90"/>
      <c r="J505" s="90"/>
      <c r="K505" s="90"/>
      <c r="L505" s="90"/>
      <c r="M505" s="90"/>
      <c r="N505" s="90"/>
      <c r="O505" s="90"/>
      <c r="P505" s="90"/>
      <c r="Q505" s="90"/>
      <c r="R505" s="90"/>
      <c r="S505" s="90"/>
      <c r="T505" s="90"/>
      <c r="U505" s="90"/>
      <c r="V505" s="90"/>
      <c r="W505" s="90"/>
    </row>
    <row r="506">
      <c r="A506" s="100"/>
      <c r="B506" s="100"/>
      <c r="C506" s="100"/>
      <c r="D506" s="100"/>
      <c r="E506" s="90"/>
      <c r="F506" s="90"/>
      <c r="G506" s="90"/>
      <c r="H506" s="90"/>
      <c r="I506" s="90"/>
      <c r="J506" s="90"/>
      <c r="K506" s="90"/>
      <c r="L506" s="90"/>
      <c r="M506" s="90"/>
      <c r="N506" s="90"/>
      <c r="O506" s="90"/>
      <c r="P506" s="90"/>
      <c r="Q506" s="90"/>
      <c r="R506" s="90"/>
      <c r="S506" s="90"/>
      <c r="T506" s="90"/>
      <c r="U506" s="90"/>
      <c r="V506" s="90"/>
      <c r="W506" s="90"/>
    </row>
    <row r="507">
      <c r="A507" s="100"/>
      <c r="B507" s="100"/>
      <c r="C507" s="100"/>
      <c r="D507" s="100"/>
      <c r="E507" s="90"/>
      <c r="F507" s="90"/>
      <c r="G507" s="90"/>
      <c r="H507" s="90"/>
      <c r="I507" s="90"/>
      <c r="J507" s="90"/>
      <c r="K507" s="90"/>
      <c r="L507" s="90"/>
      <c r="M507" s="90"/>
      <c r="N507" s="90"/>
      <c r="O507" s="90"/>
      <c r="P507" s="90"/>
      <c r="Q507" s="90"/>
      <c r="R507" s="90"/>
      <c r="S507" s="90"/>
      <c r="T507" s="90"/>
      <c r="U507" s="90"/>
      <c r="V507" s="90"/>
      <c r="W507" s="90"/>
    </row>
    <row r="508">
      <c r="A508" s="100"/>
      <c r="B508" s="100"/>
      <c r="C508" s="100"/>
      <c r="D508" s="100"/>
      <c r="E508" s="90"/>
      <c r="F508" s="90"/>
      <c r="G508" s="90"/>
      <c r="H508" s="90"/>
      <c r="I508" s="90"/>
      <c r="J508" s="90"/>
      <c r="K508" s="90"/>
      <c r="L508" s="90"/>
      <c r="M508" s="90"/>
      <c r="N508" s="90"/>
      <c r="O508" s="90"/>
      <c r="P508" s="90"/>
      <c r="Q508" s="90"/>
      <c r="R508" s="90"/>
      <c r="S508" s="90"/>
      <c r="T508" s="90"/>
      <c r="U508" s="90"/>
      <c r="V508" s="90"/>
      <c r="W508" s="90"/>
    </row>
    <row r="509">
      <c r="A509" s="100"/>
      <c r="B509" s="100"/>
      <c r="C509" s="100"/>
      <c r="D509" s="100"/>
      <c r="E509" s="90"/>
      <c r="F509" s="90"/>
      <c r="G509" s="90"/>
      <c r="H509" s="90"/>
      <c r="I509" s="90"/>
      <c r="J509" s="90"/>
      <c r="K509" s="90"/>
      <c r="L509" s="90"/>
      <c r="M509" s="90"/>
      <c r="N509" s="90"/>
      <c r="O509" s="90"/>
      <c r="P509" s="90"/>
      <c r="Q509" s="90"/>
      <c r="R509" s="90"/>
      <c r="S509" s="90"/>
      <c r="T509" s="90"/>
      <c r="U509" s="90"/>
      <c r="V509" s="90"/>
      <c r="W509" s="90"/>
    </row>
    <row r="510">
      <c r="A510" s="100"/>
      <c r="B510" s="100"/>
      <c r="C510" s="100"/>
      <c r="D510" s="100"/>
      <c r="E510" s="90"/>
      <c r="F510" s="90"/>
      <c r="G510" s="90"/>
      <c r="H510" s="90"/>
      <c r="I510" s="90"/>
      <c r="J510" s="90"/>
      <c r="K510" s="90"/>
      <c r="L510" s="90"/>
      <c r="M510" s="90"/>
      <c r="N510" s="90"/>
      <c r="O510" s="90"/>
      <c r="P510" s="90"/>
      <c r="Q510" s="90"/>
      <c r="R510" s="90"/>
      <c r="S510" s="90"/>
      <c r="T510" s="90"/>
      <c r="U510" s="90"/>
      <c r="V510" s="90"/>
      <c r="W510" s="90"/>
    </row>
    <row r="511">
      <c r="A511" s="100"/>
      <c r="B511" s="100"/>
      <c r="C511" s="100"/>
      <c r="D511" s="100"/>
      <c r="E511" s="90"/>
      <c r="F511" s="90"/>
      <c r="G511" s="90"/>
      <c r="H511" s="90"/>
      <c r="I511" s="90"/>
      <c r="J511" s="90"/>
      <c r="K511" s="90"/>
      <c r="L511" s="90"/>
      <c r="M511" s="90"/>
      <c r="N511" s="90"/>
      <c r="O511" s="90"/>
      <c r="P511" s="90"/>
      <c r="Q511" s="90"/>
      <c r="R511" s="90"/>
      <c r="S511" s="90"/>
      <c r="T511" s="90"/>
      <c r="U511" s="90"/>
      <c r="V511" s="90"/>
      <c r="W511" s="90"/>
    </row>
    <row r="512">
      <c r="A512" s="100"/>
      <c r="B512" s="100"/>
      <c r="C512" s="100"/>
      <c r="D512" s="100"/>
      <c r="E512" s="90"/>
      <c r="F512" s="90"/>
      <c r="G512" s="90"/>
      <c r="H512" s="90"/>
      <c r="I512" s="90"/>
      <c r="J512" s="90"/>
      <c r="K512" s="90"/>
      <c r="L512" s="90"/>
      <c r="M512" s="90"/>
      <c r="N512" s="90"/>
      <c r="O512" s="90"/>
      <c r="P512" s="90"/>
      <c r="Q512" s="90"/>
      <c r="R512" s="90"/>
      <c r="S512" s="90"/>
      <c r="T512" s="90"/>
      <c r="U512" s="90"/>
      <c r="V512" s="90"/>
      <c r="W512" s="90"/>
    </row>
    <row r="513">
      <c r="A513" s="100"/>
      <c r="B513" s="100"/>
      <c r="C513" s="100"/>
      <c r="D513" s="100"/>
      <c r="E513" s="90"/>
      <c r="F513" s="90"/>
      <c r="G513" s="90"/>
      <c r="H513" s="90"/>
      <c r="I513" s="90"/>
      <c r="J513" s="90"/>
      <c r="K513" s="90"/>
      <c r="L513" s="90"/>
      <c r="M513" s="90"/>
      <c r="N513" s="90"/>
      <c r="O513" s="90"/>
      <c r="P513" s="90"/>
      <c r="Q513" s="90"/>
      <c r="R513" s="90"/>
      <c r="S513" s="90"/>
      <c r="T513" s="90"/>
      <c r="U513" s="90"/>
      <c r="V513" s="90"/>
      <c r="W513" s="90"/>
    </row>
    <row r="514">
      <c r="A514" s="100"/>
      <c r="B514" s="100"/>
      <c r="C514" s="100"/>
      <c r="D514" s="100"/>
      <c r="E514" s="90"/>
      <c r="F514" s="90"/>
      <c r="G514" s="90"/>
      <c r="H514" s="90"/>
      <c r="I514" s="90"/>
      <c r="J514" s="90"/>
      <c r="K514" s="90"/>
      <c r="L514" s="90"/>
      <c r="M514" s="90"/>
      <c r="N514" s="90"/>
      <c r="O514" s="90"/>
      <c r="P514" s="90"/>
      <c r="Q514" s="90"/>
      <c r="R514" s="90"/>
      <c r="S514" s="90"/>
      <c r="T514" s="90"/>
      <c r="U514" s="90"/>
      <c r="V514" s="90"/>
      <c r="W514" s="90"/>
    </row>
    <row r="515">
      <c r="A515" s="100"/>
      <c r="B515" s="100"/>
      <c r="C515" s="100"/>
      <c r="D515" s="100"/>
      <c r="E515" s="90"/>
      <c r="F515" s="90"/>
      <c r="G515" s="90"/>
      <c r="H515" s="90"/>
      <c r="I515" s="90"/>
      <c r="J515" s="90"/>
      <c r="K515" s="90"/>
      <c r="L515" s="90"/>
      <c r="M515" s="90"/>
      <c r="N515" s="90"/>
      <c r="O515" s="90"/>
      <c r="P515" s="90"/>
      <c r="Q515" s="90"/>
      <c r="R515" s="90"/>
      <c r="S515" s="90"/>
      <c r="T515" s="90"/>
      <c r="U515" s="90"/>
      <c r="V515" s="90"/>
      <c r="W515" s="90"/>
    </row>
    <row r="516">
      <c r="A516" s="100"/>
      <c r="B516" s="100"/>
      <c r="C516" s="100"/>
      <c r="D516" s="100"/>
      <c r="E516" s="90"/>
      <c r="F516" s="90"/>
      <c r="G516" s="90"/>
      <c r="H516" s="90"/>
      <c r="I516" s="90"/>
      <c r="J516" s="90"/>
      <c r="K516" s="90"/>
      <c r="L516" s="90"/>
      <c r="M516" s="90"/>
      <c r="N516" s="90"/>
      <c r="O516" s="90"/>
      <c r="P516" s="90"/>
      <c r="Q516" s="90"/>
      <c r="R516" s="90"/>
      <c r="S516" s="90"/>
      <c r="T516" s="90"/>
      <c r="U516" s="90"/>
      <c r="V516" s="90"/>
      <c r="W516" s="90"/>
    </row>
    <row r="517">
      <c r="A517" s="100"/>
      <c r="B517" s="100"/>
      <c r="C517" s="100"/>
      <c r="D517" s="100"/>
      <c r="E517" s="90"/>
      <c r="F517" s="90"/>
      <c r="G517" s="90"/>
      <c r="H517" s="90"/>
      <c r="I517" s="90"/>
      <c r="J517" s="90"/>
      <c r="K517" s="90"/>
      <c r="L517" s="90"/>
      <c r="M517" s="90"/>
      <c r="N517" s="90"/>
      <c r="O517" s="90"/>
      <c r="P517" s="90"/>
      <c r="Q517" s="90"/>
      <c r="R517" s="90"/>
      <c r="S517" s="90"/>
      <c r="T517" s="90"/>
      <c r="U517" s="90"/>
      <c r="V517" s="90"/>
      <c r="W517" s="90"/>
    </row>
    <row r="518">
      <c r="A518" s="100"/>
      <c r="B518" s="100"/>
      <c r="C518" s="100"/>
      <c r="D518" s="100"/>
      <c r="E518" s="90"/>
      <c r="F518" s="90"/>
      <c r="G518" s="90"/>
      <c r="H518" s="90"/>
      <c r="I518" s="90"/>
      <c r="J518" s="90"/>
      <c r="K518" s="90"/>
      <c r="L518" s="90"/>
      <c r="M518" s="90"/>
      <c r="N518" s="90"/>
      <c r="O518" s="90"/>
      <c r="P518" s="90"/>
      <c r="Q518" s="90"/>
      <c r="R518" s="90"/>
      <c r="S518" s="90"/>
      <c r="T518" s="90"/>
      <c r="U518" s="90"/>
      <c r="V518" s="90"/>
      <c r="W518" s="90"/>
    </row>
    <row r="519">
      <c r="A519" s="100"/>
      <c r="B519" s="100"/>
      <c r="C519" s="100"/>
      <c r="D519" s="100"/>
      <c r="E519" s="90"/>
      <c r="F519" s="90"/>
      <c r="G519" s="90"/>
      <c r="H519" s="90"/>
      <c r="I519" s="90"/>
      <c r="J519" s="90"/>
      <c r="K519" s="90"/>
      <c r="L519" s="90"/>
      <c r="M519" s="90"/>
      <c r="N519" s="90"/>
      <c r="O519" s="90"/>
      <c r="P519" s="90"/>
      <c r="Q519" s="90"/>
      <c r="R519" s="90"/>
      <c r="S519" s="90"/>
      <c r="T519" s="90"/>
      <c r="U519" s="90"/>
      <c r="V519" s="90"/>
      <c r="W519" s="90"/>
    </row>
    <row r="520">
      <c r="A520" s="100"/>
      <c r="B520" s="100"/>
      <c r="C520" s="100"/>
      <c r="D520" s="100"/>
      <c r="E520" s="90"/>
      <c r="F520" s="90"/>
      <c r="G520" s="90"/>
      <c r="H520" s="90"/>
      <c r="I520" s="90"/>
      <c r="J520" s="90"/>
      <c r="K520" s="90"/>
      <c r="L520" s="90"/>
      <c r="M520" s="90"/>
      <c r="N520" s="90"/>
      <c r="O520" s="90"/>
      <c r="P520" s="90"/>
      <c r="Q520" s="90"/>
      <c r="R520" s="90"/>
      <c r="S520" s="90"/>
      <c r="T520" s="90"/>
      <c r="U520" s="90"/>
      <c r="V520" s="90"/>
      <c r="W520" s="90"/>
    </row>
    <row r="521">
      <c r="A521" s="100"/>
      <c r="B521" s="100"/>
      <c r="C521" s="100"/>
      <c r="D521" s="100"/>
      <c r="E521" s="90"/>
      <c r="F521" s="90"/>
      <c r="G521" s="90"/>
      <c r="H521" s="90"/>
      <c r="I521" s="90"/>
      <c r="J521" s="90"/>
      <c r="K521" s="90"/>
      <c r="L521" s="90"/>
      <c r="M521" s="90"/>
      <c r="N521" s="90"/>
      <c r="O521" s="90"/>
      <c r="P521" s="90"/>
      <c r="Q521" s="90"/>
      <c r="R521" s="90"/>
      <c r="S521" s="90"/>
      <c r="T521" s="90"/>
      <c r="U521" s="90"/>
      <c r="V521" s="90"/>
      <c r="W521" s="90"/>
    </row>
    <row r="522">
      <c r="A522" s="100"/>
      <c r="B522" s="100"/>
      <c r="C522" s="100"/>
      <c r="D522" s="100"/>
      <c r="E522" s="90"/>
      <c r="F522" s="90"/>
      <c r="G522" s="90"/>
      <c r="H522" s="90"/>
      <c r="I522" s="90"/>
      <c r="J522" s="90"/>
      <c r="K522" s="90"/>
      <c r="L522" s="90"/>
      <c r="M522" s="90"/>
      <c r="N522" s="90"/>
      <c r="O522" s="90"/>
      <c r="P522" s="90"/>
      <c r="Q522" s="90"/>
      <c r="R522" s="90"/>
      <c r="S522" s="90"/>
      <c r="T522" s="90"/>
      <c r="U522" s="90"/>
      <c r="V522" s="90"/>
      <c r="W522" s="90"/>
    </row>
    <row r="523">
      <c r="A523" s="100"/>
      <c r="B523" s="100"/>
      <c r="C523" s="100"/>
      <c r="D523" s="100"/>
      <c r="E523" s="90"/>
      <c r="F523" s="90"/>
      <c r="G523" s="90"/>
      <c r="H523" s="90"/>
      <c r="I523" s="90"/>
      <c r="J523" s="90"/>
      <c r="K523" s="90"/>
      <c r="L523" s="90"/>
      <c r="M523" s="90"/>
      <c r="N523" s="90"/>
      <c r="O523" s="90"/>
      <c r="P523" s="90"/>
      <c r="Q523" s="90"/>
      <c r="R523" s="90"/>
      <c r="S523" s="90"/>
      <c r="T523" s="90"/>
      <c r="U523" s="90"/>
      <c r="V523" s="90"/>
      <c r="W523" s="90"/>
    </row>
    <row r="524">
      <c r="A524" s="100"/>
      <c r="B524" s="100"/>
      <c r="C524" s="100"/>
      <c r="D524" s="100"/>
      <c r="E524" s="90"/>
      <c r="F524" s="90"/>
      <c r="G524" s="90"/>
      <c r="H524" s="90"/>
      <c r="I524" s="90"/>
      <c r="J524" s="90"/>
      <c r="K524" s="90"/>
      <c r="L524" s="90"/>
      <c r="M524" s="90"/>
      <c r="N524" s="90"/>
      <c r="O524" s="90"/>
      <c r="P524" s="90"/>
      <c r="Q524" s="90"/>
      <c r="R524" s="90"/>
      <c r="S524" s="90"/>
      <c r="T524" s="90"/>
      <c r="U524" s="90"/>
      <c r="V524" s="90"/>
      <c r="W524" s="90"/>
    </row>
    <row r="525">
      <c r="A525" s="100"/>
      <c r="B525" s="100"/>
      <c r="C525" s="100"/>
      <c r="D525" s="100"/>
      <c r="E525" s="90"/>
      <c r="F525" s="90"/>
      <c r="G525" s="90"/>
      <c r="H525" s="90"/>
      <c r="I525" s="90"/>
      <c r="J525" s="90"/>
      <c r="K525" s="90"/>
      <c r="L525" s="90"/>
      <c r="M525" s="90"/>
      <c r="N525" s="90"/>
      <c r="O525" s="90"/>
      <c r="P525" s="90"/>
      <c r="Q525" s="90"/>
      <c r="R525" s="90"/>
      <c r="S525" s="90"/>
      <c r="T525" s="90"/>
      <c r="U525" s="90"/>
      <c r="V525" s="90"/>
      <c r="W525" s="90"/>
    </row>
    <row r="526">
      <c r="A526" s="100"/>
      <c r="B526" s="100"/>
      <c r="C526" s="100"/>
      <c r="D526" s="100"/>
      <c r="E526" s="90"/>
      <c r="F526" s="90"/>
      <c r="G526" s="90"/>
      <c r="H526" s="90"/>
      <c r="I526" s="90"/>
      <c r="J526" s="90"/>
      <c r="K526" s="90"/>
      <c r="L526" s="90"/>
      <c r="M526" s="90"/>
      <c r="N526" s="90"/>
      <c r="O526" s="90"/>
      <c r="P526" s="90"/>
      <c r="Q526" s="90"/>
      <c r="R526" s="90"/>
      <c r="S526" s="90"/>
      <c r="T526" s="90"/>
      <c r="U526" s="90"/>
      <c r="V526" s="90"/>
      <c r="W526" s="90"/>
    </row>
    <row r="527">
      <c r="A527" s="100"/>
      <c r="B527" s="100"/>
      <c r="C527" s="100"/>
      <c r="D527" s="100"/>
      <c r="E527" s="90"/>
      <c r="F527" s="90"/>
      <c r="G527" s="90"/>
      <c r="H527" s="90"/>
      <c r="I527" s="90"/>
      <c r="J527" s="90"/>
      <c r="K527" s="90"/>
      <c r="L527" s="90"/>
      <c r="M527" s="90"/>
      <c r="N527" s="90"/>
      <c r="O527" s="90"/>
      <c r="P527" s="90"/>
      <c r="Q527" s="90"/>
      <c r="R527" s="90"/>
      <c r="S527" s="90"/>
      <c r="T527" s="90"/>
      <c r="U527" s="90"/>
      <c r="V527" s="90"/>
      <c r="W527" s="90"/>
    </row>
    <row r="528">
      <c r="A528" s="100"/>
      <c r="B528" s="100"/>
      <c r="C528" s="100"/>
      <c r="D528" s="100"/>
      <c r="E528" s="90"/>
      <c r="F528" s="90"/>
      <c r="G528" s="90"/>
      <c r="H528" s="90"/>
      <c r="I528" s="90"/>
      <c r="J528" s="90"/>
      <c r="K528" s="90"/>
      <c r="L528" s="90"/>
      <c r="M528" s="90"/>
      <c r="N528" s="90"/>
      <c r="O528" s="90"/>
      <c r="P528" s="90"/>
      <c r="Q528" s="90"/>
      <c r="R528" s="90"/>
      <c r="S528" s="90"/>
      <c r="T528" s="90"/>
      <c r="U528" s="90"/>
      <c r="V528" s="90"/>
      <c r="W528" s="90"/>
    </row>
    <row r="529">
      <c r="A529" s="100"/>
      <c r="B529" s="100"/>
      <c r="C529" s="100"/>
      <c r="D529" s="100"/>
      <c r="E529" s="90"/>
      <c r="F529" s="90"/>
      <c r="G529" s="90"/>
      <c r="H529" s="90"/>
      <c r="I529" s="90"/>
      <c r="J529" s="90"/>
      <c r="K529" s="90"/>
      <c r="L529" s="90"/>
      <c r="M529" s="90"/>
      <c r="N529" s="90"/>
      <c r="O529" s="90"/>
      <c r="P529" s="90"/>
      <c r="Q529" s="90"/>
      <c r="R529" s="90"/>
      <c r="S529" s="90"/>
      <c r="T529" s="90"/>
      <c r="U529" s="90"/>
      <c r="V529" s="90"/>
      <c r="W529" s="90"/>
    </row>
    <row r="530">
      <c r="A530" s="100"/>
      <c r="B530" s="100"/>
      <c r="C530" s="100"/>
      <c r="D530" s="100"/>
      <c r="E530" s="90"/>
      <c r="F530" s="90"/>
      <c r="G530" s="90"/>
      <c r="H530" s="90"/>
      <c r="I530" s="90"/>
      <c r="J530" s="90"/>
      <c r="K530" s="90"/>
      <c r="L530" s="90"/>
      <c r="M530" s="90"/>
      <c r="N530" s="90"/>
      <c r="O530" s="90"/>
      <c r="P530" s="90"/>
      <c r="Q530" s="90"/>
      <c r="R530" s="90"/>
      <c r="S530" s="90"/>
      <c r="T530" s="90"/>
      <c r="U530" s="90"/>
      <c r="V530" s="90"/>
      <c r="W530" s="90"/>
    </row>
    <row r="531">
      <c r="A531" s="100"/>
      <c r="B531" s="100"/>
      <c r="C531" s="100"/>
      <c r="D531" s="100"/>
      <c r="E531" s="90"/>
      <c r="F531" s="90"/>
      <c r="G531" s="90"/>
      <c r="H531" s="90"/>
      <c r="I531" s="90"/>
      <c r="J531" s="90"/>
      <c r="K531" s="90"/>
      <c r="L531" s="90"/>
      <c r="M531" s="90"/>
      <c r="N531" s="90"/>
      <c r="O531" s="90"/>
      <c r="P531" s="90"/>
      <c r="Q531" s="90"/>
      <c r="R531" s="90"/>
      <c r="S531" s="90"/>
      <c r="T531" s="90"/>
      <c r="U531" s="90"/>
      <c r="V531" s="90"/>
      <c r="W531" s="90"/>
    </row>
    <row r="532">
      <c r="A532" s="100"/>
      <c r="B532" s="100"/>
      <c r="C532" s="100"/>
      <c r="D532" s="100"/>
      <c r="E532" s="90"/>
      <c r="F532" s="90"/>
      <c r="G532" s="90"/>
      <c r="H532" s="90"/>
      <c r="I532" s="90"/>
      <c r="J532" s="90"/>
      <c r="K532" s="90"/>
      <c r="L532" s="90"/>
      <c r="M532" s="90"/>
      <c r="N532" s="90"/>
      <c r="O532" s="90"/>
      <c r="P532" s="90"/>
      <c r="Q532" s="90"/>
      <c r="R532" s="90"/>
      <c r="S532" s="90"/>
      <c r="T532" s="90"/>
      <c r="U532" s="90"/>
      <c r="V532" s="90"/>
      <c r="W532" s="90"/>
    </row>
    <row r="533">
      <c r="A533" s="100"/>
      <c r="B533" s="100"/>
      <c r="C533" s="100"/>
      <c r="D533" s="100"/>
      <c r="E533" s="90"/>
      <c r="F533" s="90"/>
      <c r="G533" s="90"/>
      <c r="H533" s="90"/>
      <c r="I533" s="90"/>
      <c r="J533" s="90"/>
      <c r="K533" s="90"/>
      <c r="L533" s="90"/>
      <c r="M533" s="90"/>
      <c r="N533" s="90"/>
      <c r="O533" s="90"/>
      <c r="P533" s="90"/>
      <c r="Q533" s="90"/>
      <c r="R533" s="90"/>
      <c r="S533" s="90"/>
      <c r="T533" s="90"/>
      <c r="U533" s="90"/>
      <c r="V533" s="90"/>
      <c r="W533" s="90"/>
    </row>
    <row r="534">
      <c r="A534" s="100"/>
      <c r="B534" s="100"/>
      <c r="C534" s="100"/>
      <c r="D534" s="100"/>
      <c r="E534" s="90"/>
      <c r="F534" s="90"/>
      <c r="G534" s="90"/>
      <c r="H534" s="90"/>
      <c r="I534" s="90"/>
      <c r="J534" s="90"/>
      <c r="K534" s="90"/>
      <c r="L534" s="90"/>
      <c r="M534" s="90"/>
      <c r="N534" s="90"/>
      <c r="O534" s="90"/>
      <c r="P534" s="90"/>
      <c r="Q534" s="90"/>
      <c r="R534" s="90"/>
      <c r="S534" s="90"/>
      <c r="T534" s="90"/>
      <c r="U534" s="90"/>
      <c r="V534" s="90"/>
      <c r="W534" s="90"/>
    </row>
    <row r="535">
      <c r="A535" s="100"/>
      <c r="B535" s="100"/>
      <c r="C535" s="100"/>
      <c r="D535" s="100"/>
      <c r="E535" s="90"/>
      <c r="F535" s="90"/>
      <c r="G535" s="90"/>
      <c r="H535" s="90"/>
      <c r="I535" s="90"/>
      <c r="J535" s="90"/>
      <c r="K535" s="90"/>
      <c r="L535" s="90"/>
      <c r="M535" s="90"/>
      <c r="N535" s="90"/>
      <c r="O535" s="90"/>
      <c r="P535" s="90"/>
      <c r="Q535" s="90"/>
      <c r="R535" s="90"/>
      <c r="S535" s="90"/>
      <c r="T535" s="90"/>
      <c r="U535" s="90"/>
      <c r="V535" s="90"/>
      <c r="W535" s="90"/>
    </row>
    <row r="536">
      <c r="A536" s="100"/>
      <c r="B536" s="100"/>
      <c r="C536" s="100"/>
      <c r="D536" s="100"/>
      <c r="E536" s="90"/>
      <c r="F536" s="90"/>
      <c r="G536" s="90"/>
      <c r="H536" s="90"/>
      <c r="I536" s="90"/>
      <c r="J536" s="90"/>
      <c r="K536" s="90"/>
      <c r="L536" s="90"/>
      <c r="M536" s="90"/>
      <c r="N536" s="90"/>
      <c r="O536" s="90"/>
      <c r="P536" s="90"/>
      <c r="Q536" s="90"/>
      <c r="R536" s="90"/>
      <c r="S536" s="90"/>
      <c r="T536" s="90"/>
      <c r="U536" s="90"/>
      <c r="V536" s="90"/>
      <c r="W536" s="90"/>
    </row>
    <row r="537">
      <c r="A537" s="100"/>
      <c r="B537" s="100"/>
      <c r="C537" s="100"/>
      <c r="D537" s="100"/>
      <c r="E537" s="90"/>
      <c r="F537" s="90"/>
      <c r="G537" s="90"/>
      <c r="H537" s="90"/>
      <c r="I537" s="90"/>
      <c r="J537" s="90"/>
      <c r="K537" s="90"/>
      <c r="L537" s="90"/>
      <c r="M537" s="90"/>
      <c r="N537" s="90"/>
      <c r="O537" s="90"/>
      <c r="P537" s="90"/>
      <c r="Q537" s="90"/>
      <c r="R537" s="90"/>
      <c r="S537" s="90"/>
      <c r="T537" s="90"/>
      <c r="U537" s="90"/>
      <c r="V537" s="90"/>
      <c r="W537" s="90"/>
    </row>
    <row r="538">
      <c r="A538" s="100"/>
      <c r="B538" s="100"/>
      <c r="C538" s="100"/>
      <c r="D538" s="100"/>
      <c r="E538" s="90"/>
      <c r="F538" s="90"/>
      <c r="G538" s="90"/>
      <c r="H538" s="90"/>
      <c r="I538" s="90"/>
      <c r="J538" s="90"/>
      <c r="K538" s="90"/>
      <c r="L538" s="90"/>
      <c r="M538" s="90"/>
      <c r="N538" s="90"/>
      <c r="O538" s="90"/>
      <c r="P538" s="90"/>
      <c r="Q538" s="90"/>
      <c r="R538" s="90"/>
      <c r="S538" s="90"/>
      <c r="T538" s="90"/>
      <c r="U538" s="90"/>
      <c r="V538" s="90"/>
      <c r="W538" s="90"/>
    </row>
    <row r="539">
      <c r="A539" s="100"/>
      <c r="B539" s="100"/>
      <c r="C539" s="100"/>
      <c r="D539" s="100"/>
      <c r="E539" s="90"/>
      <c r="F539" s="90"/>
      <c r="G539" s="90"/>
      <c r="H539" s="90"/>
      <c r="I539" s="90"/>
      <c r="J539" s="90"/>
      <c r="K539" s="90"/>
      <c r="L539" s="90"/>
      <c r="M539" s="90"/>
      <c r="N539" s="90"/>
      <c r="O539" s="90"/>
      <c r="P539" s="90"/>
      <c r="Q539" s="90"/>
      <c r="R539" s="90"/>
      <c r="S539" s="90"/>
      <c r="T539" s="90"/>
      <c r="U539" s="90"/>
      <c r="V539" s="90"/>
      <c r="W539" s="90"/>
    </row>
    <row r="540">
      <c r="A540" s="100"/>
      <c r="B540" s="100"/>
      <c r="C540" s="100"/>
      <c r="D540" s="100"/>
      <c r="E540" s="90"/>
      <c r="F540" s="90"/>
      <c r="G540" s="90"/>
      <c r="H540" s="90"/>
      <c r="I540" s="90"/>
      <c r="J540" s="90"/>
      <c r="K540" s="90"/>
      <c r="L540" s="90"/>
      <c r="M540" s="90"/>
      <c r="N540" s="90"/>
      <c r="O540" s="90"/>
      <c r="P540" s="90"/>
      <c r="Q540" s="90"/>
      <c r="R540" s="90"/>
      <c r="S540" s="90"/>
      <c r="T540" s="90"/>
      <c r="U540" s="90"/>
      <c r="V540" s="90"/>
      <c r="W540" s="90"/>
    </row>
    <row r="541">
      <c r="A541" s="100"/>
      <c r="B541" s="100"/>
      <c r="C541" s="100"/>
      <c r="D541" s="100"/>
      <c r="E541" s="90"/>
      <c r="F541" s="90"/>
      <c r="G541" s="90"/>
      <c r="H541" s="90"/>
      <c r="I541" s="90"/>
      <c r="J541" s="90"/>
      <c r="K541" s="90"/>
      <c r="L541" s="90"/>
      <c r="M541" s="90"/>
      <c r="N541" s="90"/>
      <c r="O541" s="90"/>
      <c r="P541" s="90"/>
      <c r="Q541" s="90"/>
      <c r="R541" s="90"/>
      <c r="S541" s="90"/>
      <c r="T541" s="90"/>
      <c r="U541" s="90"/>
      <c r="V541" s="90"/>
      <c r="W541" s="90"/>
    </row>
    <row r="542">
      <c r="A542" s="100"/>
      <c r="B542" s="100"/>
      <c r="C542" s="100"/>
      <c r="D542" s="100"/>
      <c r="E542" s="90"/>
      <c r="F542" s="90"/>
      <c r="G542" s="90"/>
      <c r="H542" s="90"/>
      <c r="I542" s="90"/>
      <c r="J542" s="90"/>
      <c r="K542" s="90"/>
      <c r="L542" s="90"/>
      <c r="M542" s="90"/>
      <c r="N542" s="90"/>
      <c r="O542" s="90"/>
      <c r="P542" s="90"/>
      <c r="Q542" s="90"/>
      <c r="R542" s="90"/>
      <c r="S542" s="90"/>
      <c r="T542" s="90"/>
      <c r="U542" s="90"/>
      <c r="V542" s="90"/>
      <c r="W542" s="90"/>
    </row>
    <row r="543">
      <c r="A543" s="100"/>
      <c r="B543" s="100"/>
      <c r="C543" s="100"/>
      <c r="D543" s="100"/>
      <c r="E543" s="90"/>
      <c r="F543" s="90"/>
      <c r="G543" s="90"/>
      <c r="H543" s="90"/>
      <c r="I543" s="90"/>
      <c r="J543" s="90"/>
      <c r="K543" s="90"/>
      <c r="L543" s="90"/>
      <c r="M543" s="90"/>
      <c r="N543" s="90"/>
      <c r="O543" s="90"/>
      <c r="P543" s="90"/>
      <c r="Q543" s="90"/>
      <c r="R543" s="90"/>
      <c r="S543" s="90"/>
      <c r="T543" s="90"/>
      <c r="U543" s="90"/>
      <c r="V543" s="90"/>
      <c r="W543" s="90"/>
    </row>
    <row r="544">
      <c r="A544" s="100"/>
      <c r="B544" s="100"/>
      <c r="C544" s="100"/>
      <c r="D544" s="100"/>
      <c r="E544" s="90"/>
      <c r="F544" s="90"/>
      <c r="G544" s="90"/>
      <c r="H544" s="90"/>
      <c r="I544" s="90"/>
      <c r="J544" s="90"/>
      <c r="K544" s="90"/>
      <c r="L544" s="90"/>
      <c r="M544" s="90"/>
      <c r="N544" s="90"/>
      <c r="O544" s="90"/>
      <c r="P544" s="90"/>
      <c r="Q544" s="90"/>
      <c r="R544" s="90"/>
      <c r="S544" s="90"/>
      <c r="T544" s="90"/>
      <c r="U544" s="90"/>
      <c r="V544" s="90"/>
      <c r="W544" s="90"/>
    </row>
    <row r="545">
      <c r="A545" s="100"/>
      <c r="B545" s="100"/>
      <c r="C545" s="100"/>
      <c r="D545" s="100"/>
      <c r="E545" s="90"/>
      <c r="F545" s="90"/>
      <c r="G545" s="90"/>
      <c r="H545" s="90"/>
      <c r="I545" s="90"/>
      <c r="J545" s="90"/>
      <c r="K545" s="90"/>
      <c r="L545" s="90"/>
      <c r="M545" s="90"/>
      <c r="N545" s="90"/>
      <c r="O545" s="90"/>
      <c r="P545" s="90"/>
      <c r="Q545" s="90"/>
      <c r="R545" s="90"/>
      <c r="S545" s="90"/>
      <c r="T545" s="90"/>
      <c r="U545" s="90"/>
      <c r="V545" s="90"/>
      <c r="W545" s="90"/>
    </row>
    <row r="546">
      <c r="A546" s="100"/>
      <c r="B546" s="100"/>
      <c r="C546" s="100"/>
      <c r="D546" s="100"/>
      <c r="E546" s="90"/>
      <c r="F546" s="90"/>
      <c r="G546" s="90"/>
      <c r="H546" s="90"/>
      <c r="I546" s="90"/>
      <c r="J546" s="90"/>
      <c r="K546" s="90"/>
      <c r="L546" s="90"/>
      <c r="M546" s="90"/>
      <c r="N546" s="90"/>
      <c r="O546" s="90"/>
      <c r="P546" s="90"/>
      <c r="Q546" s="90"/>
      <c r="R546" s="90"/>
      <c r="S546" s="90"/>
      <c r="T546" s="90"/>
      <c r="U546" s="90"/>
      <c r="V546" s="90"/>
      <c r="W546" s="90"/>
    </row>
    <row r="547">
      <c r="A547" s="100"/>
      <c r="B547" s="100"/>
      <c r="C547" s="100"/>
      <c r="D547" s="100"/>
      <c r="E547" s="90"/>
      <c r="F547" s="90"/>
      <c r="G547" s="90"/>
      <c r="H547" s="90"/>
      <c r="I547" s="90"/>
      <c r="J547" s="90"/>
      <c r="K547" s="90"/>
      <c r="L547" s="90"/>
      <c r="M547" s="90"/>
      <c r="N547" s="90"/>
      <c r="O547" s="90"/>
      <c r="P547" s="90"/>
      <c r="Q547" s="90"/>
      <c r="R547" s="90"/>
      <c r="S547" s="90"/>
      <c r="T547" s="90"/>
      <c r="U547" s="90"/>
      <c r="V547" s="90"/>
      <c r="W547" s="90"/>
    </row>
    <row r="548">
      <c r="A548" s="100"/>
      <c r="B548" s="100"/>
      <c r="C548" s="100"/>
      <c r="D548" s="100"/>
      <c r="E548" s="90"/>
      <c r="F548" s="90"/>
      <c r="G548" s="90"/>
      <c r="H548" s="90"/>
      <c r="I548" s="90"/>
      <c r="J548" s="90"/>
      <c r="K548" s="90"/>
      <c r="L548" s="90"/>
      <c r="M548" s="90"/>
      <c r="N548" s="90"/>
      <c r="O548" s="90"/>
      <c r="P548" s="90"/>
      <c r="Q548" s="90"/>
      <c r="R548" s="90"/>
      <c r="S548" s="90"/>
      <c r="T548" s="90"/>
      <c r="U548" s="90"/>
      <c r="V548" s="90"/>
      <c r="W548" s="90"/>
    </row>
    <row r="549">
      <c r="A549" s="100"/>
      <c r="B549" s="100"/>
      <c r="C549" s="100"/>
      <c r="D549" s="100"/>
      <c r="E549" s="90"/>
      <c r="F549" s="90"/>
      <c r="G549" s="90"/>
      <c r="H549" s="90"/>
      <c r="I549" s="90"/>
      <c r="J549" s="90"/>
      <c r="K549" s="90"/>
      <c r="L549" s="90"/>
      <c r="M549" s="90"/>
      <c r="N549" s="90"/>
      <c r="O549" s="90"/>
      <c r="P549" s="90"/>
      <c r="Q549" s="90"/>
      <c r="R549" s="90"/>
      <c r="S549" s="90"/>
      <c r="T549" s="90"/>
      <c r="U549" s="90"/>
      <c r="V549" s="90"/>
      <c r="W549" s="90"/>
    </row>
    <row r="550">
      <c r="A550" s="100"/>
      <c r="B550" s="100"/>
      <c r="C550" s="100"/>
      <c r="D550" s="100"/>
      <c r="E550" s="90"/>
      <c r="F550" s="90"/>
      <c r="G550" s="90"/>
      <c r="H550" s="90"/>
      <c r="I550" s="90"/>
      <c r="J550" s="90"/>
      <c r="K550" s="90"/>
      <c r="L550" s="90"/>
      <c r="M550" s="90"/>
      <c r="N550" s="90"/>
      <c r="O550" s="90"/>
      <c r="P550" s="90"/>
      <c r="Q550" s="90"/>
      <c r="R550" s="90"/>
      <c r="S550" s="90"/>
      <c r="T550" s="90"/>
      <c r="U550" s="90"/>
      <c r="V550" s="90"/>
      <c r="W550" s="90"/>
    </row>
    <row r="551">
      <c r="A551" s="100"/>
      <c r="B551" s="100"/>
      <c r="C551" s="100"/>
      <c r="D551" s="100"/>
      <c r="E551" s="90"/>
      <c r="F551" s="90"/>
      <c r="G551" s="90"/>
      <c r="H551" s="90"/>
      <c r="I551" s="90"/>
      <c r="J551" s="90"/>
      <c r="K551" s="90"/>
      <c r="L551" s="90"/>
      <c r="M551" s="90"/>
      <c r="N551" s="90"/>
      <c r="O551" s="90"/>
      <c r="P551" s="90"/>
      <c r="Q551" s="90"/>
      <c r="R551" s="90"/>
      <c r="S551" s="90"/>
      <c r="T551" s="90"/>
      <c r="U551" s="90"/>
      <c r="V551" s="90"/>
      <c r="W551" s="90"/>
    </row>
    <row r="552">
      <c r="A552" s="100"/>
      <c r="B552" s="100"/>
      <c r="C552" s="100"/>
      <c r="D552" s="100"/>
      <c r="E552" s="90"/>
      <c r="F552" s="90"/>
      <c r="G552" s="90"/>
      <c r="H552" s="90"/>
      <c r="I552" s="90"/>
      <c r="J552" s="90"/>
      <c r="K552" s="90"/>
      <c r="L552" s="90"/>
      <c r="M552" s="90"/>
      <c r="N552" s="90"/>
      <c r="O552" s="90"/>
      <c r="P552" s="90"/>
      <c r="Q552" s="90"/>
      <c r="R552" s="90"/>
      <c r="S552" s="90"/>
      <c r="T552" s="90"/>
      <c r="U552" s="90"/>
      <c r="V552" s="90"/>
      <c r="W552" s="90"/>
    </row>
    <row r="553">
      <c r="A553" s="100"/>
      <c r="B553" s="100"/>
      <c r="C553" s="100"/>
      <c r="D553" s="100"/>
      <c r="E553" s="90"/>
      <c r="F553" s="90"/>
      <c r="G553" s="90"/>
      <c r="H553" s="90"/>
      <c r="I553" s="90"/>
      <c r="J553" s="90"/>
      <c r="K553" s="90"/>
      <c r="L553" s="90"/>
      <c r="M553" s="90"/>
      <c r="N553" s="90"/>
      <c r="O553" s="90"/>
      <c r="P553" s="90"/>
      <c r="Q553" s="90"/>
      <c r="R553" s="90"/>
      <c r="S553" s="90"/>
      <c r="T553" s="90"/>
      <c r="U553" s="90"/>
      <c r="V553" s="90"/>
      <c r="W553" s="90"/>
    </row>
    <row r="554">
      <c r="A554" s="100"/>
      <c r="B554" s="100"/>
      <c r="C554" s="100"/>
      <c r="D554" s="100"/>
      <c r="E554" s="90"/>
      <c r="F554" s="90"/>
      <c r="G554" s="90"/>
      <c r="H554" s="90"/>
      <c r="I554" s="90"/>
      <c r="J554" s="90"/>
      <c r="K554" s="90"/>
      <c r="L554" s="90"/>
      <c r="M554" s="90"/>
      <c r="N554" s="90"/>
      <c r="O554" s="90"/>
      <c r="P554" s="90"/>
      <c r="Q554" s="90"/>
      <c r="R554" s="90"/>
      <c r="S554" s="90"/>
      <c r="T554" s="90"/>
      <c r="U554" s="90"/>
      <c r="V554" s="90"/>
      <c r="W554" s="90"/>
    </row>
    <row r="555">
      <c r="A555" s="100"/>
      <c r="B555" s="100"/>
      <c r="C555" s="100"/>
      <c r="D555" s="100"/>
      <c r="E555" s="90"/>
      <c r="F555" s="90"/>
      <c r="G555" s="90"/>
      <c r="H555" s="90"/>
      <c r="I555" s="90"/>
      <c r="J555" s="90"/>
      <c r="K555" s="90"/>
      <c r="L555" s="90"/>
      <c r="M555" s="90"/>
      <c r="N555" s="90"/>
      <c r="O555" s="90"/>
      <c r="P555" s="90"/>
      <c r="Q555" s="90"/>
      <c r="R555" s="90"/>
      <c r="S555" s="90"/>
      <c r="T555" s="90"/>
      <c r="U555" s="90"/>
      <c r="V555" s="90"/>
      <c r="W555" s="90"/>
    </row>
    <row r="556">
      <c r="A556" s="100"/>
      <c r="B556" s="100"/>
      <c r="C556" s="100"/>
      <c r="D556" s="100"/>
      <c r="E556" s="90"/>
      <c r="F556" s="90"/>
      <c r="G556" s="90"/>
      <c r="H556" s="90"/>
      <c r="I556" s="90"/>
      <c r="J556" s="90"/>
      <c r="K556" s="90"/>
      <c r="L556" s="90"/>
      <c r="M556" s="90"/>
      <c r="N556" s="90"/>
      <c r="O556" s="90"/>
      <c r="P556" s="90"/>
      <c r="Q556" s="90"/>
      <c r="R556" s="90"/>
      <c r="S556" s="90"/>
      <c r="T556" s="90"/>
      <c r="U556" s="90"/>
      <c r="V556" s="90"/>
      <c r="W556" s="90"/>
    </row>
    <row r="557">
      <c r="A557" s="100"/>
      <c r="B557" s="100"/>
      <c r="C557" s="100"/>
      <c r="D557" s="100"/>
      <c r="E557" s="90"/>
      <c r="F557" s="90"/>
      <c r="G557" s="90"/>
      <c r="H557" s="90"/>
      <c r="I557" s="90"/>
      <c r="J557" s="90"/>
      <c r="K557" s="90"/>
      <c r="L557" s="90"/>
      <c r="M557" s="90"/>
      <c r="N557" s="90"/>
      <c r="O557" s="90"/>
      <c r="P557" s="90"/>
      <c r="Q557" s="90"/>
      <c r="R557" s="90"/>
      <c r="S557" s="90"/>
      <c r="T557" s="90"/>
      <c r="U557" s="90"/>
      <c r="V557" s="90"/>
      <c r="W557" s="90"/>
    </row>
    <row r="558">
      <c r="A558" s="100"/>
      <c r="B558" s="100"/>
      <c r="C558" s="100"/>
      <c r="D558" s="100"/>
      <c r="E558" s="90"/>
      <c r="F558" s="90"/>
      <c r="G558" s="90"/>
      <c r="H558" s="90"/>
      <c r="I558" s="90"/>
      <c r="J558" s="90"/>
      <c r="K558" s="90"/>
      <c r="L558" s="90"/>
      <c r="M558" s="90"/>
      <c r="N558" s="90"/>
      <c r="O558" s="90"/>
      <c r="P558" s="90"/>
      <c r="Q558" s="90"/>
      <c r="R558" s="90"/>
      <c r="S558" s="90"/>
      <c r="T558" s="90"/>
      <c r="U558" s="90"/>
      <c r="V558" s="90"/>
      <c r="W558" s="90"/>
    </row>
    <row r="559">
      <c r="A559" s="100"/>
      <c r="B559" s="100"/>
      <c r="C559" s="100"/>
      <c r="D559" s="100"/>
      <c r="E559" s="90"/>
      <c r="F559" s="90"/>
      <c r="G559" s="90"/>
      <c r="H559" s="90"/>
      <c r="I559" s="90"/>
      <c r="J559" s="90"/>
      <c r="K559" s="90"/>
      <c r="L559" s="90"/>
      <c r="M559" s="90"/>
      <c r="N559" s="90"/>
      <c r="O559" s="90"/>
      <c r="P559" s="90"/>
      <c r="Q559" s="90"/>
      <c r="R559" s="90"/>
      <c r="S559" s="90"/>
      <c r="T559" s="90"/>
      <c r="U559" s="90"/>
      <c r="V559" s="90"/>
      <c r="W559" s="90"/>
    </row>
    <row r="560">
      <c r="A560" s="100"/>
      <c r="B560" s="100"/>
      <c r="C560" s="100"/>
      <c r="D560" s="100"/>
      <c r="E560" s="90"/>
      <c r="F560" s="90"/>
      <c r="G560" s="90"/>
      <c r="H560" s="90"/>
      <c r="I560" s="90"/>
      <c r="J560" s="90"/>
      <c r="K560" s="90"/>
      <c r="L560" s="90"/>
      <c r="M560" s="90"/>
      <c r="N560" s="90"/>
      <c r="O560" s="90"/>
      <c r="P560" s="90"/>
      <c r="Q560" s="90"/>
      <c r="R560" s="90"/>
      <c r="S560" s="90"/>
      <c r="T560" s="90"/>
      <c r="U560" s="90"/>
      <c r="V560" s="90"/>
      <c r="W560" s="90"/>
    </row>
    <row r="561">
      <c r="A561" s="100"/>
      <c r="B561" s="100"/>
      <c r="C561" s="100"/>
      <c r="D561" s="100"/>
      <c r="E561" s="90"/>
      <c r="F561" s="90"/>
      <c r="G561" s="90"/>
      <c r="H561" s="90"/>
      <c r="I561" s="90"/>
      <c r="J561" s="90"/>
      <c r="K561" s="90"/>
      <c r="L561" s="90"/>
      <c r="M561" s="90"/>
      <c r="N561" s="90"/>
      <c r="O561" s="90"/>
      <c r="P561" s="90"/>
      <c r="Q561" s="90"/>
      <c r="R561" s="90"/>
      <c r="S561" s="90"/>
      <c r="T561" s="90"/>
      <c r="U561" s="90"/>
      <c r="V561" s="90"/>
      <c r="W561" s="90"/>
    </row>
    <row r="562">
      <c r="A562" s="100"/>
      <c r="B562" s="100"/>
      <c r="C562" s="100"/>
      <c r="D562" s="100"/>
      <c r="E562" s="90"/>
      <c r="F562" s="90"/>
      <c r="G562" s="90"/>
      <c r="H562" s="90"/>
      <c r="I562" s="90"/>
      <c r="J562" s="90"/>
      <c r="K562" s="90"/>
      <c r="L562" s="90"/>
      <c r="M562" s="90"/>
      <c r="N562" s="90"/>
      <c r="O562" s="90"/>
      <c r="P562" s="90"/>
      <c r="Q562" s="90"/>
      <c r="R562" s="90"/>
      <c r="S562" s="90"/>
      <c r="T562" s="90"/>
      <c r="U562" s="90"/>
      <c r="V562" s="90"/>
      <c r="W562" s="90"/>
    </row>
    <row r="563">
      <c r="A563" s="100"/>
      <c r="B563" s="100"/>
      <c r="C563" s="100"/>
      <c r="D563" s="100"/>
      <c r="E563" s="90"/>
      <c r="F563" s="90"/>
      <c r="G563" s="90"/>
      <c r="H563" s="90"/>
      <c r="I563" s="90"/>
      <c r="J563" s="90"/>
      <c r="K563" s="90"/>
      <c r="L563" s="90"/>
      <c r="M563" s="90"/>
      <c r="N563" s="90"/>
      <c r="O563" s="90"/>
      <c r="P563" s="90"/>
      <c r="Q563" s="90"/>
      <c r="R563" s="90"/>
      <c r="S563" s="90"/>
      <c r="T563" s="90"/>
      <c r="U563" s="90"/>
      <c r="V563" s="90"/>
      <c r="W563" s="90"/>
    </row>
    <row r="564">
      <c r="A564" s="100"/>
      <c r="B564" s="100"/>
      <c r="C564" s="100"/>
      <c r="D564" s="100"/>
      <c r="E564" s="90"/>
      <c r="F564" s="90"/>
      <c r="G564" s="90"/>
      <c r="H564" s="90"/>
      <c r="I564" s="90"/>
      <c r="J564" s="90"/>
      <c r="K564" s="90"/>
      <c r="L564" s="90"/>
      <c r="M564" s="90"/>
      <c r="N564" s="90"/>
      <c r="O564" s="90"/>
      <c r="P564" s="90"/>
      <c r="Q564" s="90"/>
      <c r="R564" s="90"/>
      <c r="S564" s="90"/>
      <c r="T564" s="90"/>
      <c r="U564" s="90"/>
      <c r="V564" s="90"/>
      <c r="W564" s="90"/>
    </row>
    <row r="565">
      <c r="A565" s="100"/>
      <c r="B565" s="100"/>
      <c r="C565" s="100"/>
      <c r="D565" s="100"/>
      <c r="E565" s="90"/>
      <c r="F565" s="90"/>
      <c r="G565" s="90"/>
      <c r="H565" s="90"/>
      <c r="I565" s="90"/>
      <c r="J565" s="90"/>
      <c r="K565" s="90"/>
      <c r="L565" s="90"/>
      <c r="M565" s="90"/>
      <c r="N565" s="90"/>
      <c r="O565" s="90"/>
      <c r="P565" s="90"/>
      <c r="Q565" s="90"/>
      <c r="R565" s="90"/>
      <c r="S565" s="90"/>
      <c r="T565" s="90"/>
      <c r="U565" s="90"/>
      <c r="V565" s="90"/>
      <c r="W565" s="90"/>
    </row>
    <row r="566">
      <c r="A566" s="100"/>
      <c r="B566" s="100"/>
      <c r="C566" s="100"/>
      <c r="D566" s="100"/>
      <c r="E566" s="90"/>
      <c r="F566" s="90"/>
      <c r="G566" s="90"/>
      <c r="H566" s="90"/>
      <c r="I566" s="90"/>
      <c r="J566" s="90"/>
      <c r="K566" s="90"/>
      <c r="L566" s="90"/>
      <c r="M566" s="90"/>
      <c r="N566" s="90"/>
      <c r="O566" s="90"/>
      <c r="P566" s="90"/>
      <c r="Q566" s="90"/>
      <c r="R566" s="90"/>
      <c r="S566" s="90"/>
      <c r="T566" s="90"/>
      <c r="U566" s="90"/>
      <c r="V566" s="90"/>
      <c r="W566" s="90"/>
    </row>
    <row r="567">
      <c r="A567" s="100"/>
      <c r="B567" s="100"/>
      <c r="C567" s="100"/>
      <c r="D567" s="100"/>
      <c r="E567" s="90"/>
      <c r="F567" s="90"/>
      <c r="G567" s="90"/>
      <c r="H567" s="90"/>
      <c r="I567" s="90"/>
      <c r="J567" s="90"/>
      <c r="K567" s="90"/>
      <c r="L567" s="90"/>
      <c r="M567" s="90"/>
      <c r="N567" s="90"/>
      <c r="O567" s="90"/>
      <c r="P567" s="90"/>
      <c r="Q567" s="90"/>
      <c r="R567" s="90"/>
      <c r="S567" s="90"/>
      <c r="T567" s="90"/>
      <c r="U567" s="90"/>
      <c r="V567" s="90"/>
      <c r="W567" s="90"/>
    </row>
    <row r="568">
      <c r="A568" s="100"/>
      <c r="B568" s="100"/>
      <c r="C568" s="100"/>
      <c r="D568" s="100"/>
      <c r="E568" s="90"/>
      <c r="F568" s="90"/>
      <c r="G568" s="90"/>
      <c r="H568" s="90"/>
      <c r="I568" s="90"/>
      <c r="J568" s="90"/>
      <c r="K568" s="90"/>
      <c r="L568" s="90"/>
      <c r="M568" s="90"/>
      <c r="N568" s="90"/>
      <c r="O568" s="90"/>
      <c r="P568" s="90"/>
      <c r="Q568" s="90"/>
      <c r="R568" s="90"/>
      <c r="S568" s="90"/>
      <c r="T568" s="90"/>
      <c r="U568" s="90"/>
      <c r="V568" s="90"/>
      <c r="W568" s="90"/>
    </row>
    <row r="569">
      <c r="A569" s="100"/>
      <c r="B569" s="100"/>
      <c r="C569" s="100"/>
      <c r="D569" s="100"/>
      <c r="E569" s="90"/>
      <c r="F569" s="90"/>
      <c r="G569" s="90"/>
      <c r="H569" s="90"/>
      <c r="I569" s="90"/>
      <c r="J569" s="90"/>
      <c r="K569" s="90"/>
      <c r="L569" s="90"/>
      <c r="M569" s="90"/>
      <c r="N569" s="90"/>
      <c r="O569" s="90"/>
      <c r="P569" s="90"/>
      <c r="Q569" s="90"/>
      <c r="R569" s="90"/>
      <c r="S569" s="90"/>
      <c r="T569" s="90"/>
      <c r="U569" s="90"/>
      <c r="V569" s="90"/>
      <c r="W569" s="90"/>
    </row>
    <row r="570">
      <c r="A570" s="100"/>
      <c r="B570" s="100"/>
      <c r="C570" s="100"/>
      <c r="D570" s="100"/>
      <c r="E570" s="90"/>
      <c r="F570" s="90"/>
      <c r="G570" s="90"/>
      <c r="H570" s="90"/>
      <c r="I570" s="90"/>
      <c r="J570" s="90"/>
      <c r="K570" s="90"/>
      <c r="L570" s="90"/>
      <c r="M570" s="90"/>
      <c r="N570" s="90"/>
      <c r="O570" s="90"/>
      <c r="P570" s="90"/>
      <c r="Q570" s="90"/>
      <c r="R570" s="90"/>
      <c r="S570" s="90"/>
      <c r="T570" s="90"/>
      <c r="U570" s="90"/>
      <c r="V570" s="90"/>
      <c r="W570" s="90"/>
    </row>
    <row r="571">
      <c r="A571" s="100"/>
      <c r="B571" s="100"/>
      <c r="C571" s="100"/>
      <c r="D571" s="100"/>
      <c r="E571" s="90"/>
      <c r="F571" s="90"/>
      <c r="G571" s="90"/>
      <c r="H571" s="90"/>
      <c r="I571" s="90"/>
      <c r="J571" s="90"/>
      <c r="K571" s="90"/>
      <c r="L571" s="90"/>
      <c r="M571" s="90"/>
      <c r="N571" s="90"/>
      <c r="O571" s="90"/>
      <c r="P571" s="90"/>
      <c r="Q571" s="90"/>
      <c r="R571" s="90"/>
      <c r="S571" s="90"/>
      <c r="T571" s="90"/>
      <c r="U571" s="90"/>
      <c r="V571" s="90"/>
      <c r="W571" s="90"/>
    </row>
    <row r="572">
      <c r="A572" s="100"/>
      <c r="B572" s="100"/>
      <c r="C572" s="100"/>
      <c r="D572" s="100"/>
      <c r="E572" s="90"/>
      <c r="F572" s="90"/>
      <c r="G572" s="90"/>
      <c r="H572" s="90"/>
      <c r="I572" s="90"/>
      <c r="J572" s="90"/>
      <c r="K572" s="90"/>
      <c r="L572" s="90"/>
      <c r="M572" s="90"/>
      <c r="N572" s="90"/>
      <c r="O572" s="90"/>
      <c r="P572" s="90"/>
      <c r="Q572" s="90"/>
      <c r="R572" s="90"/>
      <c r="S572" s="90"/>
      <c r="T572" s="90"/>
      <c r="U572" s="90"/>
      <c r="V572" s="90"/>
      <c r="W572" s="90"/>
    </row>
    <row r="573">
      <c r="A573" s="100"/>
      <c r="B573" s="100"/>
      <c r="C573" s="100"/>
      <c r="D573" s="100"/>
      <c r="E573" s="90"/>
      <c r="F573" s="90"/>
      <c r="G573" s="90"/>
      <c r="H573" s="90"/>
      <c r="I573" s="90"/>
      <c r="J573" s="90"/>
      <c r="K573" s="90"/>
      <c r="L573" s="90"/>
      <c r="M573" s="90"/>
      <c r="N573" s="90"/>
      <c r="O573" s="90"/>
      <c r="P573" s="90"/>
      <c r="Q573" s="90"/>
      <c r="R573" s="90"/>
      <c r="S573" s="90"/>
      <c r="T573" s="90"/>
      <c r="U573" s="90"/>
      <c r="V573" s="90"/>
      <c r="W573" s="90"/>
    </row>
    <row r="574">
      <c r="A574" s="100"/>
      <c r="B574" s="100"/>
      <c r="C574" s="100"/>
      <c r="D574" s="100"/>
      <c r="E574" s="90"/>
      <c r="F574" s="90"/>
      <c r="G574" s="90"/>
      <c r="H574" s="90"/>
      <c r="I574" s="90"/>
      <c r="J574" s="90"/>
      <c r="K574" s="90"/>
      <c r="L574" s="90"/>
      <c r="M574" s="90"/>
      <c r="N574" s="90"/>
      <c r="O574" s="90"/>
      <c r="P574" s="90"/>
      <c r="Q574" s="90"/>
      <c r="R574" s="90"/>
      <c r="S574" s="90"/>
      <c r="T574" s="90"/>
      <c r="U574" s="90"/>
      <c r="V574" s="90"/>
      <c r="W574" s="90"/>
    </row>
    <row r="575">
      <c r="A575" s="100"/>
      <c r="B575" s="100"/>
      <c r="C575" s="100"/>
      <c r="D575" s="100"/>
      <c r="E575" s="90"/>
      <c r="F575" s="90"/>
      <c r="G575" s="90"/>
      <c r="H575" s="90"/>
      <c r="I575" s="90"/>
      <c r="J575" s="90"/>
      <c r="K575" s="90"/>
      <c r="L575" s="90"/>
      <c r="M575" s="90"/>
      <c r="N575" s="90"/>
      <c r="O575" s="90"/>
      <c r="P575" s="90"/>
      <c r="Q575" s="90"/>
      <c r="R575" s="90"/>
      <c r="S575" s="90"/>
      <c r="T575" s="90"/>
      <c r="U575" s="90"/>
      <c r="V575" s="90"/>
      <c r="W575" s="90"/>
    </row>
    <row r="576">
      <c r="A576" s="100"/>
      <c r="B576" s="100"/>
      <c r="C576" s="100"/>
      <c r="D576" s="100"/>
      <c r="E576" s="90"/>
      <c r="F576" s="90"/>
      <c r="G576" s="90"/>
      <c r="H576" s="90"/>
      <c r="I576" s="90"/>
      <c r="J576" s="90"/>
      <c r="K576" s="90"/>
      <c r="L576" s="90"/>
      <c r="M576" s="90"/>
      <c r="N576" s="90"/>
      <c r="O576" s="90"/>
      <c r="P576" s="90"/>
      <c r="Q576" s="90"/>
      <c r="R576" s="90"/>
      <c r="S576" s="90"/>
      <c r="T576" s="90"/>
      <c r="U576" s="90"/>
      <c r="V576" s="90"/>
      <c r="W576" s="90"/>
    </row>
    <row r="577">
      <c r="A577" s="100"/>
      <c r="B577" s="100"/>
      <c r="C577" s="100"/>
      <c r="D577" s="100"/>
      <c r="E577" s="90"/>
      <c r="F577" s="90"/>
      <c r="G577" s="90"/>
      <c r="H577" s="90"/>
      <c r="I577" s="90"/>
      <c r="J577" s="90"/>
      <c r="K577" s="90"/>
      <c r="L577" s="90"/>
      <c r="M577" s="90"/>
      <c r="N577" s="90"/>
      <c r="O577" s="90"/>
      <c r="P577" s="90"/>
      <c r="Q577" s="90"/>
      <c r="R577" s="90"/>
      <c r="S577" s="90"/>
      <c r="T577" s="90"/>
      <c r="U577" s="90"/>
      <c r="V577" s="90"/>
      <c r="W577" s="90"/>
    </row>
    <row r="578">
      <c r="A578" s="100"/>
      <c r="B578" s="100"/>
      <c r="C578" s="100"/>
      <c r="D578" s="100"/>
      <c r="E578" s="90"/>
      <c r="F578" s="90"/>
      <c r="G578" s="90"/>
      <c r="H578" s="90"/>
      <c r="I578" s="90"/>
      <c r="J578" s="90"/>
      <c r="K578" s="90"/>
      <c r="L578" s="90"/>
      <c r="M578" s="90"/>
      <c r="N578" s="90"/>
      <c r="O578" s="90"/>
      <c r="P578" s="90"/>
      <c r="Q578" s="90"/>
      <c r="R578" s="90"/>
      <c r="S578" s="90"/>
      <c r="T578" s="90"/>
      <c r="U578" s="90"/>
      <c r="V578" s="90"/>
      <c r="W578" s="90"/>
    </row>
    <row r="579">
      <c r="A579" s="100"/>
      <c r="B579" s="100"/>
      <c r="C579" s="100"/>
      <c r="D579" s="100"/>
      <c r="E579" s="90"/>
      <c r="F579" s="90"/>
      <c r="G579" s="90"/>
      <c r="H579" s="90"/>
      <c r="I579" s="90"/>
      <c r="J579" s="90"/>
      <c r="K579" s="90"/>
      <c r="L579" s="90"/>
      <c r="M579" s="90"/>
      <c r="N579" s="90"/>
      <c r="O579" s="90"/>
      <c r="P579" s="90"/>
      <c r="Q579" s="90"/>
      <c r="R579" s="90"/>
      <c r="S579" s="90"/>
      <c r="T579" s="90"/>
      <c r="U579" s="90"/>
      <c r="V579" s="90"/>
      <c r="W579" s="90"/>
    </row>
    <row r="580">
      <c r="A580" s="100"/>
      <c r="B580" s="100"/>
      <c r="C580" s="100"/>
      <c r="D580" s="100"/>
      <c r="E580" s="90"/>
      <c r="F580" s="90"/>
      <c r="G580" s="90"/>
      <c r="H580" s="90"/>
      <c r="I580" s="90"/>
      <c r="J580" s="90"/>
      <c r="K580" s="90"/>
      <c r="L580" s="90"/>
      <c r="M580" s="90"/>
      <c r="N580" s="90"/>
      <c r="O580" s="90"/>
      <c r="P580" s="90"/>
      <c r="Q580" s="90"/>
      <c r="R580" s="90"/>
      <c r="S580" s="90"/>
      <c r="T580" s="90"/>
      <c r="U580" s="90"/>
      <c r="V580" s="90"/>
      <c r="W580" s="90"/>
    </row>
    <row r="581">
      <c r="A581" s="100"/>
      <c r="B581" s="100"/>
      <c r="C581" s="100"/>
      <c r="D581" s="100"/>
      <c r="E581" s="90"/>
      <c r="F581" s="90"/>
      <c r="G581" s="90"/>
      <c r="H581" s="90"/>
      <c r="I581" s="90"/>
      <c r="J581" s="90"/>
      <c r="K581" s="90"/>
      <c r="L581" s="90"/>
      <c r="M581" s="90"/>
      <c r="N581" s="90"/>
      <c r="O581" s="90"/>
      <c r="P581" s="90"/>
      <c r="Q581" s="90"/>
      <c r="R581" s="90"/>
      <c r="S581" s="90"/>
      <c r="T581" s="90"/>
      <c r="U581" s="90"/>
      <c r="V581" s="90"/>
      <c r="W581" s="90"/>
    </row>
    <row r="582">
      <c r="A582" s="100"/>
      <c r="B582" s="100"/>
      <c r="C582" s="100"/>
      <c r="D582" s="100"/>
      <c r="E582" s="90"/>
      <c r="F582" s="90"/>
      <c r="G582" s="90"/>
      <c r="H582" s="90"/>
      <c r="I582" s="90"/>
      <c r="J582" s="90"/>
      <c r="K582" s="90"/>
      <c r="L582" s="90"/>
      <c r="M582" s="90"/>
      <c r="N582" s="90"/>
      <c r="O582" s="90"/>
      <c r="P582" s="90"/>
      <c r="Q582" s="90"/>
      <c r="R582" s="90"/>
      <c r="S582" s="90"/>
      <c r="T582" s="90"/>
      <c r="U582" s="90"/>
      <c r="V582" s="90"/>
      <c r="W582" s="90"/>
    </row>
    <row r="583">
      <c r="A583" s="100"/>
      <c r="B583" s="100"/>
      <c r="C583" s="100"/>
      <c r="D583" s="100"/>
      <c r="E583" s="90"/>
      <c r="F583" s="90"/>
      <c r="G583" s="90"/>
      <c r="H583" s="90"/>
      <c r="I583" s="90"/>
      <c r="J583" s="90"/>
      <c r="K583" s="90"/>
      <c r="L583" s="90"/>
      <c r="M583" s="90"/>
      <c r="N583" s="90"/>
      <c r="O583" s="90"/>
      <c r="P583" s="90"/>
      <c r="Q583" s="90"/>
      <c r="R583" s="90"/>
      <c r="S583" s="90"/>
      <c r="T583" s="90"/>
      <c r="U583" s="90"/>
      <c r="V583" s="90"/>
      <c r="W583" s="90"/>
    </row>
    <row r="584">
      <c r="A584" s="100"/>
      <c r="B584" s="100"/>
      <c r="C584" s="100"/>
      <c r="D584" s="100"/>
      <c r="E584" s="90"/>
      <c r="F584" s="90"/>
      <c r="G584" s="90"/>
      <c r="H584" s="90"/>
      <c r="I584" s="90"/>
      <c r="J584" s="90"/>
      <c r="K584" s="90"/>
      <c r="L584" s="90"/>
      <c r="M584" s="90"/>
      <c r="N584" s="90"/>
      <c r="O584" s="90"/>
      <c r="P584" s="90"/>
      <c r="Q584" s="90"/>
      <c r="R584" s="90"/>
      <c r="S584" s="90"/>
      <c r="T584" s="90"/>
      <c r="U584" s="90"/>
      <c r="V584" s="90"/>
      <c r="W584" s="90"/>
    </row>
    <row r="585">
      <c r="A585" s="100"/>
      <c r="B585" s="100"/>
      <c r="C585" s="100"/>
      <c r="D585" s="100"/>
      <c r="E585" s="90"/>
      <c r="F585" s="90"/>
      <c r="G585" s="90"/>
      <c r="H585" s="90"/>
      <c r="I585" s="90"/>
      <c r="J585" s="90"/>
      <c r="K585" s="90"/>
      <c r="L585" s="90"/>
      <c r="M585" s="90"/>
      <c r="N585" s="90"/>
      <c r="O585" s="90"/>
      <c r="P585" s="90"/>
      <c r="Q585" s="90"/>
      <c r="R585" s="90"/>
      <c r="S585" s="90"/>
      <c r="T585" s="90"/>
      <c r="U585" s="90"/>
      <c r="V585" s="90"/>
      <c r="W585" s="90"/>
    </row>
    <row r="586">
      <c r="A586" s="100"/>
      <c r="B586" s="100"/>
      <c r="C586" s="100"/>
      <c r="D586" s="100"/>
      <c r="E586" s="90"/>
      <c r="F586" s="90"/>
      <c r="G586" s="90"/>
      <c r="H586" s="90"/>
      <c r="I586" s="90"/>
      <c r="J586" s="90"/>
      <c r="K586" s="90"/>
      <c r="L586" s="90"/>
      <c r="M586" s="90"/>
      <c r="N586" s="90"/>
      <c r="O586" s="90"/>
      <c r="P586" s="90"/>
      <c r="Q586" s="90"/>
      <c r="R586" s="90"/>
      <c r="S586" s="90"/>
      <c r="T586" s="90"/>
      <c r="U586" s="90"/>
      <c r="V586" s="90"/>
      <c r="W586" s="90"/>
    </row>
    <row r="587">
      <c r="A587" s="100"/>
      <c r="B587" s="100"/>
      <c r="C587" s="100"/>
      <c r="D587" s="100"/>
      <c r="E587" s="90"/>
      <c r="F587" s="90"/>
      <c r="G587" s="90"/>
      <c r="H587" s="90"/>
      <c r="I587" s="90"/>
      <c r="J587" s="90"/>
      <c r="K587" s="90"/>
      <c r="L587" s="90"/>
      <c r="M587" s="90"/>
      <c r="N587" s="90"/>
      <c r="O587" s="90"/>
      <c r="P587" s="90"/>
      <c r="Q587" s="90"/>
      <c r="R587" s="90"/>
      <c r="S587" s="90"/>
      <c r="T587" s="90"/>
      <c r="U587" s="90"/>
      <c r="V587" s="90"/>
      <c r="W587" s="90"/>
    </row>
    <row r="588">
      <c r="A588" s="100"/>
      <c r="B588" s="100"/>
      <c r="C588" s="100"/>
      <c r="D588" s="100"/>
      <c r="E588" s="90"/>
      <c r="F588" s="90"/>
      <c r="G588" s="90"/>
      <c r="H588" s="90"/>
      <c r="I588" s="90"/>
      <c r="J588" s="90"/>
      <c r="K588" s="90"/>
      <c r="L588" s="90"/>
      <c r="M588" s="90"/>
      <c r="N588" s="90"/>
      <c r="O588" s="90"/>
      <c r="P588" s="90"/>
      <c r="Q588" s="90"/>
      <c r="R588" s="90"/>
      <c r="S588" s="90"/>
      <c r="T588" s="90"/>
      <c r="U588" s="90"/>
      <c r="V588" s="90"/>
      <c r="W588" s="90"/>
    </row>
    <row r="589">
      <c r="A589" s="100"/>
      <c r="B589" s="100"/>
      <c r="C589" s="100"/>
      <c r="D589" s="100"/>
      <c r="E589" s="90"/>
      <c r="F589" s="90"/>
      <c r="G589" s="90"/>
      <c r="H589" s="90"/>
      <c r="I589" s="90"/>
      <c r="J589" s="90"/>
      <c r="K589" s="90"/>
      <c r="L589" s="90"/>
      <c r="M589" s="90"/>
      <c r="N589" s="90"/>
      <c r="O589" s="90"/>
      <c r="P589" s="90"/>
      <c r="Q589" s="90"/>
      <c r="R589" s="90"/>
      <c r="S589" s="90"/>
      <c r="T589" s="90"/>
      <c r="U589" s="90"/>
      <c r="V589" s="90"/>
      <c r="W589" s="90"/>
    </row>
    <row r="590">
      <c r="A590" s="100"/>
      <c r="B590" s="100"/>
      <c r="C590" s="100"/>
      <c r="D590" s="100"/>
      <c r="E590" s="90"/>
      <c r="F590" s="90"/>
      <c r="G590" s="90"/>
      <c r="H590" s="90"/>
      <c r="I590" s="90"/>
      <c r="J590" s="90"/>
      <c r="K590" s="90"/>
      <c r="L590" s="90"/>
      <c r="M590" s="90"/>
      <c r="N590" s="90"/>
      <c r="O590" s="90"/>
      <c r="P590" s="90"/>
      <c r="Q590" s="90"/>
      <c r="R590" s="90"/>
      <c r="S590" s="90"/>
      <c r="T590" s="90"/>
      <c r="U590" s="90"/>
      <c r="V590" s="90"/>
      <c r="W590" s="90"/>
    </row>
    <row r="591">
      <c r="A591" s="100"/>
      <c r="B591" s="100"/>
      <c r="C591" s="100"/>
      <c r="D591" s="100"/>
      <c r="E591" s="90"/>
      <c r="F591" s="90"/>
      <c r="G591" s="90"/>
      <c r="H591" s="90"/>
      <c r="I591" s="90"/>
      <c r="J591" s="90"/>
      <c r="K591" s="90"/>
      <c r="L591" s="90"/>
      <c r="M591" s="90"/>
      <c r="N591" s="90"/>
      <c r="O591" s="90"/>
      <c r="P591" s="90"/>
      <c r="Q591" s="90"/>
      <c r="R591" s="90"/>
      <c r="S591" s="90"/>
      <c r="T591" s="90"/>
      <c r="U591" s="90"/>
      <c r="V591" s="90"/>
      <c r="W591" s="90"/>
    </row>
    <row r="592">
      <c r="A592" s="100"/>
      <c r="B592" s="100"/>
      <c r="C592" s="100"/>
      <c r="D592" s="100"/>
      <c r="E592" s="90"/>
      <c r="F592" s="90"/>
      <c r="G592" s="90"/>
      <c r="H592" s="90"/>
      <c r="I592" s="90"/>
      <c r="J592" s="90"/>
      <c r="K592" s="90"/>
      <c r="L592" s="90"/>
      <c r="M592" s="90"/>
      <c r="N592" s="90"/>
      <c r="O592" s="90"/>
      <c r="P592" s="90"/>
      <c r="Q592" s="90"/>
      <c r="R592" s="90"/>
      <c r="S592" s="90"/>
      <c r="T592" s="90"/>
      <c r="U592" s="90"/>
      <c r="V592" s="90"/>
      <c r="W592" s="90"/>
    </row>
    <row r="593">
      <c r="A593" s="100"/>
      <c r="B593" s="100"/>
      <c r="C593" s="100"/>
      <c r="D593" s="100"/>
      <c r="E593" s="90"/>
      <c r="F593" s="90"/>
      <c r="G593" s="90"/>
      <c r="H593" s="90"/>
      <c r="I593" s="90"/>
      <c r="J593" s="90"/>
      <c r="K593" s="90"/>
      <c r="L593" s="90"/>
      <c r="M593" s="90"/>
      <c r="N593" s="90"/>
      <c r="O593" s="90"/>
      <c r="P593" s="90"/>
      <c r="Q593" s="90"/>
      <c r="R593" s="90"/>
      <c r="S593" s="90"/>
      <c r="T593" s="90"/>
      <c r="U593" s="90"/>
      <c r="V593" s="90"/>
      <c r="W593" s="90"/>
    </row>
    <row r="594">
      <c r="A594" s="100"/>
      <c r="B594" s="100"/>
      <c r="C594" s="100"/>
      <c r="D594" s="100"/>
      <c r="E594" s="90"/>
      <c r="F594" s="90"/>
      <c r="G594" s="90"/>
      <c r="H594" s="90"/>
      <c r="I594" s="90"/>
      <c r="J594" s="90"/>
      <c r="K594" s="90"/>
      <c r="L594" s="90"/>
      <c r="M594" s="90"/>
      <c r="N594" s="90"/>
      <c r="O594" s="90"/>
      <c r="P594" s="90"/>
      <c r="Q594" s="90"/>
      <c r="R594" s="90"/>
      <c r="S594" s="90"/>
      <c r="T594" s="90"/>
      <c r="U594" s="90"/>
      <c r="V594" s="90"/>
      <c r="W594" s="90"/>
    </row>
    <row r="595">
      <c r="A595" s="100"/>
      <c r="B595" s="100"/>
      <c r="C595" s="100"/>
      <c r="D595" s="100"/>
      <c r="E595" s="90"/>
      <c r="F595" s="90"/>
      <c r="G595" s="90"/>
      <c r="H595" s="90"/>
      <c r="I595" s="90"/>
      <c r="J595" s="90"/>
      <c r="K595" s="90"/>
      <c r="L595" s="90"/>
      <c r="M595" s="90"/>
      <c r="N595" s="90"/>
      <c r="O595" s="90"/>
      <c r="P595" s="90"/>
      <c r="Q595" s="90"/>
      <c r="R595" s="90"/>
      <c r="S595" s="90"/>
      <c r="T595" s="90"/>
      <c r="U595" s="90"/>
      <c r="V595" s="90"/>
      <c r="W595" s="90"/>
    </row>
    <row r="596">
      <c r="A596" s="100"/>
      <c r="B596" s="100"/>
      <c r="C596" s="100"/>
      <c r="D596" s="100"/>
      <c r="E596" s="90"/>
      <c r="F596" s="90"/>
      <c r="G596" s="90"/>
      <c r="H596" s="90"/>
      <c r="I596" s="90"/>
      <c r="J596" s="90"/>
      <c r="K596" s="90"/>
      <c r="L596" s="90"/>
      <c r="M596" s="90"/>
      <c r="N596" s="90"/>
      <c r="O596" s="90"/>
      <c r="P596" s="90"/>
      <c r="Q596" s="90"/>
      <c r="R596" s="90"/>
      <c r="S596" s="90"/>
      <c r="T596" s="90"/>
      <c r="U596" s="90"/>
      <c r="V596" s="90"/>
      <c r="W596" s="90"/>
    </row>
    <row r="597">
      <c r="A597" s="100"/>
      <c r="B597" s="100"/>
      <c r="C597" s="100"/>
      <c r="D597" s="100"/>
      <c r="E597" s="90"/>
      <c r="F597" s="90"/>
      <c r="G597" s="90"/>
      <c r="H597" s="90"/>
      <c r="I597" s="90"/>
      <c r="J597" s="90"/>
      <c r="K597" s="90"/>
      <c r="L597" s="90"/>
      <c r="M597" s="90"/>
      <c r="N597" s="90"/>
      <c r="O597" s="90"/>
      <c r="P597" s="90"/>
      <c r="Q597" s="90"/>
      <c r="R597" s="90"/>
      <c r="S597" s="90"/>
      <c r="T597" s="90"/>
      <c r="U597" s="90"/>
      <c r="V597" s="90"/>
      <c r="W597" s="90"/>
    </row>
    <row r="598">
      <c r="A598" s="100"/>
      <c r="B598" s="100"/>
      <c r="C598" s="100"/>
      <c r="D598" s="100"/>
      <c r="E598" s="90"/>
      <c r="F598" s="90"/>
      <c r="G598" s="90"/>
      <c r="H598" s="90"/>
      <c r="I598" s="90"/>
      <c r="J598" s="90"/>
      <c r="K598" s="90"/>
      <c r="L598" s="90"/>
      <c r="M598" s="90"/>
      <c r="N598" s="90"/>
      <c r="O598" s="90"/>
      <c r="P598" s="90"/>
      <c r="Q598" s="90"/>
      <c r="R598" s="90"/>
      <c r="S598" s="90"/>
      <c r="T598" s="90"/>
      <c r="U598" s="90"/>
      <c r="V598" s="90"/>
      <c r="W598" s="90"/>
    </row>
    <row r="599">
      <c r="A599" s="100"/>
      <c r="B599" s="100"/>
      <c r="C599" s="100"/>
      <c r="D599" s="100"/>
      <c r="E599" s="90"/>
      <c r="F599" s="90"/>
      <c r="G599" s="90"/>
      <c r="H599" s="90"/>
      <c r="I599" s="90"/>
      <c r="J599" s="90"/>
      <c r="K599" s="90"/>
      <c r="L599" s="90"/>
      <c r="M599" s="90"/>
      <c r="N599" s="90"/>
      <c r="O599" s="90"/>
      <c r="P599" s="90"/>
      <c r="Q599" s="90"/>
      <c r="R599" s="90"/>
      <c r="S599" s="90"/>
      <c r="T599" s="90"/>
      <c r="U599" s="90"/>
      <c r="V599" s="90"/>
      <c r="W599" s="90"/>
    </row>
    <row r="600">
      <c r="A600" s="100"/>
      <c r="B600" s="100"/>
      <c r="C600" s="100"/>
      <c r="D600" s="100"/>
      <c r="E600" s="90"/>
      <c r="F600" s="90"/>
      <c r="G600" s="90"/>
      <c r="H600" s="90"/>
      <c r="I600" s="90"/>
      <c r="J600" s="90"/>
      <c r="K600" s="90"/>
      <c r="L600" s="90"/>
      <c r="M600" s="90"/>
      <c r="N600" s="90"/>
      <c r="O600" s="90"/>
      <c r="P600" s="90"/>
      <c r="Q600" s="90"/>
      <c r="R600" s="90"/>
      <c r="S600" s="90"/>
      <c r="T600" s="90"/>
      <c r="U600" s="90"/>
      <c r="V600" s="90"/>
      <c r="W600" s="90"/>
    </row>
    <row r="601">
      <c r="A601" s="100"/>
      <c r="B601" s="100"/>
      <c r="C601" s="100"/>
      <c r="D601" s="100"/>
      <c r="E601" s="90"/>
      <c r="F601" s="90"/>
      <c r="G601" s="90"/>
      <c r="H601" s="90"/>
      <c r="I601" s="90"/>
      <c r="J601" s="90"/>
      <c r="K601" s="90"/>
      <c r="L601" s="90"/>
      <c r="M601" s="90"/>
      <c r="N601" s="90"/>
      <c r="O601" s="90"/>
      <c r="P601" s="90"/>
      <c r="Q601" s="90"/>
      <c r="R601" s="90"/>
      <c r="S601" s="90"/>
      <c r="T601" s="90"/>
      <c r="U601" s="90"/>
      <c r="V601" s="90"/>
      <c r="W601" s="90"/>
    </row>
    <row r="602">
      <c r="A602" s="100"/>
      <c r="B602" s="100"/>
      <c r="C602" s="100"/>
      <c r="D602" s="100"/>
      <c r="E602" s="90"/>
      <c r="F602" s="90"/>
      <c r="G602" s="90"/>
      <c r="H602" s="90"/>
      <c r="I602" s="90"/>
      <c r="J602" s="90"/>
      <c r="K602" s="90"/>
      <c r="L602" s="90"/>
      <c r="M602" s="90"/>
      <c r="N602" s="90"/>
      <c r="O602" s="90"/>
      <c r="P602" s="90"/>
      <c r="Q602" s="90"/>
      <c r="R602" s="90"/>
      <c r="S602" s="90"/>
      <c r="T602" s="90"/>
      <c r="U602" s="90"/>
      <c r="V602" s="90"/>
      <c r="W602" s="90"/>
    </row>
    <row r="603">
      <c r="A603" s="100"/>
      <c r="B603" s="100"/>
      <c r="C603" s="100"/>
      <c r="D603" s="100"/>
      <c r="E603" s="90"/>
      <c r="F603" s="90"/>
      <c r="G603" s="90"/>
      <c r="H603" s="90"/>
      <c r="I603" s="90"/>
      <c r="J603" s="90"/>
      <c r="K603" s="90"/>
      <c r="L603" s="90"/>
      <c r="M603" s="90"/>
      <c r="N603" s="90"/>
      <c r="O603" s="90"/>
      <c r="P603" s="90"/>
      <c r="Q603" s="90"/>
      <c r="R603" s="90"/>
      <c r="S603" s="90"/>
      <c r="T603" s="90"/>
      <c r="U603" s="90"/>
      <c r="V603" s="90"/>
      <c r="W603" s="90"/>
    </row>
    <row r="604">
      <c r="A604" s="100"/>
      <c r="B604" s="100"/>
      <c r="C604" s="100"/>
      <c r="D604" s="100"/>
      <c r="E604" s="90"/>
      <c r="F604" s="90"/>
      <c r="G604" s="90"/>
      <c r="H604" s="90"/>
      <c r="I604" s="90"/>
      <c r="J604" s="90"/>
      <c r="K604" s="90"/>
      <c r="L604" s="90"/>
      <c r="M604" s="90"/>
      <c r="N604" s="90"/>
      <c r="O604" s="90"/>
      <c r="P604" s="90"/>
      <c r="Q604" s="90"/>
      <c r="R604" s="90"/>
      <c r="S604" s="90"/>
      <c r="T604" s="90"/>
      <c r="U604" s="90"/>
      <c r="V604" s="90"/>
      <c r="W604" s="90"/>
    </row>
    <row r="605">
      <c r="A605" s="100"/>
      <c r="B605" s="100"/>
      <c r="C605" s="100"/>
      <c r="D605" s="100"/>
      <c r="E605" s="90"/>
      <c r="F605" s="90"/>
      <c r="G605" s="90"/>
      <c r="H605" s="90"/>
      <c r="I605" s="90"/>
      <c r="J605" s="90"/>
      <c r="K605" s="90"/>
      <c r="L605" s="90"/>
      <c r="M605" s="90"/>
      <c r="N605" s="90"/>
      <c r="O605" s="90"/>
      <c r="P605" s="90"/>
      <c r="Q605" s="90"/>
      <c r="R605" s="90"/>
      <c r="S605" s="90"/>
      <c r="T605" s="90"/>
      <c r="U605" s="90"/>
      <c r="V605" s="90"/>
      <c r="W605" s="90"/>
    </row>
    <row r="606">
      <c r="A606" s="100"/>
      <c r="B606" s="100"/>
      <c r="C606" s="100"/>
      <c r="D606" s="100"/>
      <c r="E606" s="90"/>
      <c r="F606" s="90"/>
      <c r="G606" s="90"/>
      <c r="H606" s="90"/>
      <c r="I606" s="90"/>
      <c r="J606" s="90"/>
      <c r="K606" s="90"/>
      <c r="L606" s="90"/>
      <c r="M606" s="90"/>
      <c r="N606" s="90"/>
      <c r="O606" s="90"/>
      <c r="P606" s="90"/>
      <c r="Q606" s="90"/>
      <c r="R606" s="90"/>
      <c r="S606" s="90"/>
      <c r="T606" s="90"/>
      <c r="U606" s="90"/>
      <c r="V606" s="90"/>
      <c r="W606" s="90"/>
    </row>
    <row r="607">
      <c r="A607" s="100"/>
      <c r="B607" s="100"/>
      <c r="C607" s="100"/>
      <c r="D607" s="100"/>
      <c r="E607" s="90"/>
      <c r="F607" s="90"/>
      <c r="G607" s="90"/>
      <c r="H607" s="90"/>
      <c r="I607" s="90"/>
      <c r="J607" s="90"/>
      <c r="K607" s="90"/>
      <c r="L607" s="90"/>
      <c r="M607" s="90"/>
      <c r="N607" s="90"/>
      <c r="O607" s="90"/>
      <c r="P607" s="90"/>
      <c r="Q607" s="90"/>
      <c r="R607" s="90"/>
      <c r="S607" s="90"/>
      <c r="T607" s="90"/>
      <c r="U607" s="90"/>
      <c r="V607" s="90"/>
      <c r="W607" s="90"/>
    </row>
    <row r="608">
      <c r="A608" s="100"/>
      <c r="B608" s="100"/>
      <c r="C608" s="100"/>
      <c r="D608" s="100"/>
      <c r="E608" s="90"/>
      <c r="F608" s="90"/>
      <c r="G608" s="90"/>
      <c r="H608" s="90"/>
      <c r="I608" s="90"/>
      <c r="J608" s="90"/>
      <c r="K608" s="90"/>
      <c r="L608" s="90"/>
      <c r="M608" s="90"/>
      <c r="N608" s="90"/>
      <c r="O608" s="90"/>
      <c r="P608" s="90"/>
      <c r="Q608" s="90"/>
      <c r="R608" s="90"/>
      <c r="S608" s="90"/>
      <c r="T608" s="90"/>
      <c r="U608" s="90"/>
      <c r="V608" s="90"/>
      <c r="W608" s="90"/>
    </row>
    <row r="609">
      <c r="A609" s="100"/>
      <c r="B609" s="100"/>
      <c r="C609" s="100"/>
      <c r="D609" s="100"/>
      <c r="E609" s="90"/>
      <c r="F609" s="90"/>
      <c r="G609" s="90"/>
      <c r="H609" s="90"/>
      <c r="I609" s="90"/>
      <c r="J609" s="90"/>
      <c r="K609" s="90"/>
      <c r="L609" s="90"/>
      <c r="M609" s="90"/>
      <c r="N609" s="90"/>
      <c r="O609" s="90"/>
      <c r="P609" s="90"/>
      <c r="Q609" s="90"/>
      <c r="R609" s="90"/>
      <c r="S609" s="90"/>
      <c r="T609" s="90"/>
      <c r="U609" s="90"/>
      <c r="V609" s="90"/>
      <c r="W609" s="90"/>
    </row>
    <row r="610">
      <c r="A610" s="100"/>
      <c r="B610" s="100"/>
      <c r="C610" s="100"/>
      <c r="D610" s="100"/>
      <c r="E610" s="90"/>
      <c r="F610" s="90"/>
      <c r="G610" s="90"/>
      <c r="H610" s="90"/>
      <c r="I610" s="90"/>
      <c r="J610" s="90"/>
      <c r="K610" s="90"/>
      <c r="L610" s="90"/>
      <c r="M610" s="90"/>
      <c r="N610" s="90"/>
      <c r="O610" s="90"/>
      <c r="P610" s="90"/>
      <c r="Q610" s="90"/>
      <c r="R610" s="90"/>
      <c r="S610" s="90"/>
      <c r="T610" s="90"/>
      <c r="U610" s="90"/>
      <c r="V610" s="90"/>
      <c r="W610" s="90"/>
    </row>
    <row r="611">
      <c r="A611" s="100"/>
      <c r="B611" s="100"/>
      <c r="C611" s="100"/>
      <c r="D611" s="100"/>
      <c r="E611" s="90"/>
      <c r="F611" s="90"/>
      <c r="G611" s="90"/>
      <c r="H611" s="90"/>
      <c r="I611" s="90"/>
      <c r="J611" s="90"/>
      <c r="K611" s="90"/>
      <c r="L611" s="90"/>
      <c r="M611" s="90"/>
      <c r="N611" s="90"/>
      <c r="O611" s="90"/>
      <c r="P611" s="90"/>
      <c r="Q611" s="90"/>
      <c r="R611" s="90"/>
      <c r="S611" s="90"/>
      <c r="T611" s="90"/>
      <c r="U611" s="90"/>
      <c r="V611" s="90"/>
      <c r="W611" s="90"/>
    </row>
    <row r="612">
      <c r="A612" s="100"/>
      <c r="B612" s="100"/>
      <c r="C612" s="100"/>
      <c r="D612" s="100"/>
      <c r="E612" s="90"/>
      <c r="F612" s="90"/>
      <c r="G612" s="90"/>
      <c r="H612" s="90"/>
      <c r="I612" s="90"/>
      <c r="J612" s="90"/>
      <c r="K612" s="90"/>
      <c r="L612" s="90"/>
      <c r="M612" s="90"/>
      <c r="N612" s="90"/>
      <c r="O612" s="90"/>
      <c r="P612" s="90"/>
      <c r="Q612" s="90"/>
      <c r="R612" s="90"/>
      <c r="S612" s="90"/>
      <c r="T612" s="90"/>
      <c r="U612" s="90"/>
      <c r="V612" s="90"/>
      <c r="W612" s="90"/>
    </row>
    <row r="613">
      <c r="A613" s="100"/>
      <c r="B613" s="100"/>
      <c r="C613" s="100"/>
      <c r="D613" s="100"/>
      <c r="E613" s="90"/>
      <c r="F613" s="90"/>
      <c r="G613" s="90"/>
      <c r="H613" s="90"/>
      <c r="I613" s="90"/>
      <c r="J613" s="90"/>
      <c r="K613" s="90"/>
      <c r="L613" s="90"/>
      <c r="M613" s="90"/>
      <c r="N613" s="90"/>
      <c r="O613" s="90"/>
      <c r="P613" s="90"/>
      <c r="Q613" s="90"/>
      <c r="R613" s="90"/>
      <c r="S613" s="90"/>
      <c r="T613" s="90"/>
      <c r="U613" s="90"/>
      <c r="V613" s="90"/>
      <c r="W613" s="90"/>
    </row>
    <row r="614">
      <c r="A614" s="100"/>
      <c r="B614" s="100"/>
      <c r="C614" s="100"/>
      <c r="D614" s="100"/>
      <c r="E614" s="90"/>
      <c r="F614" s="90"/>
      <c r="G614" s="90"/>
      <c r="H614" s="90"/>
      <c r="I614" s="90"/>
      <c r="J614" s="90"/>
      <c r="K614" s="90"/>
      <c r="L614" s="90"/>
      <c r="M614" s="90"/>
      <c r="N614" s="90"/>
      <c r="O614" s="90"/>
      <c r="P614" s="90"/>
      <c r="Q614" s="90"/>
      <c r="R614" s="90"/>
      <c r="S614" s="90"/>
      <c r="T614" s="90"/>
      <c r="U614" s="90"/>
      <c r="V614" s="90"/>
      <c r="W614" s="90"/>
    </row>
    <row r="615">
      <c r="A615" s="100"/>
      <c r="B615" s="100"/>
      <c r="C615" s="100"/>
      <c r="D615" s="100"/>
      <c r="E615" s="90"/>
      <c r="F615" s="90"/>
      <c r="G615" s="90"/>
      <c r="H615" s="90"/>
      <c r="I615" s="90"/>
      <c r="J615" s="90"/>
      <c r="K615" s="90"/>
      <c r="L615" s="90"/>
      <c r="M615" s="90"/>
      <c r="N615" s="90"/>
      <c r="O615" s="90"/>
      <c r="P615" s="90"/>
      <c r="Q615" s="90"/>
      <c r="R615" s="90"/>
      <c r="S615" s="90"/>
      <c r="T615" s="90"/>
      <c r="U615" s="90"/>
      <c r="V615" s="90"/>
      <c r="W615" s="90"/>
    </row>
    <row r="616">
      <c r="A616" s="100"/>
      <c r="B616" s="100"/>
      <c r="C616" s="100"/>
      <c r="D616" s="100"/>
      <c r="E616" s="90"/>
      <c r="F616" s="90"/>
      <c r="G616" s="90"/>
      <c r="H616" s="90"/>
      <c r="I616" s="90"/>
      <c r="J616" s="90"/>
      <c r="K616" s="90"/>
      <c r="L616" s="90"/>
      <c r="M616" s="90"/>
      <c r="N616" s="90"/>
      <c r="O616" s="90"/>
      <c r="P616" s="90"/>
      <c r="Q616" s="90"/>
      <c r="R616" s="90"/>
      <c r="S616" s="90"/>
      <c r="T616" s="90"/>
      <c r="U616" s="90"/>
      <c r="V616" s="90"/>
      <c r="W616" s="90"/>
    </row>
    <row r="617">
      <c r="A617" s="100"/>
      <c r="B617" s="100"/>
      <c r="C617" s="100"/>
      <c r="D617" s="100"/>
      <c r="E617" s="90"/>
      <c r="F617" s="90"/>
      <c r="G617" s="90"/>
      <c r="H617" s="90"/>
      <c r="I617" s="90"/>
      <c r="J617" s="90"/>
      <c r="K617" s="90"/>
      <c r="L617" s="90"/>
      <c r="M617" s="90"/>
      <c r="N617" s="90"/>
      <c r="O617" s="90"/>
      <c r="P617" s="90"/>
      <c r="Q617" s="90"/>
      <c r="R617" s="90"/>
      <c r="S617" s="90"/>
      <c r="T617" s="90"/>
      <c r="U617" s="90"/>
      <c r="V617" s="90"/>
      <c r="W617" s="90"/>
    </row>
    <row r="618">
      <c r="A618" s="100"/>
      <c r="B618" s="100"/>
      <c r="C618" s="100"/>
      <c r="D618" s="100"/>
      <c r="E618" s="90"/>
      <c r="F618" s="90"/>
      <c r="G618" s="90"/>
      <c r="H618" s="90"/>
      <c r="I618" s="90"/>
      <c r="J618" s="90"/>
      <c r="K618" s="90"/>
      <c r="L618" s="90"/>
      <c r="M618" s="90"/>
      <c r="N618" s="90"/>
      <c r="O618" s="90"/>
      <c r="P618" s="90"/>
      <c r="Q618" s="90"/>
      <c r="R618" s="90"/>
      <c r="S618" s="90"/>
      <c r="T618" s="90"/>
      <c r="U618" s="90"/>
      <c r="V618" s="90"/>
      <c r="W618" s="90"/>
    </row>
    <row r="619">
      <c r="A619" s="100"/>
      <c r="B619" s="100"/>
      <c r="C619" s="100"/>
      <c r="D619" s="100"/>
      <c r="E619" s="90"/>
      <c r="F619" s="90"/>
      <c r="G619" s="90"/>
      <c r="H619" s="90"/>
      <c r="I619" s="90"/>
      <c r="J619" s="90"/>
      <c r="K619" s="90"/>
      <c r="L619" s="90"/>
      <c r="M619" s="90"/>
      <c r="N619" s="90"/>
      <c r="O619" s="90"/>
      <c r="P619" s="90"/>
      <c r="Q619" s="90"/>
      <c r="R619" s="90"/>
      <c r="S619" s="90"/>
      <c r="T619" s="90"/>
      <c r="U619" s="90"/>
      <c r="V619" s="90"/>
      <c r="W619" s="90"/>
    </row>
    <row r="620">
      <c r="A620" s="100"/>
      <c r="B620" s="100"/>
      <c r="C620" s="100"/>
      <c r="D620" s="100"/>
      <c r="E620" s="90"/>
      <c r="F620" s="90"/>
      <c r="G620" s="90"/>
      <c r="H620" s="90"/>
      <c r="I620" s="90"/>
      <c r="J620" s="90"/>
      <c r="K620" s="90"/>
      <c r="L620" s="90"/>
      <c r="M620" s="90"/>
      <c r="N620" s="90"/>
      <c r="O620" s="90"/>
      <c r="P620" s="90"/>
      <c r="Q620" s="90"/>
      <c r="R620" s="90"/>
      <c r="S620" s="90"/>
      <c r="T620" s="90"/>
      <c r="U620" s="90"/>
      <c r="V620" s="90"/>
      <c r="W620" s="90"/>
    </row>
    <row r="621">
      <c r="A621" s="100"/>
      <c r="B621" s="100"/>
      <c r="C621" s="100"/>
      <c r="D621" s="100"/>
      <c r="E621" s="90"/>
      <c r="F621" s="90"/>
      <c r="G621" s="90"/>
      <c r="H621" s="90"/>
      <c r="I621" s="90"/>
      <c r="J621" s="90"/>
      <c r="K621" s="90"/>
      <c r="L621" s="90"/>
      <c r="M621" s="90"/>
      <c r="N621" s="90"/>
      <c r="O621" s="90"/>
      <c r="P621" s="90"/>
      <c r="Q621" s="90"/>
      <c r="R621" s="90"/>
      <c r="S621" s="90"/>
      <c r="T621" s="90"/>
      <c r="U621" s="90"/>
      <c r="V621" s="90"/>
      <c r="W621" s="90"/>
    </row>
    <row r="622">
      <c r="A622" s="100"/>
      <c r="B622" s="100"/>
      <c r="C622" s="100"/>
      <c r="D622" s="100"/>
      <c r="E622" s="90"/>
      <c r="F622" s="90"/>
      <c r="G622" s="90"/>
      <c r="H622" s="90"/>
      <c r="I622" s="90"/>
      <c r="J622" s="90"/>
      <c r="K622" s="90"/>
      <c r="L622" s="90"/>
      <c r="M622" s="90"/>
      <c r="N622" s="90"/>
      <c r="O622" s="90"/>
      <c r="P622" s="90"/>
      <c r="Q622" s="90"/>
      <c r="R622" s="90"/>
      <c r="S622" s="90"/>
      <c r="T622" s="90"/>
      <c r="U622" s="90"/>
      <c r="V622" s="90"/>
      <c r="W622" s="90"/>
    </row>
    <row r="623">
      <c r="A623" s="100"/>
      <c r="B623" s="100"/>
      <c r="C623" s="100"/>
      <c r="D623" s="100"/>
      <c r="E623" s="90"/>
      <c r="F623" s="90"/>
      <c r="G623" s="90"/>
      <c r="H623" s="90"/>
      <c r="I623" s="90"/>
      <c r="J623" s="90"/>
      <c r="K623" s="90"/>
      <c r="L623" s="90"/>
      <c r="M623" s="90"/>
      <c r="N623" s="90"/>
      <c r="O623" s="90"/>
      <c r="P623" s="90"/>
      <c r="Q623" s="90"/>
      <c r="R623" s="90"/>
      <c r="S623" s="90"/>
      <c r="T623" s="90"/>
      <c r="U623" s="90"/>
      <c r="V623" s="90"/>
      <c r="W623" s="90"/>
    </row>
    <row r="624">
      <c r="A624" s="100"/>
      <c r="B624" s="100"/>
      <c r="C624" s="100"/>
      <c r="D624" s="100"/>
      <c r="E624" s="90"/>
      <c r="F624" s="90"/>
      <c r="G624" s="90"/>
      <c r="H624" s="90"/>
      <c r="I624" s="90"/>
      <c r="J624" s="90"/>
      <c r="K624" s="90"/>
      <c r="L624" s="90"/>
      <c r="M624" s="90"/>
      <c r="N624" s="90"/>
      <c r="O624" s="90"/>
      <c r="P624" s="90"/>
      <c r="Q624" s="90"/>
      <c r="R624" s="90"/>
      <c r="S624" s="90"/>
      <c r="T624" s="90"/>
      <c r="U624" s="90"/>
      <c r="V624" s="90"/>
      <c r="W624" s="90"/>
    </row>
    <row r="625">
      <c r="A625" s="100"/>
      <c r="B625" s="100"/>
      <c r="C625" s="100"/>
      <c r="D625" s="100"/>
      <c r="E625" s="90"/>
      <c r="F625" s="90"/>
      <c r="G625" s="90"/>
      <c r="H625" s="90"/>
      <c r="I625" s="90"/>
      <c r="J625" s="90"/>
      <c r="K625" s="90"/>
      <c r="L625" s="90"/>
      <c r="M625" s="90"/>
      <c r="N625" s="90"/>
      <c r="O625" s="90"/>
      <c r="P625" s="90"/>
      <c r="Q625" s="90"/>
      <c r="R625" s="90"/>
      <c r="S625" s="90"/>
      <c r="T625" s="90"/>
      <c r="U625" s="90"/>
      <c r="V625" s="90"/>
      <c r="W625" s="90"/>
    </row>
    <row r="626">
      <c r="A626" s="100"/>
      <c r="B626" s="100"/>
      <c r="C626" s="100"/>
      <c r="D626" s="100"/>
      <c r="E626" s="90"/>
      <c r="F626" s="90"/>
      <c r="G626" s="90"/>
      <c r="H626" s="90"/>
      <c r="I626" s="90"/>
      <c r="J626" s="90"/>
      <c r="K626" s="90"/>
      <c r="L626" s="90"/>
      <c r="M626" s="90"/>
      <c r="N626" s="90"/>
      <c r="O626" s="90"/>
      <c r="P626" s="90"/>
      <c r="Q626" s="90"/>
      <c r="R626" s="90"/>
      <c r="S626" s="90"/>
      <c r="T626" s="90"/>
      <c r="U626" s="90"/>
      <c r="V626" s="90"/>
      <c r="W626" s="90"/>
    </row>
    <row r="627">
      <c r="A627" s="100"/>
      <c r="B627" s="100"/>
      <c r="C627" s="100"/>
      <c r="D627" s="100"/>
      <c r="E627" s="90"/>
      <c r="F627" s="90"/>
      <c r="G627" s="90"/>
      <c r="H627" s="90"/>
      <c r="I627" s="90"/>
      <c r="J627" s="90"/>
      <c r="K627" s="90"/>
      <c r="L627" s="90"/>
      <c r="M627" s="90"/>
      <c r="N627" s="90"/>
      <c r="O627" s="90"/>
      <c r="P627" s="90"/>
      <c r="Q627" s="90"/>
      <c r="R627" s="90"/>
      <c r="S627" s="90"/>
      <c r="T627" s="90"/>
      <c r="U627" s="90"/>
      <c r="V627" s="90"/>
      <c r="W627" s="90"/>
    </row>
    <row r="628">
      <c r="A628" s="100"/>
      <c r="B628" s="100"/>
      <c r="C628" s="100"/>
      <c r="D628" s="100"/>
      <c r="E628" s="90"/>
      <c r="F628" s="90"/>
      <c r="G628" s="90"/>
      <c r="H628" s="90"/>
      <c r="I628" s="90"/>
      <c r="J628" s="90"/>
      <c r="K628" s="90"/>
      <c r="L628" s="90"/>
      <c r="M628" s="90"/>
      <c r="N628" s="90"/>
      <c r="O628" s="90"/>
      <c r="P628" s="90"/>
      <c r="Q628" s="90"/>
      <c r="R628" s="90"/>
      <c r="S628" s="90"/>
      <c r="T628" s="90"/>
      <c r="U628" s="90"/>
      <c r="V628" s="90"/>
      <c r="W628" s="90"/>
    </row>
    <row r="629">
      <c r="A629" s="100"/>
      <c r="B629" s="100"/>
      <c r="C629" s="100"/>
      <c r="D629" s="100"/>
      <c r="E629" s="90"/>
      <c r="F629" s="90"/>
      <c r="G629" s="90"/>
      <c r="H629" s="90"/>
      <c r="I629" s="90"/>
      <c r="J629" s="90"/>
      <c r="K629" s="90"/>
      <c r="L629" s="90"/>
      <c r="M629" s="90"/>
      <c r="N629" s="90"/>
      <c r="O629" s="90"/>
      <c r="P629" s="90"/>
      <c r="Q629" s="90"/>
      <c r="R629" s="90"/>
      <c r="S629" s="90"/>
      <c r="T629" s="90"/>
      <c r="U629" s="90"/>
      <c r="V629" s="90"/>
      <c r="W629" s="90"/>
    </row>
    <row r="630">
      <c r="A630" s="100"/>
      <c r="B630" s="100"/>
      <c r="C630" s="100"/>
      <c r="D630" s="100"/>
      <c r="E630" s="90"/>
      <c r="F630" s="90"/>
      <c r="G630" s="90"/>
      <c r="H630" s="90"/>
      <c r="I630" s="90"/>
      <c r="J630" s="90"/>
      <c r="K630" s="90"/>
      <c r="L630" s="90"/>
      <c r="M630" s="90"/>
      <c r="N630" s="90"/>
      <c r="O630" s="90"/>
      <c r="P630" s="90"/>
      <c r="Q630" s="90"/>
      <c r="R630" s="90"/>
      <c r="S630" s="90"/>
      <c r="T630" s="90"/>
      <c r="U630" s="90"/>
      <c r="V630" s="90"/>
      <c r="W630" s="90"/>
    </row>
    <row r="631">
      <c r="A631" s="100"/>
      <c r="B631" s="100"/>
      <c r="C631" s="100"/>
      <c r="D631" s="100"/>
      <c r="E631" s="90"/>
      <c r="F631" s="90"/>
      <c r="G631" s="90"/>
      <c r="H631" s="90"/>
      <c r="I631" s="90"/>
      <c r="J631" s="90"/>
      <c r="K631" s="90"/>
      <c r="L631" s="90"/>
      <c r="M631" s="90"/>
      <c r="N631" s="90"/>
      <c r="O631" s="90"/>
      <c r="P631" s="90"/>
      <c r="Q631" s="90"/>
      <c r="R631" s="90"/>
      <c r="S631" s="90"/>
      <c r="T631" s="90"/>
      <c r="U631" s="90"/>
      <c r="V631" s="90"/>
      <c r="W631" s="90"/>
    </row>
    <row r="632">
      <c r="A632" s="100"/>
      <c r="B632" s="100"/>
      <c r="C632" s="100"/>
      <c r="D632" s="100"/>
      <c r="E632" s="90"/>
      <c r="F632" s="90"/>
      <c r="G632" s="90"/>
      <c r="H632" s="90"/>
      <c r="I632" s="90"/>
      <c r="J632" s="90"/>
      <c r="K632" s="90"/>
      <c r="L632" s="90"/>
      <c r="M632" s="90"/>
      <c r="N632" s="90"/>
      <c r="O632" s="90"/>
      <c r="P632" s="90"/>
      <c r="Q632" s="90"/>
      <c r="R632" s="90"/>
      <c r="S632" s="90"/>
      <c r="T632" s="90"/>
      <c r="U632" s="90"/>
      <c r="V632" s="90"/>
      <c r="W632" s="90"/>
    </row>
    <row r="633">
      <c r="A633" s="100"/>
      <c r="B633" s="100"/>
      <c r="C633" s="100"/>
      <c r="D633" s="100"/>
      <c r="E633" s="90"/>
      <c r="F633" s="90"/>
      <c r="G633" s="90"/>
      <c r="H633" s="90"/>
      <c r="I633" s="90"/>
      <c r="J633" s="90"/>
      <c r="K633" s="90"/>
      <c r="L633" s="90"/>
      <c r="M633" s="90"/>
      <c r="N633" s="90"/>
      <c r="O633" s="90"/>
      <c r="P633" s="90"/>
      <c r="Q633" s="90"/>
      <c r="R633" s="90"/>
      <c r="S633" s="90"/>
      <c r="T633" s="90"/>
      <c r="U633" s="90"/>
      <c r="V633" s="90"/>
      <c r="W633" s="90"/>
    </row>
    <row r="634">
      <c r="A634" s="100"/>
      <c r="B634" s="100"/>
      <c r="C634" s="100"/>
      <c r="D634" s="100"/>
      <c r="E634" s="90"/>
      <c r="F634" s="90"/>
      <c r="G634" s="90"/>
      <c r="H634" s="90"/>
      <c r="I634" s="90"/>
      <c r="J634" s="90"/>
      <c r="K634" s="90"/>
      <c r="L634" s="90"/>
      <c r="M634" s="90"/>
      <c r="N634" s="90"/>
      <c r="O634" s="90"/>
      <c r="P634" s="90"/>
      <c r="Q634" s="90"/>
      <c r="R634" s="90"/>
      <c r="S634" s="90"/>
      <c r="T634" s="90"/>
      <c r="U634" s="90"/>
      <c r="V634" s="90"/>
      <c r="W634" s="90"/>
    </row>
    <row r="635">
      <c r="A635" s="100"/>
      <c r="B635" s="100"/>
      <c r="C635" s="100"/>
      <c r="D635" s="100"/>
      <c r="E635" s="90"/>
      <c r="F635" s="90"/>
      <c r="G635" s="90"/>
      <c r="H635" s="90"/>
      <c r="I635" s="90"/>
      <c r="J635" s="90"/>
      <c r="K635" s="90"/>
      <c r="L635" s="90"/>
      <c r="M635" s="90"/>
      <c r="N635" s="90"/>
      <c r="O635" s="90"/>
      <c r="P635" s="90"/>
      <c r="Q635" s="90"/>
      <c r="R635" s="90"/>
      <c r="S635" s="90"/>
      <c r="T635" s="90"/>
      <c r="U635" s="90"/>
      <c r="V635" s="90"/>
      <c r="W635" s="90"/>
    </row>
    <row r="636">
      <c r="A636" s="100"/>
      <c r="B636" s="100"/>
      <c r="C636" s="100"/>
      <c r="D636" s="100"/>
      <c r="E636" s="90"/>
      <c r="F636" s="90"/>
      <c r="G636" s="90"/>
      <c r="H636" s="90"/>
      <c r="I636" s="90"/>
      <c r="J636" s="90"/>
      <c r="K636" s="90"/>
      <c r="L636" s="90"/>
      <c r="M636" s="90"/>
      <c r="N636" s="90"/>
      <c r="O636" s="90"/>
      <c r="P636" s="90"/>
      <c r="Q636" s="90"/>
      <c r="R636" s="90"/>
      <c r="S636" s="90"/>
      <c r="T636" s="90"/>
      <c r="U636" s="90"/>
      <c r="V636" s="90"/>
      <c r="W636" s="90"/>
    </row>
    <row r="637">
      <c r="A637" s="100"/>
      <c r="B637" s="100"/>
      <c r="C637" s="100"/>
      <c r="D637" s="100"/>
      <c r="E637" s="90"/>
      <c r="F637" s="90"/>
      <c r="G637" s="90"/>
      <c r="H637" s="90"/>
      <c r="I637" s="90"/>
      <c r="J637" s="90"/>
      <c r="K637" s="90"/>
      <c r="L637" s="90"/>
      <c r="M637" s="90"/>
      <c r="N637" s="90"/>
      <c r="O637" s="90"/>
      <c r="P637" s="90"/>
      <c r="Q637" s="90"/>
      <c r="R637" s="90"/>
      <c r="S637" s="90"/>
      <c r="T637" s="90"/>
      <c r="U637" s="90"/>
      <c r="V637" s="90"/>
      <c r="W637" s="90"/>
    </row>
    <row r="638">
      <c r="A638" s="100"/>
      <c r="B638" s="100"/>
      <c r="C638" s="100"/>
      <c r="D638" s="100"/>
      <c r="E638" s="90"/>
      <c r="F638" s="90"/>
      <c r="G638" s="90"/>
      <c r="H638" s="90"/>
      <c r="I638" s="90"/>
      <c r="J638" s="90"/>
      <c r="K638" s="90"/>
      <c r="L638" s="90"/>
      <c r="M638" s="90"/>
      <c r="N638" s="90"/>
      <c r="O638" s="90"/>
      <c r="P638" s="90"/>
      <c r="Q638" s="90"/>
      <c r="R638" s="90"/>
      <c r="S638" s="90"/>
      <c r="T638" s="90"/>
      <c r="U638" s="90"/>
      <c r="V638" s="90"/>
      <c r="W638" s="90"/>
    </row>
    <row r="639">
      <c r="A639" s="100"/>
      <c r="B639" s="100"/>
      <c r="C639" s="100"/>
      <c r="D639" s="100"/>
      <c r="E639" s="90"/>
      <c r="F639" s="90"/>
      <c r="G639" s="90"/>
      <c r="H639" s="90"/>
      <c r="I639" s="90"/>
      <c r="J639" s="90"/>
      <c r="K639" s="90"/>
      <c r="L639" s="90"/>
      <c r="M639" s="90"/>
      <c r="N639" s="90"/>
      <c r="O639" s="90"/>
      <c r="P639" s="90"/>
      <c r="Q639" s="90"/>
      <c r="R639" s="90"/>
      <c r="S639" s="90"/>
      <c r="T639" s="90"/>
      <c r="U639" s="90"/>
      <c r="V639" s="90"/>
      <c r="W639" s="90"/>
    </row>
    <row r="640">
      <c r="A640" s="100"/>
      <c r="B640" s="100"/>
      <c r="C640" s="100"/>
      <c r="D640" s="100"/>
      <c r="E640" s="90"/>
      <c r="F640" s="90"/>
      <c r="G640" s="90"/>
      <c r="H640" s="90"/>
      <c r="I640" s="90"/>
      <c r="J640" s="90"/>
      <c r="K640" s="90"/>
      <c r="L640" s="90"/>
      <c r="M640" s="90"/>
      <c r="N640" s="90"/>
      <c r="O640" s="90"/>
      <c r="P640" s="90"/>
      <c r="Q640" s="90"/>
      <c r="R640" s="90"/>
      <c r="S640" s="90"/>
      <c r="T640" s="90"/>
      <c r="U640" s="90"/>
      <c r="V640" s="90"/>
      <c r="W640" s="90"/>
    </row>
    <row r="641">
      <c r="A641" s="100"/>
      <c r="B641" s="100"/>
      <c r="C641" s="100"/>
      <c r="D641" s="100"/>
      <c r="E641" s="90"/>
      <c r="F641" s="90"/>
      <c r="G641" s="90"/>
      <c r="H641" s="90"/>
      <c r="I641" s="90"/>
      <c r="J641" s="90"/>
      <c r="K641" s="90"/>
      <c r="L641" s="90"/>
      <c r="M641" s="90"/>
      <c r="N641" s="90"/>
      <c r="O641" s="90"/>
      <c r="P641" s="90"/>
      <c r="Q641" s="90"/>
      <c r="R641" s="90"/>
      <c r="S641" s="90"/>
      <c r="T641" s="90"/>
      <c r="U641" s="90"/>
      <c r="V641" s="90"/>
      <c r="W641" s="90"/>
    </row>
    <row r="642">
      <c r="A642" s="100"/>
      <c r="B642" s="100"/>
      <c r="C642" s="100"/>
      <c r="D642" s="100"/>
      <c r="E642" s="90"/>
      <c r="F642" s="90"/>
      <c r="G642" s="90"/>
      <c r="H642" s="90"/>
      <c r="I642" s="90"/>
      <c r="J642" s="90"/>
      <c r="K642" s="90"/>
      <c r="L642" s="90"/>
      <c r="M642" s="90"/>
      <c r="N642" s="90"/>
      <c r="O642" s="90"/>
      <c r="P642" s="90"/>
      <c r="Q642" s="90"/>
      <c r="R642" s="90"/>
      <c r="S642" s="90"/>
      <c r="T642" s="90"/>
      <c r="U642" s="90"/>
      <c r="V642" s="90"/>
      <c r="W642" s="90"/>
    </row>
    <row r="643">
      <c r="A643" s="100"/>
      <c r="B643" s="100"/>
      <c r="C643" s="100"/>
      <c r="D643" s="100"/>
      <c r="E643" s="90"/>
      <c r="F643" s="90"/>
      <c r="G643" s="90"/>
      <c r="H643" s="90"/>
      <c r="I643" s="90"/>
      <c r="J643" s="90"/>
      <c r="K643" s="90"/>
      <c r="L643" s="90"/>
      <c r="M643" s="90"/>
      <c r="N643" s="90"/>
      <c r="O643" s="90"/>
      <c r="P643" s="90"/>
      <c r="Q643" s="90"/>
      <c r="R643" s="90"/>
      <c r="S643" s="90"/>
      <c r="T643" s="90"/>
      <c r="U643" s="90"/>
      <c r="V643" s="90"/>
      <c r="W643" s="90"/>
    </row>
    <row r="644">
      <c r="A644" s="100"/>
      <c r="B644" s="100"/>
      <c r="C644" s="100"/>
      <c r="D644" s="100"/>
      <c r="E644" s="90"/>
      <c r="F644" s="90"/>
      <c r="G644" s="90"/>
      <c r="H644" s="90"/>
      <c r="I644" s="90"/>
      <c r="J644" s="90"/>
      <c r="K644" s="90"/>
      <c r="L644" s="90"/>
      <c r="M644" s="90"/>
      <c r="N644" s="90"/>
      <c r="O644" s="90"/>
      <c r="P644" s="90"/>
      <c r="Q644" s="90"/>
      <c r="R644" s="90"/>
      <c r="S644" s="90"/>
      <c r="T644" s="90"/>
      <c r="U644" s="90"/>
      <c r="V644" s="90"/>
      <c r="W644" s="90"/>
    </row>
    <row r="645">
      <c r="A645" s="100"/>
      <c r="B645" s="100"/>
      <c r="C645" s="100"/>
      <c r="D645" s="100"/>
      <c r="E645" s="90"/>
      <c r="F645" s="90"/>
      <c r="G645" s="90"/>
      <c r="H645" s="90"/>
      <c r="I645" s="90"/>
      <c r="J645" s="90"/>
      <c r="K645" s="90"/>
      <c r="L645" s="90"/>
      <c r="M645" s="90"/>
      <c r="N645" s="90"/>
      <c r="O645" s="90"/>
      <c r="P645" s="90"/>
      <c r="Q645" s="90"/>
      <c r="R645" s="90"/>
      <c r="S645" s="90"/>
      <c r="T645" s="90"/>
      <c r="U645" s="90"/>
      <c r="V645" s="90"/>
      <c r="W645" s="90"/>
    </row>
    <row r="646">
      <c r="A646" s="100"/>
      <c r="B646" s="100"/>
      <c r="C646" s="100"/>
      <c r="D646" s="100"/>
      <c r="E646" s="90"/>
      <c r="F646" s="90"/>
      <c r="G646" s="90"/>
      <c r="H646" s="90"/>
      <c r="I646" s="90"/>
      <c r="J646" s="90"/>
      <c r="K646" s="90"/>
      <c r="L646" s="90"/>
      <c r="M646" s="90"/>
      <c r="N646" s="90"/>
      <c r="O646" s="90"/>
      <c r="P646" s="90"/>
      <c r="Q646" s="90"/>
      <c r="R646" s="90"/>
      <c r="S646" s="90"/>
      <c r="T646" s="90"/>
      <c r="U646" s="90"/>
      <c r="V646" s="90"/>
      <c r="W646" s="90"/>
    </row>
    <row r="647">
      <c r="A647" s="100"/>
      <c r="B647" s="100"/>
      <c r="C647" s="100"/>
      <c r="D647" s="100"/>
      <c r="E647" s="90"/>
      <c r="F647" s="90"/>
      <c r="G647" s="90"/>
      <c r="H647" s="90"/>
      <c r="I647" s="90"/>
      <c r="J647" s="90"/>
      <c r="K647" s="90"/>
      <c r="L647" s="90"/>
      <c r="M647" s="90"/>
      <c r="N647" s="90"/>
      <c r="O647" s="90"/>
      <c r="P647" s="90"/>
      <c r="Q647" s="90"/>
      <c r="R647" s="90"/>
      <c r="S647" s="90"/>
      <c r="T647" s="90"/>
      <c r="U647" s="90"/>
      <c r="V647" s="90"/>
      <c r="W647" s="90"/>
    </row>
    <row r="648">
      <c r="A648" s="100"/>
      <c r="B648" s="100"/>
      <c r="C648" s="100"/>
      <c r="D648" s="100"/>
      <c r="E648" s="90"/>
      <c r="F648" s="90"/>
      <c r="G648" s="90"/>
      <c r="H648" s="90"/>
      <c r="I648" s="90"/>
      <c r="J648" s="90"/>
      <c r="K648" s="90"/>
      <c r="L648" s="90"/>
      <c r="M648" s="90"/>
      <c r="N648" s="90"/>
      <c r="O648" s="90"/>
      <c r="P648" s="90"/>
      <c r="Q648" s="90"/>
      <c r="R648" s="90"/>
      <c r="S648" s="90"/>
      <c r="T648" s="90"/>
      <c r="U648" s="90"/>
      <c r="V648" s="90"/>
      <c r="W648" s="90"/>
    </row>
    <row r="649">
      <c r="A649" s="100"/>
      <c r="B649" s="100"/>
      <c r="C649" s="100"/>
      <c r="D649" s="100"/>
      <c r="E649" s="90"/>
      <c r="F649" s="90"/>
      <c r="G649" s="90"/>
      <c r="H649" s="90"/>
      <c r="I649" s="90"/>
      <c r="J649" s="90"/>
      <c r="K649" s="90"/>
      <c r="L649" s="90"/>
      <c r="M649" s="90"/>
      <c r="N649" s="90"/>
      <c r="O649" s="90"/>
      <c r="P649" s="90"/>
      <c r="Q649" s="90"/>
      <c r="R649" s="90"/>
      <c r="S649" s="90"/>
      <c r="T649" s="90"/>
      <c r="U649" s="90"/>
      <c r="V649" s="90"/>
      <c r="W649" s="90"/>
    </row>
    <row r="650">
      <c r="A650" s="100"/>
      <c r="B650" s="100"/>
      <c r="C650" s="100"/>
      <c r="D650" s="100"/>
      <c r="E650" s="90"/>
      <c r="F650" s="90"/>
      <c r="G650" s="90"/>
      <c r="H650" s="90"/>
      <c r="I650" s="90"/>
      <c r="J650" s="90"/>
      <c r="K650" s="90"/>
      <c r="L650" s="90"/>
      <c r="M650" s="90"/>
      <c r="N650" s="90"/>
      <c r="O650" s="90"/>
      <c r="P650" s="90"/>
      <c r="Q650" s="90"/>
      <c r="R650" s="90"/>
      <c r="S650" s="90"/>
      <c r="T650" s="90"/>
      <c r="U650" s="90"/>
      <c r="V650" s="90"/>
      <c r="W650" s="90"/>
    </row>
    <row r="651">
      <c r="A651" s="100"/>
      <c r="B651" s="100"/>
      <c r="C651" s="100"/>
      <c r="D651" s="100"/>
      <c r="E651" s="90"/>
      <c r="F651" s="90"/>
      <c r="G651" s="90"/>
      <c r="H651" s="90"/>
      <c r="I651" s="90"/>
      <c r="J651" s="90"/>
      <c r="K651" s="90"/>
      <c r="L651" s="90"/>
      <c r="M651" s="90"/>
      <c r="N651" s="90"/>
      <c r="O651" s="90"/>
      <c r="P651" s="90"/>
      <c r="Q651" s="90"/>
      <c r="R651" s="90"/>
      <c r="S651" s="90"/>
      <c r="T651" s="90"/>
      <c r="U651" s="90"/>
      <c r="V651" s="90"/>
      <c r="W651" s="90"/>
    </row>
    <row r="652">
      <c r="A652" s="100"/>
      <c r="B652" s="100"/>
      <c r="C652" s="100"/>
      <c r="D652" s="100"/>
      <c r="E652" s="90"/>
      <c r="F652" s="90"/>
      <c r="G652" s="90"/>
      <c r="H652" s="90"/>
      <c r="I652" s="90"/>
      <c r="J652" s="90"/>
      <c r="K652" s="90"/>
      <c r="L652" s="90"/>
      <c r="M652" s="90"/>
      <c r="N652" s="90"/>
      <c r="O652" s="90"/>
      <c r="P652" s="90"/>
      <c r="Q652" s="90"/>
      <c r="R652" s="90"/>
      <c r="S652" s="90"/>
      <c r="T652" s="90"/>
      <c r="U652" s="90"/>
      <c r="V652" s="90"/>
      <c r="W652" s="90"/>
    </row>
    <row r="653">
      <c r="A653" s="100"/>
      <c r="B653" s="100"/>
      <c r="C653" s="100"/>
      <c r="D653" s="100"/>
      <c r="E653" s="90"/>
      <c r="F653" s="90"/>
      <c r="G653" s="90"/>
      <c r="H653" s="90"/>
      <c r="I653" s="90"/>
      <c r="J653" s="90"/>
      <c r="K653" s="90"/>
      <c r="L653" s="90"/>
      <c r="M653" s="90"/>
      <c r="N653" s="90"/>
      <c r="O653" s="90"/>
      <c r="P653" s="90"/>
      <c r="Q653" s="90"/>
      <c r="R653" s="90"/>
      <c r="S653" s="90"/>
      <c r="T653" s="90"/>
      <c r="U653" s="90"/>
      <c r="V653" s="90"/>
      <c r="W653" s="90"/>
    </row>
    <row r="654">
      <c r="A654" s="100"/>
      <c r="B654" s="100"/>
      <c r="C654" s="100"/>
      <c r="D654" s="100"/>
      <c r="E654" s="90"/>
      <c r="F654" s="90"/>
      <c r="G654" s="90"/>
      <c r="H654" s="90"/>
      <c r="I654" s="90"/>
      <c r="J654" s="90"/>
      <c r="K654" s="90"/>
      <c r="L654" s="90"/>
      <c r="M654" s="90"/>
      <c r="N654" s="90"/>
      <c r="O654" s="90"/>
      <c r="P654" s="90"/>
      <c r="Q654" s="90"/>
      <c r="R654" s="90"/>
      <c r="S654" s="90"/>
      <c r="T654" s="90"/>
      <c r="U654" s="90"/>
      <c r="V654" s="90"/>
      <c r="W654" s="90"/>
    </row>
    <row r="655">
      <c r="A655" s="100"/>
      <c r="B655" s="100"/>
      <c r="C655" s="100"/>
      <c r="D655" s="100"/>
      <c r="E655" s="90"/>
      <c r="F655" s="90"/>
      <c r="G655" s="90"/>
      <c r="H655" s="90"/>
      <c r="I655" s="90"/>
      <c r="J655" s="90"/>
      <c r="K655" s="90"/>
      <c r="L655" s="90"/>
      <c r="M655" s="90"/>
      <c r="N655" s="90"/>
      <c r="O655" s="90"/>
      <c r="P655" s="90"/>
      <c r="Q655" s="90"/>
      <c r="R655" s="90"/>
      <c r="S655" s="90"/>
      <c r="T655" s="90"/>
      <c r="U655" s="90"/>
      <c r="V655" s="90"/>
      <c r="W655" s="90"/>
    </row>
    <row r="656">
      <c r="A656" s="100"/>
      <c r="B656" s="100"/>
      <c r="C656" s="100"/>
      <c r="D656" s="100"/>
      <c r="E656" s="90"/>
      <c r="F656" s="90"/>
      <c r="G656" s="90"/>
      <c r="H656" s="90"/>
      <c r="I656" s="90"/>
      <c r="J656" s="90"/>
      <c r="K656" s="90"/>
      <c r="L656" s="90"/>
      <c r="M656" s="90"/>
      <c r="N656" s="90"/>
      <c r="O656" s="90"/>
      <c r="P656" s="90"/>
      <c r="Q656" s="90"/>
      <c r="R656" s="90"/>
      <c r="S656" s="90"/>
      <c r="T656" s="90"/>
      <c r="U656" s="90"/>
      <c r="V656" s="90"/>
      <c r="W656" s="90"/>
    </row>
    <row r="657">
      <c r="A657" s="100"/>
      <c r="B657" s="100"/>
      <c r="C657" s="100"/>
      <c r="D657" s="100"/>
      <c r="E657" s="90"/>
      <c r="F657" s="90"/>
      <c r="G657" s="90"/>
      <c r="H657" s="90"/>
      <c r="I657" s="90"/>
      <c r="J657" s="90"/>
      <c r="K657" s="90"/>
      <c r="L657" s="90"/>
      <c r="M657" s="90"/>
      <c r="N657" s="90"/>
      <c r="O657" s="90"/>
      <c r="P657" s="90"/>
      <c r="Q657" s="90"/>
      <c r="R657" s="90"/>
      <c r="S657" s="90"/>
      <c r="T657" s="90"/>
      <c r="U657" s="90"/>
      <c r="V657" s="90"/>
      <c r="W657" s="90"/>
    </row>
    <row r="658">
      <c r="A658" s="100"/>
      <c r="B658" s="100"/>
      <c r="C658" s="100"/>
      <c r="D658" s="100"/>
      <c r="E658" s="90"/>
      <c r="F658" s="90"/>
      <c r="G658" s="90"/>
      <c r="H658" s="90"/>
      <c r="I658" s="90"/>
      <c r="J658" s="90"/>
      <c r="K658" s="90"/>
      <c r="L658" s="90"/>
      <c r="M658" s="90"/>
      <c r="N658" s="90"/>
      <c r="O658" s="90"/>
      <c r="P658" s="90"/>
      <c r="Q658" s="90"/>
      <c r="R658" s="90"/>
      <c r="S658" s="90"/>
      <c r="T658" s="90"/>
      <c r="U658" s="90"/>
      <c r="V658" s="90"/>
      <c r="W658" s="90"/>
    </row>
    <row r="659">
      <c r="A659" s="100"/>
      <c r="B659" s="100"/>
      <c r="C659" s="100"/>
      <c r="D659" s="100"/>
      <c r="E659" s="90"/>
      <c r="F659" s="90"/>
      <c r="G659" s="90"/>
      <c r="H659" s="90"/>
      <c r="I659" s="90"/>
      <c r="J659" s="90"/>
      <c r="K659" s="90"/>
      <c r="L659" s="90"/>
      <c r="M659" s="90"/>
      <c r="N659" s="90"/>
      <c r="O659" s="90"/>
      <c r="P659" s="90"/>
      <c r="Q659" s="90"/>
      <c r="R659" s="90"/>
      <c r="S659" s="90"/>
      <c r="T659" s="90"/>
      <c r="U659" s="90"/>
      <c r="V659" s="90"/>
      <c r="W659" s="90"/>
    </row>
    <row r="660">
      <c r="A660" s="100"/>
      <c r="B660" s="100"/>
      <c r="C660" s="100"/>
      <c r="D660" s="100"/>
      <c r="E660" s="90"/>
      <c r="F660" s="90"/>
      <c r="G660" s="90"/>
      <c r="H660" s="90"/>
      <c r="I660" s="90"/>
      <c r="J660" s="90"/>
      <c r="K660" s="90"/>
      <c r="L660" s="90"/>
      <c r="M660" s="90"/>
      <c r="N660" s="90"/>
      <c r="O660" s="90"/>
      <c r="P660" s="90"/>
      <c r="Q660" s="90"/>
      <c r="R660" s="90"/>
      <c r="S660" s="90"/>
      <c r="T660" s="90"/>
      <c r="U660" s="90"/>
      <c r="V660" s="90"/>
      <c r="W660" s="90"/>
    </row>
    <row r="661">
      <c r="A661" s="100"/>
      <c r="B661" s="100"/>
      <c r="C661" s="100"/>
      <c r="D661" s="100"/>
      <c r="E661" s="90"/>
      <c r="F661" s="90"/>
      <c r="G661" s="90"/>
      <c r="H661" s="90"/>
      <c r="I661" s="90"/>
      <c r="J661" s="90"/>
      <c r="K661" s="90"/>
      <c r="L661" s="90"/>
      <c r="M661" s="90"/>
      <c r="N661" s="90"/>
      <c r="O661" s="90"/>
      <c r="P661" s="90"/>
      <c r="Q661" s="90"/>
      <c r="R661" s="90"/>
      <c r="S661" s="90"/>
      <c r="T661" s="90"/>
      <c r="U661" s="90"/>
      <c r="V661" s="90"/>
      <c r="W661" s="90"/>
    </row>
    <row r="662">
      <c r="A662" s="100"/>
      <c r="B662" s="100"/>
      <c r="C662" s="100"/>
      <c r="D662" s="100"/>
      <c r="E662" s="90"/>
      <c r="F662" s="90"/>
      <c r="G662" s="90"/>
      <c r="H662" s="90"/>
      <c r="I662" s="90"/>
      <c r="J662" s="90"/>
      <c r="K662" s="90"/>
      <c r="L662" s="90"/>
      <c r="M662" s="90"/>
      <c r="N662" s="90"/>
      <c r="O662" s="90"/>
      <c r="P662" s="90"/>
      <c r="Q662" s="90"/>
      <c r="R662" s="90"/>
      <c r="S662" s="90"/>
      <c r="T662" s="90"/>
      <c r="U662" s="90"/>
      <c r="V662" s="90"/>
      <c r="W662" s="90"/>
    </row>
    <row r="663">
      <c r="A663" s="100"/>
      <c r="B663" s="100"/>
      <c r="C663" s="100"/>
      <c r="D663" s="100"/>
      <c r="E663" s="90"/>
      <c r="F663" s="90"/>
      <c r="G663" s="90"/>
      <c r="H663" s="90"/>
      <c r="I663" s="90"/>
      <c r="J663" s="90"/>
      <c r="K663" s="90"/>
      <c r="L663" s="90"/>
      <c r="M663" s="90"/>
      <c r="N663" s="90"/>
      <c r="O663" s="90"/>
      <c r="P663" s="90"/>
      <c r="Q663" s="90"/>
      <c r="R663" s="90"/>
      <c r="S663" s="90"/>
      <c r="T663" s="90"/>
      <c r="U663" s="90"/>
      <c r="V663" s="90"/>
      <c r="W663" s="90"/>
    </row>
    <row r="664">
      <c r="A664" s="100"/>
      <c r="B664" s="100"/>
      <c r="C664" s="100"/>
      <c r="D664" s="100"/>
      <c r="E664" s="90"/>
      <c r="F664" s="90"/>
      <c r="G664" s="90"/>
      <c r="H664" s="90"/>
      <c r="I664" s="90"/>
      <c r="J664" s="90"/>
      <c r="K664" s="90"/>
      <c r="L664" s="90"/>
      <c r="M664" s="90"/>
      <c r="N664" s="90"/>
      <c r="O664" s="90"/>
      <c r="P664" s="90"/>
      <c r="Q664" s="90"/>
      <c r="R664" s="90"/>
      <c r="S664" s="90"/>
      <c r="T664" s="90"/>
      <c r="U664" s="90"/>
      <c r="V664" s="90"/>
      <c r="W664" s="90"/>
    </row>
    <row r="665">
      <c r="A665" s="100"/>
      <c r="B665" s="100"/>
      <c r="C665" s="100"/>
      <c r="D665" s="100"/>
      <c r="E665" s="90"/>
      <c r="F665" s="90"/>
      <c r="G665" s="90"/>
      <c r="H665" s="90"/>
      <c r="I665" s="90"/>
      <c r="J665" s="90"/>
      <c r="K665" s="90"/>
      <c r="L665" s="90"/>
      <c r="M665" s="90"/>
      <c r="N665" s="90"/>
      <c r="O665" s="90"/>
      <c r="P665" s="90"/>
      <c r="Q665" s="90"/>
      <c r="R665" s="90"/>
      <c r="S665" s="90"/>
      <c r="T665" s="90"/>
      <c r="U665" s="90"/>
      <c r="V665" s="90"/>
      <c r="W665" s="90"/>
    </row>
    <row r="666">
      <c r="A666" s="100"/>
      <c r="B666" s="100"/>
      <c r="C666" s="100"/>
      <c r="D666" s="100"/>
      <c r="E666" s="90"/>
      <c r="F666" s="90"/>
      <c r="G666" s="90"/>
      <c r="H666" s="90"/>
      <c r="I666" s="90"/>
      <c r="J666" s="90"/>
      <c r="K666" s="90"/>
      <c r="L666" s="90"/>
      <c r="M666" s="90"/>
      <c r="N666" s="90"/>
      <c r="O666" s="90"/>
      <c r="P666" s="90"/>
      <c r="Q666" s="90"/>
      <c r="R666" s="90"/>
      <c r="S666" s="90"/>
      <c r="T666" s="90"/>
      <c r="U666" s="90"/>
      <c r="V666" s="90"/>
      <c r="W666" s="90"/>
    </row>
    <row r="667">
      <c r="A667" s="100"/>
      <c r="B667" s="100"/>
      <c r="C667" s="100"/>
      <c r="D667" s="100"/>
      <c r="E667" s="90"/>
      <c r="F667" s="90"/>
      <c r="G667" s="90"/>
      <c r="H667" s="90"/>
      <c r="I667" s="90"/>
      <c r="J667" s="90"/>
      <c r="K667" s="90"/>
      <c r="L667" s="90"/>
      <c r="M667" s="90"/>
      <c r="N667" s="90"/>
      <c r="O667" s="90"/>
      <c r="P667" s="90"/>
      <c r="Q667" s="90"/>
      <c r="R667" s="90"/>
      <c r="S667" s="90"/>
      <c r="T667" s="90"/>
      <c r="U667" s="90"/>
      <c r="V667" s="90"/>
      <c r="W667" s="90"/>
    </row>
    <row r="668">
      <c r="A668" s="100"/>
      <c r="B668" s="100"/>
      <c r="C668" s="100"/>
      <c r="D668" s="100"/>
      <c r="E668" s="90"/>
      <c r="F668" s="90"/>
      <c r="G668" s="90"/>
      <c r="H668" s="90"/>
      <c r="I668" s="90"/>
      <c r="J668" s="90"/>
      <c r="K668" s="90"/>
      <c r="L668" s="90"/>
      <c r="M668" s="90"/>
      <c r="N668" s="90"/>
      <c r="O668" s="90"/>
      <c r="P668" s="90"/>
      <c r="Q668" s="90"/>
      <c r="R668" s="90"/>
      <c r="S668" s="90"/>
      <c r="T668" s="90"/>
      <c r="U668" s="90"/>
      <c r="V668" s="90"/>
      <c r="W668" s="90"/>
    </row>
    <row r="669">
      <c r="A669" s="100"/>
      <c r="B669" s="100"/>
      <c r="C669" s="100"/>
      <c r="D669" s="100"/>
      <c r="E669" s="90"/>
      <c r="F669" s="90"/>
      <c r="G669" s="90"/>
      <c r="H669" s="90"/>
      <c r="I669" s="90"/>
      <c r="J669" s="90"/>
      <c r="K669" s="90"/>
      <c r="L669" s="90"/>
      <c r="M669" s="90"/>
      <c r="N669" s="90"/>
      <c r="O669" s="90"/>
      <c r="P669" s="90"/>
      <c r="Q669" s="90"/>
      <c r="R669" s="90"/>
      <c r="S669" s="90"/>
      <c r="T669" s="90"/>
      <c r="U669" s="90"/>
      <c r="V669" s="90"/>
      <c r="W669" s="90"/>
    </row>
    <row r="670">
      <c r="A670" s="100"/>
      <c r="B670" s="100"/>
      <c r="C670" s="100"/>
      <c r="D670" s="100"/>
      <c r="E670" s="90"/>
      <c r="F670" s="90"/>
      <c r="G670" s="90"/>
      <c r="H670" s="90"/>
      <c r="I670" s="90"/>
      <c r="J670" s="90"/>
      <c r="K670" s="90"/>
      <c r="L670" s="90"/>
      <c r="M670" s="90"/>
      <c r="N670" s="90"/>
      <c r="O670" s="90"/>
      <c r="P670" s="90"/>
      <c r="Q670" s="90"/>
      <c r="R670" s="90"/>
      <c r="S670" s="90"/>
      <c r="T670" s="90"/>
      <c r="U670" s="90"/>
      <c r="V670" s="90"/>
      <c r="W670" s="90"/>
    </row>
    <row r="671">
      <c r="A671" s="100"/>
      <c r="B671" s="100"/>
      <c r="C671" s="100"/>
      <c r="D671" s="100"/>
      <c r="E671" s="90"/>
      <c r="F671" s="90"/>
      <c r="G671" s="90"/>
      <c r="H671" s="90"/>
      <c r="I671" s="90"/>
      <c r="J671" s="90"/>
      <c r="K671" s="90"/>
      <c r="L671" s="90"/>
      <c r="M671" s="90"/>
      <c r="N671" s="90"/>
      <c r="O671" s="90"/>
      <c r="P671" s="90"/>
      <c r="Q671" s="90"/>
      <c r="R671" s="90"/>
      <c r="S671" s="90"/>
      <c r="T671" s="90"/>
      <c r="U671" s="90"/>
      <c r="V671" s="90"/>
      <c r="W671" s="90"/>
    </row>
    <row r="672">
      <c r="A672" s="100"/>
      <c r="B672" s="100"/>
      <c r="C672" s="100"/>
      <c r="D672" s="100"/>
      <c r="E672" s="90"/>
      <c r="F672" s="90"/>
      <c r="G672" s="90"/>
      <c r="H672" s="90"/>
      <c r="I672" s="90"/>
      <c r="J672" s="90"/>
      <c r="K672" s="90"/>
      <c r="L672" s="90"/>
      <c r="M672" s="90"/>
      <c r="N672" s="90"/>
      <c r="O672" s="90"/>
      <c r="P672" s="90"/>
      <c r="Q672" s="90"/>
      <c r="R672" s="90"/>
      <c r="S672" s="90"/>
      <c r="T672" s="90"/>
      <c r="U672" s="90"/>
      <c r="V672" s="90"/>
      <c r="W672" s="90"/>
    </row>
    <row r="673">
      <c r="A673" s="100"/>
      <c r="B673" s="100"/>
      <c r="C673" s="100"/>
      <c r="D673" s="100"/>
      <c r="E673" s="90"/>
      <c r="F673" s="90"/>
      <c r="G673" s="90"/>
      <c r="H673" s="90"/>
      <c r="I673" s="90"/>
      <c r="J673" s="90"/>
      <c r="K673" s="90"/>
      <c r="L673" s="90"/>
      <c r="M673" s="90"/>
      <c r="N673" s="90"/>
      <c r="O673" s="90"/>
      <c r="P673" s="90"/>
      <c r="Q673" s="90"/>
      <c r="R673" s="90"/>
      <c r="S673" s="90"/>
      <c r="T673" s="90"/>
      <c r="U673" s="90"/>
      <c r="V673" s="90"/>
      <c r="W673" s="90"/>
    </row>
    <row r="674">
      <c r="A674" s="100"/>
      <c r="B674" s="100"/>
      <c r="C674" s="100"/>
      <c r="D674" s="100"/>
      <c r="E674" s="90"/>
      <c r="F674" s="90"/>
      <c r="G674" s="90"/>
      <c r="H674" s="90"/>
      <c r="I674" s="90"/>
      <c r="J674" s="90"/>
      <c r="K674" s="90"/>
      <c r="L674" s="90"/>
      <c r="M674" s="90"/>
      <c r="N674" s="90"/>
      <c r="O674" s="90"/>
      <c r="P674" s="90"/>
      <c r="Q674" s="90"/>
      <c r="R674" s="90"/>
      <c r="S674" s="90"/>
      <c r="T674" s="90"/>
      <c r="U674" s="90"/>
      <c r="V674" s="90"/>
      <c r="W674" s="90"/>
    </row>
    <row r="675">
      <c r="A675" s="100"/>
      <c r="B675" s="100"/>
      <c r="C675" s="100"/>
      <c r="D675" s="100"/>
      <c r="E675" s="90"/>
      <c r="F675" s="90"/>
      <c r="G675" s="90"/>
      <c r="H675" s="90"/>
      <c r="I675" s="90"/>
      <c r="J675" s="90"/>
      <c r="K675" s="90"/>
      <c r="L675" s="90"/>
      <c r="M675" s="90"/>
      <c r="N675" s="90"/>
      <c r="O675" s="90"/>
      <c r="P675" s="90"/>
      <c r="Q675" s="90"/>
      <c r="R675" s="90"/>
      <c r="S675" s="90"/>
      <c r="T675" s="90"/>
      <c r="U675" s="90"/>
      <c r="V675" s="90"/>
      <c r="W675" s="90"/>
    </row>
    <row r="676">
      <c r="A676" s="100"/>
      <c r="B676" s="100"/>
      <c r="C676" s="100"/>
      <c r="D676" s="100"/>
      <c r="E676" s="90"/>
      <c r="F676" s="90"/>
      <c r="G676" s="90"/>
      <c r="H676" s="90"/>
      <c r="I676" s="90"/>
      <c r="J676" s="90"/>
      <c r="K676" s="90"/>
      <c r="L676" s="90"/>
      <c r="M676" s="90"/>
      <c r="N676" s="90"/>
      <c r="O676" s="90"/>
      <c r="P676" s="90"/>
      <c r="Q676" s="90"/>
      <c r="R676" s="90"/>
      <c r="S676" s="90"/>
      <c r="T676" s="90"/>
      <c r="U676" s="90"/>
      <c r="V676" s="90"/>
      <c r="W676" s="90"/>
    </row>
    <row r="677">
      <c r="A677" s="100"/>
      <c r="B677" s="100"/>
      <c r="C677" s="100"/>
      <c r="D677" s="100"/>
      <c r="E677" s="90"/>
      <c r="F677" s="90"/>
      <c r="G677" s="90"/>
      <c r="H677" s="90"/>
      <c r="I677" s="90"/>
      <c r="J677" s="90"/>
      <c r="K677" s="90"/>
      <c r="L677" s="90"/>
      <c r="M677" s="90"/>
      <c r="N677" s="90"/>
      <c r="O677" s="90"/>
      <c r="P677" s="90"/>
      <c r="Q677" s="90"/>
      <c r="R677" s="90"/>
      <c r="S677" s="90"/>
      <c r="T677" s="90"/>
      <c r="U677" s="90"/>
      <c r="V677" s="90"/>
      <c r="W677" s="90"/>
    </row>
    <row r="678">
      <c r="A678" s="100"/>
      <c r="B678" s="100"/>
      <c r="C678" s="100"/>
      <c r="D678" s="100"/>
      <c r="E678" s="90"/>
      <c r="F678" s="90"/>
      <c r="G678" s="90"/>
      <c r="H678" s="90"/>
      <c r="I678" s="90"/>
      <c r="J678" s="90"/>
      <c r="K678" s="90"/>
      <c r="L678" s="90"/>
      <c r="M678" s="90"/>
      <c r="N678" s="90"/>
      <c r="O678" s="90"/>
      <c r="P678" s="90"/>
      <c r="Q678" s="90"/>
      <c r="R678" s="90"/>
      <c r="S678" s="90"/>
      <c r="T678" s="90"/>
      <c r="U678" s="90"/>
      <c r="V678" s="90"/>
      <c r="W678" s="90"/>
    </row>
    <row r="679">
      <c r="A679" s="100"/>
      <c r="B679" s="100"/>
      <c r="C679" s="100"/>
      <c r="D679" s="100"/>
      <c r="E679" s="90"/>
      <c r="F679" s="90"/>
      <c r="G679" s="90"/>
      <c r="H679" s="90"/>
      <c r="I679" s="90"/>
      <c r="J679" s="90"/>
      <c r="K679" s="90"/>
      <c r="L679" s="90"/>
      <c r="M679" s="90"/>
      <c r="N679" s="90"/>
      <c r="O679" s="90"/>
      <c r="P679" s="90"/>
      <c r="Q679" s="90"/>
      <c r="R679" s="90"/>
      <c r="S679" s="90"/>
      <c r="T679" s="90"/>
      <c r="U679" s="90"/>
      <c r="V679" s="90"/>
      <c r="W679" s="90"/>
    </row>
    <row r="680">
      <c r="A680" s="100"/>
      <c r="B680" s="100"/>
      <c r="C680" s="100"/>
      <c r="D680" s="100"/>
      <c r="E680" s="90"/>
      <c r="F680" s="90"/>
      <c r="G680" s="90"/>
      <c r="H680" s="90"/>
      <c r="I680" s="90"/>
      <c r="J680" s="90"/>
      <c r="K680" s="90"/>
      <c r="L680" s="90"/>
      <c r="M680" s="90"/>
      <c r="N680" s="90"/>
      <c r="O680" s="90"/>
      <c r="P680" s="90"/>
      <c r="Q680" s="90"/>
      <c r="R680" s="90"/>
      <c r="S680" s="90"/>
      <c r="T680" s="90"/>
      <c r="U680" s="90"/>
      <c r="V680" s="90"/>
      <c r="W680" s="90"/>
    </row>
    <row r="681">
      <c r="A681" s="100"/>
      <c r="B681" s="100"/>
      <c r="C681" s="100"/>
      <c r="D681" s="100"/>
      <c r="E681" s="90"/>
      <c r="F681" s="90"/>
      <c r="G681" s="90"/>
      <c r="H681" s="90"/>
      <c r="I681" s="90"/>
      <c r="J681" s="90"/>
      <c r="K681" s="90"/>
      <c r="L681" s="90"/>
      <c r="M681" s="90"/>
      <c r="N681" s="90"/>
      <c r="O681" s="90"/>
      <c r="P681" s="90"/>
      <c r="Q681" s="90"/>
      <c r="R681" s="90"/>
      <c r="S681" s="90"/>
      <c r="T681" s="90"/>
      <c r="U681" s="90"/>
      <c r="V681" s="90"/>
      <c r="W681" s="90"/>
    </row>
    <row r="682">
      <c r="A682" s="100"/>
      <c r="B682" s="100"/>
      <c r="C682" s="100"/>
      <c r="D682" s="100"/>
      <c r="E682" s="90"/>
      <c r="F682" s="90"/>
      <c r="G682" s="90"/>
      <c r="H682" s="90"/>
      <c r="I682" s="90"/>
      <c r="J682" s="90"/>
      <c r="K682" s="90"/>
      <c r="L682" s="90"/>
      <c r="M682" s="90"/>
      <c r="N682" s="90"/>
      <c r="O682" s="90"/>
      <c r="P682" s="90"/>
      <c r="Q682" s="90"/>
      <c r="R682" s="90"/>
      <c r="S682" s="90"/>
      <c r="T682" s="90"/>
      <c r="U682" s="90"/>
      <c r="V682" s="90"/>
      <c r="W682" s="90"/>
    </row>
    <row r="683">
      <c r="A683" s="100"/>
      <c r="B683" s="100"/>
      <c r="C683" s="100"/>
      <c r="D683" s="100"/>
      <c r="E683" s="90"/>
      <c r="F683" s="90"/>
      <c r="G683" s="90"/>
      <c r="H683" s="90"/>
      <c r="I683" s="90"/>
      <c r="J683" s="90"/>
      <c r="K683" s="90"/>
      <c r="L683" s="90"/>
      <c r="M683" s="90"/>
      <c r="N683" s="90"/>
      <c r="O683" s="90"/>
      <c r="P683" s="90"/>
      <c r="Q683" s="90"/>
      <c r="R683" s="90"/>
      <c r="S683" s="90"/>
      <c r="T683" s="90"/>
      <c r="U683" s="90"/>
      <c r="V683" s="90"/>
      <c r="W683" s="90"/>
    </row>
    <row r="684">
      <c r="A684" s="100"/>
      <c r="B684" s="100"/>
      <c r="C684" s="100"/>
      <c r="D684" s="100"/>
      <c r="E684" s="90"/>
      <c r="F684" s="90"/>
      <c r="G684" s="90"/>
      <c r="H684" s="90"/>
      <c r="I684" s="90"/>
      <c r="J684" s="90"/>
      <c r="K684" s="90"/>
      <c r="L684" s="90"/>
      <c r="M684" s="90"/>
      <c r="N684" s="90"/>
      <c r="O684" s="90"/>
      <c r="P684" s="90"/>
      <c r="Q684" s="90"/>
      <c r="R684" s="90"/>
      <c r="S684" s="90"/>
      <c r="T684" s="90"/>
      <c r="U684" s="90"/>
      <c r="V684" s="90"/>
      <c r="W684" s="90"/>
    </row>
    <row r="685">
      <c r="A685" s="100"/>
      <c r="B685" s="100"/>
      <c r="C685" s="100"/>
      <c r="D685" s="100"/>
      <c r="E685" s="90"/>
      <c r="F685" s="90"/>
      <c r="G685" s="90"/>
      <c r="H685" s="90"/>
      <c r="I685" s="90"/>
      <c r="J685" s="90"/>
      <c r="K685" s="90"/>
      <c r="L685" s="90"/>
      <c r="M685" s="90"/>
      <c r="N685" s="90"/>
      <c r="O685" s="90"/>
      <c r="P685" s="90"/>
      <c r="Q685" s="90"/>
      <c r="R685" s="90"/>
      <c r="S685" s="90"/>
      <c r="T685" s="90"/>
      <c r="U685" s="90"/>
      <c r="V685" s="90"/>
      <c r="W685" s="90"/>
    </row>
    <row r="686">
      <c r="A686" s="100"/>
      <c r="B686" s="100"/>
      <c r="C686" s="100"/>
      <c r="D686" s="100"/>
      <c r="E686" s="90"/>
      <c r="F686" s="90"/>
      <c r="G686" s="90"/>
      <c r="H686" s="90"/>
      <c r="I686" s="90"/>
      <c r="J686" s="90"/>
      <c r="K686" s="90"/>
      <c r="L686" s="90"/>
      <c r="M686" s="90"/>
      <c r="N686" s="90"/>
      <c r="O686" s="90"/>
      <c r="P686" s="90"/>
      <c r="Q686" s="90"/>
      <c r="R686" s="90"/>
      <c r="S686" s="90"/>
      <c r="T686" s="90"/>
      <c r="U686" s="90"/>
      <c r="V686" s="90"/>
      <c r="W686" s="90"/>
    </row>
    <row r="687">
      <c r="A687" s="100"/>
      <c r="B687" s="100"/>
      <c r="C687" s="100"/>
      <c r="D687" s="100"/>
      <c r="E687" s="90"/>
      <c r="F687" s="90"/>
      <c r="G687" s="90"/>
      <c r="H687" s="90"/>
      <c r="I687" s="90"/>
      <c r="J687" s="90"/>
      <c r="K687" s="90"/>
      <c r="L687" s="90"/>
      <c r="M687" s="90"/>
      <c r="N687" s="90"/>
      <c r="O687" s="90"/>
      <c r="P687" s="90"/>
      <c r="Q687" s="90"/>
      <c r="R687" s="90"/>
      <c r="S687" s="90"/>
      <c r="T687" s="90"/>
      <c r="U687" s="90"/>
      <c r="V687" s="90"/>
      <c r="W687" s="90"/>
    </row>
    <row r="688">
      <c r="A688" s="100"/>
      <c r="B688" s="100"/>
      <c r="C688" s="100"/>
      <c r="D688" s="100"/>
      <c r="E688" s="90"/>
      <c r="F688" s="90"/>
      <c r="G688" s="90"/>
      <c r="H688" s="90"/>
      <c r="I688" s="90"/>
      <c r="J688" s="90"/>
      <c r="K688" s="90"/>
      <c r="L688" s="90"/>
      <c r="M688" s="90"/>
      <c r="N688" s="90"/>
      <c r="O688" s="90"/>
      <c r="P688" s="90"/>
      <c r="Q688" s="90"/>
      <c r="R688" s="90"/>
      <c r="S688" s="90"/>
      <c r="T688" s="90"/>
      <c r="U688" s="90"/>
      <c r="V688" s="90"/>
      <c r="W688" s="90"/>
    </row>
    <row r="689">
      <c r="A689" s="100"/>
      <c r="B689" s="100"/>
      <c r="C689" s="100"/>
      <c r="D689" s="100"/>
      <c r="E689" s="90"/>
      <c r="F689" s="90"/>
      <c r="G689" s="90"/>
      <c r="H689" s="90"/>
      <c r="I689" s="90"/>
      <c r="J689" s="90"/>
      <c r="K689" s="90"/>
      <c r="L689" s="90"/>
      <c r="M689" s="90"/>
      <c r="N689" s="90"/>
      <c r="O689" s="90"/>
      <c r="P689" s="90"/>
      <c r="Q689" s="90"/>
      <c r="R689" s="90"/>
      <c r="S689" s="90"/>
      <c r="T689" s="90"/>
      <c r="U689" s="90"/>
      <c r="V689" s="90"/>
      <c r="W689" s="90"/>
    </row>
    <row r="690">
      <c r="A690" s="100"/>
      <c r="B690" s="100"/>
      <c r="C690" s="100"/>
      <c r="D690" s="100"/>
      <c r="E690" s="90"/>
      <c r="F690" s="90"/>
      <c r="G690" s="90"/>
      <c r="H690" s="90"/>
      <c r="I690" s="90"/>
      <c r="J690" s="90"/>
      <c r="K690" s="90"/>
      <c r="L690" s="90"/>
      <c r="M690" s="90"/>
      <c r="N690" s="90"/>
      <c r="O690" s="90"/>
      <c r="P690" s="90"/>
      <c r="Q690" s="90"/>
      <c r="R690" s="90"/>
      <c r="S690" s="90"/>
      <c r="T690" s="90"/>
      <c r="U690" s="90"/>
      <c r="V690" s="90"/>
      <c r="W690" s="90"/>
    </row>
    <row r="691">
      <c r="A691" s="100"/>
      <c r="B691" s="100"/>
      <c r="C691" s="100"/>
      <c r="D691" s="100"/>
      <c r="E691" s="90"/>
      <c r="F691" s="90"/>
      <c r="G691" s="90"/>
      <c r="H691" s="90"/>
      <c r="I691" s="90"/>
      <c r="J691" s="90"/>
      <c r="K691" s="90"/>
      <c r="L691" s="90"/>
      <c r="M691" s="90"/>
      <c r="N691" s="90"/>
      <c r="O691" s="90"/>
      <c r="P691" s="90"/>
      <c r="Q691" s="90"/>
      <c r="R691" s="90"/>
      <c r="S691" s="90"/>
      <c r="T691" s="90"/>
      <c r="U691" s="90"/>
      <c r="V691" s="90"/>
      <c r="W691" s="90"/>
    </row>
    <row r="692">
      <c r="A692" s="100"/>
      <c r="B692" s="100"/>
      <c r="C692" s="100"/>
      <c r="D692" s="100"/>
      <c r="E692" s="90"/>
      <c r="F692" s="90"/>
      <c r="G692" s="90"/>
      <c r="H692" s="90"/>
      <c r="I692" s="90"/>
      <c r="J692" s="90"/>
      <c r="K692" s="90"/>
      <c r="L692" s="90"/>
      <c r="M692" s="90"/>
      <c r="N692" s="90"/>
      <c r="O692" s="90"/>
      <c r="P692" s="90"/>
      <c r="Q692" s="90"/>
      <c r="R692" s="90"/>
      <c r="S692" s="90"/>
      <c r="T692" s="90"/>
      <c r="U692" s="90"/>
      <c r="V692" s="90"/>
      <c r="W692" s="90"/>
    </row>
    <row r="693">
      <c r="A693" s="100"/>
      <c r="B693" s="100"/>
      <c r="C693" s="100"/>
      <c r="D693" s="100"/>
      <c r="E693" s="90"/>
      <c r="F693" s="90"/>
      <c r="G693" s="90"/>
      <c r="H693" s="90"/>
      <c r="I693" s="90"/>
      <c r="J693" s="90"/>
      <c r="K693" s="90"/>
      <c r="L693" s="90"/>
      <c r="M693" s="90"/>
      <c r="N693" s="90"/>
      <c r="O693" s="90"/>
      <c r="P693" s="90"/>
      <c r="Q693" s="90"/>
      <c r="R693" s="90"/>
      <c r="S693" s="90"/>
      <c r="T693" s="90"/>
      <c r="U693" s="90"/>
      <c r="V693" s="90"/>
      <c r="W693" s="90"/>
    </row>
    <row r="694">
      <c r="A694" s="100"/>
      <c r="B694" s="100"/>
      <c r="C694" s="100"/>
      <c r="D694" s="100"/>
      <c r="E694" s="90"/>
      <c r="F694" s="90"/>
      <c r="G694" s="90"/>
      <c r="H694" s="90"/>
      <c r="I694" s="90"/>
      <c r="J694" s="90"/>
      <c r="K694" s="90"/>
      <c r="L694" s="90"/>
      <c r="M694" s="90"/>
      <c r="N694" s="90"/>
      <c r="O694" s="90"/>
      <c r="P694" s="90"/>
      <c r="Q694" s="90"/>
      <c r="R694" s="90"/>
      <c r="S694" s="90"/>
      <c r="T694" s="90"/>
      <c r="U694" s="90"/>
      <c r="V694" s="90"/>
      <c r="W694" s="90"/>
    </row>
    <row r="695">
      <c r="A695" s="100"/>
      <c r="B695" s="100"/>
      <c r="C695" s="100"/>
      <c r="D695" s="100"/>
      <c r="E695" s="90"/>
      <c r="F695" s="90"/>
      <c r="G695" s="90"/>
      <c r="H695" s="90"/>
      <c r="I695" s="90"/>
      <c r="J695" s="90"/>
      <c r="K695" s="90"/>
      <c r="L695" s="90"/>
      <c r="M695" s="90"/>
      <c r="N695" s="90"/>
      <c r="O695" s="90"/>
      <c r="P695" s="90"/>
      <c r="Q695" s="90"/>
      <c r="R695" s="90"/>
      <c r="S695" s="90"/>
      <c r="T695" s="90"/>
      <c r="U695" s="90"/>
      <c r="V695" s="90"/>
      <c r="W695" s="90"/>
    </row>
    <row r="696">
      <c r="A696" s="100"/>
      <c r="B696" s="100"/>
      <c r="C696" s="100"/>
      <c r="D696" s="100"/>
      <c r="E696" s="90"/>
      <c r="F696" s="90"/>
      <c r="G696" s="90"/>
      <c r="H696" s="90"/>
      <c r="I696" s="90"/>
      <c r="J696" s="90"/>
      <c r="K696" s="90"/>
      <c r="L696" s="90"/>
      <c r="M696" s="90"/>
      <c r="N696" s="90"/>
      <c r="O696" s="90"/>
      <c r="P696" s="90"/>
      <c r="Q696" s="90"/>
      <c r="R696" s="90"/>
      <c r="S696" s="90"/>
      <c r="T696" s="90"/>
      <c r="U696" s="90"/>
      <c r="V696" s="90"/>
      <c r="W696" s="90"/>
    </row>
    <row r="697">
      <c r="A697" s="100"/>
      <c r="B697" s="100"/>
      <c r="C697" s="100"/>
      <c r="D697" s="100"/>
      <c r="E697" s="90"/>
      <c r="F697" s="90"/>
      <c r="G697" s="90"/>
      <c r="H697" s="90"/>
      <c r="I697" s="90"/>
      <c r="J697" s="90"/>
      <c r="K697" s="90"/>
      <c r="L697" s="90"/>
      <c r="M697" s="90"/>
      <c r="N697" s="90"/>
      <c r="O697" s="90"/>
      <c r="P697" s="90"/>
      <c r="Q697" s="90"/>
      <c r="R697" s="90"/>
      <c r="S697" s="90"/>
      <c r="T697" s="90"/>
      <c r="U697" s="90"/>
      <c r="V697" s="90"/>
      <c r="W697" s="90"/>
    </row>
    <row r="698">
      <c r="A698" s="100"/>
      <c r="B698" s="100"/>
      <c r="C698" s="100"/>
      <c r="D698" s="100"/>
      <c r="E698" s="90"/>
      <c r="F698" s="90"/>
      <c r="G698" s="90"/>
      <c r="H698" s="90"/>
      <c r="I698" s="90"/>
      <c r="J698" s="90"/>
      <c r="K698" s="90"/>
      <c r="L698" s="90"/>
      <c r="M698" s="90"/>
      <c r="N698" s="90"/>
      <c r="O698" s="90"/>
      <c r="P698" s="90"/>
      <c r="Q698" s="90"/>
      <c r="R698" s="90"/>
      <c r="S698" s="90"/>
      <c r="T698" s="90"/>
      <c r="U698" s="90"/>
      <c r="V698" s="90"/>
      <c r="W698" s="90"/>
    </row>
    <row r="699">
      <c r="A699" s="100"/>
      <c r="B699" s="100"/>
      <c r="C699" s="100"/>
      <c r="D699" s="100"/>
      <c r="E699" s="90"/>
      <c r="F699" s="90"/>
      <c r="G699" s="90"/>
      <c r="H699" s="90"/>
      <c r="I699" s="90"/>
      <c r="J699" s="90"/>
      <c r="K699" s="90"/>
      <c r="L699" s="90"/>
      <c r="M699" s="90"/>
      <c r="N699" s="90"/>
      <c r="O699" s="90"/>
      <c r="P699" s="90"/>
      <c r="Q699" s="90"/>
      <c r="R699" s="90"/>
      <c r="S699" s="90"/>
      <c r="T699" s="90"/>
      <c r="U699" s="90"/>
      <c r="V699" s="90"/>
      <c r="W699" s="90"/>
    </row>
    <row r="700">
      <c r="A700" s="100"/>
      <c r="B700" s="100"/>
      <c r="C700" s="100"/>
      <c r="D700" s="100"/>
      <c r="E700" s="90"/>
      <c r="F700" s="90"/>
      <c r="G700" s="90"/>
      <c r="H700" s="90"/>
      <c r="I700" s="90"/>
      <c r="J700" s="90"/>
      <c r="K700" s="90"/>
      <c r="L700" s="90"/>
      <c r="M700" s="90"/>
      <c r="N700" s="90"/>
      <c r="O700" s="90"/>
      <c r="P700" s="90"/>
      <c r="Q700" s="90"/>
      <c r="R700" s="90"/>
      <c r="S700" s="90"/>
      <c r="T700" s="90"/>
      <c r="U700" s="90"/>
      <c r="V700" s="90"/>
      <c r="W700" s="90"/>
    </row>
    <row r="701">
      <c r="A701" s="100"/>
      <c r="B701" s="100"/>
      <c r="C701" s="100"/>
      <c r="D701" s="100"/>
      <c r="E701" s="90"/>
      <c r="F701" s="90"/>
      <c r="G701" s="90"/>
      <c r="H701" s="90"/>
      <c r="I701" s="90"/>
      <c r="J701" s="90"/>
      <c r="K701" s="90"/>
      <c r="L701" s="90"/>
      <c r="M701" s="90"/>
      <c r="N701" s="90"/>
      <c r="O701" s="90"/>
      <c r="P701" s="90"/>
      <c r="Q701" s="90"/>
      <c r="R701" s="90"/>
      <c r="S701" s="90"/>
      <c r="T701" s="90"/>
      <c r="U701" s="90"/>
      <c r="V701" s="90"/>
      <c r="W701" s="90"/>
    </row>
    <row r="702">
      <c r="A702" s="100"/>
      <c r="B702" s="100"/>
      <c r="C702" s="100"/>
      <c r="D702" s="100"/>
      <c r="E702" s="90"/>
      <c r="F702" s="90"/>
      <c r="G702" s="90"/>
      <c r="H702" s="90"/>
      <c r="I702" s="90"/>
      <c r="J702" s="90"/>
      <c r="K702" s="90"/>
      <c r="L702" s="90"/>
      <c r="M702" s="90"/>
      <c r="N702" s="90"/>
      <c r="O702" s="90"/>
      <c r="P702" s="90"/>
      <c r="Q702" s="90"/>
      <c r="R702" s="90"/>
      <c r="S702" s="90"/>
      <c r="T702" s="90"/>
      <c r="U702" s="90"/>
      <c r="V702" s="90"/>
      <c r="W702" s="90"/>
    </row>
    <row r="703">
      <c r="A703" s="100"/>
      <c r="B703" s="100"/>
      <c r="C703" s="100"/>
      <c r="D703" s="100"/>
      <c r="E703" s="90"/>
      <c r="F703" s="90"/>
      <c r="G703" s="90"/>
      <c r="H703" s="90"/>
      <c r="I703" s="90"/>
      <c r="J703" s="90"/>
      <c r="K703" s="90"/>
      <c r="L703" s="90"/>
      <c r="M703" s="90"/>
      <c r="N703" s="90"/>
      <c r="O703" s="90"/>
      <c r="P703" s="90"/>
      <c r="Q703" s="90"/>
      <c r="R703" s="90"/>
      <c r="S703" s="90"/>
      <c r="T703" s="90"/>
      <c r="U703" s="90"/>
      <c r="V703" s="90"/>
      <c r="W703" s="90"/>
    </row>
    <row r="704">
      <c r="A704" s="100"/>
      <c r="B704" s="100"/>
      <c r="C704" s="100"/>
      <c r="D704" s="100"/>
      <c r="E704" s="90"/>
      <c r="F704" s="90"/>
      <c r="G704" s="90"/>
      <c r="H704" s="90"/>
      <c r="I704" s="90"/>
      <c r="J704" s="90"/>
      <c r="K704" s="90"/>
      <c r="L704" s="90"/>
      <c r="M704" s="90"/>
      <c r="N704" s="90"/>
      <c r="O704" s="90"/>
      <c r="P704" s="90"/>
      <c r="Q704" s="90"/>
      <c r="R704" s="90"/>
      <c r="S704" s="90"/>
      <c r="T704" s="90"/>
      <c r="U704" s="90"/>
      <c r="V704" s="90"/>
      <c r="W704" s="90"/>
    </row>
    <row r="705">
      <c r="A705" s="100"/>
      <c r="B705" s="100"/>
      <c r="C705" s="100"/>
      <c r="D705" s="100"/>
      <c r="E705" s="90"/>
      <c r="F705" s="90"/>
      <c r="G705" s="90"/>
      <c r="H705" s="90"/>
      <c r="I705" s="90"/>
      <c r="J705" s="90"/>
      <c r="K705" s="90"/>
      <c r="L705" s="90"/>
      <c r="M705" s="90"/>
      <c r="N705" s="90"/>
      <c r="O705" s="90"/>
      <c r="P705" s="90"/>
      <c r="Q705" s="90"/>
      <c r="R705" s="90"/>
      <c r="S705" s="90"/>
      <c r="T705" s="90"/>
      <c r="U705" s="90"/>
      <c r="V705" s="90"/>
      <c r="W705" s="90"/>
    </row>
    <row r="706">
      <c r="A706" s="100"/>
      <c r="B706" s="100"/>
      <c r="C706" s="100"/>
      <c r="D706" s="100"/>
      <c r="E706" s="90"/>
      <c r="F706" s="90"/>
      <c r="G706" s="90"/>
      <c r="H706" s="90"/>
      <c r="I706" s="90"/>
      <c r="J706" s="90"/>
      <c r="K706" s="90"/>
      <c r="L706" s="90"/>
      <c r="M706" s="90"/>
      <c r="N706" s="90"/>
      <c r="O706" s="90"/>
      <c r="P706" s="90"/>
      <c r="Q706" s="90"/>
      <c r="R706" s="90"/>
      <c r="S706" s="90"/>
      <c r="T706" s="90"/>
      <c r="U706" s="90"/>
      <c r="V706" s="90"/>
      <c r="W706" s="90"/>
    </row>
    <row r="707">
      <c r="A707" s="100"/>
      <c r="B707" s="100"/>
      <c r="C707" s="100"/>
      <c r="D707" s="100"/>
      <c r="E707" s="90"/>
      <c r="F707" s="90"/>
      <c r="G707" s="90"/>
      <c r="H707" s="90"/>
      <c r="I707" s="90"/>
      <c r="J707" s="90"/>
      <c r="K707" s="90"/>
      <c r="L707" s="90"/>
      <c r="M707" s="90"/>
      <c r="N707" s="90"/>
      <c r="O707" s="90"/>
      <c r="P707" s="90"/>
      <c r="Q707" s="90"/>
      <c r="R707" s="90"/>
      <c r="S707" s="90"/>
      <c r="T707" s="90"/>
      <c r="U707" s="90"/>
      <c r="V707" s="90"/>
      <c r="W707" s="90"/>
    </row>
    <row r="708">
      <c r="A708" s="100"/>
      <c r="B708" s="100"/>
      <c r="C708" s="100"/>
      <c r="D708" s="100"/>
      <c r="E708" s="90"/>
      <c r="F708" s="90"/>
      <c r="G708" s="90"/>
      <c r="H708" s="90"/>
      <c r="I708" s="90"/>
      <c r="J708" s="90"/>
      <c r="K708" s="90"/>
      <c r="L708" s="90"/>
      <c r="M708" s="90"/>
      <c r="N708" s="90"/>
      <c r="O708" s="90"/>
      <c r="P708" s="90"/>
      <c r="Q708" s="90"/>
      <c r="R708" s="90"/>
      <c r="S708" s="90"/>
      <c r="T708" s="90"/>
      <c r="U708" s="90"/>
      <c r="V708" s="90"/>
      <c r="W708" s="90"/>
    </row>
    <row r="709">
      <c r="A709" s="100"/>
      <c r="B709" s="100"/>
      <c r="C709" s="100"/>
      <c r="D709" s="100"/>
      <c r="E709" s="90"/>
      <c r="F709" s="90"/>
      <c r="G709" s="90"/>
      <c r="H709" s="90"/>
      <c r="I709" s="90"/>
      <c r="J709" s="90"/>
      <c r="K709" s="90"/>
      <c r="L709" s="90"/>
      <c r="M709" s="90"/>
      <c r="N709" s="90"/>
      <c r="O709" s="90"/>
      <c r="P709" s="90"/>
      <c r="Q709" s="90"/>
      <c r="R709" s="90"/>
      <c r="S709" s="90"/>
      <c r="T709" s="90"/>
      <c r="U709" s="90"/>
      <c r="V709" s="90"/>
      <c r="W709" s="90"/>
    </row>
    <row r="710">
      <c r="A710" s="100"/>
      <c r="B710" s="100"/>
      <c r="C710" s="100"/>
      <c r="D710" s="100"/>
      <c r="E710" s="90"/>
      <c r="F710" s="90"/>
      <c r="G710" s="90"/>
      <c r="H710" s="90"/>
      <c r="I710" s="90"/>
      <c r="J710" s="90"/>
      <c r="K710" s="90"/>
      <c r="L710" s="90"/>
      <c r="M710" s="90"/>
      <c r="N710" s="90"/>
      <c r="O710" s="90"/>
      <c r="P710" s="90"/>
      <c r="Q710" s="90"/>
      <c r="R710" s="90"/>
      <c r="S710" s="90"/>
      <c r="T710" s="90"/>
      <c r="U710" s="90"/>
      <c r="V710" s="90"/>
      <c r="W710" s="90"/>
    </row>
    <row r="711">
      <c r="A711" s="100"/>
      <c r="B711" s="100"/>
      <c r="C711" s="100"/>
      <c r="D711" s="100"/>
      <c r="E711" s="90"/>
      <c r="F711" s="90"/>
      <c r="G711" s="90"/>
      <c r="H711" s="90"/>
      <c r="I711" s="90"/>
      <c r="J711" s="90"/>
      <c r="K711" s="90"/>
      <c r="L711" s="90"/>
      <c r="M711" s="90"/>
      <c r="N711" s="90"/>
      <c r="O711" s="90"/>
      <c r="P711" s="90"/>
      <c r="Q711" s="90"/>
      <c r="R711" s="90"/>
      <c r="S711" s="90"/>
      <c r="T711" s="90"/>
      <c r="U711" s="90"/>
      <c r="V711" s="90"/>
      <c r="W711" s="90"/>
    </row>
    <row r="712">
      <c r="A712" s="100"/>
      <c r="B712" s="100"/>
      <c r="C712" s="100"/>
      <c r="D712" s="100"/>
      <c r="E712" s="90"/>
      <c r="F712" s="90"/>
      <c r="G712" s="90"/>
      <c r="H712" s="90"/>
      <c r="I712" s="90"/>
      <c r="J712" s="90"/>
      <c r="K712" s="90"/>
      <c r="L712" s="90"/>
      <c r="M712" s="90"/>
      <c r="N712" s="90"/>
      <c r="O712" s="90"/>
      <c r="P712" s="90"/>
      <c r="Q712" s="90"/>
      <c r="R712" s="90"/>
      <c r="S712" s="90"/>
      <c r="T712" s="90"/>
      <c r="U712" s="90"/>
      <c r="V712" s="90"/>
      <c r="W712" s="90"/>
    </row>
    <row r="713">
      <c r="A713" s="100"/>
      <c r="B713" s="100"/>
      <c r="C713" s="100"/>
      <c r="D713" s="100"/>
      <c r="E713" s="90"/>
      <c r="F713" s="90"/>
      <c r="G713" s="90"/>
      <c r="H713" s="90"/>
      <c r="I713" s="90"/>
      <c r="J713" s="90"/>
      <c r="K713" s="90"/>
      <c r="L713" s="90"/>
      <c r="M713" s="90"/>
      <c r="N713" s="90"/>
      <c r="O713" s="90"/>
      <c r="P713" s="90"/>
      <c r="Q713" s="90"/>
      <c r="R713" s="90"/>
      <c r="S713" s="90"/>
      <c r="T713" s="90"/>
      <c r="U713" s="90"/>
      <c r="V713" s="90"/>
      <c r="W713" s="90"/>
    </row>
    <row r="714">
      <c r="A714" s="100"/>
      <c r="B714" s="100"/>
      <c r="C714" s="100"/>
      <c r="D714" s="100"/>
      <c r="E714" s="90"/>
      <c r="F714" s="90"/>
      <c r="G714" s="90"/>
      <c r="H714" s="90"/>
      <c r="I714" s="90"/>
      <c r="J714" s="90"/>
      <c r="K714" s="90"/>
      <c r="L714" s="90"/>
      <c r="M714" s="90"/>
      <c r="N714" s="90"/>
      <c r="O714" s="90"/>
      <c r="P714" s="90"/>
      <c r="Q714" s="90"/>
      <c r="R714" s="90"/>
      <c r="S714" s="90"/>
      <c r="T714" s="90"/>
      <c r="U714" s="90"/>
      <c r="V714" s="90"/>
      <c r="W714" s="90"/>
    </row>
    <row r="715">
      <c r="A715" s="100"/>
      <c r="B715" s="100"/>
      <c r="C715" s="100"/>
      <c r="D715" s="100"/>
      <c r="E715" s="90"/>
      <c r="F715" s="90"/>
      <c r="G715" s="90"/>
      <c r="H715" s="90"/>
      <c r="I715" s="90"/>
      <c r="J715" s="90"/>
      <c r="K715" s="90"/>
      <c r="L715" s="90"/>
      <c r="M715" s="90"/>
      <c r="N715" s="90"/>
      <c r="O715" s="90"/>
      <c r="P715" s="90"/>
      <c r="Q715" s="90"/>
      <c r="R715" s="90"/>
      <c r="S715" s="90"/>
      <c r="T715" s="90"/>
      <c r="U715" s="90"/>
      <c r="V715" s="90"/>
      <c r="W715" s="90"/>
    </row>
    <row r="716">
      <c r="A716" s="100"/>
      <c r="B716" s="100"/>
      <c r="C716" s="100"/>
      <c r="D716" s="100"/>
      <c r="E716" s="90"/>
      <c r="F716" s="90"/>
      <c r="G716" s="90"/>
      <c r="H716" s="90"/>
      <c r="I716" s="90"/>
      <c r="J716" s="90"/>
      <c r="K716" s="90"/>
      <c r="L716" s="90"/>
      <c r="M716" s="90"/>
      <c r="N716" s="90"/>
      <c r="O716" s="90"/>
      <c r="P716" s="90"/>
      <c r="Q716" s="90"/>
      <c r="R716" s="90"/>
      <c r="S716" s="90"/>
      <c r="T716" s="90"/>
      <c r="U716" s="90"/>
      <c r="V716" s="90"/>
      <c r="W716" s="90"/>
    </row>
    <row r="717">
      <c r="A717" s="100"/>
      <c r="B717" s="100"/>
      <c r="C717" s="100"/>
      <c r="D717" s="100"/>
      <c r="E717" s="90"/>
      <c r="F717" s="90"/>
      <c r="G717" s="90"/>
      <c r="H717" s="90"/>
      <c r="I717" s="90"/>
      <c r="J717" s="90"/>
      <c r="K717" s="90"/>
      <c r="L717" s="90"/>
      <c r="M717" s="90"/>
      <c r="N717" s="90"/>
      <c r="O717" s="90"/>
      <c r="P717" s="90"/>
      <c r="Q717" s="90"/>
      <c r="R717" s="90"/>
      <c r="S717" s="90"/>
      <c r="T717" s="90"/>
      <c r="U717" s="90"/>
      <c r="V717" s="90"/>
      <c r="W717" s="90"/>
    </row>
    <row r="718">
      <c r="A718" s="100"/>
      <c r="B718" s="100"/>
      <c r="C718" s="100"/>
      <c r="D718" s="100"/>
      <c r="E718" s="90"/>
      <c r="F718" s="90"/>
      <c r="G718" s="90"/>
      <c r="H718" s="90"/>
      <c r="I718" s="90"/>
      <c r="J718" s="90"/>
      <c r="K718" s="90"/>
      <c r="L718" s="90"/>
      <c r="M718" s="90"/>
      <c r="N718" s="90"/>
      <c r="O718" s="90"/>
      <c r="P718" s="90"/>
      <c r="Q718" s="90"/>
      <c r="R718" s="90"/>
      <c r="S718" s="90"/>
      <c r="T718" s="90"/>
      <c r="U718" s="90"/>
      <c r="V718" s="90"/>
      <c r="W718" s="90"/>
    </row>
    <row r="719">
      <c r="A719" s="100"/>
      <c r="B719" s="100"/>
      <c r="C719" s="100"/>
      <c r="D719" s="100"/>
      <c r="E719" s="90"/>
      <c r="F719" s="90"/>
      <c r="G719" s="90"/>
      <c r="H719" s="90"/>
      <c r="I719" s="90"/>
      <c r="J719" s="90"/>
      <c r="K719" s="90"/>
      <c r="L719" s="90"/>
      <c r="M719" s="90"/>
      <c r="N719" s="90"/>
      <c r="O719" s="90"/>
      <c r="P719" s="90"/>
      <c r="Q719" s="90"/>
      <c r="R719" s="90"/>
      <c r="S719" s="90"/>
      <c r="T719" s="90"/>
      <c r="U719" s="90"/>
      <c r="V719" s="90"/>
      <c r="W719" s="90"/>
    </row>
    <row r="720">
      <c r="A720" s="100"/>
      <c r="B720" s="100"/>
      <c r="C720" s="100"/>
      <c r="D720" s="100"/>
      <c r="E720" s="90"/>
      <c r="F720" s="90"/>
      <c r="G720" s="90"/>
      <c r="H720" s="90"/>
      <c r="I720" s="90"/>
      <c r="J720" s="90"/>
      <c r="K720" s="90"/>
      <c r="L720" s="90"/>
      <c r="M720" s="90"/>
      <c r="N720" s="90"/>
      <c r="O720" s="90"/>
      <c r="P720" s="90"/>
      <c r="Q720" s="90"/>
      <c r="R720" s="90"/>
      <c r="S720" s="90"/>
      <c r="T720" s="90"/>
      <c r="U720" s="90"/>
      <c r="V720" s="90"/>
      <c r="W720" s="90"/>
    </row>
    <row r="721">
      <c r="A721" s="100"/>
      <c r="B721" s="100"/>
      <c r="C721" s="100"/>
      <c r="D721" s="100"/>
      <c r="E721" s="90"/>
      <c r="F721" s="90"/>
      <c r="G721" s="90"/>
      <c r="H721" s="90"/>
      <c r="I721" s="90"/>
      <c r="J721" s="90"/>
      <c r="K721" s="90"/>
      <c r="L721" s="90"/>
      <c r="M721" s="90"/>
      <c r="N721" s="90"/>
      <c r="O721" s="90"/>
      <c r="P721" s="90"/>
      <c r="Q721" s="90"/>
      <c r="R721" s="90"/>
      <c r="S721" s="90"/>
      <c r="T721" s="90"/>
      <c r="U721" s="90"/>
      <c r="V721" s="90"/>
      <c r="W721" s="90"/>
    </row>
    <row r="722">
      <c r="A722" s="100"/>
      <c r="B722" s="100"/>
      <c r="C722" s="100"/>
      <c r="D722" s="100"/>
      <c r="E722" s="90"/>
      <c r="F722" s="90"/>
      <c r="G722" s="90"/>
      <c r="H722" s="90"/>
      <c r="I722" s="90"/>
      <c r="J722" s="90"/>
      <c r="K722" s="90"/>
      <c r="L722" s="90"/>
      <c r="M722" s="90"/>
      <c r="N722" s="90"/>
      <c r="O722" s="90"/>
      <c r="P722" s="90"/>
      <c r="Q722" s="90"/>
      <c r="R722" s="90"/>
      <c r="S722" s="90"/>
      <c r="T722" s="90"/>
      <c r="U722" s="90"/>
      <c r="V722" s="90"/>
      <c r="W722" s="90"/>
    </row>
    <row r="723">
      <c r="A723" s="100"/>
      <c r="B723" s="100"/>
      <c r="C723" s="100"/>
      <c r="D723" s="100"/>
      <c r="E723" s="90"/>
      <c r="F723" s="90"/>
      <c r="G723" s="90"/>
      <c r="H723" s="90"/>
      <c r="I723" s="90"/>
      <c r="J723" s="90"/>
      <c r="K723" s="90"/>
      <c r="L723" s="90"/>
      <c r="M723" s="90"/>
      <c r="N723" s="90"/>
      <c r="O723" s="90"/>
      <c r="P723" s="90"/>
      <c r="Q723" s="90"/>
      <c r="R723" s="90"/>
      <c r="S723" s="90"/>
      <c r="T723" s="90"/>
      <c r="U723" s="90"/>
      <c r="V723" s="90"/>
      <c r="W723" s="90"/>
    </row>
    <row r="724">
      <c r="A724" s="100"/>
      <c r="B724" s="100"/>
      <c r="C724" s="100"/>
      <c r="D724" s="100"/>
      <c r="E724" s="90"/>
      <c r="F724" s="90"/>
      <c r="G724" s="90"/>
      <c r="H724" s="90"/>
      <c r="I724" s="90"/>
      <c r="J724" s="90"/>
      <c r="K724" s="90"/>
      <c r="L724" s="90"/>
      <c r="M724" s="90"/>
      <c r="N724" s="90"/>
      <c r="O724" s="90"/>
      <c r="P724" s="90"/>
      <c r="Q724" s="90"/>
      <c r="R724" s="90"/>
      <c r="S724" s="90"/>
      <c r="T724" s="90"/>
      <c r="U724" s="90"/>
      <c r="V724" s="90"/>
      <c r="W724" s="90"/>
    </row>
    <row r="725">
      <c r="A725" s="100"/>
      <c r="B725" s="100"/>
      <c r="C725" s="100"/>
      <c r="D725" s="100"/>
      <c r="E725" s="90"/>
      <c r="F725" s="90"/>
      <c r="G725" s="90"/>
      <c r="H725" s="90"/>
      <c r="I725" s="90"/>
      <c r="J725" s="90"/>
      <c r="K725" s="90"/>
      <c r="L725" s="90"/>
      <c r="M725" s="90"/>
      <c r="N725" s="90"/>
      <c r="O725" s="90"/>
      <c r="P725" s="90"/>
      <c r="Q725" s="90"/>
      <c r="R725" s="90"/>
      <c r="S725" s="90"/>
      <c r="T725" s="90"/>
      <c r="U725" s="90"/>
      <c r="V725" s="90"/>
      <c r="W725" s="90"/>
    </row>
    <row r="726">
      <c r="A726" s="100"/>
      <c r="B726" s="100"/>
      <c r="C726" s="100"/>
      <c r="D726" s="100"/>
      <c r="E726" s="90"/>
      <c r="F726" s="90"/>
      <c r="G726" s="90"/>
      <c r="H726" s="90"/>
      <c r="I726" s="90"/>
      <c r="J726" s="90"/>
      <c r="K726" s="90"/>
      <c r="L726" s="90"/>
      <c r="M726" s="90"/>
      <c r="N726" s="90"/>
      <c r="O726" s="90"/>
      <c r="P726" s="90"/>
      <c r="Q726" s="90"/>
      <c r="R726" s="90"/>
      <c r="S726" s="90"/>
      <c r="T726" s="90"/>
      <c r="U726" s="90"/>
      <c r="V726" s="90"/>
      <c r="W726" s="90"/>
    </row>
    <row r="727">
      <c r="A727" s="100"/>
      <c r="B727" s="100"/>
      <c r="C727" s="100"/>
      <c r="D727" s="100"/>
      <c r="E727" s="90"/>
      <c r="F727" s="90"/>
      <c r="G727" s="90"/>
      <c r="H727" s="90"/>
      <c r="I727" s="90"/>
      <c r="J727" s="90"/>
      <c r="K727" s="90"/>
      <c r="L727" s="90"/>
      <c r="M727" s="90"/>
      <c r="N727" s="90"/>
      <c r="O727" s="90"/>
      <c r="P727" s="90"/>
      <c r="Q727" s="90"/>
      <c r="R727" s="90"/>
      <c r="S727" s="90"/>
      <c r="T727" s="90"/>
      <c r="U727" s="90"/>
      <c r="V727" s="90"/>
      <c r="W727" s="90"/>
    </row>
    <row r="728">
      <c r="A728" s="100"/>
      <c r="B728" s="100"/>
      <c r="C728" s="100"/>
      <c r="D728" s="100"/>
      <c r="E728" s="90"/>
      <c r="F728" s="90"/>
      <c r="G728" s="90"/>
      <c r="H728" s="90"/>
      <c r="I728" s="90"/>
      <c r="J728" s="90"/>
      <c r="K728" s="90"/>
      <c r="L728" s="90"/>
      <c r="M728" s="90"/>
      <c r="N728" s="90"/>
      <c r="O728" s="90"/>
      <c r="P728" s="90"/>
      <c r="Q728" s="90"/>
      <c r="R728" s="90"/>
      <c r="S728" s="90"/>
      <c r="T728" s="90"/>
      <c r="U728" s="90"/>
      <c r="V728" s="90"/>
      <c r="W728" s="90"/>
    </row>
    <row r="729">
      <c r="A729" s="100"/>
      <c r="B729" s="100"/>
      <c r="C729" s="100"/>
      <c r="D729" s="100"/>
      <c r="E729" s="90"/>
      <c r="F729" s="90"/>
      <c r="G729" s="90"/>
      <c r="H729" s="90"/>
      <c r="I729" s="90"/>
      <c r="J729" s="90"/>
      <c r="K729" s="90"/>
      <c r="L729" s="90"/>
      <c r="M729" s="90"/>
      <c r="N729" s="90"/>
      <c r="O729" s="90"/>
      <c r="P729" s="90"/>
      <c r="Q729" s="90"/>
      <c r="R729" s="90"/>
      <c r="S729" s="90"/>
      <c r="T729" s="90"/>
      <c r="U729" s="90"/>
      <c r="V729" s="90"/>
      <c r="W729" s="90"/>
    </row>
    <row r="730">
      <c r="A730" s="100"/>
      <c r="B730" s="100"/>
      <c r="C730" s="100"/>
      <c r="D730" s="100"/>
      <c r="E730" s="90"/>
      <c r="F730" s="90"/>
      <c r="G730" s="90"/>
      <c r="H730" s="90"/>
      <c r="I730" s="90"/>
      <c r="J730" s="90"/>
      <c r="K730" s="90"/>
      <c r="L730" s="90"/>
      <c r="M730" s="90"/>
      <c r="N730" s="90"/>
      <c r="O730" s="90"/>
      <c r="P730" s="90"/>
      <c r="Q730" s="90"/>
      <c r="R730" s="90"/>
      <c r="S730" s="90"/>
      <c r="T730" s="90"/>
      <c r="U730" s="90"/>
      <c r="V730" s="90"/>
      <c r="W730" s="90"/>
    </row>
    <row r="731">
      <c r="A731" s="100"/>
      <c r="B731" s="100"/>
      <c r="C731" s="100"/>
      <c r="D731" s="100"/>
      <c r="E731" s="90"/>
      <c r="F731" s="90"/>
      <c r="G731" s="90"/>
      <c r="H731" s="90"/>
      <c r="I731" s="90"/>
      <c r="J731" s="90"/>
      <c r="K731" s="90"/>
      <c r="L731" s="90"/>
      <c r="M731" s="90"/>
      <c r="N731" s="90"/>
      <c r="O731" s="90"/>
      <c r="P731" s="90"/>
      <c r="Q731" s="90"/>
      <c r="R731" s="90"/>
      <c r="S731" s="90"/>
      <c r="T731" s="90"/>
      <c r="U731" s="90"/>
      <c r="V731" s="90"/>
      <c r="W731" s="90"/>
    </row>
    <row r="732">
      <c r="A732" s="100"/>
      <c r="B732" s="100"/>
      <c r="C732" s="100"/>
      <c r="D732" s="100"/>
      <c r="E732" s="90"/>
      <c r="F732" s="90"/>
      <c r="G732" s="90"/>
      <c r="H732" s="90"/>
      <c r="I732" s="90"/>
      <c r="J732" s="90"/>
      <c r="K732" s="90"/>
      <c r="L732" s="90"/>
      <c r="M732" s="90"/>
      <c r="N732" s="90"/>
      <c r="O732" s="90"/>
      <c r="P732" s="90"/>
      <c r="Q732" s="90"/>
      <c r="R732" s="90"/>
      <c r="S732" s="90"/>
      <c r="T732" s="90"/>
      <c r="U732" s="90"/>
      <c r="V732" s="90"/>
      <c r="W732" s="90"/>
    </row>
    <row r="733">
      <c r="A733" s="100"/>
      <c r="B733" s="100"/>
      <c r="C733" s="100"/>
      <c r="D733" s="100"/>
      <c r="E733" s="90"/>
      <c r="F733" s="90"/>
      <c r="G733" s="90"/>
      <c r="H733" s="90"/>
      <c r="I733" s="90"/>
      <c r="J733" s="90"/>
      <c r="K733" s="90"/>
      <c r="L733" s="90"/>
      <c r="M733" s="90"/>
      <c r="N733" s="90"/>
      <c r="O733" s="90"/>
      <c r="P733" s="90"/>
      <c r="Q733" s="90"/>
      <c r="R733" s="90"/>
      <c r="S733" s="90"/>
      <c r="T733" s="90"/>
      <c r="U733" s="90"/>
      <c r="V733" s="90"/>
      <c r="W733" s="90"/>
    </row>
    <row r="734">
      <c r="A734" s="100"/>
      <c r="B734" s="100"/>
      <c r="C734" s="100"/>
      <c r="D734" s="100"/>
      <c r="E734" s="90"/>
      <c r="F734" s="90"/>
      <c r="G734" s="90"/>
      <c r="H734" s="90"/>
      <c r="I734" s="90"/>
      <c r="J734" s="90"/>
      <c r="K734" s="90"/>
      <c r="L734" s="90"/>
      <c r="M734" s="90"/>
      <c r="N734" s="90"/>
      <c r="O734" s="90"/>
      <c r="P734" s="90"/>
      <c r="Q734" s="90"/>
      <c r="R734" s="90"/>
      <c r="S734" s="90"/>
      <c r="T734" s="90"/>
      <c r="U734" s="90"/>
      <c r="V734" s="90"/>
      <c r="W734" s="90"/>
    </row>
    <row r="735">
      <c r="A735" s="100"/>
      <c r="B735" s="100"/>
      <c r="C735" s="100"/>
      <c r="D735" s="100"/>
      <c r="E735" s="90"/>
      <c r="F735" s="90"/>
      <c r="G735" s="90"/>
      <c r="H735" s="90"/>
      <c r="I735" s="90"/>
      <c r="J735" s="90"/>
      <c r="K735" s="90"/>
      <c r="L735" s="90"/>
      <c r="M735" s="90"/>
      <c r="N735" s="90"/>
      <c r="O735" s="90"/>
      <c r="P735" s="90"/>
      <c r="Q735" s="90"/>
      <c r="R735" s="90"/>
      <c r="S735" s="90"/>
      <c r="T735" s="90"/>
      <c r="U735" s="90"/>
      <c r="V735" s="90"/>
      <c r="W735" s="90"/>
    </row>
    <row r="736">
      <c r="A736" s="100"/>
      <c r="B736" s="100"/>
      <c r="C736" s="100"/>
      <c r="D736" s="100"/>
      <c r="E736" s="90"/>
      <c r="F736" s="90"/>
      <c r="G736" s="90"/>
      <c r="H736" s="90"/>
      <c r="I736" s="90"/>
      <c r="J736" s="90"/>
      <c r="K736" s="90"/>
      <c r="L736" s="90"/>
      <c r="M736" s="90"/>
      <c r="N736" s="90"/>
      <c r="O736" s="90"/>
      <c r="P736" s="90"/>
      <c r="Q736" s="90"/>
      <c r="R736" s="90"/>
      <c r="S736" s="90"/>
      <c r="T736" s="90"/>
      <c r="U736" s="90"/>
      <c r="V736" s="90"/>
      <c r="W736" s="90"/>
    </row>
    <row r="737">
      <c r="A737" s="100"/>
      <c r="B737" s="100"/>
      <c r="C737" s="100"/>
      <c r="D737" s="100"/>
      <c r="E737" s="90"/>
      <c r="F737" s="90"/>
      <c r="G737" s="90"/>
      <c r="H737" s="90"/>
      <c r="I737" s="90"/>
      <c r="J737" s="90"/>
      <c r="K737" s="90"/>
      <c r="L737" s="90"/>
      <c r="M737" s="90"/>
      <c r="N737" s="90"/>
      <c r="O737" s="90"/>
      <c r="P737" s="90"/>
      <c r="Q737" s="90"/>
      <c r="R737" s="90"/>
      <c r="S737" s="90"/>
      <c r="T737" s="90"/>
      <c r="U737" s="90"/>
      <c r="V737" s="90"/>
      <c r="W737" s="90"/>
    </row>
    <row r="738">
      <c r="A738" s="100"/>
      <c r="B738" s="100"/>
      <c r="C738" s="100"/>
      <c r="D738" s="100"/>
      <c r="E738" s="90"/>
      <c r="F738" s="90"/>
      <c r="G738" s="90"/>
      <c r="H738" s="90"/>
      <c r="I738" s="90"/>
      <c r="J738" s="90"/>
      <c r="K738" s="90"/>
      <c r="L738" s="90"/>
      <c r="M738" s="90"/>
      <c r="N738" s="90"/>
      <c r="O738" s="90"/>
      <c r="P738" s="90"/>
      <c r="Q738" s="90"/>
      <c r="R738" s="90"/>
      <c r="S738" s="90"/>
      <c r="T738" s="90"/>
      <c r="U738" s="90"/>
      <c r="V738" s="90"/>
      <c r="W738" s="90"/>
    </row>
    <row r="739">
      <c r="A739" s="100"/>
      <c r="B739" s="100"/>
      <c r="C739" s="100"/>
      <c r="D739" s="100"/>
      <c r="E739" s="90"/>
      <c r="F739" s="90"/>
      <c r="G739" s="90"/>
      <c r="H739" s="90"/>
      <c r="I739" s="90"/>
      <c r="J739" s="90"/>
      <c r="K739" s="90"/>
      <c r="L739" s="90"/>
      <c r="M739" s="90"/>
      <c r="N739" s="90"/>
      <c r="O739" s="90"/>
      <c r="P739" s="90"/>
      <c r="Q739" s="90"/>
      <c r="R739" s="90"/>
      <c r="S739" s="90"/>
      <c r="T739" s="90"/>
      <c r="U739" s="90"/>
      <c r="V739" s="90"/>
      <c r="W739" s="90"/>
    </row>
    <row r="740">
      <c r="A740" s="100"/>
      <c r="B740" s="100"/>
      <c r="C740" s="100"/>
      <c r="D740" s="100"/>
      <c r="E740" s="90"/>
      <c r="F740" s="90"/>
      <c r="G740" s="90"/>
      <c r="H740" s="90"/>
      <c r="I740" s="90"/>
      <c r="J740" s="90"/>
      <c r="K740" s="90"/>
      <c r="L740" s="90"/>
      <c r="M740" s="90"/>
      <c r="N740" s="90"/>
      <c r="O740" s="90"/>
      <c r="P740" s="90"/>
      <c r="Q740" s="90"/>
      <c r="R740" s="90"/>
      <c r="S740" s="90"/>
      <c r="T740" s="90"/>
      <c r="U740" s="90"/>
      <c r="V740" s="90"/>
      <c r="W740" s="90"/>
    </row>
    <row r="741">
      <c r="A741" s="100"/>
      <c r="B741" s="100"/>
      <c r="C741" s="100"/>
      <c r="D741" s="100"/>
      <c r="E741" s="90"/>
      <c r="F741" s="90"/>
      <c r="G741" s="90"/>
      <c r="H741" s="90"/>
      <c r="I741" s="90"/>
      <c r="J741" s="90"/>
      <c r="K741" s="90"/>
      <c r="L741" s="90"/>
      <c r="M741" s="90"/>
      <c r="N741" s="90"/>
      <c r="O741" s="90"/>
      <c r="P741" s="90"/>
      <c r="Q741" s="90"/>
      <c r="R741" s="90"/>
      <c r="S741" s="90"/>
      <c r="T741" s="90"/>
      <c r="U741" s="90"/>
      <c r="V741" s="90"/>
      <c r="W741" s="90"/>
    </row>
    <row r="742">
      <c r="A742" s="100"/>
      <c r="B742" s="100"/>
      <c r="C742" s="100"/>
      <c r="D742" s="100"/>
      <c r="E742" s="90"/>
      <c r="F742" s="90"/>
      <c r="G742" s="90"/>
      <c r="H742" s="90"/>
      <c r="I742" s="90"/>
      <c r="J742" s="90"/>
      <c r="K742" s="90"/>
      <c r="L742" s="90"/>
      <c r="M742" s="90"/>
      <c r="N742" s="90"/>
      <c r="O742" s="90"/>
      <c r="P742" s="90"/>
      <c r="Q742" s="90"/>
      <c r="R742" s="90"/>
      <c r="S742" s="90"/>
      <c r="T742" s="90"/>
      <c r="U742" s="90"/>
      <c r="V742" s="90"/>
      <c r="W742" s="90"/>
    </row>
    <row r="743">
      <c r="A743" s="100"/>
      <c r="B743" s="100"/>
      <c r="C743" s="100"/>
      <c r="D743" s="100"/>
      <c r="E743" s="90"/>
      <c r="F743" s="90"/>
      <c r="G743" s="90"/>
      <c r="H743" s="90"/>
      <c r="I743" s="90"/>
      <c r="J743" s="90"/>
      <c r="K743" s="90"/>
      <c r="L743" s="90"/>
      <c r="M743" s="90"/>
      <c r="N743" s="90"/>
      <c r="O743" s="90"/>
      <c r="P743" s="90"/>
      <c r="Q743" s="90"/>
      <c r="R743" s="90"/>
      <c r="S743" s="90"/>
      <c r="T743" s="90"/>
      <c r="U743" s="90"/>
      <c r="V743" s="90"/>
      <c r="W743" s="90"/>
    </row>
    <row r="744">
      <c r="A744" s="100"/>
      <c r="B744" s="100"/>
      <c r="C744" s="100"/>
      <c r="D744" s="100"/>
      <c r="E744" s="90"/>
      <c r="F744" s="90"/>
      <c r="G744" s="90"/>
      <c r="H744" s="90"/>
      <c r="I744" s="90"/>
      <c r="J744" s="90"/>
      <c r="K744" s="90"/>
      <c r="L744" s="90"/>
      <c r="M744" s="90"/>
      <c r="N744" s="90"/>
      <c r="O744" s="90"/>
      <c r="P744" s="90"/>
      <c r="Q744" s="90"/>
      <c r="R744" s="90"/>
      <c r="S744" s="90"/>
      <c r="T744" s="90"/>
      <c r="U744" s="90"/>
      <c r="V744" s="90"/>
      <c r="W744" s="90"/>
    </row>
    <row r="745">
      <c r="A745" s="100"/>
      <c r="B745" s="100"/>
      <c r="C745" s="100"/>
      <c r="D745" s="100"/>
      <c r="E745" s="90"/>
      <c r="F745" s="90"/>
      <c r="G745" s="90"/>
      <c r="H745" s="90"/>
      <c r="I745" s="90"/>
      <c r="J745" s="90"/>
      <c r="K745" s="90"/>
      <c r="L745" s="90"/>
      <c r="M745" s="90"/>
      <c r="N745" s="90"/>
      <c r="O745" s="90"/>
      <c r="P745" s="90"/>
      <c r="Q745" s="90"/>
      <c r="R745" s="90"/>
      <c r="S745" s="90"/>
      <c r="T745" s="90"/>
      <c r="U745" s="90"/>
      <c r="V745" s="90"/>
      <c r="W745" s="90"/>
    </row>
    <row r="746">
      <c r="A746" s="100"/>
      <c r="B746" s="100"/>
      <c r="C746" s="100"/>
      <c r="D746" s="100"/>
      <c r="E746" s="90"/>
      <c r="F746" s="90"/>
      <c r="G746" s="90"/>
      <c r="H746" s="90"/>
      <c r="I746" s="90"/>
      <c r="J746" s="90"/>
      <c r="K746" s="90"/>
      <c r="L746" s="90"/>
      <c r="M746" s="90"/>
      <c r="N746" s="90"/>
      <c r="O746" s="90"/>
      <c r="P746" s="90"/>
      <c r="Q746" s="90"/>
      <c r="R746" s="90"/>
      <c r="S746" s="90"/>
      <c r="T746" s="90"/>
      <c r="U746" s="90"/>
      <c r="V746" s="90"/>
      <c r="W746" s="90"/>
    </row>
    <row r="747">
      <c r="A747" s="100"/>
      <c r="B747" s="100"/>
      <c r="C747" s="100"/>
      <c r="D747" s="100"/>
      <c r="E747" s="90"/>
      <c r="F747" s="90"/>
      <c r="G747" s="90"/>
      <c r="H747" s="90"/>
      <c r="I747" s="90"/>
      <c r="J747" s="90"/>
      <c r="K747" s="90"/>
      <c r="L747" s="90"/>
      <c r="M747" s="90"/>
      <c r="N747" s="90"/>
      <c r="O747" s="90"/>
      <c r="P747" s="90"/>
      <c r="Q747" s="90"/>
      <c r="R747" s="90"/>
      <c r="S747" s="90"/>
      <c r="T747" s="90"/>
      <c r="U747" s="90"/>
      <c r="V747" s="90"/>
      <c r="W747" s="90"/>
    </row>
    <row r="748">
      <c r="A748" s="100"/>
      <c r="B748" s="100"/>
      <c r="C748" s="100"/>
      <c r="D748" s="100"/>
      <c r="E748" s="90"/>
      <c r="F748" s="90"/>
      <c r="G748" s="90"/>
      <c r="H748" s="90"/>
      <c r="I748" s="90"/>
      <c r="J748" s="90"/>
      <c r="K748" s="90"/>
      <c r="L748" s="90"/>
      <c r="M748" s="90"/>
      <c r="N748" s="90"/>
      <c r="O748" s="90"/>
      <c r="P748" s="90"/>
      <c r="Q748" s="90"/>
      <c r="R748" s="90"/>
      <c r="S748" s="90"/>
      <c r="T748" s="90"/>
      <c r="U748" s="90"/>
      <c r="V748" s="90"/>
      <c r="W748" s="90"/>
    </row>
    <row r="749">
      <c r="A749" s="100"/>
      <c r="B749" s="100"/>
      <c r="C749" s="100"/>
      <c r="D749" s="100"/>
      <c r="E749" s="90"/>
      <c r="F749" s="90"/>
      <c r="G749" s="90"/>
      <c r="H749" s="90"/>
      <c r="I749" s="90"/>
      <c r="J749" s="90"/>
      <c r="K749" s="90"/>
      <c r="L749" s="90"/>
      <c r="M749" s="90"/>
      <c r="N749" s="90"/>
      <c r="O749" s="90"/>
      <c r="P749" s="90"/>
      <c r="Q749" s="90"/>
      <c r="R749" s="90"/>
      <c r="S749" s="90"/>
      <c r="T749" s="90"/>
      <c r="U749" s="90"/>
      <c r="V749" s="90"/>
      <c r="W749" s="90"/>
    </row>
    <row r="750">
      <c r="A750" s="100"/>
      <c r="B750" s="100"/>
      <c r="C750" s="100"/>
      <c r="D750" s="100"/>
      <c r="E750" s="90"/>
      <c r="F750" s="90"/>
      <c r="G750" s="90"/>
      <c r="H750" s="90"/>
      <c r="I750" s="90"/>
      <c r="J750" s="90"/>
      <c r="K750" s="90"/>
      <c r="L750" s="90"/>
      <c r="M750" s="90"/>
      <c r="N750" s="90"/>
      <c r="O750" s="90"/>
      <c r="P750" s="90"/>
      <c r="Q750" s="90"/>
      <c r="R750" s="90"/>
      <c r="S750" s="90"/>
      <c r="T750" s="90"/>
      <c r="U750" s="90"/>
      <c r="V750" s="90"/>
      <c r="W750" s="90"/>
    </row>
    <row r="751">
      <c r="A751" s="100"/>
      <c r="B751" s="100"/>
      <c r="C751" s="100"/>
      <c r="D751" s="100"/>
      <c r="E751" s="90"/>
      <c r="F751" s="90"/>
      <c r="G751" s="90"/>
      <c r="H751" s="90"/>
      <c r="I751" s="90"/>
      <c r="J751" s="90"/>
      <c r="K751" s="90"/>
      <c r="L751" s="90"/>
      <c r="M751" s="90"/>
      <c r="N751" s="90"/>
      <c r="O751" s="90"/>
      <c r="P751" s="90"/>
      <c r="Q751" s="90"/>
      <c r="R751" s="90"/>
      <c r="S751" s="90"/>
      <c r="T751" s="90"/>
      <c r="U751" s="90"/>
      <c r="V751" s="90"/>
      <c r="W751" s="90"/>
    </row>
    <row r="752">
      <c r="A752" s="100"/>
      <c r="B752" s="100"/>
      <c r="C752" s="100"/>
      <c r="D752" s="100"/>
      <c r="E752" s="90"/>
      <c r="F752" s="90"/>
      <c r="G752" s="90"/>
      <c r="H752" s="90"/>
      <c r="I752" s="90"/>
      <c r="J752" s="90"/>
      <c r="K752" s="90"/>
      <c r="L752" s="90"/>
      <c r="M752" s="90"/>
      <c r="N752" s="90"/>
      <c r="O752" s="90"/>
      <c r="P752" s="90"/>
      <c r="Q752" s="90"/>
      <c r="R752" s="90"/>
      <c r="S752" s="90"/>
      <c r="T752" s="90"/>
      <c r="U752" s="90"/>
      <c r="V752" s="90"/>
      <c r="W752" s="90"/>
    </row>
    <row r="753">
      <c r="A753" s="100"/>
      <c r="B753" s="100"/>
      <c r="C753" s="100"/>
      <c r="D753" s="100"/>
      <c r="E753" s="90"/>
      <c r="F753" s="90"/>
      <c r="G753" s="90"/>
      <c r="H753" s="90"/>
      <c r="I753" s="90"/>
      <c r="J753" s="90"/>
      <c r="K753" s="90"/>
      <c r="L753" s="90"/>
      <c r="M753" s="90"/>
      <c r="N753" s="90"/>
      <c r="O753" s="90"/>
      <c r="P753" s="90"/>
      <c r="Q753" s="90"/>
      <c r="R753" s="90"/>
      <c r="S753" s="90"/>
      <c r="T753" s="90"/>
      <c r="U753" s="90"/>
      <c r="V753" s="90"/>
      <c r="W753" s="90"/>
    </row>
    <row r="754">
      <c r="A754" s="100"/>
      <c r="B754" s="100"/>
      <c r="C754" s="100"/>
      <c r="D754" s="100"/>
      <c r="E754" s="90"/>
      <c r="F754" s="90"/>
      <c r="G754" s="90"/>
      <c r="H754" s="90"/>
      <c r="I754" s="90"/>
      <c r="J754" s="90"/>
      <c r="K754" s="90"/>
      <c r="L754" s="90"/>
      <c r="M754" s="90"/>
      <c r="N754" s="90"/>
      <c r="O754" s="90"/>
      <c r="P754" s="90"/>
      <c r="Q754" s="90"/>
      <c r="R754" s="90"/>
      <c r="S754" s="90"/>
      <c r="T754" s="90"/>
      <c r="U754" s="90"/>
      <c r="V754" s="90"/>
      <c r="W754" s="90"/>
    </row>
    <row r="755">
      <c r="A755" s="100"/>
      <c r="B755" s="100"/>
      <c r="C755" s="100"/>
      <c r="D755" s="100"/>
      <c r="E755" s="90"/>
      <c r="F755" s="90"/>
      <c r="G755" s="90"/>
      <c r="H755" s="90"/>
      <c r="I755" s="90"/>
      <c r="J755" s="90"/>
      <c r="K755" s="90"/>
      <c r="L755" s="90"/>
      <c r="M755" s="90"/>
      <c r="N755" s="90"/>
      <c r="O755" s="90"/>
      <c r="P755" s="90"/>
      <c r="Q755" s="90"/>
      <c r="R755" s="90"/>
      <c r="S755" s="90"/>
      <c r="T755" s="90"/>
      <c r="U755" s="90"/>
      <c r="V755" s="90"/>
      <c r="W755" s="90"/>
    </row>
    <row r="756">
      <c r="A756" s="100"/>
      <c r="B756" s="100"/>
      <c r="C756" s="100"/>
      <c r="D756" s="100"/>
      <c r="E756" s="90"/>
      <c r="F756" s="90"/>
      <c r="G756" s="90"/>
      <c r="H756" s="90"/>
      <c r="I756" s="90"/>
      <c r="J756" s="90"/>
      <c r="K756" s="90"/>
      <c r="L756" s="90"/>
      <c r="M756" s="90"/>
      <c r="N756" s="90"/>
      <c r="O756" s="90"/>
      <c r="P756" s="90"/>
      <c r="Q756" s="90"/>
      <c r="R756" s="90"/>
      <c r="S756" s="90"/>
      <c r="T756" s="90"/>
      <c r="U756" s="90"/>
      <c r="V756" s="90"/>
      <c r="W756" s="90"/>
    </row>
    <row r="757">
      <c r="A757" s="100"/>
      <c r="B757" s="100"/>
      <c r="C757" s="100"/>
      <c r="D757" s="100"/>
      <c r="E757" s="90"/>
      <c r="F757" s="90"/>
      <c r="G757" s="90"/>
      <c r="H757" s="90"/>
      <c r="I757" s="90"/>
      <c r="J757" s="90"/>
      <c r="K757" s="90"/>
      <c r="L757" s="90"/>
      <c r="M757" s="90"/>
      <c r="N757" s="90"/>
      <c r="O757" s="90"/>
      <c r="P757" s="90"/>
      <c r="Q757" s="90"/>
      <c r="R757" s="90"/>
      <c r="S757" s="90"/>
      <c r="T757" s="90"/>
      <c r="U757" s="90"/>
      <c r="V757" s="90"/>
      <c r="W757" s="90"/>
    </row>
    <row r="758">
      <c r="A758" s="100"/>
      <c r="B758" s="100"/>
      <c r="C758" s="100"/>
      <c r="D758" s="100"/>
      <c r="E758" s="90"/>
      <c r="F758" s="90"/>
      <c r="G758" s="90"/>
      <c r="H758" s="90"/>
      <c r="I758" s="90"/>
      <c r="J758" s="90"/>
      <c r="K758" s="90"/>
      <c r="L758" s="90"/>
      <c r="M758" s="90"/>
      <c r="N758" s="90"/>
      <c r="O758" s="90"/>
      <c r="P758" s="90"/>
      <c r="Q758" s="90"/>
      <c r="R758" s="90"/>
      <c r="S758" s="90"/>
      <c r="T758" s="90"/>
      <c r="U758" s="90"/>
      <c r="V758" s="90"/>
      <c r="W758" s="90"/>
    </row>
    <row r="759">
      <c r="A759" s="100"/>
      <c r="B759" s="100"/>
      <c r="C759" s="100"/>
      <c r="D759" s="100"/>
      <c r="E759" s="90"/>
      <c r="F759" s="90"/>
      <c r="G759" s="90"/>
      <c r="H759" s="90"/>
      <c r="I759" s="90"/>
      <c r="J759" s="90"/>
      <c r="K759" s="90"/>
      <c r="L759" s="90"/>
      <c r="M759" s="90"/>
      <c r="N759" s="90"/>
      <c r="O759" s="90"/>
      <c r="P759" s="90"/>
      <c r="Q759" s="90"/>
      <c r="R759" s="90"/>
      <c r="S759" s="90"/>
      <c r="T759" s="90"/>
      <c r="U759" s="90"/>
      <c r="V759" s="90"/>
      <c r="W759" s="90"/>
    </row>
    <row r="760">
      <c r="A760" s="100"/>
      <c r="B760" s="100"/>
      <c r="C760" s="100"/>
      <c r="D760" s="100"/>
      <c r="E760" s="90"/>
      <c r="F760" s="90"/>
      <c r="G760" s="90"/>
      <c r="H760" s="90"/>
      <c r="I760" s="90"/>
      <c r="J760" s="90"/>
      <c r="K760" s="90"/>
      <c r="L760" s="90"/>
      <c r="M760" s="90"/>
      <c r="N760" s="90"/>
      <c r="O760" s="90"/>
      <c r="P760" s="90"/>
      <c r="Q760" s="90"/>
      <c r="R760" s="90"/>
      <c r="S760" s="90"/>
      <c r="T760" s="90"/>
      <c r="U760" s="90"/>
      <c r="V760" s="90"/>
      <c r="W760" s="90"/>
    </row>
    <row r="761">
      <c r="A761" s="100"/>
      <c r="B761" s="100"/>
      <c r="C761" s="100"/>
      <c r="D761" s="100"/>
      <c r="E761" s="90"/>
      <c r="F761" s="90"/>
      <c r="G761" s="90"/>
      <c r="H761" s="90"/>
      <c r="I761" s="90"/>
      <c r="J761" s="90"/>
      <c r="K761" s="90"/>
      <c r="L761" s="90"/>
      <c r="M761" s="90"/>
      <c r="N761" s="90"/>
      <c r="O761" s="90"/>
      <c r="P761" s="90"/>
      <c r="Q761" s="90"/>
      <c r="R761" s="90"/>
      <c r="S761" s="90"/>
      <c r="T761" s="90"/>
      <c r="U761" s="90"/>
      <c r="V761" s="90"/>
      <c r="W761" s="90"/>
    </row>
    <row r="762">
      <c r="A762" s="100"/>
      <c r="B762" s="100"/>
      <c r="C762" s="100"/>
      <c r="D762" s="100"/>
      <c r="E762" s="90"/>
      <c r="F762" s="90"/>
      <c r="G762" s="90"/>
      <c r="H762" s="90"/>
      <c r="I762" s="90"/>
      <c r="J762" s="90"/>
      <c r="K762" s="90"/>
      <c r="L762" s="90"/>
      <c r="M762" s="90"/>
      <c r="N762" s="90"/>
      <c r="O762" s="90"/>
      <c r="P762" s="90"/>
      <c r="Q762" s="90"/>
      <c r="R762" s="90"/>
      <c r="S762" s="90"/>
      <c r="T762" s="90"/>
      <c r="U762" s="90"/>
      <c r="V762" s="90"/>
      <c r="W762" s="90"/>
    </row>
    <row r="763">
      <c r="A763" s="100"/>
      <c r="B763" s="100"/>
      <c r="C763" s="100"/>
      <c r="D763" s="100"/>
      <c r="E763" s="90"/>
      <c r="F763" s="90"/>
      <c r="G763" s="90"/>
      <c r="H763" s="90"/>
      <c r="I763" s="90"/>
      <c r="J763" s="90"/>
      <c r="K763" s="90"/>
      <c r="L763" s="90"/>
      <c r="M763" s="90"/>
      <c r="N763" s="90"/>
      <c r="O763" s="90"/>
      <c r="P763" s="90"/>
      <c r="Q763" s="90"/>
      <c r="R763" s="90"/>
      <c r="S763" s="90"/>
      <c r="T763" s="90"/>
      <c r="U763" s="90"/>
      <c r="V763" s="90"/>
      <c r="W763" s="90"/>
    </row>
    <row r="764">
      <c r="A764" s="100"/>
      <c r="B764" s="100"/>
      <c r="C764" s="100"/>
      <c r="D764" s="100"/>
      <c r="E764" s="90"/>
      <c r="F764" s="90"/>
      <c r="G764" s="90"/>
      <c r="H764" s="90"/>
      <c r="I764" s="90"/>
      <c r="J764" s="90"/>
      <c r="K764" s="90"/>
      <c r="L764" s="90"/>
      <c r="M764" s="90"/>
      <c r="N764" s="90"/>
      <c r="O764" s="90"/>
      <c r="P764" s="90"/>
      <c r="Q764" s="90"/>
      <c r="R764" s="90"/>
      <c r="S764" s="90"/>
      <c r="T764" s="90"/>
      <c r="U764" s="90"/>
      <c r="V764" s="90"/>
      <c r="W764" s="90"/>
    </row>
    <row r="765">
      <c r="A765" s="100"/>
      <c r="B765" s="100"/>
      <c r="C765" s="100"/>
      <c r="D765" s="100"/>
      <c r="E765" s="90"/>
      <c r="F765" s="90"/>
      <c r="G765" s="90"/>
      <c r="H765" s="90"/>
      <c r="I765" s="90"/>
      <c r="J765" s="90"/>
      <c r="K765" s="90"/>
      <c r="L765" s="90"/>
      <c r="M765" s="90"/>
      <c r="N765" s="90"/>
      <c r="O765" s="90"/>
      <c r="P765" s="90"/>
      <c r="Q765" s="90"/>
      <c r="R765" s="90"/>
      <c r="S765" s="90"/>
      <c r="T765" s="90"/>
      <c r="U765" s="90"/>
      <c r="V765" s="90"/>
      <c r="W765" s="90"/>
    </row>
    <row r="766">
      <c r="A766" s="100"/>
      <c r="B766" s="100"/>
      <c r="C766" s="100"/>
      <c r="D766" s="100"/>
      <c r="E766" s="90"/>
      <c r="F766" s="90"/>
      <c r="G766" s="90"/>
      <c r="H766" s="90"/>
      <c r="I766" s="90"/>
      <c r="J766" s="90"/>
      <c r="K766" s="90"/>
      <c r="L766" s="90"/>
      <c r="M766" s="90"/>
      <c r="N766" s="90"/>
      <c r="O766" s="90"/>
      <c r="P766" s="90"/>
      <c r="Q766" s="90"/>
      <c r="R766" s="90"/>
      <c r="S766" s="90"/>
      <c r="T766" s="90"/>
      <c r="U766" s="90"/>
      <c r="V766" s="90"/>
      <c r="W766" s="90"/>
    </row>
    <row r="767">
      <c r="A767" s="100"/>
      <c r="B767" s="100"/>
      <c r="C767" s="100"/>
      <c r="D767" s="100"/>
      <c r="E767" s="90"/>
      <c r="F767" s="90"/>
      <c r="G767" s="90"/>
      <c r="H767" s="90"/>
      <c r="I767" s="90"/>
      <c r="J767" s="90"/>
      <c r="K767" s="90"/>
      <c r="L767" s="90"/>
      <c r="M767" s="90"/>
      <c r="N767" s="90"/>
      <c r="O767" s="90"/>
      <c r="P767" s="90"/>
      <c r="Q767" s="90"/>
      <c r="R767" s="90"/>
      <c r="S767" s="90"/>
      <c r="T767" s="90"/>
      <c r="U767" s="90"/>
      <c r="V767" s="90"/>
      <c r="W767" s="90"/>
    </row>
    <row r="768">
      <c r="A768" s="100"/>
      <c r="B768" s="100"/>
      <c r="C768" s="100"/>
      <c r="D768" s="100"/>
      <c r="E768" s="90"/>
      <c r="F768" s="90"/>
      <c r="G768" s="90"/>
      <c r="H768" s="90"/>
      <c r="I768" s="90"/>
      <c r="J768" s="90"/>
      <c r="K768" s="90"/>
      <c r="L768" s="90"/>
      <c r="M768" s="90"/>
      <c r="N768" s="90"/>
      <c r="O768" s="90"/>
      <c r="P768" s="90"/>
      <c r="Q768" s="90"/>
      <c r="R768" s="90"/>
      <c r="S768" s="90"/>
      <c r="T768" s="90"/>
      <c r="U768" s="90"/>
      <c r="V768" s="90"/>
      <c r="W768" s="90"/>
    </row>
    <row r="769">
      <c r="A769" s="100"/>
      <c r="B769" s="100"/>
      <c r="C769" s="100"/>
      <c r="D769" s="100"/>
      <c r="E769" s="90"/>
      <c r="F769" s="90"/>
      <c r="G769" s="90"/>
      <c r="H769" s="90"/>
      <c r="I769" s="90"/>
      <c r="J769" s="90"/>
      <c r="K769" s="90"/>
      <c r="L769" s="90"/>
      <c r="M769" s="90"/>
      <c r="N769" s="90"/>
      <c r="O769" s="90"/>
      <c r="P769" s="90"/>
      <c r="Q769" s="90"/>
      <c r="R769" s="90"/>
      <c r="S769" s="90"/>
      <c r="T769" s="90"/>
      <c r="U769" s="90"/>
      <c r="V769" s="90"/>
      <c r="W769" s="90"/>
    </row>
    <row r="770">
      <c r="A770" s="100"/>
      <c r="B770" s="100"/>
      <c r="C770" s="100"/>
      <c r="D770" s="100"/>
      <c r="E770" s="90"/>
      <c r="F770" s="90"/>
      <c r="G770" s="90"/>
      <c r="H770" s="90"/>
      <c r="I770" s="90"/>
      <c r="J770" s="90"/>
      <c r="K770" s="90"/>
      <c r="L770" s="90"/>
      <c r="M770" s="90"/>
      <c r="N770" s="90"/>
      <c r="O770" s="90"/>
      <c r="P770" s="90"/>
      <c r="Q770" s="90"/>
      <c r="R770" s="90"/>
      <c r="S770" s="90"/>
      <c r="T770" s="90"/>
      <c r="U770" s="90"/>
      <c r="V770" s="90"/>
      <c r="W770" s="90"/>
    </row>
    <row r="771">
      <c r="A771" s="100"/>
      <c r="B771" s="100"/>
      <c r="C771" s="100"/>
      <c r="D771" s="100"/>
      <c r="E771" s="90"/>
      <c r="F771" s="90"/>
      <c r="G771" s="90"/>
      <c r="H771" s="90"/>
      <c r="I771" s="90"/>
      <c r="J771" s="90"/>
      <c r="K771" s="90"/>
      <c r="L771" s="90"/>
      <c r="M771" s="90"/>
      <c r="N771" s="90"/>
      <c r="O771" s="90"/>
      <c r="P771" s="90"/>
      <c r="Q771" s="90"/>
      <c r="R771" s="90"/>
      <c r="S771" s="90"/>
      <c r="T771" s="90"/>
      <c r="U771" s="90"/>
      <c r="V771" s="90"/>
      <c r="W771" s="90"/>
    </row>
    <row r="772">
      <c r="A772" s="100"/>
      <c r="B772" s="100"/>
      <c r="C772" s="100"/>
      <c r="D772" s="100"/>
      <c r="E772" s="90"/>
      <c r="F772" s="90"/>
      <c r="G772" s="90"/>
      <c r="H772" s="90"/>
      <c r="I772" s="90"/>
      <c r="J772" s="90"/>
      <c r="K772" s="90"/>
      <c r="L772" s="90"/>
      <c r="M772" s="90"/>
      <c r="N772" s="90"/>
      <c r="O772" s="90"/>
      <c r="P772" s="90"/>
      <c r="Q772" s="90"/>
      <c r="R772" s="90"/>
      <c r="S772" s="90"/>
      <c r="T772" s="90"/>
      <c r="U772" s="90"/>
      <c r="V772" s="90"/>
      <c r="W772" s="90"/>
    </row>
    <row r="773">
      <c r="A773" s="100"/>
      <c r="B773" s="100"/>
      <c r="C773" s="100"/>
      <c r="D773" s="100"/>
      <c r="E773" s="90"/>
      <c r="F773" s="90"/>
      <c r="G773" s="90"/>
      <c r="H773" s="90"/>
      <c r="I773" s="90"/>
      <c r="J773" s="90"/>
      <c r="K773" s="90"/>
      <c r="L773" s="90"/>
      <c r="M773" s="90"/>
      <c r="N773" s="90"/>
      <c r="O773" s="90"/>
      <c r="P773" s="90"/>
      <c r="Q773" s="90"/>
      <c r="R773" s="90"/>
      <c r="S773" s="90"/>
      <c r="T773" s="90"/>
      <c r="U773" s="90"/>
      <c r="V773" s="90"/>
      <c r="W773" s="90"/>
    </row>
    <row r="774">
      <c r="A774" s="100"/>
      <c r="B774" s="100"/>
      <c r="C774" s="100"/>
      <c r="D774" s="100"/>
      <c r="E774" s="90"/>
      <c r="F774" s="90"/>
      <c r="G774" s="90"/>
      <c r="H774" s="90"/>
      <c r="I774" s="90"/>
      <c r="J774" s="90"/>
      <c r="K774" s="90"/>
      <c r="L774" s="90"/>
      <c r="M774" s="90"/>
      <c r="N774" s="90"/>
      <c r="O774" s="90"/>
      <c r="P774" s="90"/>
      <c r="Q774" s="90"/>
      <c r="R774" s="90"/>
      <c r="S774" s="90"/>
      <c r="T774" s="90"/>
      <c r="U774" s="90"/>
      <c r="V774" s="90"/>
      <c r="W774" s="90"/>
    </row>
    <row r="775">
      <c r="A775" s="100"/>
      <c r="B775" s="100"/>
      <c r="C775" s="100"/>
      <c r="D775" s="100"/>
      <c r="E775" s="90"/>
      <c r="F775" s="90"/>
      <c r="G775" s="90"/>
      <c r="H775" s="90"/>
      <c r="I775" s="90"/>
      <c r="J775" s="90"/>
      <c r="K775" s="90"/>
      <c r="L775" s="90"/>
      <c r="M775" s="90"/>
      <c r="N775" s="90"/>
      <c r="O775" s="90"/>
      <c r="P775" s="90"/>
      <c r="Q775" s="90"/>
      <c r="R775" s="90"/>
      <c r="S775" s="90"/>
      <c r="T775" s="90"/>
      <c r="U775" s="90"/>
      <c r="V775" s="90"/>
      <c r="W775" s="90"/>
    </row>
    <row r="776">
      <c r="A776" s="100"/>
      <c r="B776" s="100"/>
      <c r="C776" s="100"/>
      <c r="D776" s="100"/>
      <c r="E776" s="90"/>
      <c r="F776" s="90"/>
      <c r="G776" s="90"/>
      <c r="H776" s="90"/>
      <c r="I776" s="90"/>
      <c r="J776" s="90"/>
      <c r="K776" s="90"/>
      <c r="L776" s="90"/>
      <c r="M776" s="90"/>
      <c r="N776" s="90"/>
      <c r="O776" s="90"/>
      <c r="P776" s="90"/>
      <c r="Q776" s="90"/>
      <c r="R776" s="90"/>
      <c r="S776" s="90"/>
      <c r="T776" s="90"/>
      <c r="U776" s="90"/>
      <c r="V776" s="90"/>
      <c r="W776" s="90"/>
    </row>
    <row r="777">
      <c r="A777" s="100"/>
      <c r="B777" s="100"/>
      <c r="C777" s="100"/>
      <c r="D777" s="100"/>
      <c r="E777" s="90"/>
      <c r="F777" s="90"/>
      <c r="G777" s="90"/>
      <c r="H777" s="90"/>
      <c r="I777" s="90"/>
      <c r="J777" s="90"/>
      <c r="K777" s="90"/>
      <c r="L777" s="90"/>
      <c r="M777" s="90"/>
      <c r="N777" s="90"/>
      <c r="O777" s="90"/>
      <c r="P777" s="90"/>
      <c r="Q777" s="90"/>
      <c r="R777" s="90"/>
      <c r="S777" s="90"/>
      <c r="T777" s="90"/>
      <c r="U777" s="90"/>
      <c r="V777" s="90"/>
      <c r="W777" s="90"/>
    </row>
    <row r="778">
      <c r="A778" s="100"/>
      <c r="B778" s="100"/>
      <c r="C778" s="100"/>
      <c r="D778" s="100"/>
      <c r="E778" s="90"/>
      <c r="F778" s="90"/>
      <c r="G778" s="90"/>
      <c r="H778" s="90"/>
      <c r="I778" s="90"/>
      <c r="J778" s="90"/>
      <c r="K778" s="90"/>
      <c r="L778" s="90"/>
      <c r="M778" s="90"/>
      <c r="N778" s="90"/>
      <c r="O778" s="90"/>
      <c r="P778" s="90"/>
      <c r="Q778" s="90"/>
      <c r="R778" s="90"/>
      <c r="S778" s="90"/>
      <c r="T778" s="90"/>
      <c r="U778" s="90"/>
      <c r="V778" s="90"/>
      <c r="W778" s="90"/>
    </row>
    <row r="779">
      <c r="A779" s="100"/>
      <c r="B779" s="100"/>
      <c r="C779" s="100"/>
      <c r="D779" s="100"/>
      <c r="E779" s="90"/>
      <c r="F779" s="90"/>
      <c r="G779" s="90"/>
      <c r="H779" s="90"/>
      <c r="I779" s="90"/>
      <c r="J779" s="90"/>
      <c r="K779" s="90"/>
      <c r="L779" s="90"/>
      <c r="M779" s="90"/>
      <c r="N779" s="90"/>
      <c r="O779" s="90"/>
      <c r="P779" s="90"/>
      <c r="Q779" s="90"/>
      <c r="R779" s="90"/>
      <c r="S779" s="90"/>
      <c r="T779" s="90"/>
      <c r="U779" s="90"/>
      <c r="V779" s="90"/>
      <c r="W779" s="90"/>
    </row>
    <row r="780">
      <c r="A780" s="100"/>
      <c r="B780" s="100"/>
      <c r="C780" s="100"/>
      <c r="D780" s="100"/>
      <c r="E780" s="90"/>
      <c r="F780" s="90"/>
      <c r="G780" s="90"/>
      <c r="H780" s="90"/>
      <c r="I780" s="90"/>
      <c r="J780" s="90"/>
      <c r="K780" s="90"/>
      <c r="L780" s="90"/>
      <c r="M780" s="90"/>
      <c r="N780" s="90"/>
      <c r="O780" s="90"/>
      <c r="P780" s="90"/>
      <c r="Q780" s="90"/>
      <c r="R780" s="90"/>
      <c r="S780" s="90"/>
      <c r="T780" s="90"/>
      <c r="U780" s="90"/>
      <c r="V780" s="90"/>
      <c r="W780" s="90"/>
    </row>
    <row r="781">
      <c r="A781" s="100"/>
      <c r="B781" s="100"/>
      <c r="C781" s="100"/>
      <c r="D781" s="100"/>
      <c r="E781" s="90"/>
      <c r="F781" s="90"/>
      <c r="G781" s="90"/>
      <c r="H781" s="90"/>
      <c r="I781" s="90"/>
      <c r="J781" s="90"/>
      <c r="K781" s="90"/>
      <c r="L781" s="90"/>
      <c r="M781" s="90"/>
      <c r="N781" s="90"/>
      <c r="O781" s="90"/>
      <c r="P781" s="90"/>
      <c r="Q781" s="90"/>
      <c r="R781" s="90"/>
      <c r="S781" s="90"/>
      <c r="T781" s="90"/>
      <c r="U781" s="90"/>
      <c r="V781" s="90"/>
      <c r="W781" s="90"/>
    </row>
    <row r="782">
      <c r="A782" s="100"/>
      <c r="B782" s="100"/>
      <c r="C782" s="100"/>
      <c r="D782" s="100"/>
      <c r="E782" s="90"/>
      <c r="F782" s="90"/>
      <c r="G782" s="90"/>
      <c r="H782" s="90"/>
      <c r="I782" s="90"/>
      <c r="J782" s="90"/>
      <c r="K782" s="90"/>
      <c r="L782" s="90"/>
      <c r="M782" s="90"/>
      <c r="N782" s="90"/>
      <c r="O782" s="90"/>
      <c r="P782" s="90"/>
      <c r="Q782" s="90"/>
      <c r="R782" s="90"/>
      <c r="S782" s="90"/>
      <c r="T782" s="90"/>
      <c r="U782" s="90"/>
      <c r="V782" s="90"/>
      <c r="W782" s="90"/>
    </row>
    <row r="783">
      <c r="A783" s="100"/>
      <c r="B783" s="100"/>
      <c r="C783" s="100"/>
      <c r="D783" s="100"/>
      <c r="E783" s="90"/>
      <c r="F783" s="90"/>
      <c r="G783" s="90"/>
      <c r="H783" s="90"/>
      <c r="I783" s="90"/>
      <c r="J783" s="90"/>
      <c r="K783" s="90"/>
      <c r="L783" s="90"/>
      <c r="M783" s="90"/>
      <c r="N783" s="90"/>
      <c r="O783" s="90"/>
      <c r="P783" s="90"/>
      <c r="Q783" s="90"/>
      <c r="R783" s="90"/>
      <c r="S783" s="90"/>
      <c r="T783" s="90"/>
      <c r="U783" s="90"/>
      <c r="V783" s="90"/>
      <c r="W783" s="90"/>
    </row>
    <row r="784">
      <c r="A784" s="100"/>
      <c r="B784" s="100"/>
      <c r="C784" s="100"/>
      <c r="D784" s="100"/>
      <c r="E784" s="90"/>
      <c r="F784" s="90"/>
      <c r="G784" s="90"/>
      <c r="H784" s="90"/>
      <c r="I784" s="90"/>
      <c r="J784" s="90"/>
      <c r="K784" s="90"/>
      <c r="L784" s="90"/>
      <c r="M784" s="90"/>
      <c r="N784" s="90"/>
      <c r="O784" s="90"/>
      <c r="P784" s="90"/>
      <c r="Q784" s="90"/>
      <c r="R784" s="90"/>
      <c r="S784" s="90"/>
      <c r="T784" s="90"/>
      <c r="U784" s="90"/>
      <c r="V784" s="90"/>
      <c r="W784" s="90"/>
    </row>
    <row r="785">
      <c r="A785" s="100"/>
      <c r="B785" s="100"/>
      <c r="C785" s="100"/>
      <c r="D785" s="100"/>
      <c r="E785" s="90"/>
      <c r="F785" s="90"/>
      <c r="G785" s="90"/>
      <c r="H785" s="90"/>
      <c r="I785" s="90"/>
      <c r="J785" s="90"/>
      <c r="K785" s="90"/>
      <c r="L785" s="90"/>
      <c r="M785" s="90"/>
      <c r="N785" s="90"/>
      <c r="O785" s="90"/>
      <c r="P785" s="90"/>
      <c r="Q785" s="90"/>
      <c r="R785" s="90"/>
      <c r="S785" s="90"/>
      <c r="T785" s="90"/>
      <c r="U785" s="90"/>
      <c r="V785" s="90"/>
      <c r="W785" s="90"/>
    </row>
    <row r="786">
      <c r="A786" s="100"/>
      <c r="B786" s="100"/>
      <c r="C786" s="100"/>
      <c r="D786" s="100"/>
      <c r="E786" s="90"/>
      <c r="F786" s="90"/>
      <c r="G786" s="90"/>
      <c r="H786" s="90"/>
      <c r="I786" s="90"/>
      <c r="J786" s="90"/>
      <c r="K786" s="90"/>
      <c r="L786" s="90"/>
      <c r="M786" s="90"/>
      <c r="N786" s="90"/>
      <c r="O786" s="90"/>
      <c r="P786" s="90"/>
      <c r="Q786" s="90"/>
      <c r="R786" s="90"/>
      <c r="S786" s="90"/>
      <c r="T786" s="90"/>
      <c r="U786" s="90"/>
      <c r="V786" s="90"/>
      <c r="W786" s="90"/>
    </row>
    <row r="787">
      <c r="A787" s="100"/>
      <c r="B787" s="100"/>
      <c r="C787" s="100"/>
      <c r="D787" s="100"/>
      <c r="E787" s="90"/>
      <c r="F787" s="90"/>
      <c r="G787" s="90"/>
      <c r="H787" s="90"/>
      <c r="I787" s="90"/>
      <c r="J787" s="90"/>
      <c r="K787" s="90"/>
      <c r="L787" s="90"/>
      <c r="M787" s="90"/>
      <c r="N787" s="90"/>
      <c r="O787" s="90"/>
      <c r="P787" s="90"/>
      <c r="Q787" s="90"/>
      <c r="R787" s="90"/>
      <c r="S787" s="90"/>
      <c r="T787" s="90"/>
      <c r="U787" s="90"/>
      <c r="V787" s="90"/>
      <c r="W787" s="90"/>
    </row>
    <row r="788">
      <c r="A788" s="100"/>
      <c r="B788" s="100"/>
      <c r="C788" s="100"/>
      <c r="D788" s="100"/>
      <c r="E788" s="90"/>
      <c r="F788" s="90"/>
      <c r="G788" s="90"/>
      <c r="H788" s="90"/>
      <c r="I788" s="90"/>
      <c r="J788" s="90"/>
      <c r="K788" s="90"/>
      <c r="L788" s="90"/>
      <c r="M788" s="90"/>
      <c r="N788" s="90"/>
      <c r="O788" s="90"/>
      <c r="P788" s="90"/>
      <c r="Q788" s="90"/>
      <c r="R788" s="90"/>
      <c r="S788" s="90"/>
      <c r="T788" s="90"/>
      <c r="U788" s="90"/>
      <c r="V788" s="90"/>
      <c r="W788" s="90"/>
    </row>
    <row r="789">
      <c r="A789" s="100"/>
      <c r="B789" s="100"/>
      <c r="C789" s="100"/>
      <c r="D789" s="100"/>
      <c r="E789" s="90"/>
      <c r="F789" s="90"/>
      <c r="G789" s="90"/>
      <c r="H789" s="90"/>
      <c r="I789" s="90"/>
      <c r="J789" s="90"/>
      <c r="K789" s="90"/>
      <c r="L789" s="90"/>
      <c r="M789" s="90"/>
      <c r="N789" s="90"/>
      <c r="O789" s="90"/>
      <c r="P789" s="90"/>
      <c r="Q789" s="90"/>
      <c r="R789" s="90"/>
      <c r="S789" s="90"/>
      <c r="T789" s="90"/>
      <c r="U789" s="90"/>
      <c r="V789" s="90"/>
      <c r="W789" s="90"/>
    </row>
    <row r="790">
      <c r="A790" s="100"/>
      <c r="B790" s="100"/>
      <c r="C790" s="100"/>
      <c r="D790" s="100"/>
      <c r="E790" s="90"/>
      <c r="F790" s="90"/>
      <c r="G790" s="90"/>
      <c r="H790" s="90"/>
      <c r="I790" s="90"/>
      <c r="J790" s="90"/>
      <c r="K790" s="90"/>
      <c r="L790" s="90"/>
      <c r="M790" s="90"/>
      <c r="N790" s="90"/>
      <c r="O790" s="90"/>
      <c r="P790" s="90"/>
      <c r="Q790" s="90"/>
      <c r="R790" s="90"/>
      <c r="S790" s="90"/>
      <c r="T790" s="90"/>
      <c r="U790" s="90"/>
      <c r="V790" s="90"/>
      <c r="W790" s="90"/>
    </row>
    <row r="791">
      <c r="A791" s="100"/>
      <c r="B791" s="100"/>
      <c r="C791" s="100"/>
      <c r="D791" s="100"/>
      <c r="E791" s="90"/>
      <c r="F791" s="90"/>
      <c r="G791" s="90"/>
      <c r="H791" s="90"/>
      <c r="I791" s="90"/>
      <c r="J791" s="90"/>
      <c r="K791" s="90"/>
      <c r="L791" s="90"/>
      <c r="M791" s="90"/>
      <c r="N791" s="90"/>
      <c r="O791" s="90"/>
      <c r="P791" s="90"/>
      <c r="Q791" s="90"/>
      <c r="R791" s="90"/>
      <c r="S791" s="90"/>
      <c r="T791" s="90"/>
      <c r="U791" s="90"/>
      <c r="V791" s="90"/>
      <c r="W791" s="90"/>
    </row>
    <row r="792">
      <c r="A792" s="100"/>
      <c r="B792" s="100"/>
      <c r="C792" s="100"/>
      <c r="D792" s="100"/>
      <c r="E792" s="90"/>
      <c r="F792" s="90"/>
      <c r="G792" s="90"/>
      <c r="H792" s="90"/>
      <c r="I792" s="90"/>
      <c r="J792" s="90"/>
      <c r="K792" s="90"/>
      <c r="L792" s="90"/>
      <c r="M792" s="90"/>
      <c r="N792" s="90"/>
      <c r="O792" s="90"/>
      <c r="P792" s="90"/>
      <c r="Q792" s="90"/>
      <c r="R792" s="90"/>
      <c r="S792" s="90"/>
      <c r="T792" s="90"/>
      <c r="U792" s="90"/>
      <c r="V792" s="90"/>
      <c r="W792" s="90"/>
    </row>
    <row r="793">
      <c r="A793" s="100"/>
      <c r="B793" s="100"/>
      <c r="C793" s="100"/>
      <c r="D793" s="100"/>
      <c r="E793" s="90"/>
      <c r="F793" s="90"/>
      <c r="G793" s="90"/>
      <c r="H793" s="90"/>
      <c r="I793" s="90"/>
      <c r="J793" s="90"/>
      <c r="K793" s="90"/>
      <c r="L793" s="90"/>
      <c r="M793" s="90"/>
      <c r="N793" s="90"/>
      <c r="O793" s="90"/>
      <c r="P793" s="90"/>
      <c r="Q793" s="90"/>
      <c r="R793" s="90"/>
      <c r="S793" s="90"/>
      <c r="T793" s="90"/>
      <c r="U793" s="90"/>
      <c r="V793" s="90"/>
      <c r="W793" s="90"/>
    </row>
    <row r="794">
      <c r="A794" s="100"/>
      <c r="B794" s="100"/>
      <c r="C794" s="100"/>
      <c r="D794" s="100"/>
      <c r="E794" s="90"/>
      <c r="F794" s="90"/>
      <c r="G794" s="90"/>
      <c r="H794" s="90"/>
      <c r="I794" s="90"/>
      <c r="J794" s="90"/>
      <c r="K794" s="90"/>
      <c r="L794" s="90"/>
      <c r="M794" s="90"/>
      <c r="N794" s="90"/>
      <c r="O794" s="90"/>
      <c r="P794" s="90"/>
      <c r="Q794" s="90"/>
      <c r="R794" s="90"/>
      <c r="S794" s="90"/>
      <c r="T794" s="90"/>
      <c r="U794" s="90"/>
      <c r="V794" s="90"/>
      <c r="W794" s="90"/>
    </row>
    <row r="795">
      <c r="A795" s="100"/>
      <c r="B795" s="100"/>
      <c r="C795" s="100"/>
      <c r="D795" s="100"/>
      <c r="E795" s="90"/>
      <c r="F795" s="90"/>
      <c r="G795" s="90"/>
      <c r="H795" s="90"/>
      <c r="I795" s="90"/>
      <c r="J795" s="90"/>
      <c r="K795" s="90"/>
      <c r="L795" s="90"/>
      <c r="M795" s="90"/>
      <c r="N795" s="90"/>
      <c r="O795" s="90"/>
      <c r="P795" s="90"/>
      <c r="Q795" s="90"/>
      <c r="R795" s="90"/>
      <c r="S795" s="90"/>
      <c r="T795" s="90"/>
      <c r="U795" s="90"/>
      <c r="V795" s="90"/>
      <c r="W795" s="90"/>
    </row>
    <row r="796">
      <c r="A796" s="100"/>
      <c r="B796" s="100"/>
      <c r="C796" s="100"/>
      <c r="D796" s="100"/>
      <c r="E796" s="90"/>
      <c r="F796" s="90"/>
      <c r="G796" s="90"/>
      <c r="H796" s="90"/>
      <c r="I796" s="90"/>
      <c r="J796" s="90"/>
      <c r="K796" s="90"/>
      <c r="L796" s="90"/>
      <c r="M796" s="90"/>
      <c r="N796" s="90"/>
      <c r="O796" s="90"/>
      <c r="P796" s="90"/>
      <c r="Q796" s="90"/>
      <c r="R796" s="90"/>
      <c r="S796" s="90"/>
      <c r="T796" s="90"/>
      <c r="U796" s="90"/>
      <c r="V796" s="90"/>
      <c r="W796" s="90"/>
    </row>
    <row r="797">
      <c r="A797" s="100"/>
      <c r="B797" s="100"/>
      <c r="C797" s="100"/>
      <c r="D797" s="100"/>
      <c r="E797" s="90"/>
      <c r="F797" s="90"/>
      <c r="G797" s="90"/>
      <c r="H797" s="90"/>
      <c r="I797" s="90"/>
      <c r="J797" s="90"/>
      <c r="K797" s="90"/>
      <c r="L797" s="90"/>
      <c r="M797" s="90"/>
      <c r="N797" s="90"/>
      <c r="O797" s="90"/>
      <c r="P797" s="90"/>
      <c r="Q797" s="90"/>
      <c r="R797" s="90"/>
      <c r="S797" s="90"/>
      <c r="T797" s="90"/>
      <c r="U797" s="90"/>
      <c r="V797" s="90"/>
      <c r="W797" s="90"/>
    </row>
    <row r="798">
      <c r="A798" s="100"/>
      <c r="B798" s="100"/>
      <c r="C798" s="100"/>
      <c r="D798" s="100"/>
      <c r="E798" s="90"/>
      <c r="F798" s="90"/>
      <c r="G798" s="90"/>
      <c r="H798" s="90"/>
      <c r="I798" s="90"/>
      <c r="J798" s="90"/>
      <c r="K798" s="90"/>
      <c r="L798" s="90"/>
      <c r="M798" s="90"/>
      <c r="N798" s="90"/>
      <c r="O798" s="90"/>
      <c r="P798" s="90"/>
      <c r="Q798" s="90"/>
      <c r="R798" s="90"/>
      <c r="S798" s="90"/>
      <c r="T798" s="90"/>
      <c r="U798" s="90"/>
      <c r="V798" s="90"/>
      <c r="W798" s="90"/>
    </row>
    <row r="799">
      <c r="A799" s="100"/>
      <c r="B799" s="100"/>
      <c r="C799" s="100"/>
      <c r="D799" s="100"/>
      <c r="E799" s="90"/>
      <c r="F799" s="90"/>
      <c r="G799" s="90"/>
      <c r="H799" s="90"/>
      <c r="I799" s="90"/>
      <c r="J799" s="90"/>
      <c r="K799" s="90"/>
      <c r="L799" s="90"/>
      <c r="M799" s="90"/>
      <c r="N799" s="90"/>
      <c r="O799" s="90"/>
      <c r="P799" s="90"/>
      <c r="Q799" s="90"/>
      <c r="R799" s="90"/>
      <c r="S799" s="90"/>
      <c r="T799" s="90"/>
      <c r="U799" s="90"/>
      <c r="V799" s="90"/>
      <c r="W799" s="90"/>
    </row>
    <row r="800">
      <c r="A800" s="100"/>
      <c r="B800" s="100"/>
      <c r="C800" s="100"/>
      <c r="D800" s="100"/>
      <c r="E800" s="90"/>
      <c r="F800" s="90"/>
      <c r="G800" s="90"/>
      <c r="H800" s="90"/>
      <c r="I800" s="90"/>
      <c r="J800" s="90"/>
      <c r="K800" s="90"/>
      <c r="L800" s="90"/>
      <c r="M800" s="90"/>
      <c r="N800" s="90"/>
      <c r="O800" s="90"/>
      <c r="P800" s="90"/>
      <c r="Q800" s="90"/>
      <c r="R800" s="90"/>
      <c r="S800" s="90"/>
      <c r="T800" s="90"/>
      <c r="U800" s="90"/>
      <c r="V800" s="90"/>
      <c r="W800" s="90"/>
    </row>
    <row r="801">
      <c r="A801" s="100"/>
      <c r="B801" s="100"/>
      <c r="C801" s="100"/>
      <c r="D801" s="100"/>
      <c r="E801" s="90"/>
      <c r="F801" s="90"/>
      <c r="G801" s="90"/>
      <c r="H801" s="90"/>
      <c r="I801" s="90"/>
      <c r="J801" s="90"/>
      <c r="K801" s="90"/>
      <c r="L801" s="90"/>
      <c r="M801" s="90"/>
      <c r="N801" s="90"/>
      <c r="O801" s="90"/>
      <c r="P801" s="90"/>
      <c r="Q801" s="90"/>
      <c r="R801" s="90"/>
      <c r="S801" s="90"/>
      <c r="T801" s="90"/>
      <c r="U801" s="90"/>
      <c r="V801" s="90"/>
      <c r="W801" s="90"/>
    </row>
    <row r="802">
      <c r="A802" s="100"/>
      <c r="B802" s="100"/>
      <c r="C802" s="100"/>
      <c r="D802" s="100"/>
      <c r="E802" s="90"/>
      <c r="F802" s="90"/>
      <c r="G802" s="90"/>
      <c r="H802" s="90"/>
      <c r="I802" s="90"/>
      <c r="J802" s="90"/>
      <c r="K802" s="90"/>
      <c r="L802" s="90"/>
      <c r="M802" s="90"/>
      <c r="N802" s="90"/>
      <c r="O802" s="90"/>
      <c r="P802" s="90"/>
      <c r="Q802" s="90"/>
      <c r="R802" s="90"/>
      <c r="S802" s="90"/>
      <c r="T802" s="90"/>
      <c r="U802" s="90"/>
      <c r="V802" s="90"/>
      <c r="W802" s="90"/>
    </row>
    <row r="803">
      <c r="A803" s="100"/>
      <c r="B803" s="100"/>
      <c r="C803" s="100"/>
      <c r="D803" s="100"/>
      <c r="E803" s="90"/>
      <c r="F803" s="90"/>
      <c r="G803" s="90"/>
      <c r="H803" s="90"/>
      <c r="I803" s="90"/>
      <c r="J803" s="90"/>
      <c r="K803" s="90"/>
      <c r="L803" s="90"/>
      <c r="M803" s="90"/>
      <c r="N803" s="90"/>
      <c r="O803" s="90"/>
      <c r="P803" s="90"/>
      <c r="Q803" s="90"/>
      <c r="R803" s="90"/>
      <c r="S803" s="90"/>
      <c r="T803" s="90"/>
      <c r="U803" s="90"/>
      <c r="V803" s="90"/>
      <c r="W803" s="90"/>
    </row>
    <row r="804">
      <c r="A804" s="100"/>
      <c r="B804" s="100"/>
      <c r="C804" s="100"/>
      <c r="D804" s="100"/>
      <c r="E804" s="90"/>
      <c r="F804" s="90"/>
      <c r="G804" s="90"/>
      <c r="H804" s="90"/>
      <c r="I804" s="90"/>
      <c r="J804" s="90"/>
      <c r="K804" s="90"/>
      <c r="L804" s="90"/>
      <c r="M804" s="90"/>
      <c r="N804" s="90"/>
      <c r="O804" s="90"/>
      <c r="P804" s="90"/>
      <c r="Q804" s="90"/>
      <c r="R804" s="90"/>
      <c r="S804" s="90"/>
      <c r="T804" s="90"/>
      <c r="U804" s="90"/>
      <c r="V804" s="90"/>
      <c r="W804" s="90"/>
    </row>
    <row r="805">
      <c r="A805" s="100"/>
      <c r="B805" s="100"/>
      <c r="C805" s="100"/>
      <c r="D805" s="100"/>
      <c r="E805" s="90"/>
      <c r="F805" s="90"/>
      <c r="G805" s="90"/>
      <c r="H805" s="90"/>
      <c r="I805" s="90"/>
      <c r="J805" s="90"/>
      <c r="K805" s="90"/>
      <c r="L805" s="90"/>
      <c r="M805" s="90"/>
      <c r="N805" s="90"/>
      <c r="O805" s="90"/>
      <c r="P805" s="90"/>
      <c r="Q805" s="90"/>
      <c r="R805" s="90"/>
      <c r="S805" s="90"/>
      <c r="T805" s="90"/>
      <c r="U805" s="90"/>
      <c r="V805" s="90"/>
      <c r="W805" s="90"/>
    </row>
    <row r="806">
      <c r="A806" s="100"/>
      <c r="B806" s="100"/>
      <c r="C806" s="100"/>
      <c r="D806" s="100"/>
      <c r="E806" s="90"/>
      <c r="F806" s="90"/>
      <c r="G806" s="90"/>
      <c r="H806" s="90"/>
      <c r="I806" s="90"/>
      <c r="J806" s="90"/>
      <c r="K806" s="90"/>
      <c r="L806" s="90"/>
      <c r="M806" s="90"/>
      <c r="N806" s="90"/>
      <c r="O806" s="90"/>
      <c r="P806" s="90"/>
      <c r="Q806" s="90"/>
      <c r="R806" s="90"/>
      <c r="S806" s="90"/>
      <c r="T806" s="90"/>
      <c r="U806" s="90"/>
      <c r="V806" s="90"/>
      <c r="W806" s="90"/>
    </row>
    <row r="807">
      <c r="A807" s="100"/>
      <c r="B807" s="100"/>
      <c r="C807" s="100"/>
      <c r="D807" s="100"/>
      <c r="E807" s="90"/>
      <c r="F807" s="90"/>
      <c r="G807" s="90"/>
      <c r="H807" s="90"/>
      <c r="I807" s="90"/>
      <c r="J807" s="90"/>
      <c r="K807" s="90"/>
      <c r="L807" s="90"/>
      <c r="M807" s="90"/>
      <c r="N807" s="90"/>
      <c r="O807" s="90"/>
      <c r="P807" s="90"/>
      <c r="Q807" s="90"/>
      <c r="R807" s="90"/>
      <c r="S807" s="90"/>
      <c r="T807" s="90"/>
      <c r="U807" s="90"/>
      <c r="V807" s="90"/>
      <c r="W807" s="90"/>
    </row>
    <row r="808">
      <c r="A808" s="100"/>
      <c r="B808" s="100"/>
      <c r="C808" s="100"/>
      <c r="D808" s="100"/>
      <c r="E808" s="90"/>
      <c r="F808" s="90"/>
      <c r="G808" s="90"/>
      <c r="H808" s="90"/>
      <c r="I808" s="90"/>
      <c r="J808" s="90"/>
      <c r="K808" s="90"/>
      <c r="L808" s="90"/>
      <c r="M808" s="90"/>
      <c r="N808" s="90"/>
      <c r="O808" s="90"/>
      <c r="P808" s="90"/>
      <c r="Q808" s="90"/>
      <c r="R808" s="90"/>
      <c r="S808" s="90"/>
      <c r="T808" s="90"/>
      <c r="U808" s="90"/>
      <c r="V808" s="90"/>
      <c r="W808" s="90"/>
    </row>
    <row r="809">
      <c r="A809" s="100"/>
      <c r="B809" s="100"/>
      <c r="C809" s="100"/>
      <c r="D809" s="100"/>
      <c r="E809" s="90"/>
      <c r="F809" s="90"/>
      <c r="G809" s="90"/>
      <c r="H809" s="90"/>
      <c r="I809" s="90"/>
      <c r="J809" s="90"/>
      <c r="K809" s="90"/>
      <c r="L809" s="90"/>
      <c r="M809" s="90"/>
      <c r="N809" s="90"/>
      <c r="O809" s="90"/>
      <c r="P809" s="90"/>
      <c r="Q809" s="90"/>
      <c r="R809" s="90"/>
      <c r="S809" s="90"/>
      <c r="T809" s="90"/>
      <c r="U809" s="90"/>
      <c r="V809" s="90"/>
      <c r="W809" s="90"/>
    </row>
    <row r="810">
      <c r="A810" s="100"/>
      <c r="B810" s="100"/>
      <c r="C810" s="100"/>
      <c r="D810" s="100"/>
      <c r="E810" s="90"/>
      <c r="F810" s="90"/>
      <c r="G810" s="90"/>
      <c r="H810" s="90"/>
      <c r="I810" s="90"/>
      <c r="J810" s="90"/>
      <c r="K810" s="90"/>
      <c r="L810" s="90"/>
      <c r="M810" s="90"/>
      <c r="N810" s="90"/>
      <c r="O810" s="90"/>
      <c r="P810" s="90"/>
      <c r="Q810" s="90"/>
      <c r="R810" s="90"/>
      <c r="S810" s="90"/>
      <c r="T810" s="90"/>
      <c r="U810" s="90"/>
      <c r="V810" s="90"/>
      <c r="W810" s="90"/>
    </row>
    <row r="811">
      <c r="A811" s="100"/>
      <c r="B811" s="100"/>
      <c r="C811" s="100"/>
      <c r="D811" s="100"/>
      <c r="E811" s="90"/>
      <c r="F811" s="90"/>
      <c r="G811" s="90"/>
      <c r="H811" s="90"/>
      <c r="I811" s="90"/>
      <c r="J811" s="90"/>
      <c r="K811" s="90"/>
      <c r="L811" s="90"/>
      <c r="M811" s="90"/>
      <c r="N811" s="90"/>
      <c r="O811" s="90"/>
      <c r="P811" s="90"/>
      <c r="Q811" s="90"/>
      <c r="R811" s="90"/>
      <c r="S811" s="90"/>
      <c r="T811" s="90"/>
      <c r="U811" s="90"/>
      <c r="V811" s="90"/>
      <c r="W811" s="90"/>
    </row>
    <row r="812">
      <c r="A812" s="100"/>
      <c r="B812" s="100"/>
      <c r="C812" s="100"/>
      <c r="D812" s="100"/>
      <c r="E812" s="90"/>
      <c r="F812" s="90"/>
      <c r="G812" s="90"/>
      <c r="H812" s="90"/>
      <c r="I812" s="90"/>
      <c r="J812" s="90"/>
      <c r="K812" s="90"/>
      <c r="L812" s="90"/>
      <c r="M812" s="90"/>
      <c r="N812" s="90"/>
      <c r="O812" s="90"/>
      <c r="P812" s="90"/>
      <c r="Q812" s="90"/>
      <c r="R812" s="90"/>
      <c r="S812" s="90"/>
      <c r="T812" s="90"/>
      <c r="U812" s="90"/>
      <c r="V812" s="90"/>
      <c r="W812" s="90"/>
    </row>
    <row r="813">
      <c r="A813" s="100"/>
      <c r="B813" s="100"/>
      <c r="C813" s="100"/>
      <c r="D813" s="100"/>
      <c r="E813" s="90"/>
      <c r="F813" s="90"/>
      <c r="G813" s="90"/>
      <c r="H813" s="90"/>
      <c r="I813" s="90"/>
      <c r="J813" s="90"/>
      <c r="K813" s="90"/>
      <c r="L813" s="90"/>
      <c r="M813" s="90"/>
      <c r="N813" s="90"/>
      <c r="O813" s="90"/>
      <c r="P813" s="90"/>
      <c r="Q813" s="90"/>
      <c r="R813" s="90"/>
      <c r="S813" s="90"/>
      <c r="T813" s="90"/>
      <c r="U813" s="90"/>
      <c r="V813" s="90"/>
      <c r="W813" s="90"/>
    </row>
    <row r="814">
      <c r="A814" s="100"/>
      <c r="B814" s="100"/>
      <c r="C814" s="100"/>
      <c r="D814" s="100"/>
      <c r="E814" s="90"/>
      <c r="F814" s="90"/>
      <c r="G814" s="90"/>
      <c r="H814" s="90"/>
      <c r="I814" s="90"/>
      <c r="J814" s="90"/>
      <c r="K814" s="90"/>
      <c r="L814" s="90"/>
      <c r="M814" s="90"/>
      <c r="N814" s="90"/>
      <c r="O814" s="90"/>
      <c r="P814" s="90"/>
      <c r="Q814" s="90"/>
      <c r="R814" s="90"/>
      <c r="S814" s="90"/>
      <c r="T814" s="90"/>
      <c r="U814" s="90"/>
      <c r="V814" s="90"/>
      <c r="W814" s="90"/>
    </row>
    <row r="815">
      <c r="A815" s="100"/>
      <c r="B815" s="100"/>
      <c r="C815" s="100"/>
      <c r="D815" s="100"/>
      <c r="E815" s="90"/>
      <c r="F815" s="90"/>
      <c r="G815" s="90"/>
      <c r="H815" s="90"/>
      <c r="I815" s="90"/>
      <c r="J815" s="90"/>
      <c r="K815" s="90"/>
      <c r="L815" s="90"/>
      <c r="M815" s="90"/>
      <c r="N815" s="90"/>
      <c r="O815" s="90"/>
      <c r="P815" s="90"/>
      <c r="Q815" s="90"/>
      <c r="R815" s="90"/>
      <c r="S815" s="90"/>
      <c r="T815" s="90"/>
      <c r="U815" s="90"/>
      <c r="V815" s="90"/>
      <c r="W815" s="90"/>
    </row>
    <row r="816">
      <c r="A816" s="100"/>
      <c r="B816" s="100"/>
      <c r="C816" s="100"/>
      <c r="D816" s="100"/>
      <c r="E816" s="90"/>
      <c r="F816" s="90"/>
      <c r="G816" s="90"/>
      <c r="H816" s="90"/>
      <c r="I816" s="90"/>
      <c r="J816" s="90"/>
      <c r="K816" s="90"/>
      <c r="L816" s="90"/>
      <c r="M816" s="90"/>
      <c r="N816" s="90"/>
      <c r="O816" s="90"/>
      <c r="P816" s="90"/>
      <c r="Q816" s="90"/>
      <c r="R816" s="90"/>
      <c r="S816" s="90"/>
      <c r="T816" s="90"/>
      <c r="U816" s="90"/>
      <c r="V816" s="90"/>
      <c r="W816" s="90"/>
    </row>
    <row r="817">
      <c r="A817" s="100"/>
      <c r="B817" s="100"/>
      <c r="C817" s="100"/>
      <c r="D817" s="100"/>
      <c r="E817" s="90"/>
      <c r="F817" s="90"/>
      <c r="G817" s="90"/>
      <c r="H817" s="90"/>
      <c r="I817" s="90"/>
      <c r="J817" s="90"/>
      <c r="K817" s="90"/>
      <c r="L817" s="90"/>
      <c r="M817" s="90"/>
      <c r="N817" s="90"/>
      <c r="O817" s="90"/>
      <c r="P817" s="90"/>
      <c r="Q817" s="90"/>
      <c r="R817" s="90"/>
      <c r="S817" s="90"/>
      <c r="T817" s="90"/>
      <c r="U817" s="90"/>
      <c r="V817" s="90"/>
      <c r="W817" s="90"/>
    </row>
    <row r="818">
      <c r="A818" s="100"/>
      <c r="B818" s="100"/>
      <c r="C818" s="100"/>
      <c r="D818" s="100"/>
      <c r="E818" s="90"/>
      <c r="F818" s="90"/>
      <c r="G818" s="90"/>
      <c r="H818" s="90"/>
      <c r="I818" s="90"/>
      <c r="J818" s="90"/>
      <c r="K818" s="90"/>
      <c r="L818" s="90"/>
      <c r="M818" s="90"/>
      <c r="N818" s="90"/>
      <c r="O818" s="90"/>
      <c r="P818" s="90"/>
      <c r="Q818" s="90"/>
      <c r="R818" s="90"/>
      <c r="S818" s="90"/>
      <c r="T818" s="90"/>
      <c r="U818" s="90"/>
      <c r="V818" s="90"/>
      <c r="W818" s="90"/>
    </row>
    <row r="819">
      <c r="A819" s="100"/>
      <c r="B819" s="100"/>
      <c r="C819" s="100"/>
      <c r="D819" s="100"/>
      <c r="E819" s="90"/>
      <c r="F819" s="90"/>
      <c r="G819" s="90"/>
      <c r="H819" s="90"/>
      <c r="I819" s="90"/>
      <c r="J819" s="90"/>
      <c r="K819" s="90"/>
      <c r="L819" s="90"/>
      <c r="M819" s="90"/>
      <c r="N819" s="90"/>
      <c r="O819" s="90"/>
      <c r="P819" s="90"/>
      <c r="Q819" s="90"/>
      <c r="R819" s="90"/>
      <c r="S819" s="90"/>
      <c r="T819" s="90"/>
      <c r="U819" s="90"/>
      <c r="V819" s="90"/>
      <c r="W819" s="90"/>
    </row>
    <row r="820">
      <c r="A820" s="100"/>
      <c r="B820" s="100"/>
      <c r="C820" s="100"/>
      <c r="D820" s="100"/>
      <c r="E820" s="90"/>
      <c r="F820" s="90"/>
      <c r="G820" s="90"/>
      <c r="H820" s="90"/>
      <c r="I820" s="90"/>
      <c r="J820" s="90"/>
      <c r="K820" s="90"/>
      <c r="L820" s="90"/>
      <c r="M820" s="90"/>
      <c r="N820" s="90"/>
      <c r="O820" s="90"/>
      <c r="P820" s="90"/>
      <c r="Q820" s="90"/>
      <c r="R820" s="90"/>
      <c r="S820" s="90"/>
      <c r="T820" s="90"/>
      <c r="U820" s="90"/>
      <c r="V820" s="90"/>
      <c r="W820" s="90"/>
    </row>
    <row r="821">
      <c r="A821" s="100"/>
      <c r="B821" s="100"/>
      <c r="C821" s="100"/>
      <c r="D821" s="100"/>
      <c r="E821" s="90"/>
      <c r="F821" s="90"/>
      <c r="G821" s="90"/>
      <c r="H821" s="90"/>
      <c r="I821" s="90"/>
      <c r="J821" s="90"/>
      <c r="K821" s="90"/>
      <c r="L821" s="90"/>
      <c r="M821" s="90"/>
      <c r="N821" s="90"/>
      <c r="O821" s="90"/>
      <c r="P821" s="90"/>
      <c r="Q821" s="90"/>
      <c r="R821" s="90"/>
      <c r="S821" s="90"/>
      <c r="T821" s="90"/>
      <c r="U821" s="90"/>
      <c r="V821" s="90"/>
      <c r="W821" s="90"/>
    </row>
    <row r="822">
      <c r="A822" s="100"/>
      <c r="B822" s="100"/>
      <c r="C822" s="100"/>
      <c r="D822" s="100"/>
      <c r="E822" s="90"/>
      <c r="F822" s="90"/>
      <c r="G822" s="90"/>
      <c r="H822" s="90"/>
      <c r="I822" s="90"/>
      <c r="J822" s="90"/>
      <c r="K822" s="90"/>
      <c r="L822" s="90"/>
      <c r="M822" s="90"/>
      <c r="N822" s="90"/>
      <c r="O822" s="90"/>
      <c r="P822" s="90"/>
      <c r="Q822" s="90"/>
      <c r="R822" s="90"/>
      <c r="S822" s="90"/>
      <c r="T822" s="90"/>
      <c r="U822" s="90"/>
      <c r="V822" s="90"/>
      <c r="W822" s="90"/>
    </row>
    <row r="823">
      <c r="A823" s="100"/>
      <c r="B823" s="100"/>
      <c r="C823" s="100"/>
      <c r="D823" s="100"/>
      <c r="E823" s="90"/>
      <c r="F823" s="90"/>
      <c r="G823" s="90"/>
      <c r="H823" s="90"/>
      <c r="I823" s="90"/>
      <c r="J823" s="90"/>
      <c r="K823" s="90"/>
      <c r="L823" s="90"/>
      <c r="M823" s="90"/>
      <c r="N823" s="90"/>
      <c r="O823" s="90"/>
      <c r="P823" s="90"/>
      <c r="Q823" s="90"/>
      <c r="R823" s="90"/>
      <c r="S823" s="90"/>
      <c r="T823" s="90"/>
      <c r="U823" s="90"/>
      <c r="V823" s="90"/>
      <c r="W823" s="90"/>
    </row>
    <row r="824">
      <c r="A824" s="100"/>
      <c r="B824" s="100"/>
      <c r="C824" s="100"/>
      <c r="D824" s="100"/>
      <c r="E824" s="90"/>
      <c r="F824" s="90"/>
      <c r="G824" s="90"/>
      <c r="H824" s="90"/>
      <c r="I824" s="90"/>
      <c r="J824" s="90"/>
      <c r="K824" s="90"/>
      <c r="L824" s="90"/>
      <c r="M824" s="90"/>
      <c r="N824" s="90"/>
      <c r="O824" s="90"/>
      <c r="P824" s="90"/>
      <c r="Q824" s="90"/>
      <c r="R824" s="90"/>
      <c r="S824" s="90"/>
      <c r="T824" s="90"/>
      <c r="U824" s="90"/>
      <c r="V824" s="90"/>
      <c r="W824" s="90"/>
    </row>
    <row r="825">
      <c r="A825" s="100"/>
      <c r="B825" s="100"/>
      <c r="C825" s="100"/>
      <c r="D825" s="100"/>
      <c r="E825" s="90"/>
      <c r="F825" s="90"/>
      <c r="G825" s="90"/>
      <c r="H825" s="90"/>
      <c r="I825" s="90"/>
      <c r="J825" s="90"/>
      <c r="K825" s="90"/>
      <c r="L825" s="90"/>
      <c r="M825" s="90"/>
      <c r="N825" s="90"/>
      <c r="O825" s="90"/>
      <c r="P825" s="90"/>
      <c r="Q825" s="90"/>
      <c r="R825" s="90"/>
      <c r="S825" s="90"/>
      <c r="T825" s="90"/>
      <c r="U825" s="90"/>
      <c r="V825" s="90"/>
      <c r="W825" s="90"/>
    </row>
    <row r="826">
      <c r="A826" s="100"/>
      <c r="B826" s="100"/>
      <c r="C826" s="100"/>
      <c r="D826" s="100"/>
      <c r="E826" s="90"/>
      <c r="F826" s="90"/>
      <c r="G826" s="90"/>
      <c r="H826" s="90"/>
      <c r="I826" s="90"/>
      <c r="J826" s="90"/>
      <c r="K826" s="90"/>
      <c r="L826" s="90"/>
      <c r="M826" s="90"/>
      <c r="N826" s="90"/>
      <c r="O826" s="90"/>
      <c r="P826" s="90"/>
      <c r="Q826" s="90"/>
      <c r="R826" s="90"/>
      <c r="S826" s="90"/>
      <c r="T826" s="90"/>
      <c r="U826" s="90"/>
      <c r="V826" s="90"/>
      <c r="W826" s="90"/>
    </row>
    <row r="827">
      <c r="A827" s="100"/>
      <c r="B827" s="100"/>
      <c r="C827" s="100"/>
      <c r="D827" s="100"/>
      <c r="E827" s="90"/>
      <c r="F827" s="90"/>
      <c r="G827" s="90"/>
      <c r="H827" s="90"/>
      <c r="I827" s="90"/>
      <c r="J827" s="90"/>
      <c r="K827" s="90"/>
      <c r="L827" s="90"/>
      <c r="M827" s="90"/>
      <c r="N827" s="90"/>
      <c r="O827" s="90"/>
      <c r="P827" s="90"/>
      <c r="Q827" s="90"/>
      <c r="R827" s="90"/>
      <c r="S827" s="90"/>
      <c r="T827" s="90"/>
      <c r="U827" s="90"/>
      <c r="V827" s="90"/>
      <c r="W827" s="90"/>
    </row>
    <row r="828">
      <c r="A828" s="100"/>
      <c r="B828" s="100"/>
      <c r="C828" s="100"/>
      <c r="D828" s="100"/>
      <c r="E828" s="90"/>
      <c r="F828" s="90"/>
      <c r="G828" s="90"/>
      <c r="H828" s="90"/>
      <c r="I828" s="90"/>
      <c r="J828" s="90"/>
      <c r="K828" s="90"/>
      <c r="L828" s="90"/>
      <c r="M828" s="90"/>
      <c r="N828" s="90"/>
      <c r="O828" s="90"/>
      <c r="P828" s="90"/>
      <c r="Q828" s="90"/>
      <c r="R828" s="90"/>
      <c r="S828" s="90"/>
      <c r="T828" s="90"/>
      <c r="U828" s="90"/>
      <c r="V828" s="90"/>
      <c r="W828" s="90"/>
    </row>
    <row r="829">
      <c r="A829" s="100"/>
      <c r="B829" s="100"/>
      <c r="C829" s="100"/>
      <c r="D829" s="100"/>
      <c r="E829" s="90"/>
      <c r="F829" s="90"/>
      <c r="G829" s="90"/>
      <c r="H829" s="90"/>
      <c r="I829" s="90"/>
      <c r="J829" s="90"/>
      <c r="K829" s="90"/>
      <c r="L829" s="90"/>
      <c r="M829" s="90"/>
      <c r="N829" s="90"/>
      <c r="O829" s="90"/>
      <c r="P829" s="90"/>
      <c r="Q829" s="90"/>
      <c r="R829" s="90"/>
      <c r="S829" s="90"/>
      <c r="T829" s="90"/>
      <c r="U829" s="90"/>
      <c r="V829" s="90"/>
      <c r="W829" s="90"/>
    </row>
    <row r="830">
      <c r="A830" s="100"/>
      <c r="B830" s="100"/>
      <c r="C830" s="100"/>
      <c r="D830" s="100"/>
      <c r="E830" s="90"/>
      <c r="F830" s="90"/>
      <c r="G830" s="90"/>
      <c r="H830" s="90"/>
      <c r="I830" s="90"/>
      <c r="J830" s="90"/>
      <c r="K830" s="90"/>
      <c r="L830" s="90"/>
      <c r="M830" s="90"/>
      <c r="N830" s="90"/>
      <c r="O830" s="90"/>
      <c r="P830" s="90"/>
      <c r="Q830" s="90"/>
      <c r="R830" s="90"/>
      <c r="S830" s="90"/>
      <c r="T830" s="90"/>
      <c r="U830" s="90"/>
      <c r="V830" s="90"/>
      <c r="W830" s="90"/>
    </row>
    <row r="831">
      <c r="A831" s="100"/>
      <c r="B831" s="100"/>
      <c r="C831" s="100"/>
      <c r="D831" s="100"/>
      <c r="E831" s="90"/>
      <c r="F831" s="90"/>
      <c r="G831" s="90"/>
      <c r="H831" s="90"/>
      <c r="I831" s="90"/>
      <c r="J831" s="90"/>
      <c r="K831" s="90"/>
      <c r="L831" s="90"/>
      <c r="M831" s="90"/>
      <c r="N831" s="90"/>
      <c r="O831" s="90"/>
      <c r="P831" s="90"/>
      <c r="Q831" s="90"/>
      <c r="R831" s="90"/>
      <c r="S831" s="90"/>
      <c r="T831" s="90"/>
      <c r="U831" s="90"/>
      <c r="V831" s="90"/>
      <c r="W831" s="90"/>
    </row>
    <row r="832">
      <c r="A832" s="100"/>
      <c r="B832" s="100"/>
      <c r="C832" s="100"/>
      <c r="D832" s="100"/>
      <c r="E832" s="90"/>
      <c r="F832" s="90"/>
      <c r="G832" s="90"/>
      <c r="H832" s="90"/>
      <c r="I832" s="90"/>
      <c r="J832" s="90"/>
      <c r="K832" s="90"/>
      <c r="L832" s="90"/>
      <c r="M832" s="90"/>
      <c r="N832" s="90"/>
      <c r="O832" s="90"/>
      <c r="P832" s="90"/>
      <c r="Q832" s="90"/>
      <c r="R832" s="90"/>
      <c r="S832" s="90"/>
      <c r="T832" s="90"/>
      <c r="U832" s="90"/>
      <c r="V832" s="90"/>
      <c r="W832" s="90"/>
    </row>
    <row r="833">
      <c r="A833" s="100"/>
      <c r="B833" s="100"/>
      <c r="C833" s="100"/>
      <c r="D833" s="100"/>
      <c r="E833" s="90"/>
      <c r="F833" s="90"/>
      <c r="G833" s="90"/>
      <c r="H833" s="90"/>
      <c r="I833" s="90"/>
      <c r="J833" s="90"/>
      <c r="K833" s="90"/>
      <c r="L833" s="90"/>
      <c r="M833" s="90"/>
      <c r="N833" s="90"/>
      <c r="O833" s="90"/>
      <c r="P833" s="90"/>
      <c r="Q833" s="90"/>
      <c r="R833" s="90"/>
      <c r="S833" s="90"/>
      <c r="T833" s="90"/>
      <c r="U833" s="90"/>
      <c r="V833" s="90"/>
      <c r="W833" s="90"/>
    </row>
    <row r="834">
      <c r="A834" s="100"/>
      <c r="B834" s="100"/>
      <c r="C834" s="100"/>
      <c r="D834" s="100"/>
      <c r="E834" s="90"/>
      <c r="F834" s="90"/>
      <c r="G834" s="90"/>
      <c r="H834" s="90"/>
      <c r="I834" s="90"/>
      <c r="J834" s="90"/>
      <c r="K834" s="90"/>
      <c r="L834" s="90"/>
      <c r="M834" s="90"/>
      <c r="N834" s="90"/>
      <c r="O834" s="90"/>
      <c r="P834" s="90"/>
      <c r="Q834" s="90"/>
      <c r="R834" s="90"/>
      <c r="S834" s="90"/>
      <c r="T834" s="90"/>
      <c r="U834" s="90"/>
      <c r="V834" s="90"/>
      <c r="W834" s="90"/>
    </row>
    <row r="835">
      <c r="A835" s="100"/>
      <c r="B835" s="100"/>
      <c r="C835" s="100"/>
      <c r="D835" s="100"/>
      <c r="E835" s="90"/>
      <c r="F835" s="90"/>
      <c r="G835" s="90"/>
      <c r="H835" s="90"/>
      <c r="I835" s="90"/>
      <c r="J835" s="90"/>
      <c r="K835" s="90"/>
      <c r="L835" s="90"/>
      <c r="M835" s="90"/>
      <c r="N835" s="90"/>
      <c r="O835" s="90"/>
      <c r="P835" s="90"/>
      <c r="Q835" s="90"/>
      <c r="R835" s="90"/>
      <c r="S835" s="90"/>
      <c r="T835" s="90"/>
      <c r="U835" s="90"/>
      <c r="V835" s="90"/>
      <c r="W835" s="90"/>
    </row>
    <row r="836">
      <c r="A836" s="100"/>
      <c r="B836" s="100"/>
      <c r="C836" s="100"/>
      <c r="D836" s="100"/>
      <c r="E836" s="90"/>
      <c r="F836" s="90"/>
      <c r="G836" s="90"/>
      <c r="H836" s="90"/>
      <c r="I836" s="90"/>
      <c r="J836" s="90"/>
      <c r="K836" s="90"/>
      <c r="L836" s="90"/>
      <c r="M836" s="90"/>
      <c r="N836" s="90"/>
      <c r="O836" s="90"/>
      <c r="P836" s="90"/>
      <c r="Q836" s="90"/>
      <c r="R836" s="90"/>
      <c r="S836" s="90"/>
      <c r="T836" s="90"/>
      <c r="U836" s="90"/>
      <c r="V836" s="90"/>
      <c r="W836" s="90"/>
    </row>
    <row r="837">
      <c r="A837" s="100"/>
      <c r="B837" s="100"/>
      <c r="C837" s="100"/>
      <c r="D837" s="100"/>
      <c r="E837" s="90"/>
      <c r="F837" s="90"/>
      <c r="G837" s="90"/>
      <c r="H837" s="90"/>
      <c r="I837" s="90"/>
      <c r="J837" s="90"/>
      <c r="K837" s="90"/>
      <c r="L837" s="90"/>
      <c r="M837" s="90"/>
      <c r="N837" s="90"/>
      <c r="O837" s="90"/>
      <c r="P837" s="90"/>
      <c r="Q837" s="90"/>
      <c r="R837" s="90"/>
      <c r="S837" s="90"/>
      <c r="T837" s="90"/>
      <c r="U837" s="90"/>
      <c r="V837" s="90"/>
      <c r="W837" s="90"/>
    </row>
    <row r="838">
      <c r="A838" s="100"/>
      <c r="B838" s="100"/>
      <c r="C838" s="100"/>
      <c r="D838" s="100"/>
      <c r="E838" s="90"/>
      <c r="F838" s="90"/>
      <c r="G838" s="90"/>
      <c r="H838" s="90"/>
      <c r="I838" s="90"/>
      <c r="J838" s="90"/>
      <c r="K838" s="90"/>
      <c r="L838" s="90"/>
      <c r="M838" s="90"/>
      <c r="N838" s="90"/>
      <c r="O838" s="90"/>
      <c r="P838" s="90"/>
      <c r="Q838" s="90"/>
      <c r="R838" s="90"/>
      <c r="S838" s="90"/>
      <c r="T838" s="90"/>
      <c r="U838" s="90"/>
      <c r="V838" s="90"/>
      <c r="W838" s="90"/>
    </row>
    <row r="839">
      <c r="A839" s="100"/>
      <c r="B839" s="100"/>
      <c r="C839" s="100"/>
      <c r="D839" s="100"/>
      <c r="E839" s="90"/>
      <c r="F839" s="90"/>
      <c r="G839" s="90"/>
      <c r="H839" s="90"/>
      <c r="I839" s="90"/>
      <c r="J839" s="90"/>
      <c r="K839" s="90"/>
      <c r="L839" s="90"/>
      <c r="M839" s="90"/>
      <c r="N839" s="90"/>
      <c r="O839" s="90"/>
      <c r="P839" s="90"/>
      <c r="Q839" s="90"/>
      <c r="R839" s="90"/>
      <c r="S839" s="90"/>
      <c r="T839" s="90"/>
      <c r="U839" s="90"/>
      <c r="V839" s="90"/>
      <c r="W839" s="90"/>
    </row>
    <row r="840">
      <c r="A840" s="100"/>
      <c r="B840" s="100"/>
      <c r="C840" s="100"/>
      <c r="D840" s="100"/>
      <c r="E840" s="90"/>
      <c r="F840" s="90"/>
      <c r="G840" s="90"/>
      <c r="H840" s="90"/>
      <c r="I840" s="90"/>
      <c r="J840" s="90"/>
      <c r="K840" s="90"/>
      <c r="L840" s="90"/>
      <c r="M840" s="90"/>
      <c r="N840" s="90"/>
      <c r="O840" s="90"/>
      <c r="P840" s="90"/>
      <c r="Q840" s="90"/>
      <c r="R840" s="90"/>
      <c r="S840" s="90"/>
      <c r="T840" s="90"/>
      <c r="U840" s="90"/>
      <c r="V840" s="90"/>
      <c r="W840" s="90"/>
    </row>
    <row r="841">
      <c r="A841" s="100"/>
      <c r="B841" s="100"/>
      <c r="C841" s="100"/>
      <c r="D841" s="100"/>
      <c r="E841" s="90"/>
      <c r="F841" s="90"/>
      <c r="G841" s="90"/>
      <c r="H841" s="90"/>
      <c r="I841" s="90"/>
      <c r="J841" s="90"/>
      <c r="K841" s="90"/>
      <c r="L841" s="90"/>
      <c r="M841" s="90"/>
      <c r="N841" s="90"/>
      <c r="O841" s="90"/>
      <c r="P841" s="90"/>
      <c r="Q841" s="90"/>
      <c r="R841" s="90"/>
      <c r="S841" s="90"/>
      <c r="T841" s="90"/>
      <c r="U841" s="90"/>
      <c r="V841" s="90"/>
      <c r="W841" s="90"/>
    </row>
    <row r="842">
      <c r="A842" s="100"/>
      <c r="B842" s="100"/>
      <c r="C842" s="100"/>
      <c r="D842" s="100"/>
      <c r="E842" s="90"/>
      <c r="F842" s="90"/>
      <c r="G842" s="90"/>
      <c r="H842" s="90"/>
      <c r="I842" s="90"/>
      <c r="J842" s="90"/>
      <c r="K842" s="90"/>
      <c r="L842" s="90"/>
      <c r="M842" s="90"/>
      <c r="N842" s="90"/>
      <c r="O842" s="90"/>
      <c r="P842" s="90"/>
      <c r="Q842" s="90"/>
      <c r="R842" s="90"/>
      <c r="S842" s="90"/>
      <c r="T842" s="90"/>
      <c r="U842" s="90"/>
      <c r="V842" s="90"/>
      <c r="W842" s="90"/>
    </row>
    <row r="843">
      <c r="A843" s="100"/>
      <c r="B843" s="100"/>
      <c r="C843" s="100"/>
      <c r="D843" s="100"/>
      <c r="E843" s="90"/>
      <c r="F843" s="90"/>
      <c r="G843" s="90"/>
      <c r="H843" s="90"/>
      <c r="I843" s="90"/>
      <c r="J843" s="90"/>
      <c r="K843" s="90"/>
      <c r="L843" s="90"/>
      <c r="M843" s="90"/>
      <c r="N843" s="90"/>
      <c r="O843" s="90"/>
      <c r="P843" s="90"/>
      <c r="Q843" s="90"/>
      <c r="R843" s="90"/>
      <c r="S843" s="90"/>
      <c r="T843" s="90"/>
      <c r="U843" s="90"/>
      <c r="V843" s="90"/>
      <c r="W843" s="90"/>
    </row>
    <row r="844">
      <c r="A844" s="100"/>
      <c r="B844" s="100"/>
      <c r="C844" s="100"/>
      <c r="D844" s="100"/>
      <c r="E844" s="90"/>
      <c r="F844" s="90"/>
      <c r="G844" s="90"/>
      <c r="H844" s="90"/>
      <c r="I844" s="90"/>
      <c r="J844" s="90"/>
      <c r="K844" s="90"/>
      <c r="L844" s="90"/>
      <c r="M844" s="90"/>
      <c r="N844" s="90"/>
      <c r="O844" s="90"/>
      <c r="P844" s="90"/>
      <c r="Q844" s="90"/>
      <c r="R844" s="90"/>
      <c r="S844" s="90"/>
      <c r="T844" s="90"/>
      <c r="U844" s="90"/>
      <c r="V844" s="90"/>
      <c r="W844" s="90"/>
    </row>
    <row r="845">
      <c r="A845" s="100"/>
      <c r="B845" s="100"/>
      <c r="C845" s="100"/>
      <c r="D845" s="100"/>
      <c r="E845" s="90"/>
      <c r="F845" s="90"/>
      <c r="G845" s="90"/>
      <c r="H845" s="90"/>
      <c r="I845" s="90"/>
      <c r="J845" s="90"/>
      <c r="K845" s="90"/>
      <c r="L845" s="90"/>
      <c r="M845" s="90"/>
      <c r="N845" s="90"/>
      <c r="O845" s="90"/>
      <c r="P845" s="90"/>
      <c r="Q845" s="90"/>
      <c r="R845" s="90"/>
      <c r="S845" s="90"/>
      <c r="T845" s="90"/>
      <c r="U845" s="90"/>
      <c r="V845" s="90"/>
      <c r="W845" s="90"/>
    </row>
    <row r="846">
      <c r="A846" s="100"/>
      <c r="B846" s="100"/>
      <c r="C846" s="100"/>
      <c r="D846" s="100"/>
      <c r="E846" s="90"/>
      <c r="F846" s="90"/>
      <c r="G846" s="90"/>
      <c r="H846" s="90"/>
      <c r="I846" s="90"/>
      <c r="J846" s="90"/>
      <c r="K846" s="90"/>
      <c r="L846" s="90"/>
      <c r="M846" s="90"/>
      <c r="N846" s="90"/>
      <c r="O846" s="90"/>
      <c r="P846" s="90"/>
      <c r="Q846" s="90"/>
      <c r="R846" s="90"/>
      <c r="S846" s="90"/>
      <c r="T846" s="90"/>
      <c r="U846" s="90"/>
      <c r="V846" s="90"/>
      <c r="W846" s="90"/>
    </row>
    <row r="847">
      <c r="A847" s="100"/>
      <c r="B847" s="100"/>
      <c r="C847" s="100"/>
      <c r="D847" s="100"/>
      <c r="E847" s="90"/>
      <c r="F847" s="90"/>
      <c r="G847" s="90"/>
      <c r="H847" s="90"/>
      <c r="I847" s="90"/>
      <c r="J847" s="90"/>
      <c r="K847" s="90"/>
      <c r="L847" s="90"/>
      <c r="M847" s="90"/>
      <c r="N847" s="90"/>
      <c r="O847" s="90"/>
      <c r="P847" s="90"/>
      <c r="Q847" s="90"/>
      <c r="R847" s="90"/>
      <c r="S847" s="90"/>
      <c r="T847" s="90"/>
      <c r="U847" s="90"/>
      <c r="V847" s="90"/>
      <c r="W847" s="90"/>
    </row>
    <row r="848">
      <c r="A848" s="100"/>
      <c r="B848" s="100"/>
      <c r="C848" s="100"/>
      <c r="D848" s="100"/>
      <c r="E848" s="90"/>
      <c r="F848" s="90"/>
      <c r="G848" s="90"/>
      <c r="H848" s="90"/>
      <c r="I848" s="90"/>
      <c r="J848" s="90"/>
      <c r="K848" s="90"/>
      <c r="L848" s="90"/>
      <c r="M848" s="90"/>
      <c r="N848" s="90"/>
      <c r="O848" s="90"/>
      <c r="P848" s="90"/>
      <c r="Q848" s="90"/>
      <c r="R848" s="90"/>
      <c r="S848" s="90"/>
      <c r="T848" s="90"/>
      <c r="U848" s="90"/>
      <c r="V848" s="90"/>
      <c r="W848" s="90"/>
    </row>
    <row r="849">
      <c r="A849" s="100"/>
      <c r="B849" s="100"/>
      <c r="C849" s="100"/>
      <c r="D849" s="100"/>
      <c r="E849" s="90"/>
      <c r="F849" s="90"/>
      <c r="G849" s="90"/>
      <c r="H849" s="90"/>
      <c r="I849" s="90"/>
      <c r="J849" s="90"/>
      <c r="K849" s="90"/>
      <c r="L849" s="90"/>
      <c r="M849" s="90"/>
      <c r="N849" s="90"/>
      <c r="O849" s="90"/>
      <c r="P849" s="90"/>
      <c r="Q849" s="90"/>
      <c r="R849" s="90"/>
      <c r="S849" s="90"/>
      <c r="T849" s="90"/>
      <c r="U849" s="90"/>
      <c r="V849" s="90"/>
      <c r="W849" s="90"/>
    </row>
    <row r="850">
      <c r="A850" s="100"/>
      <c r="B850" s="100"/>
      <c r="C850" s="100"/>
      <c r="D850" s="100"/>
      <c r="E850" s="90"/>
      <c r="F850" s="90"/>
      <c r="G850" s="90"/>
      <c r="H850" s="90"/>
      <c r="I850" s="90"/>
      <c r="J850" s="90"/>
      <c r="K850" s="90"/>
      <c r="L850" s="90"/>
      <c r="M850" s="90"/>
      <c r="N850" s="90"/>
      <c r="O850" s="90"/>
      <c r="P850" s="90"/>
      <c r="Q850" s="90"/>
      <c r="R850" s="90"/>
      <c r="S850" s="90"/>
      <c r="T850" s="90"/>
      <c r="U850" s="90"/>
      <c r="V850" s="90"/>
      <c r="W850" s="90"/>
    </row>
    <row r="851">
      <c r="A851" s="100"/>
      <c r="B851" s="100"/>
      <c r="C851" s="100"/>
      <c r="D851" s="100"/>
      <c r="E851" s="90"/>
      <c r="F851" s="90"/>
      <c r="G851" s="90"/>
      <c r="H851" s="90"/>
      <c r="I851" s="90"/>
      <c r="J851" s="90"/>
      <c r="K851" s="90"/>
      <c r="L851" s="90"/>
      <c r="M851" s="90"/>
      <c r="N851" s="90"/>
      <c r="O851" s="90"/>
      <c r="P851" s="90"/>
      <c r="Q851" s="90"/>
      <c r="R851" s="90"/>
      <c r="S851" s="90"/>
      <c r="T851" s="90"/>
      <c r="U851" s="90"/>
      <c r="V851" s="90"/>
      <c r="W851" s="90"/>
    </row>
    <row r="852">
      <c r="A852" s="100"/>
      <c r="B852" s="100"/>
      <c r="C852" s="100"/>
      <c r="D852" s="100"/>
      <c r="E852" s="90"/>
      <c r="F852" s="90"/>
      <c r="G852" s="90"/>
      <c r="H852" s="90"/>
      <c r="I852" s="90"/>
      <c r="J852" s="90"/>
      <c r="K852" s="90"/>
      <c r="L852" s="90"/>
      <c r="M852" s="90"/>
      <c r="N852" s="90"/>
      <c r="O852" s="90"/>
      <c r="P852" s="90"/>
      <c r="Q852" s="90"/>
      <c r="R852" s="90"/>
      <c r="S852" s="90"/>
      <c r="T852" s="90"/>
      <c r="U852" s="90"/>
      <c r="V852" s="90"/>
      <c r="W852" s="90"/>
    </row>
    <row r="853">
      <c r="A853" s="100"/>
      <c r="B853" s="100"/>
      <c r="C853" s="100"/>
      <c r="D853" s="100"/>
      <c r="E853" s="90"/>
      <c r="F853" s="90"/>
      <c r="G853" s="90"/>
      <c r="H853" s="90"/>
      <c r="I853" s="90"/>
      <c r="J853" s="90"/>
      <c r="K853" s="90"/>
      <c r="L853" s="90"/>
      <c r="M853" s="90"/>
      <c r="N853" s="90"/>
      <c r="O853" s="90"/>
      <c r="P853" s="90"/>
      <c r="Q853" s="90"/>
      <c r="R853" s="90"/>
      <c r="S853" s="90"/>
      <c r="T853" s="90"/>
      <c r="U853" s="90"/>
      <c r="V853" s="90"/>
      <c r="W853" s="90"/>
    </row>
    <row r="854">
      <c r="A854" s="100"/>
      <c r="B854" s="100"/>
      <c r="C854" s="100"/>
      <c r="D854" s="100"/>
      <c r="E854" s="90"/>
      <c r="F854" s="90"/>
      <c r="G854" s="90"/>
      <c r="H854" s="90"/>
      <c r="I854" s="90"/>
      <c r="J854" s="90"/>
      <c r="K854" s="90"/>
      <c r="L854" s="90"/>
      <c r="M854" s="90"/>
      <c r="N854" s="90"/>
      <c r="O854" s="90"/>
      <c r="P854" s="90"/>
      <c r="Q854" s="90"/>
      <c r="R854" s="90"/>
      <c r="S854" s="90"/>
      <c r="T854" s="90"/>
      <c r="U854" s="90"/>
      <c r="V854" s="90"/>
      <c r="W854" s="90"/>
    </row>
    <row r="855">
      <c r="A855" s="100"/>
      <c r="B855" s="100"/>
      <c r="C855" s="100"/>
      <c r="D855" s="100"/>
      <c r="E855" s="90"/>
      <c r="F855" s="90"/>
      <c r="G855" s="90"/>
      <c r="H855" s="90"/>
      <c r="I855" s="90"/>
      <c r="J855" s="90"/>
      <c r="K855" s="90"/>
      <c r="L855" s="90"/>
      <c r="M855" s="90"/>
      <c r="N855" s="90"/>
      <c r="O855" s="90"/>
      <c r="P855" s="90"/>
      <c r="Q855" s="90"/>
      <c r="R855" s="90"/>
      <c r="S855" s="90"/>
      <c r="T855" s="90"/>
      <c r="U855" s="90"/>
      <c r="V855" s="90"/>
      <c r="W855" s="90"/>
    </row>
    <row r="856">
      <c r="A856" s="100"/>
      <c r="B856" s="100"/>
      <c r="C856" s="100"/>
      <c r="D856" s="100"/>
      <c r="E856" s="90"/>
      <c r="F856" s="90"/>
      <c r="G856" s="90"/>
      <c r="H856" s="90"/>
      <c r="I856" s="90"/>
      <c r="J856" s="90"/>
      <c r="K856" s="90"/>
      <c r="L856" s="90"/>
      <c r="M856" s="90"/>
      <c r="N856" s="90"/>
      <c r="O856" s="90"/>
      <c r="P856" s="90"/>
      <c r="Q856" s="90"/>
      <c r="R856" s="90"/>
      <c r="S856" s="90"/>
      <c r="T856" s="90"/>
      <c r="U856" s="90"/>
      <c r="V856" s="90"/>
      <c r="W856" s="90"/>
    </row>
    <row r="857">
      <c r="A857" s="100"/>
      <c r="B857" s="100"/>
      <c r="C857" s="100"/>
      <c r="D857" s="100"/>
      <c r="E857" s="90"/>
      <c r="F857" s="90"/>
      <c r="G857" s="90"/>
      <c r="H857" s="90"/>
      <c r="I857" s="90"/>
      <c r="J857" s="90"/>
      <c r="K857" s="90"/>
      <c r="L857" s="90"/>
      <c r="M857" s="90"/>
      <c r="N857" s="90"/>
      <c r="O857" s="90"/>
      <c r="P857" s="90"/>
      <c r="Q857" s="90"/>
      <c r="R857" s="90"/>
      <c r="S857" s="90"/>
      <c r="T857" s="90"/>
      <c r="U857" s="90"/>
      <c r="V857" s="90"/>
      <c r="W857" s="90"/>
    </row>
    <row r="858">
      <c r="A858" s="100"/>
      <c r="B858" s="100"/>
      <c r="C858" s="100"/>
      <c r="D858" s="100"/>
      <c r="E858" s="90"/>
      <c r="F858" s="90"/>
      <c r="G858" s="90"/>
      <c r="H858" s="90"/>
      <c r="I858" s="90"/>
      <c r="J858" s="90"/>
      <c r="K858" s="90"/>
      <c r="L858" s="90"/>
      <c r="M858" s="90"/>
      <c r="N858" s="90"/>
      <c r="O858" s="90"/>
      <c r="P858" s="90"/>
      <c r="Q858" s="90"/>
      <c r="R858" s="90"/>
      <c r="S858" s="90"/>
      <c r="T858" s="90"/>
      <c r="U858" s="90"/>
      <c r="V858" s="90"/>
      <c r="W858" s="90"/>
    </row>
    <row r="859">
      <c r="A859" s="100"/>
      <c r="B859" s="100"/>
      <c r="C859" s="100"/>
      <c r="D859" s="100"/>
      <c r="E859" s="90"/>
      <c r="F859" s="90"/>
      <c r="G859" s="90"/>
      <c r="H859" s="90"/>
      <c r="I859" s="90"/>
      <c r="J859" s="90"/>
      <c r="K859" s="90"/>
      <c r="L859" s="90"/>
      <c r="M859" s="90"/>
      <c r="N859" s="90"/>
      <c r="O859" s="90"/>
      <c r="P859" s="90"/>
      <c r="Q859" s="90"/>
      <c r="R859" s="90"/>
      <c r="S859" s="90"/>
      <c r="T859" s="90"/>
      <c r="U859" s="90"/>
      <c r="V859" s="90"/>
      <c r="W859" s="90"/>
    </row>
    <row r="860">
      <c r="A860" s="100"/>
      <c r="B860" s="100"/>
      <c r="C860" s="100"/>
      <c r="D860" s="100"/>
      <c r="E860" s="90"/>
      <c r="F860" s="90"/>
      <c r="G860" s="90"/>
      <c r="H860" s="90"/>
      <c r="I860" s="90"/>
      <c r="J860" s="90"/>
      <c r="K860" s="90"/>
      <c r="L860" s="90"/>
      <c r="M860" s="90"/>
      <c r="N860" s="90"/>
      <c r="O860" s="90"/>
      <c r="P860" s="90"/>
      <c r="Q860" s="90"/>
      <c r="R860" s="90"/>
      <c r="S860" s="90"/>
      <c r="T860" s="90"/>
      <c r="U860" s="90"/>
      <c r="V860" s="90"/>
      <c r="W860" s="90"/>
    </row>
    <row r="861">
      <c r="A861" s="100"/>
      <c r="B861" s="100"/>
      <c r="C861" s="100"/>
      <c r="D861" s="100"/>
      <c r="E861" s="90"/>
      <c r="F861" s="90"/>
      <c r="G861" s="90"/>
      <c r="H861" s="90"/>
      <c r="I861" s="90"/>
      <c r="J861" s="90"/>
      <c r="K861" s="90"/>
      <c r="L861" s="90"/>
      <c r="M861" s="90"/>
      <c r="N861" s="90"/>
      <c r="O861" s="90"/>
      <c r="P861" s="90"/>
      <c r="Q861" s="90"/>
      <c r="R861" s="90"/>
      <c r="S861" s="90"/>
      <c r="T861" s="90"/>
      <c r="U861" s="90"/>
      <c r="V861" s="90"/>
      <c r="W861" s="90"/>
    </row>
    <row r="862">
      <c r="A862" s="100"/>
      <c r="B862" s="100"/>
      <c r="C862" s="100"/>
      <c r="D862" s="100"/>
      <c r="E862" s="90"/>
      <c r="F862" s="90"/>
      <c r="G862" s="90"/>
      <c r="H862" s="90"/>
      <c r="I862" s="90"/>
      <c r="J862" s="90"/>
      <c r="K862" s="90"/>
      <c r="L862" s="90"/>
      <c r="M862" s="90"/>
      <c r="N862" s="90"/>
      <c r="O862" s="90"/>
      <c r="P862" s="90"/>
      <c r="Q862" s="90"/>
      <c r="R862" s="90"/>
      <c r="S862" s="90"/>
      <c r="T862" s="90"/>
      <c r="U862" s="90"/>
      <c r="V862" s="90"/>
      <c r="W862" s="90"/>
    </row>
    <row r="863">
      <c r="A863" s="100"/>
      <c r="B863" s="100"/>
      <c r="C863" s="100"/>
      <c r="D863" s="100"/>
      <c r="E863" s="90"/>
      <c r="F863" s="90"/>
      <c r="G863" s="90"/>
      <c r="H863" s="90"/>
      <c r="I863" s="90"/>
      <c r="J863" s="90"/>
      <c r="K863" s="90"/>
      <c r="L863" s="90"/>
      <c r="M863" s="90"/>
      <c r="N863" s="90"/>
      <c r="O863" s="90"/>
      <c r="P863" s="90"/>
      <c r="Q863" s="90"/>
      <c r="R863" s="90"/>
      <c r="S863" s="90"/>
      <c r="T863" s="90"/>
      <c r="U863" s="90"/>
      <c r="V863" s="90"/>
      <c r="W863" s="90"/>
    </row>
    <row r="864">
      <c r="A864" s="100"/>
      <c r="B864" s="100"/>
      <c r="C864" s="100"/>
      <c r="D864" s="100"/>
      <c r="E864" s="90"/>
      <c r="F864" s="90"/>
      <c r="G864" s="90"/>
      <c r="H864" s="90"/>
      <c r="I864" s="90"/>
      <c r="J864" s="90"/>
      <c r="K864" s="90"/>
      <c r="L864" s="90"/>
      <c r="M864" s="90"/>
      <c r="N864" s="90"/>
      <c r="O864" s="90"/>
      <c r="P864" s="90"/>
      <c r="Q864" s="90"/>
      <c r="R864" s="90"/>
      <c r="S864" s="90"/>
      <c r="T864" s="90"/>
      <c r="U864" s="90"/>
      <c r="V864" s="90"/>
      <c r="W864" s="90"/>
    </row>
    <row r="865">
      <c r="A865" s="100"/>
      <c r="B865" s="100"/>
      <c r="C865" s="100"/>
      <c r="D865" s="100"/>
      <c r="E865" s="90"/>
      <c r="F865" s="90"/>
      <c r="G865" s="90"/>
      <c r="H865" s="90"/>
      <c r="I865" s="90"/>
      <c r="J865" s="90"/>
      <c r="K865" s="90"/>
      <c r="L865" s="90"/>
      <c r="M865" s="90"/>
      <c r="N865" s="90"/>
      <c r="O865" s="90"/>
      <c r="P865" s="90"/>
      <c r="Q865" s="90"/>
      <c r="R865" s="90"/>
      <c r="S865" s="90"/>
      <c r="T865" s="90"/>
      <c r="U865" s="90"/>
      <c r="V865" s="90"/>
      <c r="W865" s="90"/>
    </row>
    <row r="866">
      <c r="A866" s="100"/>
      <c r="B866" s="100"/>
      <c r="C866" s="100"/>
      <c r="D866" s="100"/>
      <c r="E866" s="90"/>
      <c r="F866" s="90"/>
      <c r="G866" s="90"/>
      <c r="H866" s="90"/>
      <c r="I866" s="90"/>
      <c r="J866" s="90"/>
      <c r="K866" s="90"/>
      <c r="L866" s="90"/>
      <c r="M866" s="90"/>
      <c r="N866" s="90"/>
      <c r="O866" s="90"/>
      <c r="P866" s="90"/>
      <c r="Q866" s="90"/>
      <c r="R866" s="90"/>
      <c r="S866" s="90"/>
      <c r="T866" s="90"/>
      <c r="U866" s="90"/>
      <c r="V866" s="90"/>
      <c r="W866" s="90"/>
    </row>
    <row r="867">
      <c r="A867" s="100"/>
      <c r="B867" s="100"/>
      <c r="C867" s="100"/>
      <c r="D867" s="100"/>
      <c r="E867" s="90"/>
      <c r="F867" s="90"/>
      <c r="G867" s="90"/>
      <c r="H867" s="90"/>
      <c r="I867" s="90"/>
      <c r="J867" s="90"/>
      <c r="K867" s="90"/>
      <c r="L867" s="90"/>
      <c r="M867" s="90"/>
      <c r="N867" s="90"/>
      <c r="O867" s="90"/>
      <c r="P867" s="90"/>
      <c r="Q867" s="90"/>
      <c r="R867" s="90"/>
      <c r="S867" s="90"/>
      <c r="T867" s="90"/>
      <c r="U867" s="90"/>
      <c r="V867" s="90"/>
      <c r="W867" s="90"/>
    </row>
    <row r="868">
      <c r="A868" s="100"/>
      <c r="B868" s="100"/>
      <c r="C868" s="100"/>
      <c r="D868" s="100"/>
      <c r="E868" s="90"/>
      <c r="F868" s="90"/>
      <c r="G868" s="90"/>
      <c r="H868" s="90"/>
      <c r="I868" s="90"/>
      <c r="J868" s="90"/>
      <c r="K868" s="90"/>
      <c r="L868" s="90"/>
      <c r="M868" s="90"/>
      <c r="N868" s="90"/>
      <c r="O868" s="90"/>
      <c r="P868" s="90"/>
      <c r="Q868" s="90"/>
      <c r="R868" s="90"/>
      <c r="S868" s="90"/>
      <c r="T868" s="90"/>
      <c r="U868" s="90"/>
      <c r="V868" s="90"/>
      <c r="W868" s="90"/>
    </row>
    <row r="869">
      <c r="A869" s="100"/>
      <c r="B869" s="100"/>
      <c r="C869" s="100"/>
      <c r="D869" s="100"/>
      <c r="E869" s="90"/>
      <c r="F869" s="90"/>
      <c r="G869" s="90"/>
      <c r="H869" s="90"/>
      <c r="I869" s="90"/>
      <c r="J869" s="90"/>
      <c r="K869" s="90"/>
      <c r="L869" s="90"/>
      <c r="M869" s="90"/>
      <c r="N869" s="90"/>
      <c r="O869" s="90"/>
      <c r="P869" s="90"/>
      <c r="Q869" s="90"/>
      <c r="R869" s="90"/>
      <c r="S869" s="90"/>
      <c r="T869" s="90"/>
      <c r="U869" s="90"/>
      <c r="V869" s="90"/>
      <c r="W869" s="90"/>
    </row>
    <row r="870">
      <c r="A870" s="100"/>
      <c r="B870" s="100"/>
      <c r="C870" s="100"/>
      <c r="D870" s="100"/>
      <c r="E870" s="90"/>
      <c r="F870" s="90"/>
      <c r="G870" s="90"/>
      <c r="H870" s="90"/>
      <c r="I870" s="90"/>
      <c r="J870" s="90"/>
      <c r="K870" s="90"/>
      <c r="L870" s="90"/>
      <c r="M870" s="90"/>
      <c r="N870" s="90"/>
      <c r="O870" s="90"/>
      <c r="P870" s="90"/>
      <c r="Q870" s="90"/>
      <c r="R870" s="90"/>
      <c r="S870" s="90"/>
      <c r="T870" s="90"/>
      <c r="U870" s="90"/>
      <c r="V870" s="90"/>
      <c r="W870" s="90"/>
    </row>
    <row r="871">
      <c r="A871" s="100"/>
      <c r="B871" s="100"/>
      <c r="C871" s="100"/>
      <c r="D871" s="100"/>
      <c r="E871" s="90"/>
      <c r="F871" s="90"/>
      <c r="G871" s="90"/>
      <c r="H871" s="90"/>
      <c r="I871" s="90"/>
      <c r="J871" s="90"/>
      <c r="K871" s="90"/>
      <c r="L871" s="90"/>
      <c r="M871" s="90"/>
      <c r="N871" s="90"/>
      <c r="O871" s="90"/>
      <c r="P871" s="90"/>
      <c r="Q871" s="90"/>
      <c r="R871" s="90"/>
      <c r="S871" s="90"/>
      <c r="T871" s="90"/>
      <c r="U871" s="90"/>
      <c r="V871" s="90"/>
      <c r="W871" s="90"/>
    </row>
    <row r="872">
      <c r="A872" s="100"/>
      <c r="B872" s="100"/>
      <c r="C872" s="100"/>
      <c r="D872" s="100"/>
      <c r="E872" s="90"/>
      <c r="F872" s="90"/>
      <c r="G872" s="90"/>
      <c r="H872" s="90"/>
      <c r="I872" s="90"/>
      <c r="J872" s="90"/>
      <c r="K872" s="90"/>
      <c r="L872" s="90"/>
      <c r="M872" s="90"/>
      <c r="N872" s="90"/>
      <c r="O872" s="90"/>
      <c r="P872" s="90"/>
      <c r="Q872" s="90"/>
      <c r="R872" s="90"/>
      <c r="S872" s="90"/>
      <c r="T872" s="90"/>
      <c r="U872" s="90"/>
      <c r="V872" s="90"/>
      <c r="W872" s="90"/>
    </row>
    <row r="873">
      <c r="A873" s="100"/>
      <c r="B873" s="100"/>
      <c r="C873" s="100"/>
      <c r="D873" s="100"/>
      <c r="E873" s="90"/>
      <c r="F873" s="90"/>
      <c r="G873" s="90"/>
      <c r="H873" s="90"/>
      <c r="I873" s="90"/>
      <c r="J873" s="90"/>
      <c r="K873" s="90"/>
      <c r="L873" s="90"/>
      <c r="M873" s="90"/>
      <c r="N873" s="90"/>
      <c r="O873" s="90"/>
      <c r="P873" s="90"/>
      <c r="Q873" s="90"/>
      <c r="R873" s="90"/>
      <c r="S873" s="90"/>
      <c r="T873" s="90"/>
      <c r="U873" s="90"/>
      <c r="V873" s="90"/>
      <c r="W873" s="90"/>
    </row>
    <row r="874">
      <c r="A874" s="100"/>
      <c r="B874" s="100"/>
      <c r="C874" s="100"/>
      <c r="D874" s="100"/>
      <c r="E874" s="90"/>
      <c r="F874" s="90"/>
      <c r="G874" s="90"/>
      <c r="H874" s="90"/>
      <c r="I874" s="90"/>
      <c r="J874" s="90"/>
      <c r="K874" s="90"/>
      <c r="L874" s="90"/>
      <c r="M874" s="90"/>
      <c r="N874" s="90"/>
      <c r="O874" s="90"/>
      <c r="P874" s="90"/>
      <c r="Q874" s="90"/>
      <c r="R874" s="90"/>
      <c r="S874" s="90"/>
      <c r="T874" s="90"/>
      <c r="U874" s="90"/>
      <c r="V874" s="90"/>
      <c r="W874" s="90"/>
    </row>
    <row r="875">
      <c r="A875" s="100"/>
      <c r="B875" s="100"/>
      <c r="C875" s="100"/>
      <c r="D875" s="100"/>
      <c r="E875" s="90"/>
      <c r="F875" s="90"/>
      <c r="G875" s="90"/>
      <c r="H875" s="90"/>
      <c r="I875" s="90"/>
      <c r="J875" s="90"/>
      <c r="K875" s="90"/>
      <c r="L875" s="90"/>
      <c r="M875" s="90"/>
      <c r="N875" s="90"/>
      <c r="O875" s="90"/>
      <c r="P875" s="90"/>
      <c r="Q875" s="90"/>
      <c r="R875" s="90"/>
      <c r="S875" s="90"/>
      <c r="T875" s="90"/>
      <c r="U875" s="90"/>
      <c r="V875" s="90"/>
      <c r="W875" s="90"/>
    </row>
    <row r="876">
      <c r="A876" s="100"/>
      <c r="B876" s="100"/>
      <c r="C876" s="100"/>
      <c r="D876" s="100"/>
      <c r="E876" s="90"/>
      <c r="F876" s="90"/>
      <c r="G876" s="90"/>
      <c r="H876" s="90"/>
      <c r="I876" s="90"/>
      <c r="J876" s="90"/>
      <c r="K876" s="90"/>
      <c r="L876" s="90"/>
      <c r="M876" s="90"/>
      <c r="N876" s="90"/>
      <c r="O876" s="90"/>
      <c r="P876" s="90"/>
      <c r="Q876" s="90"/>
      <c r="R876" s="90"/>
      <c r="S876" s="90"/>
      <c r="T876" s="90"/>
      <c r="U876" s="90"/>
      <c r="V876" s="90"/>
      <c r="W876" s="90"/>
    </row>
    <row r="877">
      <c r="A877" s="100"/>
      <c r="B877" s="100"/>
      <c r="C877" s="100"/>
      <c r="D877" s="100"/>
      <c r="E877" s="90"/>
      <c r="F877" s="90"/>
      <c r="G877" s="90"/>
      <c r="H877" s="90"/>
      <c r="I877" s="90"/>
      <c r="J877" s="90"/>
      <c r="K877" s="90"/>
      <c r="L877" s="90"/>
      <c r="M877" s="90"/>
      <c r="N877" s="90"/>
      <c r="O877" s="90"/>
      <c r="P877" s="90"/>
      <c r="Q877" s="90"/>
      <c r="R877" s="90"/>
      <c r="S877" s="90"/>
      <c r="T877" s="90"/>
      <c r="U877" s="90"/>
      <c r="V877" s="90"/>
      <c r="W877" s="90"/>
    </row>
    <row r="878">
      <c r="A878" s="100"/>
      <c r="B878" s="100"/>
      <c r="C878" s="100"/>
      <c r="D878" s="100"/>
      <c r="E878" s="90"/>
      <c r="F878" s="90"/>
      <c r="G878" s="90"/>
      <c r="H878" s="90"/>
      <c r="I878" s="90"/>
      <c r="J878" s="90"/>
      <c r="K878" s="90"/>
      <c r="L878" s="90"/>
      <c r="M878" s="90"/>
      <c r="N878" s="90"/>
      <c r="O878" s="90"/>
      <c r="P878" s="90"/>
      <c r="Q878" s="90"/>
      <c r="R878" s="90"/>
      <c r="S878" s="90"/>
      <c r="T878" s="90"/>
      <c r="U878" s="90"/>
      <c r="V878" s="90"/>
      <c r="W878" s="90"/>
    </row>
    <row r="879">
      <c r="A879" s="100"/>
      <c r="B879" s="100"/>
      <c r="C879" s="100"/>
      <c r="D879" s="100"/>
      <c r="E879" s="90"/>
      <c r="F879" s="90"/>
      <c r="G879" s="90"/>
      <c r="H879" s="90"/>
      <c r="I879" s="90"/>
      <c r="J879" s="90"/>
      <c r="K879" s="90"/>
      <c r="L879" s="90"/>
      <c r="M879" s="90"/>
      <c r="N879" s="90"/>
      <c r="O879" s="90"/>
      <c r="P879" s="90"/>
      <c r="Q879" s="90"/>
      <c r="R879" s="90"/>
      <c r="S879" s="90"/>
      <c r="T879" s="90"/>
      <c r="U879" s="90"/>
      <c r="V879" s="90"/>
      <c r="W879" s="90"/>
    </row>
    <row r="880">
      <c r="A880" s="100"/>
      <c r="B880" s="100"/>
      <c r="C880" s="100"/>
      <c r="D880" s="100"/>
      <c r="E880" s="90"/>
      <c r="F880" s="90"/>
      <c r="G880" s="90"/>
      <c r="H880" s="90"/>
      <c r="I880" s="90"/>
      <c r="J880" s="90"/>
      <c r="K880" s="90"/>
      <c r="L880" s="90"/>
      <c r="M880" s="90"/>
      <c r="N880" s="90"/>
      <c r="O880" s="90"/>
      <c r="P880" s="90"/>
      <c r="Q880" s="90"/>
      <c r="R880" s="90"/>
      <c r="S880" s="90"/>
      <c r="T880" s="90"/>
      <c r="U880" s="90"/>
      <c r="V880" s="90"/>
      <c r="W880" s="90"/>
    </row>
    <row r="881">
      <c r="A881" s="100"/>
      <c r="B881" s="100"/>
      <c r="C881" s="100"/>
      <c r="D881" s="100"/>
      <c r="E881" s="90"/>
      <c r="F881" s="90"/>
      <c r="G881" s="90"/>
      <c r="H881" s="90"/>
      <c r="I881" s="90"/>
      <c r="J881" s="90"/>
      <c r="K881" s="90"/>
      <c r="L881" s="90"/>
      <c r="M881" s="90"/>
      <c r="N881" s="90"/>
      <c r="O881" s="90"/>
      <c r="P881" s="90"/>
      <c r="Q881" s="90"/>
      <c r="R881" s="90"/>
      <c r="S881" s="90"/>
      <c r="T881" s="90"/>
      <c r="U881" s="90"/>
      <c r="V881" s="90"/>
      <c r="W881" s="90"/>
    </row>
    <row r="882">
      <c r="A882" s="100"/>
      <c r="B882" s="100"/>
      <c r="C882" s="100"/>
      <c r="D882" s="100"/>
      <c r="E882" s="90"/>
      <c r="F882" s="90"/>
      <c r="G882" s="90"/>
      <c r="H882" s="90"/>
      <c r="I882" s="90"/>
      <c r="J882" s="90"/>
      <c r="K882" s="90"/>
      <c r="L882" s="90"/>
      <c r="M882" s="90"/>
      <c r="N882" s="90"/>
      <c r="O882" s="90"/>
      <c r="P882" s="90"/>
      <c r="Q882" s="90"/>
      <c r="R882" s="90"/>
      <c r="S882" s="90"/>
      <c r="T882" s="90"/>
      <c r="U882" s="90"/>
      <c r="V882" s="90"/>
      <c r="W882" s="90"/>
    </row>
    <row r="883">
      <c r="A883" s="100"/>
      <c r="B883" s="100"/>
      <c r="C883" s="100"/>
      <c r="D883" s="100"/>
      <c r="E883" s="90"/>
      <c r="F883" s="90"/>
      <c r="G883" s="90"/>
      <c r="H883" s="90"/>
      <c r="I883" s="90"/>
      <c r="J883" s="90"/>
      <c r="K883" s="90"/>
      <c r="L883" s="90"/>
      <c r="M883" s="90"/>
      <c r="N883" s="90"/>
      <c r="O883" s="90"/>
      <c r="P883" s="90"/>
      <c r="Q883" s="90"/>
      <c r="R883" s="90"/>
      <c r="S883" s="90"/>
      <c r="T883" s="90"/>
      <c r="U883" s="90"/>
      <c r="V883" s="90"/>
      <c r="W883" s="90"/>
    </row>
    <row r="884">
      <c r="A884" s="100"/>
      <c r="B884" s="100"/>
      <c r="C884" s="100"/>
      <c r="D884" s="100"/>
      <c r="E884" s="90"/>
      <c r="F884" s="90"/>
      <c r="G884" s="90"/>
      <c r="H884" s="90"/>
      <c r="I884" s="90"/>
      <c r="J884" s="90"/>
      <c r="K884" s="90"/>
      <c r="L884" s="90"/>
      <c r="M884" s="90"/>
      <c r="N884" s="90"/>
      <c r="O884" s="90"/>
      <c r="P884" s="90"/>
      <c r="Q884" s="90"/>
      <c r="R884" s="90"/>
      <c r="S884" s="90"/>
      <c r="T884" s="90"/>
      <c r="U884" s="90"/>
      <c r="V884" s="90"/>
      <c r="W884" s="90"/>
    </row>
    <row r="885">
      <c r="A885" s="100"/>
      <c r="B885" s="100"/>
      <c r="C885" s="100"/>
      <c r="D885" s="100"/>
      <c r="E885" s="90"/>
      <c r="F885" s="90"/>
      <c r="G885" s="90"/>
      <c r="H885" s="90"/>
      <c r="I885" s="90"/>
      <c r="J885" s="90"/>
      <c r="K885" s="90"/>
      <c r="L885" s="90"/>
      <c r="M885" s="90"/>
      <c r="N885" s="90"/>
      <c r="O885" s="90"/>
      <c r="P885" s="90"/>
      <c r="Q885" s="90"/>
      <c r="R885" s="90"/>
      <c r="S885" s="90"/>
      <c r="T885" s="90"/>
      <c r="U885" s="90"/>
      <c r="V885" s="90"/>
      <c r="W885" s="90"/>
    </row>
    <row r="886">
      <c r="A886" s="100"/>
      <c r="B886" s="100"/>
      <c r="C886" s="100"/>
      <c r="D886" s="100"/>
      <c r="E886" s="90"/>
      <c r="F886" s="90"/>
      <c r="G886" s="90"/>
      <c r="H886" s="90"/>
      <c r="I886" s="90"/>
      <c r="J886" s="90"/>
      <c r="K886" s="90"/>
      <c r="L886" s="90"/>
      <c r="M886" s="90"/>
      <c r="N886" s="90"/>
      <c r="O886" s="90"/>
      <c r="P886" s="90"/>
      <c r="Q886" s="90"/>
      <c r="R886" s="90"/>
      <c r="S886" s="90"/>
      <c r="T886" s="90"/>
      <c r="U886" s="90"/>
      <c r="V886" s="90"/>
      <c r="W886" s="90"/>
    </row>
    <row r="887">
      <c r="A887" s="100"/>
      <c r="B887" s="100"/>
      <c r="C887" s="100"/>
      <c r="D887" s="100"/>
      <c r="E887" s="90"/>
      <c r="F887" s="90"/>
      <c r="G887" s="90"/>
      <c r="H887" s="90"/>
      <c r="I887" s="90"/>
      <c r="J887" s="90"/>
      <c r="K887" s="90"/>
      <c r="L887" s="90"/>
      <c r="M887" s="90"/>
      <c r="N887" s="90"/>
      <c r="O887" s="90"/>
      <c r="P887" s="90"/>
      <c r="Q887" s="90"/>
      <c r="R887" s="90"/>
      <c r="S887" s="90"/>
      <c r="T887" s="90"/>
      <c r="U887" s="90"/>
      <c r="V887" s="90"/>
      <c r="W887" s="90"/>
    </row>
    <row r="888">
      <c r="A888" s="100"/>
      <c r="B888" s="100"/>
      <c r="C888" s="100"/>
      <c r="D888" s="100"/>
      <c r="E888" s="90"/>
      <c r="F888" s="90"/>
      <c r="G888" s="90"/>
      <c r="H888" s="90"/>
      <c r="I888" s="90"/>
      <c r="J888" s="90"/>
      <c r="K888" s="90"/>
      <c r="L888" s="90"/>
      <c r="M888" s="90"/>
      <c r="N888" s="90"/>
      <c r="O888" s="90"/>
      <c r="P888" s="90"/>
      <c r="Q888" s="90"/>
      <c r="R888" s="90"/>
      <c r="S888" s="90"/>
      <c r="T888" s="90"/>
      <c r="U888" s="90"/>
      <c r="V888" s="90"/>
      <c r="W888" s="90"/>
    </row>
    <row r="889">
      <c r="A889" s="100"/>
      <c r="B889" s="100"/>
      <c r="C889" s="100"/>
      <c r="D889" s="100"/>
      <c r="E889" s="90"/>
      <c r="F889" s="90"/>
      <c r="G889" s="90"/>
      <c r="H889" s="90"/>
      <c r="I889" s="90"/>
      <c r="J889" s="90"/>
      <c r="K889" s="90"/>
      <c r="L889" s="90"/>
      <c r="M889" s="90"/>
      <c r="N889" s="90"/>
      <c r="O889" s="90"/>
      <c r="P889" s="90"/>
      <c r="Q889" s="90"/>
      <c r="R889" s="90"/>
      <c r="S889" s="90"/>
      <c r="T889" s="90"/>
      <c r="U889" s="90"/>
      <c r="V889" s="90"/>
      <c r="W889" s="90"/>
    </row>
    <row r="890">
      <c r="A890" s="100"/>
      <c r="B890" s="100"/>
      <c r="C890" s="100"/>
      <c r="D890" s="100"/>
      <c r="E890" s="90"/>
      <c r="F890" s="90"/>
      <c r="G890" s="90"/>
      <c r="H890" s="90"/>
      <c r="I890" s="90"/>
      <c r="J890" s="90"/>
      <c r="K890" s="90"/>
      <c r="L890" s="90"/>
      <c r="M890" s="90"/>
      <c r="N890" s="90"/>
      <c r="O890" s="90"/>
      <c r="P890" s="90"/>
      <c r="Q890" s="90"/>
      <c r="R890" s="90"/>
      <c r="S890" s="90"/>
      <c r="T890" s="90"/>
      <c r="U890" s="90"/>
      <c r="V890" s="90"/>
      <c r="W890" s="90"/>
    </row>
    <row r="891">
      <c r="A891" s="100"/>
      <c r="B891" s="100"/>
      <c r="C891" s="100"/>
      <c r="D891" s="100"/>
      <c r="E891" s="90"/>
      <c r="F891" s="90"/>
      <c r="G891" s="90"/>
      <c r="H891" s="90"/>
      <c r="I891" s="90"/>
      <c r="J891" s="90"/>
      <c r="K891" s="90"/>
      <c r="L891" s="90"/>
      <c r="M891" s="90"/>
      <c r="N891" s="90"/>
      <c r="O891" s="90"/>
      <c r="P891" s="90"/>
      <c r="Q891" s="90"/>
      <c r="R891" s="90"/>
      <c r="S891" s="90"/>
      <c r="T891" s="90"/>
      <c r="U891" s="90"/>
      <c r="V891" s="90"/>
      <c r="W891" s="90"/>
    </row>
    <row r="892">
      <c r="A892" s="100"/>
      <c r="B892" s="100"/>
      <c r="C892" s="100"/>
      <c r="D892" s="100"/>
      <c r="E892" s="90"/>
      <c r="F892" s="90"/>
      <c r="G892" s="90"/>
      <c r="H892" s="90"/>
      <c r="I892" s="90"/>
      <c r="J892" s="90"/>
      <c r="K892" s="90"/>
      <c r="L892" s="90"/>
      <c r="M892" s="90"/>
      <c r="N892" s="90"/>
      <c r="O892" s="90"/>
      <c r="P892" s="90"/>
      <c r="Q892" s="90"/>
      <c r="R892" s="90"/>
      <c r="S892" s="90"/>
      <c r="T892" s="90"/>
      <c r="U892" s="90"/>
      <c r="V892" s="90"/>
      <c r="W892" s="90"/>
    </row>
    <row r="893">
      <c r="A893" s="100"/>
      <c r="B893" s="100"/>
      <c r="C893" s="100"/>
      <c r="D893" s="100"/>
      <c r="E893" s="90"/>
      <c r="F893" s="90"/>
      <c r="G893" s="90"/>
      <c r="H893" s="90"/>
      <c r="I893" s="90"/>
      <c r="J893" s="90"/>
      <c r="K893" s="90"/>
      <c r="L893" s="90"/>
      <c r="M893" s="90"/>
      <c r="N893" s="90"/>
      <c r="O893" s="90"/>
      <c r="P893" s="90"/>
      <c r="Q893" s="90"/>
      <c r="R893" s="90"/>
      <c r="S893" s="90"/>
      <c r="T893" s="90"/>
      <c r="U893" s="90"/>
      <c r="V893" s="90"/>
      <c r="W893" s="90"/>
    </row>
    <row r="894">
      <c r="A894" s="100"/>
      <c r="B894" s="100"/>
      <c r="C894" s="100"/>
      <c r="D894" s="100"/>
      <c r="E894" s="90"/>
      <c r="F894" s="90"/>
      <c r="G894" s="90"/>
      <c r="H894" s="90"/>
      <c r="I894" s="90"/>
      <c r="J894" s="90"/>
      <c r="K894" s="90"/>
      <c r="L894" s="90"/>
      <c r="M894" s="90"/>
      <c r="N894" s="90"/>
      <c r="O894" s="90"/>
      <c r="P894" s="90"/>
      <c r="Q894" s="90"/>
      <c r="R894" s="90"/>
      <c r="S894" s="90"/>
      <c r="T894" s="90"/>
      <c r="U894" s="90"/>
      <c r="V894" s="90"/>
      <c r="W894" s="90"/>
    </row>
    <row r="895">
      <c r="A895" s="100"/>
      <c r="B895" s="100"/>
      <c r="C895" s="100"/>
      <c r="D895" s="100"/>
      <c r="E895" s="90"/>
      <c r="F895" s="90"/>
      <c r="G895" s="90"/>
      <c r="H895" s="90"/>
      <c r="I895" s="90"/>
      <c r="J895" s="90"/>
      <c r="K895" s="90"/>
      <c r="L895" s="90"/>
      <c r="M895" s="90"/>
      <c r="N895" s="90"/>
      <c r="O895" s="90"/>
      <c r="P895" s="90"/>
      <c r="Q895" s="90"/>
      <c r="R895" s="90"/>
      <c r="S895" s="90"/>
      <c r="T895" s="90"/>
      <c r="U895" s="90"/>
      <c r="V895" s="90"/>
      <c r="W895" s="90"/>
    </row>
    <row r="896">
      <c r="A896" s="100"/>
      <c r="B896" s="100"/>
      <c r="C896" s="100"/>
      <c r="D896" s="100"/>
      <c r="E896" s="90"/>
      <c r="F896" s="90"/>
      <c r="G896" s="90"/>
      <c r="H896" s="90"/>
      <c r="I896" s="90"/>
      <c r="J896" s="90"/>
      <c r="K896" s="90"/>
      <c r="L896" s="90"/>
      <c r="M896" s="90"/>
      <c r="N896" s="90"/>
      <c r="O896" s="90"/>
      <c r="P896" s="90"/>
      <c r="Q896" s="90"/>
      <c r="R896" s="90"/>
      <c r="S896" s="90"/>
      <c r="T896" s="90"/>
      <c r="U896" s="90"/>
      <c r="V896" s="90"/>
      <c r="W896" s="90"/>
    </row>
    <row r="897">
      <c r="A897" s="100"/>
      <c r="B897" s="100"/>
      <c r="C897" s="100"/>
      <c r="D897" s="100"/>
      <c r="E897" s="90"/>
      <c r="F897" s="90"/>
      <c r="G897" s="90"/>
      <c r="H897" s="90"/>
      <c r="I897" s="90"/>
      <c r="J897" s="90"/>
      <c r="K897" s="90"/>
      <c r="L897" s="90"/>
      <c r="M897" s="90"/>
      <c r="N897" s="90"/>
      <c r="O897" s="90"/>
      <c r="P897" s="90"/>
      <c r="Q897" s="90"/>
      <c r="R897" s="90"/>
      <c r="S897" s="90"/>
      <c r="T897" s="90"/>
      <c r="U897" s="90"/>
      <c r="V897" s="90"/>
      <c r="W897" s="90"/>
    </row>
    <row r="898">
      <c r="A898" s="100"/>
      <c r="B898" s="100"/>
      <c r="C898" s="100"/>
      <c r="D898" s="100"/>
      <c r="E898" s="90"/>
      <c r="F898" s="90"/>
      <c r="G898" s="90"/>
      <c r="H898" s="90"/>
      <c r="I898" s="90"/>
      <c r="J898" s="90"/>
      <c r="K898" s="90"/>
      <c r="L898" s="90"/>
      <c r="M898" s="90"/>
      <c r="N898" s="90"/>
      <c r="O898" s="90"/>
      <c r="P898" s="90"/>
      <c r="Q898" s="90"/>
      <c r="R898" s="90"/>
      <c r="S898" s="90"/>
      <c r="T898" s="90"/>
      <c r="U898" s="90"/>
      <c r="V898" s="90"/>
      <c r="W898" s="90"/>
    </row>
    <row r="899">
      <c r="A899" s="100"/>
      <c r="B899" s="100"/>
      <c r="C899" s="100"/>
      <c r="D899" s="100"/>
      <c r="E899" s="90"/>
      <c r="F899" s="90"/>
      <c r="G899" s="90"/>
      <c r="H899" s="90"/>
      <c r="I899" s="90"/>
      <c r="J899" s="90"/>
      <c r="K899" s="90"/>
      <c r="L899" s="90"/>
      <c r="M899" s="90"/>
      <c r="N899" s="90"/>
      <c r="O899" s="90"/>
      <c r="P899" s="90"/>
      <c r="Q899" s="90"/>
      <c r="R899" s="90"/>
      <c r="S899" s="90"/>
      <c r="T899" s="90"/>
      <c r="U899" s="90"/>
      <c r="V899" s="90"/>
      <c r="W899" s="90"/>
    </row>
    <row r="900">
      <c r="A900" s="100"/>
      <c r="B900" s="100"/>
      <c r="C900" s="100"/>
      <c r="D900" s="100"/>
      <c r="E900" s="90"/>
      <c r="F900" s="90"/>
      <c r="G900" s="90"/>
      <c r="H900" s="90"/>
      <c r="I900" s="90"/>
      <c r="J900" s="90"/>
      <c r="K900" s="90"/>
      <c r="L900" s="90"/>
      <c r="M900" s="90"/>
      <c r="N900" s="90"/>
      <c r="O900" s="90"/>
      <c r="P900" s="90"/>
      <c r="Q900" s="90"/>
      <c r="R900" s="90"/>
      <c r="S900" s="90"/>
      <c r="T900" s="90"/>
      <c r="U900" s="90"/>
      <c r="V900" s="90"/>
      <c r="W900" s="90"/>
    </row>
    <row r="901">
      <c r="A901" s="100"/>
      <c r="B901" s="100"/>
      <c r="C901" s="100"/>
      <c r="D901" s="100"/>
      <c r="E901" s="90"/>
      <c r="F901" s="90"/>
      <c r="G901" s="90"/>
      <c r="H901" s="90"/>
      <c r="I901" s="90"/>
      <c r="J901" s="90"/>
      <c r="K901" s="90"/>
      <c r="L901" s="90"/>
      <c r="M901" s="90"/>
      <c r="N901" s="90"/>
      <c r="O901" s="90"/>
      <c r="P901" s="90"/>
      <c r="Q901" s="90"/>
      <c r="R901" s="90"/>
      <c r="S901" s="90"/>
      <c r="T901" s="90"/>
      <c r="U901" s="90"/>
      <c r="V901" s="90"/>
      <c r="W901" s="90"/>
    </row>
    <row r="902">
      <c r="A902" s="100"/>
      <c r="B902" s="100"/>
      <c r="C902" s="100"/>
      <c r="D902" s="100"/>
      <c r="E902" s="90"/>
      <c r="F902" s="90"/>
      <c r="G902" s="90"/>
      <c r="H902" s="90"/>
      <c r="I902" s="90"/>
      <c r="J902" s="90"/>
      <c r="K902" s="90"/>
      <c r="L902" s="90"/>
      <c r="M902" s="90"/>
      <c r="N902" s="90"/>
      <c r="O902" s="90"/>
      <c r="P902" s="90"/>
      <c r="Q902" s="90"/>
      <c r="R902" s="90"/>
      <c r="S902" s="90"/>
      <c r="T902" s="90"/>
      <c r="U902" s="90"/>
      <c r="V902" s="90"/>
      <c r="W902" s="90"/>
    </row>
    <row r="903">
      <c r="A903" s="100"/>
      <c r="B903" s="100"/>
      <c r="C903" s="100"/>
      <c r="D903" s="100"/>
      <c r="E903" s="90"/>
      <c r="F903" s="90"/>
      <c r="G903" s="90"/>
      <c r="H903" s="90"/>
      <c r="I903" s="90"/>
      <c r="J903" s="90"/>
      <c r="K903" s="90"/>
      <c r="L903" s="90"/>
      <c r="M903" s="90"/>
      <c r="N903" s="90"/>
      <c r="O903" s="90"/>
      <c r="P903" s="90"/>
      <c r="Q903" s="90"/>
      <c r="R903" s="90"/>
      <c r="S903" s="90"/>
      <c r="T903" s="90"/>
      <c r="U903" s="90"/>
      <c r="V903" s="90"/>
      <c r="W903" s="90"/>
    </row>
    <row r="904">
      <c r="A904" s="100"/>
      <c r="B904" s="100"/>
      <c r="C904" s="100"/>
      <c r="D904" s="100"/>
      <c r="E904" s="90"/>
      <c r="F904" s="90"/>
      <c r="G904" s="90"/>
      <c r="H904" s="90"/>
      <c r="I904" s="90"/>
      <c r="J904" s="90"/>
      <c r="K904" s="90"/>
      <c r="L904" s="90"/>
      <c r="M904" s="90"/>
      <c r="N904" s="90"/>
      <c r="O904" s="90"/>
      <c r="P904" s="90"/>
      <c r="Q904" s="90"/>
      <c r="R904" s="90"/>
      <c r="S904" s="90"/>
      <c r="T904" s="90"/>
      <c r="U904" s="90"/>
      <c r="V904" s="90"/>
      <c r="W904" s="90"/>
    </row>
    <row r="905">
      <c r="A905" s="100"/>
      <c r="B905" s="100"/>
      <c r="C905" s="100"/>
      <c r="D905" s="100"/>
      <c r="E905" s="90"/>
      <c r="F905" s="90"/>
      <c r="G905" s="90"/>
      <c r="H905" s="90"/>
      <c r="I905" s="90"/>
      <c r="J905" s="90"/>
      <c r="K905" s="90"/>
      <c r="L905" s="90"/>
      <c r="M905" s="90"/>
      <c r="N905" s="90"/>
      <c r="O905" s="90"/>
      <c r="P905" s="90"/>
      <c r="Q905" s="90"/>
      <c r="R905" s="90"/>
      <c r="S905" s="90"/>
      <c r="T905" s="90"/>
      <c r="U905" s="90"/>
      <c r="V905" s="90"/>
      <c r="W905" s="90"/>
    </row>
    <row r="906">
      <c r="A906" s="100"/>
      <c r="B906" s="100"/>
      <c r="C906" s="100"/>
      <c r="D906" s="100"/>
      <c r="E906" s="90"/>
      <c r="F906" s="90"/>
      <c r="G906" s="90"/>
      <c r="H906" s="90"/>
      <c r="I906" s="90"/>
      <c r="J906" s="90"/>
      <c r="K906" s="90"/>
      <c r="L906" s="90"/>
      <c r="M906" s="90"/>
      <c r="N906" s="90"/>
      <c r="O906" s="90"/>
      <c r="P906" s="90"/>
      <c r="Q906" s="90"/>
      <c r="R906" s="90"/>
      <c r="S906" s="90"/>
      <c r="T906" s="90"/>
      <c r="U906" s="90"/>
      <c r="V906" s="90"/>
      <c r="W906" s="90"/>
    </row>
    <row r="907">
      <c r="A907" s="100"/>
      <c r="B907" s="100"/>
      <c r="C907" s="100"/>
      <c r="D907" s="100"/>
      <c r="E907" s="90"/>
      <c r="F907" s="90"/>
      <c r="G907" s="90"/>
      <c r="H907" s="90"/>
      <c r="I907" s="90"/>
      <c r="J907" s="90"/>
      <c r="K907" s="90"/>
      <c r="L907" s="90"/>
      <c r="M907" s="90"/>
      <c r="N907" s="90"/>
      <c r="O907" s="90"/>
      <c r="P907" s="90"/>
      <c r="Q907" s="90"/>
      <c r="R907" s="90"/>
      <c r="S907" s="90"/>
      <c r="T907" s="90"/>
      <c r="U907" s="90"/>
      <c r="V907" s="90"/>
      <c r="W907" s="90"/>
    </row>
    <row r="908">
      <c r="A908" s="100"/>
      <c r="B908" s="100"/>
      <c r="C908" s="100"/>
      <c r="D908" s="100"/>
      <c r="E908" s="90"/>
      <c r="F908" s="90"/>
      <c r="G908" s="90"/>
      <c r="H908" s="90"/>
      <c r="I908" s="90"/>
      <c r="J908" s="90"/>
      <c r="K908" s="90"/>
      <c r="L908" s="90"/>
      <c r="M908" s="90"/>
      <c r="N908" s="90"/>
      <c r="O908" s="90"/>
      <c r="P908" s="90"/>
      <c r="Q908" s="90"/>
      <c r="R908" s="90"/>
      <c r="S908" s="90"/>
      <c r="T908" s="90"/>
      <c r="U908" s="90"/>
      <c r="V908" s="90"/>
      <c r="W908" s="90"/>
    </row>
    <row r="909">
      <c r="A909" s="100"/>
      <c r="B909" s="100"/>
      <c r="C909" s="100"/>
      <c r="D909" s="100"/>
      <c r="E909" s="90"/>
      <c r="F909" s="90"/>
      <c r="G909" s="90"/>
      <c r="H909" s="90"/>
      <c r="I909" s="90"/>
      <c r="J909" s="90"/>
      <c r="K909" s="90"/>
      <c r="L909" s="90"/>
      <c r="M909" s="90"/>
      <c r="N909" s="90"/>
      <c r="O909" s="90"/>
      <c r="P909" s="90"/>
      <c r="Q909" s="90"/>
      <c r="R909" s="90"/>
      <c r="S909" s="90"/>
      <c r="T909" s="90"/>
      <c r="U909" s="90"/>
      <c r="V909" s="90"/>
      <c r="W909" s="90"/>
    </row>
    <row r="910">
      <c r="A910" s="100"/>
      <c r="B910" s="100"/>
      <c r="C910" s="100"/>
      <c r="D910" s="100"/>
      <c r="E910" s="90"/>
      <c r="F910" s="90"/>
      <c r="G910" s="90"/>
      <c r="H910" s="90"/>
      <c r="I910" s="90"/>
      <c r="J910" s="90"/>
      <c r="K910" s="90"/>
      <c r="L910" s="90"/>
      <c r="M910" s="90"/>
      <c r="N910" s="90"/>
      <c r="O910" s="90"/>
      <c r="P910" s="90"/>
      <c r="Q910" s="90"/>
      <c r="R910" s="90"/>
      <c r="S910" s="90"/>
      <c r="T910" s="90"/>
      <c r="U910" s="90"/>
      <c r="V910" s="90"/>
      <c r="W910" s="90"/>
    </row>
    <row r="911">
      <c r="A911" s="100"/>
      <c r="B911" s="100"/>
      <c r="C911" s="100"/>
      <c r="D911" s="100"/>
      <c r="E911" s="90"/>
      <c r="F911" s="90"/>
      <c r="G911" s="90"/>
      <c r="H911" s="90"/>
      <c r="I911" s="90"/>
      <c r="J911" s="90"/>
      <c r="K911" s="90"/>
      <c r="L911" s="90"/>
      <c r="M911" s="90"/>
      <c r="N911" s="90"/>
      <c r="O911" s="90"/>
      <c r="P911" s="90"/>
      <c r="Q911" s="90"/>
      <c r="R911" s="90"/>
      <c r="S911" s="90"/>
      <c r="T911" s="90"/>
      <c r="U911" s="90"/>
      <c r="V911" s="90"/>
      <c r="W911" s="90"/>
    </row>
    <row r="912">
      <c r="A912" s="100"/>
      <c r="B912" s="100"/>
      <c r="C912" s="100"/>
      <c r="D912" s="100"/>
      <c r="E912" s="90"/>
      <c r="F912" s="90"/>
      <c r="G912" s="90"/>
      <c r="H912" s="90"/>
      <c r="I912" s="90"/>
      <c r="J912" s="90"/>
      <c r="K912" s="90"/>
      <c r="L912" s="90"/>
      <c r="M912" s="90"/>
      <c r="N912" s="90"/>
      <c r="O912" s="90"/>
      <c r="P912" s="90"/>
      <c r="Q912" s="90"/>
      <c r="R912" s="90"/>
      <c r="S912" s="90"/>
      <c r="T912" s="90"/>
      <c r="U912" s="90"/>
      <c r="V912" s="90"/>
      <c r="W912" s="90"/>
    </row>
    <row r="913">
      <c r="A913" s="100"/>
      <c r="B913" s="100"/>
      <c r="C913" s="100"/>
      <c r="D913" s="100"/>
      <c r="E913" s="90"/>
      <c r="F913" s="90"/>
      <c r="G913" s="90"/>
      <c r="H913" s="90"/>
      <c r="I913" s="90"/>
      <c r="J913" s="90"/>
      <c r="K913" s="90"/>
      <c r="L913" s="90"/>
      <c r="M913" s="90"/>
      <c r="N913" s="90"/>
      <c r="O913" s="90"/>
      <c r="P913" s="90"/>
      <c r="Q913" s="90"/>
      <c r="R913" s="90"/>
      <c r="S913" s="90"/>
      <c r="T913" s="90"/>
      <c r="U913" s="90"/>
      <c r="V913" s="90"/>
      <c r="W913" s="90"/>
    </row>
    <row r="914">
      <c r="A914" s="100"/>
      <c r="B914" s="100"/>
      <c r="C914" s="100"/>
      <c r="D914" s="100"/>
      <c r="E914" s="90"/>
      <c r="F914" s="90"/>
      <c r="G914" s="90"/>
      <c r="H914" s="90"/>
      <c r="I914" s="90"/>
      <c r="J914" s="90"/>
      <c r="K914" s="90"/>
      <c r="L914" s="90"/>
      <c r="M914" s="90"/>
      <c r="N914" s="90"/>
      <c r="O914" s="90"/>
      <c r="P914" s="90"/>
      <c r="Q914" s="90"/>
      <c r="R914" s="90"/>
      <c r="S914" s="90"/>
      <c r="T914" s="90"/>
      <c r="U914" s="90"/>
      <c r="V914" s="90"/>
      <c r="W914" s="90"/>
    </row>
    <row r="915">
      <c r="A915" s="100"/>
      <c r="B915" s="100"/>
      <c r="C915" s="100"/>
      <c r="D915" s="100"/>
      <c r="E915" s="90"/>
      <c r="F915" s="90"/>
      <c r="G915" s="90"/>
      <c r="H915" s="90"/>
      <c r="I915" s="90"/>
      <c r="J915" s="90"/>
      <c r="K915" s="90"/>
      <c r="L915" s="90"/>
      <c r="M915" s="90"/>
      <c r="N915" s="90"/>
      <c r="O915" s="90"/>
      <c r="P915" s="90"/>
      <c r="Q915" s="90"/>
      <c r="R915" s="90"/>
      <c r="S915" s="90"/>
      <c r="T915" s="90"/>
      <c r="U915" s="90"/>
      <c r="V915" s="90"/>
      <c r="W915" s="90"/>
    </row>
    <row r="916">
      <c r="A916" s="100"/>
      <c r="B916" s="100"/>
      <c r="C916" s="100"/>
      <c r="D916" s="100"/>
      <c r="E916" s="90"/>
      <c r="F916" s="90"/>
      <c r="G916" s="90"/>
      <c r="H916" s="90"/>
      <c r="I916" s="90"/>
      <c r="J916" s="90"/>
      <c r="K916" s="90"/>
      <c r="L916" s="90"/>
      <c r="M916" s="90"/>
      <c r="N916" s="90"/>
      <c r="O916" s="90"/>
      <c r="P916" s="90"/>
      <c r="Q916" s="90"/>
      <c r="R916" s="90"/>
      <c r="S916" s="90"/>
      <c r="T916" s="90"/>
      <c r="U916" s="90"/>
      <c r="V916" s="90"/>
      <c r="W916" s="90"/>
    </row>
    <row r="917">
      <c r="A917" s="100"/>
      <c r="B917" s="100"/>
      <c r="C917" s="100"/>
      <c r="D917" s="100"/>
      <c r="E917" s="90"/>
      <c r="F917" s="90"/>
      <c r="G917" s="90"/>
      <c r="H917" s="90"/>
      <c r="I917" s="90"/>
      <c r="J917" s="90"/>
      <c r="K917" s="90"/>
      <c r="L917" s="90"/>
      <c r="M917" s="90"/>
      <c r="N917" s="90"/>
      <c r="O917" s="90"/>
      <c r="P917" s="90"/>
      <c r="Q917" s="90"/>
      <c r="R917" s="90"/>
      <c r="S917" s="90"/>
      <c r="T917" s="90"/>
      <c r="U917" s="90"/>
      <c r="V917" s="90"/>
      <c r="W917" s="90"/>
    </row>
    <row r="918">
      <c r="A918" s="100"/>
      <c r="B918" s="100"/>
      <c r="C918" s="100"/>
      <c r="D918" s="100"/>
      <c r="E918" s="90"/>
      <c r="F918" s="90"/>
      <c r="G918" s="90"/>
      <c r="H918" s="90"/>
      <c r="I918" s="90"/>
      <c r="J918" s="90"/>
      <c r="K918" s="90"/>
      <c r="L918" s="90"/>
      <c r="M918" s="90"/>
      <c r="N918" s="90"/>
      <c r="O918" s="90"/>
      <c r="P918" s="90"/>
      <c r="Q918" s="90"/>
      <c r="R918" s="90"/>
      <c r="S918" s="90"/>
      <c r="T918" s="90"/>
      <c r="U918" s="90"/>
      <c r="V918" s="90"/>
      <c r="W918" s="90"/>
    </row>
    <row r="919">
      <c r="A919" s="100"/>
      <c r="B919" s="100"/>
      <c r="C919" s="100"/>
      <c r="D919" s="100"/>
      <c r="E919" s="90"/>
      <c r="F919" s="90"/>
      <c r="G919" s="90"/>
      <c r="H919" s="90"/>
      <c r="I919" s="90"/>
      <c r="J919" s="90"/>
      <c r="K919" s="90"/>
      <c r="L919" s="90"/>
      <c r="M919" s="90"/>
      <c r="N919" s="90"/>
      <c r="O919" s="90"/>
      <c r="P919" s="90"/>
      <c r="Q919" s="90"/>
      <c r="R919" s="90"/>
      <c r="S919" s="90"/>
      <c r="T919" s="90"/>
      <c r="U919" s="90"/>
      <c r="V919" s="90"/>
      <c r="W919" s="90"/>
    </row>
    <row r="920">
      <c r="A920" s="100"/>
      <c r="B920" s="100"/>
      <c r="C920" s="100"/>
      <c r="D920" s="100"/>
      <c r="E920" s="90"/>
      <c r="F920" s="90"/>
      <c r="G920" s="90"/>
      <c r="H920" s="90"/>
      <c r="I920" s="90"/>
      <c r="J920" s="90"/>
      <c r="K920" s="90"/>
      <c r="L920" s="90"/>
      <c r="M920" s="90"/>
      <c r="N920" s="90"/>
      <c r="O920" s="90"/>
      <c r="P920" s="90"/>
      <c r="Q920" s="90"/>
      <c r="R920" s="90"/>
      <c r="S920" s="90"/>
      <c r="T920" s="90"/>
      <c r="U920" s="90"/>
      <c r="V920" s="90"/>
      <c r="W920" s="90"/>
    </row>
    <row r="921">
      <c r="A921" s="100"/>
      <c r="B921" s="100"/>
      <c r="C921" s="100"/>
      <c r="D921" s="100"/>
      <c r="E921" s="90"/>
      <c r="F921" s="90"/>
      <c r="G921" s="90"/>
      <c r="H921" s="90"/>
      <c r="I921" s="90"/>
      <c r="J921" s="90"/>
      <c r="K921" s="90"/>
      <c r="L921" s="90"/>
      <c r="M921" s="90"/>
      <c r="N921" s="90"/>
      <c r="O921" s="90"/>
      <c r="P921" s="90"/>
      <c r="Q921" s="90"/>
      <c r="R921" s="90"/>
      <c r="S921" s="90"/>
      <c r="T921" s="90"/>
      <c r="U921" s="90"/>
      <c r="V921" s="90"/>
      <c r="W921" s="90"/>
    </row>
    <row r="922">
      <c r="A922" s="100"/>
      <c r="B922" s="100"/>
      <c r="C922" s="100"/>
      <c r="D922" s="100"/>
      <c r="E922" s="90"/>
      <c r="F922" s="90"/>
      <c r="G922" s="90"/>
      <c r="H922" s="90"/>
      <c r="I922" s="90"/>
      <c r="J922" s="90"/>
      <c r="K922" s="90"/>
      <c r="L922" s="90"/>
      <c r="M922" s="90"/>
      <c r="N922" s="90"/>
      <c r="O922" s="90"/>
      <c r="P922" s="90"/>
      <c r="Q922" s="90"/>
      <c r="R922" s="90"/>
      <c r="S922" s="90"/>
      <c r="T922" s="90"/>
      <c r="U922" s="90"/>
      <c r="V922" s="90"/>
      <c r="W922" s="90"/>
    </row>
    <row r="923">
      <c r="A923" s="100"/>
      <c r="B923" s="100"/>
      <c r="C923" s="100"/>
      <c r="D923" s="100"/>
      <c r="E923" s="90"/>
      <c r="F923" s="90"/>
      <c r="G923" s="90"/>
      <c r="H923" s="90"/>
      <c r="I923" s="90"/>
      <c r="J923" s="90"/>
      <c r="K923" s="90"/>
      <c r="L923" s="90"/>
      <c r="M923" s="90"/>
      <c r="N923" s="90"/>
      <c r="O923" s="90"/>
      <c r="P923" s="90"/>
      <c r="Q923" s="90"/>
      <c r="R923" s="90"/>
      <c r="S923" s="90"/>
      <c r="T923" s="90"/>
      <c r="U923" s="90"/>
      <c r="V923" s="90"/>
      <c r="W923" s="90"/>
    </row>
    <row r="924">
      <c r="A924" s="100"/>
      <c r="B924" s="100"/>
      <c r="C924" s="100"/>
      <c r="D924" s="100"/>
      <c r="E924" s="90"/>
      <c r="F924" s="90"/>
      <c r="G924" s="90"/>
      <c r="H924" s="90"/>
      <c r="I924" s="90"/>
      <c r="J924" s="90"/>
      <c r="K924" s="90"/>
      <c r="L924" s="90"/>
      <c r="M924" s="90"/>
      <c r="N924" s="90"/>
      <c r="O924" s="90"/>
      <c r="P924" s="90"/>
      <c r="Q924" s="90"/>
      <c r="R924" s="90"/>
      <c r="S924" s="90"/>
      <c r="T924" s="90"/>
      <c r="U924" s="90"/>
      <c r="V924" s="90"/>
      <c r="W924" s="90"/>
    </row>
    <row r="925">
      <c r="A925" s="100"/>
      <c r="B925" s="100"/>
      <c r="C925" s="100"/>
      <c r="D925" s="100"/>
      <c r="E925" s="90"/>
      <c r="F925" s="90"/>
      <c r="G925" s="90"/>
      <c r="H925" s="90"/>
      <c r="I925" s="90"/>
      <c r="J925" s="90"/>
      <c r="K925" s="90"/>
      <c r="L925" s="90"/>
      <c r="M925" s="90"/>
      <c r="N925" s="90"/>
      <c r="O925" s="90"/>
      <c r="P925" s="90"/>
      <c r="Q925" s="90"/>
      <c r="R925" s="90"/>
      <c r="S925" s="90"/>
      <c r="T925" s="90"/>
      <c r="U925" s="90"/>
      <c r="V925" s="90"/>
      <c r="W925" s="90"/>
    </row>
    <row r="926">
      <c r="A926" s="100"/>
      <c r="B926" s="100"/>
      <c r="C926" s="100"/>
      <c r="D926" s="100"/>
      <c r="E926" s="90"/>
      <c r="F926" s="90"/>
      <c r="G926" s="90"/>
      <c r="H926" s="90"/>
      <c r="I926" s="90"/>
      <c r="J926" s="90"/>
      <c r="K926" s="90"/>
      <c r="L926" s="90"/>
      <c r="M926" s="90"/>
      <c r="N926" s="90"/>
      <c r="O926" s="90"/>
      <c r="P926" s="90"/>
      <c r="Q926" s="90"/>
      <c r="R926" s="90"/>
      <c r="S926" s="90"/>
      <c r="T926" s="90"/>
      <c r="U926" s="90"/>
      <c r="V926" s="90"/>
      <c r="W926" s="90"/>
    </row>
    <row r="927">
      <c r="A927" s="100"/>
      <c r="B927" s="100"/>
      <c r="C927" s="100"/>
      <c r="D927" s="100"/>
      <c r="E927" s="90"/>
      <c r="F927" s="90"/>
      <c r="G927" s="90"/>
      <c r="H927" s="90"/>
      <c r="I927" s="90"/>
      <c r="J927" s="90"/>
      <c r="K927" s="90"/>
      <c r="L927" s="90"/>
      <c r="M927" s="90"/>
      <c r="N927" s="90"/>
      <c r="O927" s="90"/>
      <c r="P927" s="90"/>
      <c r="Q927" s="90"/>
      <c r="R927" s="90"/>
      <c r="S927" s="90"/>
      <c r="T927" s="90"/>
      <c r="U927" s="90"/>
      <c r="V927" s="90"/>
      <c r="W927" s="90"/>
    </row>
    <row r="928">
      <c r="A928" s="100"/>
      <c r="B928" s="100"/>
      <c r="C928" s="100"/>
      <c r="D928" s="100"/>
      <c r="E928" s="90"/>
      <c r="F928" s="90"/>
      <c r="G928" s="90"/>
      <c r="H928" s="90"/>
      <c r="I928" s="90"/>
      <c r="J928" s="90"/>
      <c r="K928" s="90"/>
      <c r="L928" s="90"/>
      <c r="M928" s="90"/>
      <c r="N928" s="90"/>
      <c r="O928" s="90"/>
      <c r="P928" s="90"/>
      <c r="Q928" s="90"/>
      <c r="R928" s="90"/>
      <c r="S928" s="90"/>
      <c r="T928" s="90"/>
      <c r="U928" s="90"/>
      <c r="V928" s="90"/>
      <c r="W928" s="90"/>
    </row>
    <row r="929">
      <c r="A929" s="100"/>
      <c r="B929" s="100"/>
      <c r="C929" s="100"/>
      <c r="D929" s="100"/>
      <c r="E929" s="90"/>
      <c r="F929" s="90"/>
      <c r="G929" s="90"/>
      <c r="H929" s="90"/>
      <c r="I929" s="90"/>
      <c r="J929" s="90"/>
      <c r="K929" s="90"/>
      <c r="L929" s="90"/>
      <c r="M929" s="90"/>
      <c r="N929" s="90"/>
      <c r="O929" s="90"/>
      <c r="P929" s="90"/>
      <c r="Q929" s="90"/>
      <c r="R929" s="90"/>
      <c r="S929" s="90"/>
      <c r="T929" s="90"/>
      <c r="U929" s="90"/>
      <c r="V929" s="90"/>
      <c r="W929" s="90"/>
    </row>
    <row r="930">
      <c r="A930" s="100"/>
      <c r="B930" s="100"/>
      <c r="C930" s="100"/>
      <c r="D930" s="100"/>
      <c r="E930" s="90"/>
      <c r="F930" s="90"/>
      <c r="G930" s="90"/>
      <c r="H930" s="90"/>
      <c r="I930" s="90"/>
      <c r="J930" s="90"/>
      <c r="K930" s="90"/>
      <c r="L930" s="90"/>
      <c r="M930" s="90"/>
      <c r="N930" s="90"/>
      <c r="O930" s="90"/>
      <c r="P930" s="90"/>
      <c r="Q930" s="90"/>
      <c r="R930" s="90"/>
      <c r="S930" s="90"/>
      <c r="T930" s="90"/>
      <c r="U930" s="90"/>
      <c r="V930" s="90"/>
      <c r="W930" s="90"/>
    </row>
    <row r="931">
      <c r="A931" s="100"/>
      <c r="B931" s="100"/>
      <c r="C931" s="100"/>
      <c r="D931" s="100"/>
      <c r="E931" s="90"/>
      <c r="F931" s="90"/>
      <c r="G931" s="90"/>
      <c r="H931" s="90"/>
      <c r="I931" s="90"/>
      <c r="J931" s="90"/>
      <c r="K931" s="90"/>
      <c r="L931" s="90"/>
      <c r="M931" s="90"/>
      <c r="N931" s="90"/>
      <c r="O931" s="90"/>
      <c r="P931" s="90"/>
      <c r="Q931" s="90"/>
      <c r="R931" s="90"/>
      <c r="S931" s="90"/>
      <c r="T931" s="90"/>
      <c r="U931" s="90"/>
      <c r="V931" s="90"/>
      <c r="W931" s="90"/>
    </row>
    <row r="932">
      <c r="A932" s="100"/>
      <c r="B932" s="100"/>
      <c r="C932" s="100"/>
      <c r="D932" s="100"/>
      <c r="E932" s="90"/>
      <c r="F932" s="90"/>
      <c r="G932" s="90"/>
      <c r="H932" s="90"/>
      <c r="I932" s="90"/>
      <c r="J932" s="90"/>
      <c r="K932" s="90"/>
      <c r="L932" s="90"/>
      <c r="M932" s="90"/>
      <c r="N932" s="90"/>
      <c r="O932" s="90"/>
      <c r="P932" s="90"/>
      <c r="Q932" s="90"/>
      <c r="R932" s="90"/>
      <c r="S932" s="90"/>
      <c r="T932" s="90"/>
      <c r="U932" s="90"/>
      <c r="V932" s="90"/>
      <c r="W932" s="90"/>
    </row>
    <row r="933">
      <c r="A933" s="100"/>
      <c r="B933" s="100"/>
      <c r="C933" s="100"/>
      <c r="D933" s="100"/>
      <c r="E933" s="90"/>
      <c r="F933" s="90"/>
      <c r="G933" s="90"/>
      <c r="H933" s="90"/>
      <c r="I933" s="90"/>
      <c r="J933" s="90"/>
      <c r="K933" s="90"/>
      <c r="L933" s="90"/>
      <c r="M933" s="90"/>
      <c r="N933" s="90"/>
      <c r="O933" s="90"/>
      <c r="P933" s="90"/>
      <c r="Q933" s="90"/>
      <c r="R933" s="90"/>
      <c r="S933" s="90"/>
      <c r="T933" s="90"/>
      <c r="U933" s="90"/>
      <c r="V933" s="90"/>
      <c r="W933" s="90"/>
    </row>
    <row r="934">
      <c r="A934" s="100"/>
      <c r="B934" s="100"/>
      <c r="C934" s="100"/>
      <c r="D934" s="100"/>
      <c r="E934" s="90"/>
      <c r="F934" s="90"/>
      <c r="G934" s="90"/>
      <c r="H934" s="90"/>
      <c r="I934" s="90"/>
      <c r="J934" s="90"/>
      <c r="K934" s="90"/>
      <c r="L934" s="90"/>
      <c r="M934" s="90"/>
      <c r="N934" s="90"/>
      <c r="O934" s="90"/>
      <c r="P934" s="90"/>
      <c r="Q934" s="90"/>
      <c r="R934" s="90"/>
      <c r="S934" s="90"/>
      <c r="T934" s="90"/>
      <c r="U934" s="90"/>
      <c r="V934" s="90"/>
      <c r="W934" s="90"/>
    </row>
    <row r="935">
      <c r="A935" s="100"/>
      <c r="B935" s="100"/>
      <c r="C935" s="100"/>
      <c r="D935" s="100"/>
      <c r="E935" s="90"/>
      <c r="F935" s="90"/>
      <c r="G935" s="90"/>
      <c r="H935" s="90"/>
      <c r="I935" s="90"/>
      <c r="J935" s="90"/>
      <c r="K935" s="90"/>
      <c r="L935" s="90"/>
      <c r="M935" s="90"/>
      <c r="N935" s="90"/>
      <c r="O935" s="90"/>
      <c r="P935" s="90"/>
      <c r="Q935" s="90"/>
      <c r="R935" s="90"/>
      <c r="S935" s="90"/>
      <c r="T935" s="90"/>
      <c r="U935" s="90"/>
      <c r="V935" s="90"/>
      <c r="W935" s="90"/>
    </row>
    <row r="936">
      <c r="A936" s="100"/>
      <c r="B936" s="100"/>
      <c r="C936" s="100"/>
      <c r="D936" s="100"/>
      <c r="E936" s="90"/>
      <c r="F936" s="90"/>
      <c r="G936" s="90"/>
      <c r="H936" s="90"/>
      <c r="I936" s="90"/>
      <c r="J936" s="90"/>
      <c r="K936" s="90"/>
      <c r="L936" s="90"/>
      <c r="M936" s="90"/>
      <c r="N936" s="90"/>
      <c r="O936" s="90"/>
      <c r="P936" s="90"/>
      <c r="Q936" s="90"/>
      <c r="R936" s="90"/>
      <c r="S936" s="90"/>
      <c r="T936" s="90"/>
      <c r="U936" s="90"/>
      <c r="V936" s="90"/>
      <c r="W936" s="90"/>
    </row>
    <row r="937">
      <c r="A937" s="100"/>
      <c r="B937" s="100"/>
      <c r="C937" s="100"/>
      <c r="D937" s="100"/>
      <c r="E937" s="90"/>
      <c r="F937" s="90"/>
      <c r="G937" s="90"/>
      <c r="H937" s="90"/>
      <c r="I937" s="90"/>
      <c r="J937" s="90"/>
      <c r="K937" s="90"/>
      <c r="L937" s="90"/>
      <c r="M937" s="90"/>
      <c r="N937" s="90"/>
      <c r="O937" s="90"/>
      <c r="P937" s="90"/>
      <c r="Q937" s="90"/>
      <c r="R937" s="90"/>
      <c r="S937" s="90"/>
      <c r="T937" s="90"/>
      <c r="U937" s="90"/>
      <c r="V937" s="90"/>
      <c r="W937" s="90"/>
    </row>
    <row r="938">
      <c r="A938" s="100"/>
      <c r="B938" s="100"/>
      <c r="C938" s="100"/>
      <c r="D938" s="100"/>
      <c r="E938" s="90"/>
      <c r="F938" s="90"/>
      <c r="G938" s="90"/>
      <c r="H938" s="90"/>
      <c r="I938" s="90"/>
      <c r="J938" s="90"/>
      <c r="K938" s="90"/>
      <c r="L938" s="90"/>
      <c r="M938" s="90"/>
      <c r="N938" s="90"/>
      <c r="O938" s="90"/>
      <c r="P938" s="90"/>
      <c r="Q938" s="90"/>
      <c r="R938" s="90"/>
      <c r="S938" s="90"/>
      <c r="T938" s="90"/>
      <c r="U938" s="90"/>
      <c r="V938" s="90"/>
      <c r="W938" s="90"/>
    </row>
    <row r="939">
      <c r="A939" s="100"/>
      <c r="B939" s="100"/>
      <c r="C939" s="100"/>
      <c r="D939" s="100"/>
      <c r="E939" s="90"/>
      <c r="F939" s="90"/>
      <c r="G939" s="90"/>
      <c r="H939" s="90"/>
      <c r="I939" s="90"/>
      <c r="J939" s="90"/>
      <c r="K939" s="90"/>
      <c r="L939" s="90"/>
      <c r="M939" s="90"/>
      <c r="N939" s="90"/>
      <c r="O939" s="90"/>
      <c r="P939" s="90"/>
      <c r="Q939" s="90"/>
      <c r="R939" s="90"/>
      <c r="S939" s="90"/>
      <c r="T939" s="90"/>
      <c r="U939" s="90"/>
      <c r="V939" s="90"/>
      <c r="W939" s="90"/>
    </row>
    <row r="940">
      <c r="A940" s="100"/>
      <c r="B940" s="100"/>
      <c r="C940" s="100"/>
      <c r="D940" s="100"/>
      <c r="E940" s="90"/>
      <c r="F940" s="90"/>
      <c r="G940" s="90"/>
      <c r="H940" s="90"/>
      <c r="I940" s="90"/>
      <c r="J940" s="90"/>
      <c r="K940" s="90"/>
      <c r="L940" s="90"/>
      <c r="M940" s="90"/>
      <c r="N940" s="90"/>
      <c r="O940" s="90"/>
      <c r="P940" s="90"/>
      <c r="Q940" s="90"/>
      <c r="R940" s="90"/>
      <c r="S940" s="90"/>
      <c r="T940" s="90"/>
      <c r="U940" s="90"/>
      <c r="V940" s="90"/>
      <c r="W940" s="90"/>
    </row>
    <row r="941">
      <c r="A941" s="100"/>
      <c r="B941" s="100"/>
      <c r="C941" s="100"/>
      <c r="D941" s="100"/>
      <c r="E941" s="90"/>
      <c r="F941" s="90"/>
      <c r="G941" s="90"/>
      <c r="H941" s="90"/>
      <c r="I941" s="90"/>
      <c r="J941" s="90"/>
      <c r="K941" s="90"/>
      <c r="L941" s="90"/>
      <c r="M941" s="90"/>
      <c r="N941" s="90"/>
      <c r="O941" s="90"/>
      <c r="P941" s="90"/>
      <c r="Q941" s="90"/>
      <c r="R941" s="90"/>
      <c r="S941" s="90"/>
      <c r="T941" s="90"/>
      <c r="U941" s="90"/>
      <c r="V941" s="90"/>
      <c r="W941" s="90"/>
    </row>
    <row r="942">
      <c r="A942" s="100"/>
      <c r="B942" s="100"/>
      <c r="C942" s="100"/>
      <c r="D942" s="100"/>
      <c r="E942" s="90"/>
      <c r="F942" s="90"/>
      <c r="G942" s="90"/>
      <c r="H942" s="90"/>
      <c r="I942" s="90"/>
      <c r="J942" s="90"/>
      <c r="K942" s="90"/>
      <c r="L942" s="90"/>
      <c r="M942" s="90"/>
      <c r="N942" s="90"/>
      <c r="O942" s="90"/>
      <c r="P942" s="90"/>
      <c r="Q942" s="90"/>
      <c r="R942" s="90"/>
      <c r="S942" s="90"/>
      <c r="T942" s="90"/>
      <c r="U942" s="90"/>
      <c r="V942" s="90"/>
      <c r="W942" s="90"/>
    </row>
    <row r="943">
      <c r="A943" s="100"/>
      <c r="B943" s="100"/>
      <c r="C943" s="100"/>
      <c r="D943" s="100"/>
      <c r="E943" s="90"/>
      <c r="F943" s="90"/>
      <c r="G943" s="90"/>
      <c r="H943" s="90"/>
      <c r="I943" s="90"/>
      <c r="J943" s="90"/>
      <c r="K943" s="90"/>
      <c r="L943" s="90"/>
      <c r="M943" s="90"/>
      <c r="N943" s="90"/>
      <c r="O943" s="90"/>
      <c r="P943" s="90"/>
      <c r="Q943" s="90"/>
      <c r="R943" s="90"/>
      <c r="S943" s="90"/>
      <c r="T943" s="90"/>
      <c r="U943" s="90"/>
      <c r="V943" s="90"/>
      <c r="W943" s="90"/>
    </row>
    <row r="944">
      <c r="A944" s="100"/>
      <c r="B944" s="100"/>
      <c r="C944" s="100"/>
      <c r="D944" s="100"/>
      <c r="E944" s="90"/>
      <c r="F944" s="90"/>
      <c r="G944" s="90"/>
      <c r="H944" s="90"/>
      <c r="I944" s="90"/>
      <c r="J944" s="90"/>
      <c r="K944" s="90"/>
      <c r="L944" s="90"/>
      <c r="M944" s="90"/>
      <c r="N944" s="90"/>
      <c r="O944" s="90"/>
      <c r="P944" s="90"/>
      <c r="Q944" s="90"/>
      <c r="R944" s="90"/>
      <c r="S944" s="90"/>
      <c r="T944" s="90"/>
      <c r="U944" s="90"/>
      <c r="V944" s="90"/>
      <c r="W944" s="90"/>
    </row>
    <row r="945">
      <c r="A945" s="100"/>
      <c r="B945" s="100"/>
      <c r="C945" s="100"/>
      <c r="D945" s="100"/>
      <c r="E945" s="90"/>
      <c r="F945" s="90"/>
      <c r="G945" s="90"/>
      <c r="H945" s="90"/>
      <c r="I945" s="90"/>
      <c r="J945" s="90"/>
      <c r="K945" s="90"/>
      <c r="L945" s="90"/>
      <c r="M945" s="90"/>
      <c r="N945" s="90"/>
      <c r="O945" s="90"/>
      <c r="P945" s="90"/>
      <c r="Q945" s="90"/>
      <c r="R945" s="90"/>
      <c r="S945" s="90"/>
      <c r="T945" s="90"/>
      <c r="U945" s="90"/>
      <c r="V945" s="90"/>
      <c r="W945" s="90"/>
    </row>
    <row r="946">
      <c r="A946" s="100"/>
      <c r="B946" s="100"/>
      <c r="C946" s="100"/>
      <c r="D946" s="100"/>
      <c r="E946" s="90"/>
      <c r="F946" s="90"/>
      <c r="G946" s="90"/>
      <c r="H946" s="90"/>
      <c r="I946" s="90"/>
      <c r="J946" s="90"/>
      <c r="K946" s="90"/>
      <c r="L946" s="90"/>
      <c r="M946" s="90"/>
      <c r="N946" s="90"/>
      <c r="O946" s="90"/>
      <c r="P946" s="90"/>
      <c r="Q946" s="90"/>
      <c r="R946" s="90"/>
      <c r="S946" s="90"/>
      <c r="T946" s="90"/>
      <c r="U946" s="90"/>
      <c r="V946" s="90"/>
      <c r="W946" s="90"/>
    </row>
    <row r="947">
      <c r="A947" s="100"/>
      <c r="B947" s="100"/>
      <c r="C947" s="100"/>
      <c r="D947" s="100"/>
      <c r="E947" s="90"/>
      <c r="F947" s="90"/>
      <c r="G947" s="90"/>
      <c r="H947" s="90"/>
      <c r="I947" s="90"/>
      <c r="J947" s="90"/>
      <c r="K947" s="90"/>
      <c r="L947" s="90"/>
      <c r="M947" s="90"/>
      <c r="N947" s="90"/>
      <c r="O947" s="90"/>
      <c r="P947" s="90"/>
      <c r="Q947" s="90"/>
      <c r="R947" s="90"/>
      <c r="S947" s="90"/>
      <c r="T947" s="90"/>
      <c r="U947" s="90"/>
      <c r="V947" s="90"/>
      <c r="W947" s="90"/>
    </row>
    <row r="948">
      <c r="A948" s="100"/>
      <c r="B948" s="100"/>
      <c r="C948" s="100"/>
      <c r="D948" s="100"/>
      <c r="E948" s="90"/>
      <c r="F948" s="90"/>
      <c r="G948" s="90"/>
      <c r="H948" s="90"/>
      <c r="I948" s="90"/>
      <c r="J948" s="90"/>
      <c r="K948" s="90"/>
      <c r="L948" s="90"/>
      <c r="M948" s="90"/>
      <c r="N948" s="90"/>
      <c r="O948" s="90"/>
      <c r="P948" s="90"/>
      <c r="Q948" s="90"/>
      <c r="R948" s="90"/>
      <c r="S948" s="90"/>
      <c r="T948" s="90"/>
      <c r="U948" s="90"/>
      <c r="V948" s="90"/>
      <c r="W948" s="90"/>
    </row>
    <row r="949">
      <c r="A949" s="100"/>
      <c r="B949" s="100"/>
      <c r="C949" s="100"/>
      <c r="D949" s="100"/>
      <c r="E949" s="90"/>
      <c r="F949" s="90"/>
      <c r="G949" s="90"/>
      <c r="H949" s="90"/>
      <c r="I949" s="90"/>
      <c r="J949" s="90"/>
      <c r="K949" s="90"/>
      <c r="L949" s="90"/>
      <c r="M949" s="90"/>
      <c r="N949" s="90"/>
      <c r="O949" s="90"/>
      <c r="P949" s="90"/>
      <c r="Q949" s="90"/>
      <c r="R949" s="90"/>
      <c r="S949" s="90"/>
      <c r="T949" s="90"/>
      <c r="U949" s="90"/>
      <c r="V949" s="90"/>
      <c r="W949" s="90"/>
    </row>
    <row r="950">
      <c r="A950" s="100"/>
      <c r="B950" s="100"/>
      <c r="C950" s="100"/>
      <c r="D950" s="100"/>
      <c r="E950" s="90"/>
      <c r="F950" s="90"/>
      <c r="G950" s="90"/>
      <c r="H950" s="90"/>
      <c r="I950" s="90"/>
      <c r="J950" s="90"/>
      <c r="K950" s="90"/>
      <c r="L950" s="90"/>
      <c r="M950" s="90"/>
      <c r="N950" s="90"/>
      <c r="O950" s="90"/>
      <c r="P950" s="90"/>
      <c r="Q950" s="90"/>
      <c r="R950" s="90"/>
      <c r="S950" s="90"/>
      <c r="T950" s="90"/>
      <c r="U950" s="90"/>
      <c r="V950" s="90"/>
      <c r="W950" s="90"/>
    </row>
    <row r="951">
      <c r="A951" s="100"/>
      <c r="B951" s="100"/>
      <c r="C951" s="100"/>
      <c r="D951" s="100"/>
      <c r="E951" s="90"/>
      <c r="F951" s="90"/>
      <c r="G951" s="90"/>
      <c r="H951" s="90"/>
      <c r="I951" s="90"/>
      <c r="J951" s="90"/>
      <c r="K951" s="90"/>
      <c r="L951" s="90"/>
      <c r="M951" s="90"/>
      <c r="N951" s="90"/>
      <c r="O951" s="90"/>
      <c r="P951" s="90"/>
      <c r="Q951" s="90"/>
      <c r="R951" s="90"/>
      <c r="S951" s="90"/>
      <c r="T951" s="90"/>
      <c r="U951" s="90"/>
      <c r="V951" s="90"/>
      <c r="W951" s="90"/>
    </row>
    <row r="952">
      <c r="A952" s="100"/>
      <c r="B952" s="100"/>
      <c r="C952" s="100"/>
      <c r="D952" s="100"/>
      <c r="E952" s="90"/>
      <c r="F952" s="90"/>
      <c r="G952" s="90"/>
      <c r="H952" s="90"/>
      <c r="I952" s="90"/>
      <c r="J952" s="90"/>
      <c r="K952" s="90"/>
      <c r="L952" s="90"/>
      <c r="M952" s="90"/>
      <c r="N952" s="90"/>
      <c r="O952" s="90"/>
      <c r="P952" s="90"/>
      <c r="Q952" s="90"/>
      <c r="R952" s="90"/>
      <c r="S952" s="90"/>
      <c r="T952" s="90"/>
      <c r="U952" s="90"/>
      <c r="V952" s="90"/>
      <c r="W952" s="90"/>
    </row>
    <row r="953">
      <c r="A953" s="100"/>
      <c r="B953" s="100"/>
      <c r="C953" s="100"/>
      <c r="D953" s="100"/>
      <c r="E953" s="90"/>
      <c r="F953" s="90"/>
      <c r="G953" s="90"/>
      <c r="H953" s="90"/>
      <c r="I953" s="90"/>
      <c r="J953" s="90"/>
      <c r="K953" s="90"/>
      <c r="L953" s="90"/>
      <c r="M953" s="90"/>
      <c r="N953" s="90"/>
      <c r="O953" s="90"/>
      <c r="P953" s="90"/>
      <c r="Q953" s="90"/>
      <c r="R953" s="90"/>
      <c r="S953" s="90"/>
      <c r="T953" s="90"/>
      <c r="U953" s="90"/>
      <c r="V953" s="90"/>
      <c r="W953" s="90"/>
    </row>
    <row r="954">
      <c r="A954" s="100"/>
      <c r="B954" s="100"/>
      <c r="C954" s="100"/>
      <c r="D954" s="100"/>
      <c r="E954" s="90"/>
      <c r="F954" s="90"/>
      <c r="G954" s="90"/>
      <c r="H954" s="90"/>
      <c r="I954" s="90"/>
      <c r="J954" s="90"/>
      <c r="K954" s="90"/>
      <c r="L954" s="90"/>
      <c r="M954" s="90"/>
      <c r="N954" s="90"/>
      <c r="O954" s="90"/>
      <c r="P954" s="90"/>
      <c r="Q954" s="90"/>
      <c r="R954" s="90"/>
      <c r="S954" s="90"/>
      <c r="T954" s="90"/>
      <c r="U954" s="90"/>
      <c r="V954" s="90"/>
      <c r="W954" s="90"/>
    </row>
    <row r="955">
      <c r="A955" s="100"/>
      <c r="B955" s="100"/>
      <c r="C955" s="100"/>
      <c r="D955" s="100"/>
      <c r="E955" s="90"/>
      <c r="F955" s="90"/>
      <c r="G955" s="90"/>
      <c r="H955" s="90"/>
      <c r="I955" s="90"/>
      <c r="J955" s="90"/>
      <c r="K955" s="90"/>
      <c r="L955" s="90"/>
      <c r="M955" s="90"/>
      <c r="N955" s="90"/>
      <c r="O955" s="90"/>
      <c r="P955" s="90"/>
      <c r="Q955" s="90"/>
      <c r="R955" s="90"/>
      <c r="S955" s="90"/>
      <c r="T955" s="90"/>
      <c r="U955" s="90"/>
      <c r="V955" s="90"/>
      <c r="W955" s="90"/>
    </row>
    <row r="956">
      <c r="A956" s="100"/>
      <c r="B956" s="100"/>
      <c r="C956" s="100"/>
      <c r="D956" s="100"/>
      <c r="E956" s="90"/>
      <c r="F956" s="90"/>
      <c r="G956" s="90"/>
      <c r="H956" s="90"/>
      <c r="I956" s="90"/>
      <c r="J956" s="90"/>
      <c r="K956" s="90"/>
      <c r="L956" s="90"/>
      <c r="M956" s="90"/>
      <c r="N956" s="90"/>
      <c r="O956" s="90"/>
      <c r="P956" s="90"/>
      <c r="Q956" s="90"/>
      <c r="R956" s="90"/>
      <c r="S956" s="90"/>
      <c r="T956" s="90"/>
      <c r="U956" s="90"/>
      <c r="V956" s="90"/>
      <c r="W956" s="90"/>
    </row>
    <row r="957">
      <c r="A957" s="100"/>
      <c r="B957" s="100"/>
      <c r="C957" s="100"/>
      <c r="D957" s="100"/>
      <c r="E957" s="90"/>
      <c r="F957" s="90"/>
      <c r="G957" s="90"/>
      <c r="H957" s="90"/>
      <c r="I957" s="90"/>
      <c r="J957" s="90"/>
      <c r="K957" s="90"/>
      <c r="L957" s="90"/>
      <c r="M957" s="90"/>
      <c r="N957" s="90"/>
      <c r="O957" s="90"/>
      <c r="P957" s="90"/>
      <c r="Q957" s="90"/>
      <c r="R957" s="90"/>
      <c r="S957" s="90"/>
      <c r="T957" s="90"/>
      <c r="U957" s="90"/>
      <c r="V957" s="90"/>
      <c r="W957" s="90"/>
    </row>
    <row r="958">
      <c r="A958" s="100"/>
      <c r="B958" s="100"/>
      <c r="C958" s="100"/>
      <c r="D958" s="100"/>
      <c r="E958" s="90"/>
      <c r="F958" s="90"/>
      <c r="G958" s="90"/>
      <c r="H958" s="90"/>
      <c r="I958" s="90"/>
      <c r="J958" s="90"/>
      <c r="K958" s="90"/>
      <c r="L958" s="90"/>
      <c r="M958" s="90"/>
      <c r="N958" s="90"/>
      <c r="O958" s="90"/>
      <c r="P958" s="90"/>
      <c r="Q958" s="90"/>
      <c r="R958" s="90"/>
      <c r="S958" s="90"/>
      <c r="T958" s="90"/>
      <c r="U958" s="90"/>
      <c r="V958" s="90"/>
      <c r="W958" s="90"/>
    </row>
  </sheetData>
  <mergeCells count="14">
    <mergeCell ref="A14:A17"/>
    <mergeCell ref="A18:A22"/>
    <mergeCell ref="B18:B22"/>
    <mergeCell ref="A23:A25"/>
    <mergeCell ref="B23:B25"/>
    <mergeCell ref="A26:A28"/>
    <mergeCell ref="B26:B28"/>
    <mergeCell ref="A2:A3"/>
    <mergeCell ref="B2:B3"/>
    <mergeCell ref="A4:A7"/>
    <mergeCell ref="B4:B7"/>
    <mergeCell ref="A8:A13"/>
    <mergeCell ref="B8:B13"/>
    <mergeCell ref="B14:B17"/>
  </mergeCells>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3" width="15.88"/>
  </cols>
  <sheetData>
    <row r="2">
      <c r="D2" s="28"/>
      <c r="E2" s="28"/>
    </row>
    <row r="3">
      <c r="D3" s="28"/>
      <c r="E3" s="28"/>
    </row>
    <row r="4">
      <c r="D4" s="28"/>
      <c r="E4" s="28"/>
    </row>
    <row r="5">
      <c r="D5" s="28"/>
      <c r="E5" s="28"/>
    </row>
    <row r="6">
      <c r="D6" s="28"/>
      <c r="E6" s="28"/>
    </row>
    <row r="7">
      <c r="D7" s="28"/>
      <c r="E7" s="28"/>
    </row>
    <row r="8">
      <c r="D8" s="28"/>
      <c r="E8" s="28"/>
    </row>
    <row r="9">
      <c r="D9" s="28"/>
      <c r="E9" s="28"/>
    </row>
    <row r="10">
      <c r="D10" s="28"/>
      <c r="E10" s="28"/>
    </row>
    <row r="11">
      <c r="D11" s="28"/>
      <c r="E11" s="28" t="s">
        <v>827</v>
      </c>
    </row>
    <row r="12">
      <c r="D12" s="28"/>
      <c r="E12" s="28" t="s">
        <v>698</v>
      </c>
      <c r="F12" s="28" t="s">
        <v>31</v>
      </c>
      <c r="G12" s="28" t="s">
        <v>690</v>
      </c>
    </row>
    <row r="13">
      <c r="D13" s="28"/>
      <c r="E13" s="28">
        <f t="shared" ref="E13:F13" si="1">SUM(B4:B12)</f>
        <v>172</v>
      </c>
      <c r="F13" s="28">
        <f t="shared" si="1"/>
        <v>74</v>
      </c>
      <c r="G13" s="28">
        <f>E13+F13</f>
        <v>246</v>
      </c>
    </row>
    <row r="14">
      <c r="A14" s="28"/>
      <c r="B14" s="28"/>
      <c r="C14" s="28"/>
      <c r="D14" s="28"/>
      <c r="E14" s="85">
        <f>E13/G13</f>
        <v>0.6991869919</v>
      </c>
      <c r="F14" s="85">
        <f>F13/G13</f>
        <v>0.3008130081</v>
      </c>
      <c r="G14" s="86">
        <f>G13/330</f>
        <v>0.7454545455</v>
      </c>
    </row>
    <row r="15">
      <c r="A15" s="28" t="s">
        <v>828</v>
      </c>
      <c r="B15" s="28"/>
      <c r="C15" s="28"/>
      <c r="D15" s="28"/>
      <c r="E15" s="28"/>
    </row>
    <row r="16">
      <c r="A16" s="28"/>
      <c r="B16" s="28"/>
      <c r="C16" s="28"/>
      <c r="D16" s="28"/>
      <c r="E16" s="28"/>
    </row>
    <row r="17">
      <c r="D17" s="76" t="s">
        <v>829</v>
      </c>
      <c r="E17" s="76" t="s">
        <v>830</v>
      </c>
    </row>
    <row r="18">
      <c r="D18" s="28"/>
      <c r="E18" s="28"/>
    </row>
    <row r="19">
      <c r="D19" s="86"/>
      <c r="E19" s="86"/>
    </row>
    <row r="20">
      <c r="D20" s="86"/>
      <c r="E20" s="86"/>
    </row>
    <row r="21">
      <c r="D21" s="86"/>
      <c r="E21" s="86"/>
    </row>
    <row r="22">
      <c r="D22" s="86"/>
      <c r="E22" s="86"/>
    </row>
    <row r="23">
      <c r="D23" s="86"/>
      <c r="E23" s="86"/>
      <c r="F23" s="102" t="s">
        <v>831</v>
      </c>
    </row>
    <row r="24">
      <c r="D24" s="86"/>
      <c r="E24" s="86"/>
      <c r="F24" s="102" t="s">
        <v>832</v>
      </c>
    </row>
    <row r="25">
      <c r="D25" s="86"/>
      <c r="E25" s="86"/>
      <c r="F25" s="102"/>
    </row>
    <row r="26">
      <c r="D26" s="86"/>
      <c r="E26" s="86"/>
    </row>
    <row r="27">
      <c r="D27" s="86"/>
      <c r="E27" s="86"/>
    </row>
    <row r="28">
      <c r="D28" s="86"/>
      <c r="E28" s="86"/>
    </row>
    <row r="29">
      <c r="D29" s="28"/>
      <c r="E29" s="28"/>
    </row>
    <row r="30">
      <c r="A30" s="28"/>
      <c r="C30" s="28"/>
      <c r="D30" s="28"/>
      <c r="E30" s="28"/>
    </row>
    <row r="31">
      <c r="A31" s="28"/>
      <c r="B31" s="28"/>
      <c r="C31" s="28"/>
      <c r="D31" s="28"/>
      <c r="E31" s="28"/>
    </row>
    <row r="32">
      <c r="A32" s="28"/>
      <c r="B32" s="28"/>
      <c r="C32" s="28"/>
      <c r="D32" s="28"/>
      <c r="E32" s="28"/>
    </row>
    <row r="33">
      <c r="A33" s="28"/>
      <c r="B33" s="28"/>
      <c r="C33" s="28"/>
      <c r="D33" s="28"/>
      <c r="E33" s="28"/>
    </row>
    <row r="34">
      <c r="A34" s="28"/>
      <c r="B34" s="28"/>
      <c r="C34" s="28"/>
      <c r="D34" s="28"/>
      <c r="E34" s="28"/>
    </row>
    <row r="35">
      <c r="A35" s="28"/>
      <c r="B35" s="28"/>
      <c r="C35" s="28"/>
      <c r="D35" s="28"/>
      <c r="E35" s="28"/>
    </row>
    <row r="36">
      <c r="A36" s="84"/>
      <c r="B36" s="84"/>
      <c r="C36" s="84"/>
      <c r="D36" s="84"/>
      <c r="E36" s="84"/>
      <c r="F36" s="84"/>
      <c r="G36" s="87" t="s">
        <v>833</v>
      </c>
      <c r="H36" s="87"/>
      <c r="I36" s="87"/>
      <c r="J36" s="87"/>
      <c r="K36" s="84"/>
      <c r="L36" s="84"/>
      <c r="M36" s="84"/>
      <c r="N36" s="84"/>
      <c r="O36" s="84"/>
      <c r="P36" s="84"/>
      <c r="Q36" s="84"/>
      <c r="R36" s="84"/>
      <c r="S36" s="84"/>
      <c r="T36" s="84"/>
      <c r="U36" s="84"/>
      <c r="V36" s="84"/>
      <c r="W36" s="84"/>
      <c r="X36" s="84"/>
      <c r="Y36" s="84"/>
      <c r="Z36" s="84"/>
      <c r="AA36" s="84"/>
    </row>
    <row r="37">
      <c r="A37" s="28"/>
      <c r="B37" s="81" t="s">
        <v>690</v>
      </c>
      <c r="G37" s="28" t="s">
        <v>834</v>
      </c>
      <c r="I37" s="28" t="s">
        <v>835</v>
      </c>
    </row>
    <row r="38">
      <c r="B38" s="81" t="s">
        <v>732</v>
      </c>
      <c r="C38" s="81" t="s">
        <v>732</v>
      </c>
      <c r="D38" s="81" t="s">
        <v>31</v>
      </c>
      <c r="E38" s="81" t="s">
        <v>31</v>
      </c>
      <c r="G38" s="28" t="s">
        <v>732</v>
      </c>
      <c r="H38" s="28" t="s">
        <v>31</v>
      </c>
      <c r="I38" s="28" t="s">
        <v>732</v>
      </c>
      <c r="J38" s="28" t="s">
        <v>31</v>
      </c>
    </row>
    <row r="39">
      <c r="A39" s="28" t="s">
        <v>110</v>
      </c>
      <c r="B39" s="28">
        <f t="shared" ref="B39:B48" si="4">G39+I39</f>
        <v>86</v>
      </c>
      <c r="C39" s="103">
        <f t="shared" ref="C39:C49" si="5">B39/B$49</f>
        <v>0.353909465</v>
      </c>
      <c r="D39" s="28">
        <f t="shared" ref="D39:D48" si="6">H39+J39</f>
        <v>17</v>
      </c>
      <c r="E39" s="103">
        <f t="shared" ref="E39:E48" si="7">D39/D$49</f>
        <v>0.1588785047</v>
      </c>
      <c r="G39" s="28">
        <f t="shared" ref="G39:H39" si="2">B6</f>
        <v>63</v>
      </c>
      <c r="H39" s="28">
        <f t="shared" si="2"/>
        <v>11</v>
      </c>
      <c r="I39" s="28">
        <f t="shared" ref="I39:J39" si="3">B22</f>
        <v>23</v>
      </c>
      <c r="J39" s="28">
        <f t="shared" si="3"/>
        <v>6</v>
      </c>
    </row>
    <row r="40">
      <c r="A40" s="28" t="s">
        <v>130</v>
      </c>
      <c r="B40" s="28">
        <f t="shared" si="4"/>
        <v>77</v>
      </c>
      <c r="C40" s="103">
        <f t="shared" si="5"/>
        <v>0.316872428</v>
      </c>
      <c r="D40" s="28">
        <f t="shared" si="6"/>
        <v>14</v>
      </c>
      <c r="E40" s="103">
        <f t="shared" si="7"/>
        <v>0.1308411215</v>
      </c>
      <c r="G40" s="28">
        <f t="shared" ref="G40:H40" si="8">B12</f>
        <v>58</v>
      </c>
      <c r="H40" s="28">
        <f t="shared" si="8"/>
        <v>7</v>
      </c>
      <c r="I40" s="28">
        <f t="shared" ref="I40:J40" si="9">B28</f>
        <v>19</v>
      </c>
      <c r="J40" s="28">
        <f t="shared" si="9"/>
        <v>7</v>
      </c>
    </row>
    <row r="41">
      <c r="A41" s="28" t="s">
        <v>109</v>
      </c>
      <c r="B41" s="28">
        <f t="shared" si="4"/>
        <v>45</v>
      </c>
      <c r="C41" s="103">
        <f t="shared" si="5"/>
        <v>0.1851851852</v>
      </c>
      <c r="D41" s="28">
        <f t="shared" si="6"/>
        <v>11</v>
      </c>
      <c r="E41" s="103">
        <f t="shared" si="7"/>
        <v>0.1028037383</v>
      </c>
      <c r="G41" s="28">
        <f t="shared" ref="G41:H41" si="10">B5</f>
        <v>30</v>
      </c>
      <c r="H41" s="28">
        <f t="shared" si="10"/>
        <v>8</v>
      </c>
      <c r="I41" s="28">
        <f t="shared" ref="I41:J41" si="11">B21</f>
        <v>15</v>
      </c>
      <c r="J41" s="28">
        <f t="shared" si="11"/>
        <v>3</v>
      </c>
    </row>
    <row r="42">
      <c r="A42" s="28" t="s">
        <v>228</v>
      </c>
      <c r="B42" s="28">
        <f t="shared" si="4"/>
        <v>8</v>
      </c>
      <c r="C42" s="103">
        <f t="shared" si="5"/>
        <v>0.0329218107</v>
      </c>
      <c r="D42" s="28">
        <f t="shared" si="6"/>
        <v>5</v>
      </c>
      <c r="E42" s="103">
        <f t="shared" si="7"/>
        <v>0.04672897196</v>
      </c>
      <c r="G42" s="28">
        <f t="shared" ref="G42:H42" si="12">B8</f>
        <v>6</v>
      </c>
      <c r="H42" s="28">
        <f t="shared" si="12"/>
        <v>4</v>
      </c>
      <c r="I42" s="28">
        <f t="shared" ref="I42:J42" si="13">B24</f>
        <v>2</v>
      </c>
      <c r="J42" s="28">
        <f t="shared" si="13"/>
        <v>1</v>
      </c>
    </row>
    <row r="43">
      <c r="A43" s="28" t="s">
        <v>89</v>
      </c>
      <c r="B43" s="28">
        <f t="shared" si="4"/>
        <v>8</v>
      </c>
      <c r="C43" s="103">
        <f t="shared" si="5"/>
        <v>0.0329218107</v>
      </c>
      <c r="D43" s="28">
        <f t="shared" si="6"/>
        <v>20</v>
      </c>
      <c r="E43" s="103">
        <f t="shared" si="7"/>
        <v>0.1869158879</v>
      </c>
      <c r="G43" s="28">
        <f t="shared" ref="G43:H43" si="14">B10</f>
        <v>5</v>
      </c>
      <c r="H43" s="28">
        <f t="shared" si="14"/>
        <v>15</v>
      </c>
      <c r="I43" s="28">
        <f t="shared" ref="I43:J43" si="15">B26</f>
        <v>3</v>
      </c>
      <c r="J43" s="28">
        <f t="shared" si="15"/>
        <v>5</v>
      </c>
    </row>
    <row r="44">
      <c r="A44" s="28" t="s">
        <v>55</v>
      </c>
      <c r="B44" s="28">
        <f t="shared" si="4"/>
        <v>7</v>
      </c>
      <c r="C44" s="103">
        <f t="shared" si="5"/>
        <v>0.02880658436</v>
      </c>
      <c r="D44" s="28">
        <f t="shared" si="6"/>
        <v>6</v>
      </c>
      <c r="E44" s="103">
        <f t="shared" si="7"/>
        <v>0.05607476636</v>
      </c>
      <c r="G44" s="28">
        <f t="shared" ref="G44:H44" si="16">B9</f>
        <v>4</v>
      </c>
      <c r="H44" s="28">
        <f t="shared" si="16"/>
        <v>3</v>
      </c>
      <c r="I44" s="28">
        <f t="shared" ref="I44:J44" si="17">B25</f>
        <v>3</v>
      </c>
      <c r="J44" s="28">
        <f t="shared" si="17"/>
        <v>3</v>
      </c>
    </row>
    <row r="45">
      <c r="A45" s="28" t="s">
        <v>187</v>
      </c>
      <c r="B45" s="28">
        <f t="shared" si="4"/>
        <v>5</v>
      </c>
      <c r="C45" s="103">
        <f t="shared" si="5"/>
        <v>0.02057613169</v>
      </c>
      <c r="D45" s="28">
        <f t="shared" si="6"/>
        <v>1</v>
      </c>
      <c r="E45" s="103">
        <f t="shared" si="7"/>
        <v>0.009345794393</v>
      </c>
      <c r="G45" s="28">
        <f t="shared" ref="G45:H45" si="18">B11</f>
        <v>3</v>
      </c>
      <c r="H45" s="28">
        <f t="shared" si="18"/>
        <v>1</v>
      </c>
      <c r="I45" s="28">
        <f t="shared" ref="I45:J45" si="19">B27</f>
        <v>2</v>
      </c>
      <c r="J45" s="28">
        <f t="shared" si="19"/>
        <v>0</v>
      </c>
    </row>
    <row r="46">
      <c r="A46" s="28" t="s">
        <v>224</v>
      </c>
      <c r="B46" s="28">
        <f t="shared" si="4"/>
        <v>3</v>
      </c>
      <c r="C46" s="103">
        <f t="shared" si="5"/>
        <v>0.01234567901</v>
      </c>
      <c r="D46" s="28">
        <f t="shared" si="6"/>
        <v>7</v>
      </c>
      <c r="E46" s="103">
        <f t="shared" si="7"/>
        <v>0.06542056075</v>
      </c>
      <c r="G46" s="28">
        <f t="shared" ref="G46:H46" si="20">B7</f>
        <v>2</v>
      </c>
      <c r="H46" s="28">
        <f t="shared" si="20"/>
        <v>5</v>
      </c>
      <c r="I46" s="28">
        <f t="shared" ref="I46:J46" si="21">B23</f>
        <v>1</v>
      </c>
      <c r="J46" s="28">
        <f t="shared" si="21"/>
        <v>2</v>
      </c>
    </row>
    <row r="47">
      <c r="A47" s="28" t="s">
        <v>44</v>
      </c>
      <c r="B47" s="28">
        <f t="shared" si="4"/>
        <v>2</v>
      </c>
      <c r="C47" s="103">
        <f t="shared" si="5"/>
        <v>0.008230452675</v>
      </c>
      <c r="D47" s="28">
        <f t="shared" si="6"/>
        <v>26</v>
      </c>
      <c r="E47" s="103">
        <f t="shared" si="7"/>
        <v>0.2429906542</v>
      </c>
      <c r="G47" s="28">
        <f t="shared" ref="G47:H47" si="22">B4</f>
        <v>1</v>
      </c>
      <c r="H47" s="28">
        <f t="shared" si="22"/>
        <v>20</v>
      </c>
      <c r="I47" s="28">
        <f t="shared" ref="I47:J47" si="23">B19</f>
        <v>1</v>
      </c>
      <c r="J47" s="28">
        <f t="shared" si="23"/>
        <v>6</v>
      </c>
    </row>
    <row r="48">
      <c r="A48" s="28" t="s">
        <v>207</v>
      </c>
      <c r="B48" s="28">
        <f t="shared" si="4"/>
        <v>2</v>
      </c>
      <c r="C48" s="103">
        <f t="shared" si="5"/>
        <v>0.008230452675</v>
      </c>
      <c r="D48" s="28">
        <f t="shared" si="6"/>
        <v>0</v>
      </c>
      <c r="E48" s="103">
        <f t="shared" si="7"/>
        <v>0</v>
      </c>
      <c r="G48" s="70">
        <f t="shared" ref="G48:H48" si="24">B20</f>
        <v>1</v>
      </c>
      <c r="H48" s="70">
        <f t="shared" si="24"/>
        <v>0</v>
      </c>
      <c r="I48" s="28">
        <f t="shared" ref="I48:J48" si="25">B20</f>
        <v>1</v>
      </c>
      <c r="J48" s="28">
        <f t="shared" si="25"/>
        <v>0</v>
      </c>
    </row>
    <row r="49">
      <c r="B49" s="28">
        <f>SUM(B39:B48)</f>
        <v>243</v>
      </c>
      <c r="C49" s="28">
        <f t="shared" si="5"/>
        <v>1</v>
      </c>
      <c r="D49" s="28">
        <f>SUM(D39:D48)</f>
        <v>107</v>
      </c>
      <c r="G49" s="28">
        <f t="shared" ref="G49:J49" si="26">SUM(G39:G48)</f>
        <v>173</v>
      </c>
      <c r="H49" s="28">
        <f t="shared" si="26"/>
        <v>74</v>
      </c>
      <c r="I49" s="28">
        <f t="shared" si="26"/>
        <v>70</v>
      </c>
      <c r="J49" s="28">
        <f t="shared" si="26"/>
        <v>33</v>
      </c>
    </row>
    <row r="51">
      <c r="A51" s="28" t="s">
        <v>836</v>
      </c>
      <c r="B51" s="28">
        <f>SUM(B39:B40)</f>
        <v>163</v>
      </c>
      <c r="D51" s="28">
        <f>SUM(D39:D40)</f>
        <v>31</v>
      </c>
    </row>
  </sheetData>
  <autoFilter ref="$A$38:$AA$48">
    <sortState ref="A38:AA48">
      <sortCondition ref="A38:A48"/>
      <sortCondition descending="1" ref="E38:E48"/>
      <sortCondition descending="1" ref="C38:C48"/>
    </sortState>
  </autoFilter>
  <mergeCells count="3">
    <mergeCell ref="B37:C37"/>
    <mergeCell ref="G37:H37"/>
    <mergeCell ref="I37:J37"/>
  </mergeCells>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2022-09-29T18:17:03Z</dcterms:created>
</cp:coreProperties>
</file>