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0" yWindow="0" windowWidth="19320" windowHeight="11760" tabRatio="500" firstSheet="2" activeTab="2"/>
  </bookViews>
  <sheets>
    <sheet name="volt" sheetId="3" r:id="rId1"/>
    <sheet name="angles" sheetId="2" r:id="rId2"/>
    <sheet name="Sheet1" sheetId="4" r:id="rId3"/>
    <sheet name="Fouled-1" sheetId="5" r:id="rId4"/>
    <sheet name="Fouled-2" sheetId="6" r:id="rId5"/>
    <sheet name="Average Values" sheetId="7" r:id="rId6"/>
  </sheets>
  <calcPr calcId="124519" iterate="1" iterateDelta="0.01"/>
</workbook>
</file>

<file path=xl/calcChain.xml><?xml version="1.0" encoding="utf-8"?>
<calcChain xmlns="http://schemas.openxmlformats.org/spreadsheetml/2006/main">
  <c r="V164" i="7"/>
  <c r="AC163"/>
  <c r="AB163"/>
  <c r="U164"/>
  <c r="N164"/>
  <c r="S164"/>
  <c r="O164"/>
  <c r="A4"/>
  <c r="B4"/>
  <c r="C4"/>
  <c r="D4"/>
  <c r="E4"/>
  <c r="F4"/>
  <c r="A5"/>
  <c r="B5"/>
  <c r="C5"/>
  <c r="D5"/>
  <c r="E5"/>
  <c r="F5"/>
  <c r="A6"/>
  <c r="B6"/>
  <c r="C6"/>
  <c r="D6"/>
  <c r="E6"/>
  <c r="F6"/>
  <c r="A7"/>
  <c r="B7"/>
  <c r="C7"/>
  <c r="D7"/>
  <c r="E7"/>
  <c r="F7"/>
  <c r="A8"/>
  <c r="B8"/>
  <c r="C8"/>
  <c r="D8"/>
  <c r="E8"/>
  <c r="F8"/>
  <c r="A9"/>
  <c r="B9"/>
  <c r="C9"/>
  <c r="D9"/>
  <c r="E9"/>
  <c r="F9"/>
  <c r="A10"/>
  <c r="B10"/>
  <c r="C10"/>
  <c r="D10"/>
  <c r="E10"/>
  <c r="F10"/>
  <c r="A11"/>
  <c r="B11"/>
  <c r="C11"/>
  <c r="D11"/>
  <c r="E11"/>
  <c r="F11"/>
  <c r="A12"/>
  <c r="B12"/>
  <c r="C12"/>
  <c r="D12"/>
  <c r="E12"/>
  <c r="F12"/>
  <c r="A13"/>
  <c r="B13"/>
  <c r="C13"/>
  <c r="D13"/>
  <c r="E13"/>
  <c r="F13"/>
  <c r="A14"/>
  <c r="B14"/>
  <c r="C14"/>
  <c r="D14"/>
  <c r="E14"/>
  <c r="F14"/>
  <c r="A15"/>
  <c r="B15"/>
  <c r="C15"/>
  <c r="D15"/>
  <c r="E15"/>
  <c r="F15"/>
  <c r="A16"/>
  <c r="B16"/>
  <c r="C16"/>
  <c r="D16"/>
  <c r="E16"/>
  <c r="F16"/>
  <c r="A17"/>
  <c r="B17"/>
  <c r="C17"/>
  <c r="D17"/>
  <c r="E17"/>
  <c r="F17"/>
  <c r="A18"/>
  <c r="B18"/>
  <c r="C18"/>
  <c r="D18"/>
  <c r="E18"/>
  <c r="F18"/>
  <c r="A19"/>
  <c r="B19"/>
  <c r="C19"/>
  <c r="D19"/>
  <c r="E19"/>
  <c r="F19"/>
  <c r="A20"/>
  <c r="B20"/>
  <c r="C20"/>
  <c r="D20"/>
  <c r="E20"/>
  <c r="F20"/>
  <c r="A21"/>
  <c r="B21"/>
  <c r="C21"/>
  <c r="D21"/>
  <c r="E21"/>
  <c r="F21"/>
  <c r="A22"/>
  <c r="B22"/>
  <c r="C22"/>
  <c r="D22"/>
  <c r="E22"/>
  <c r="F22"/>
  <c r="A23"/>
  <c r="B23"/>
  <c r="C23"/>
  <c r="D23"/>
  <c r="E23"/>
  <c r="F23"/>
  <c r="A24"/>
  <c r="B24"/>
  <c r="C24"/>
  <c r="D24"/>
  <c r="E24"/>
  <c r="F24"/>
  <c r="A25"/>
  <c r="B25"/>
  <c r="C25"/>
  <c r="D25"/>
  <c r="E25"/>
  <c r="F25"/>
  <c r="A26"/>
  <c r="B26"/>
  <c r="C26"/>
  <c r="D26"/>
  <c r="E26"/>
  <c r="F26"/>
  <c r="A27"/>
  <c r="B27"/>
  <c r="C27"/>
  <c r="D27"/>
  <c r="E27"/>
  <c r="F27"/>
  <c r="A28"/>
  <c r="B28"/>
  <c r="C28"/>
  <c r="D28"/>
  <c r="E28"/>
  <c r="F28"/>
  <c r="A29"/>
  <c r="B29"/>
  <c r="C29"/>
  <c r="D29"/>
  <c r="E29"/>
  <c r="F29"/>
  <c r="A30"/>
  <c r="B30"/>
  <c r="C30"/>
  <c r="D30"/>
  <c r="E30"/>
  <c r="F30"/>
  <c r="A31"/>
  <c r="B31"/>
  <c r="C31"/>
  <c r="D31"/>
  <c r="E31"/>
  <c r="F31"/>
  <c r="A32"/>
  <c r="B32"/>
  <c r="C32"/>
  <c r="D32"/>
  <c r="E32"/>
  <c r="F32"/>
  <c r="A33"/>
  <c r="B33"/>
  <c r="C33"/>
  <c r="D33"/>
  <c r="E33"/>
  <c r="F33"/>
  <c r="A34"/>
  <c r="B34"/>
  <c r="C34"/>
  <c r="D34"/>
  <c r="E34"/>
  <c r="F34"/>
  <c r="A35"/>
  <c r="B35"/>
  <c r="C35"/>
  <c r="D35"/>
  <c r="E35"/>
  <c r="F35"/>
  <c r="A36"/>
  <c r="B36"/>
  <c r="C36"/>
  <c r="D36"/>
  <c r="E36"/>
  <c r="F36"/>
  <c r="A37"/>
  <c r="B37"/>
  <c r="C37"/>
  <c r="D37"/>
  <c r="E37"/>
  <c r="F37"/>
  <c r="A38"/>
  <c r="B38"/>
  <c r="C38"/>
  <c r="D38"/>
  <c r="E38"/>
  <c r="F38"/>
  <c r="A39"/>
  <c r="B39"/>
  <c r="C39"/>
  <c r="D39"/>
  <c r="E39"/>
  <c r="F39"/>
  <c r="A40"/>
  <c r="B40"/>
  <c r="C40"/>
  <c r="D40"/>
  <c r="E40"/>
  <c r="F40"/>
  <c r="A41"/>
  <c r="B41"/>
  <c r="C41"/>
  <c r="D41"/>
  <c r="E41"/>
  <c r="F41"/>
  <c r="A42"/>
  <c r="B42"/>
  <c r="C42"/>
  <c r="D42"/>
  <c r="E42"/>
  <c r="F42"/>
  <c r="A43"/>
  <c r="B43"/>
  <c r="C43"/>
  <c r="D43"/>
  <c r="E43"/>
  <c r="F43"/>
  <c r="A44"/>
  <c r="B44"/>
  <c r="C44"/>
  <c r="D44"/>
  <c r="E44"/>
  <c r="F44"/>
  <c r="A45"/>
  <c r="B45"/>
  <c r="C45"/>
  <c r="D45"/>
  <c r="E45"/>
  <c r="F45"/>
  <c r="A46"/>
  <c r="B46"/>
  <c r="C46"/>
  <c r="D46"/>
  <c r="E46"/>
  <c r="F46"/>
  <c r="A47"/>
  <c r="B47"/>
  <c r="C47"/>
  <c r="D47"/>
  <c r="E47"/>
  <c r="F47"/>
  <c r="A48"/>
  <c r="B48"/>
  <c r="C48"/>
  <c r="D48"/>
  <c r="E48"/>
  <c r="F48"/>
  <c r="A49"/>
  <c r="B49"/>
  <c r="C49"/>
  <c r="D49"/>
  <c r="E49"/>
  <c r="F49"/>
  <c r="A50"/>
  <c r="B50"/>
  <c r="C50"/>
  <c r="D50"/>
  <c r="E50"/>
  <c r="F50"/>
  <c r="A51"/>
  <c r="B51"/>
  <c r="C51"/>
  <c r="D51"/>
  <c r="E51"/>
  <c r="F51"/>
  <c r="A52"/>
  <c r="B52"/>
  <c r="C52"/>
  <c r="D52"/>
  <c r="E52"/>
  <c r="F52"/>
  <c r="A53"/>
  <c r="B53"/>
  <c r="C53"/>
  <c r="D53"/>
  <c r="E53"/>
  <c r="F53"/>
  <c r="A54"/>
  <c r="B54"/>
  <c r="C54"/>
  <c r="D54"/>
  <c r="E54"/>
  <c r="F54"/>
  <c r="A55"/>
  <c r="B55"/>
  <c r="C55"/>
  <c r="D55"/>
  <c r="E55"/>
  <c r="F55"/>
  <c r="A56"/>
  <c r="B56"/>
  <c r="C56"/>
  <c r="D56"/>
  <c r="E56"/>
  <c r="F56"/>
  <c r="A57"/>
  <c r="B57"/>
  <c r="C57"/>
  <c r="D57"/>
  <c r="E57"/>
  <c r="F57"/>
  <c r="A58"/>
  <c r="B58"/>
  <c r="C58"/>
  <c r="D58"/>
  <c r="E58"/>
  <c r="F58"/>
  <c r="A59"/>
  <c r="B59"/>
  <c r="C59"/>
  <c r="D59"/>
  <c r="E59"/>
  <c r="F59"/>
  <c r="A60"/>
  <c r="B60"/>
  <c r="C60"/>
  <c r="D60"/>
  <c r="E60"/>
  <c r="F60"/>
  <c r="A61"/>
  <c r="B61"/>
  <c r="C61"/>
  <c r="D61"/>
  <c r="E61"/>
  <c r="F61"/>
  <c r="A62"/>
  <c r="B62"/>
  <c r="C62"/>
  <c r="D62"/>
  <c r="E62"/>
  <c r="F62"/>
  <c r="A63"/>
  <c r="B63"/>
  <c r="C63"/>
  <c r="D63"/>
  <c r="E63"/>
  <c r="F63"/>
  <c r="A64"/>
  <c r="B64"/>
  <c r="C64"/>
  <c r="D64"/>
  <c r="E64"/>
  <c r="F64"/>
  <c r="A65"/>
  <c r="B65"/>
  <c r="C65"/>
  <c r="D65"/>
  <c r="E65"/>
  <c r="F65"/>
  <c r="A66"/>
  <c r="B66"/>
  <c r="C66"/>
  <c r="D66"/>
  <c r="E66"/>
  <c r="F66"/>
  <c r="A67"/>
  <c r="B67"/>
  <c r="C67"/>
  <c r="D67"/>
  <c r="E67"/>
  <c r="F67"/>
  <c r="A68"/>
  <c r="B68"/>
  <c r="C68"/>
  <c r="D68"/>
  <c r="E68"/>
  <c r="F68"/>
  <c r="A69"/>
  <c r="B69"/>
  <c r="C69"/>
  <c r="D69"/>
  <c r="E69"/>
  <c r="F69"/>
  <c r="A70"/>
  <c r="B70"/>
  <c r="C70"/>
  <c r="D70"/>
  <c r="E70"/>
  <c r="F70"/>
  <c r="A71"/>
  <c r="B71"/>
  <c r="C71"/>
  <c r="D71"/>
  <c r="E71"/>
  <c r="F71"/>
  <c r="A72"/>
  <c r="B72"/>
  <c r="C72"/>
  <c r="D72"/>
  <c r="E72"/>
  <c r="F72"/>
  <c r="A73"/>
  <c r="B73"/>
  <c r="C73"/>
  <c r="D73"/>
  <c r="E73"/>
  <c r="F73"/>
  <c r="A74"/>
  <c r="B74"/>
  <c r="C74"/>
  <c r="D74"/>
  <c r="E74"/>
  <c r="F74"/>
  <c r="A75"/>
  <c r="B75"/>
  <c r="C75"/>
  <c r="D75"/>
  <c r="E75"/>
  <c r="F75"/>
  <c r="A76"/>
  <c r="B76"/>
  <c r="C76"/>
  <c r="D76"/>
  <c r="E76"/>
  <c r="F76"/>
  <c r="A77"/>
  <c r="B77"/>
  <c r="C77"/>
  <c r="D77"/>
  <c r="E77"/>
  <c r="F77"/>
  <c r="A78"/>
  <c r="B78"/>
  <c r="C78"/>
  <c r="D78"/>
  <c r="E78"/>
  <c r="F78"/>
  <c r="A79"/>
  <c r="B79"/>
  <c r="C79"/>
  <c r="D79"/>
  <c r="E79"/>
  <c r="F79"/>
  <c r="A80"/>
  <c r="B80"/>
  <c r="C80"/>
  <c r="D80"/>
  <c r="E80"/>
  <c r="F80"/>
  <c r="A81"/>
  <c r="B81"/>
  <c r="C81"/>
  <c r="D81"/>
  <c r="E81"/>
  <c r="F81"/>
  <c r="A82"/>
  <c r="B82"/>
  <c r="C82"/>
  <c r="D82"/>
  <c r="E82"/>
  <c r="F82"/>
  <c r="A83"/>
  <c r="B83"/>
  <c r="C83"/>
  <c r="D83"/>
  <c r="E83"/>
  <c r="F83"/>
  <c r="A84"/>
  <c r="B84"/>
  <c r="C84"/>
  <c r="D84"/>
  <c r="E84"/>
  <c r="F84"/>
  <c r="A85"/>
  <c r="B85"/>
  <c r="C85"/>
  <c r="D85"/>
  <c r="E85"/>
  <c r="F85"/>
  <c r="A86"/>
  <c r="B86"/>
  <c r="C86"/>
  <c r="D86"/>
  <c r="E86"/>
  <c r="F86"/>
  <c r="A87"/>
  <c r="B87"/>
  <c r="C87"/>
  <c r="D87"/>
  <c r="E87"/>
  <c r="F87"/>
  <c r="A88"/>
  <c r="B88"/>
  <c r="C88"/>
  <c r="D88"/>
  <c r="E88"/>
  <c r="F88"/>
  <c r="A89"/>
  <c r="B89"/>
  <c r="C89"/>
  <c r="D89"/>
  <c r="E89"/>
  <c r="F89"/>
  <c r="A90"/>
  <c r="B90"/>
  <c r="C90"/>
  <c r="D90"/>
  <c r="E90"/>
  <c r="F90"/>
  <c r="A91"/>
  <c r="B91"/>
  <c r="C91"/>
  <c r="D91"/>
  <c r="E91"/>
  <c r="F91"/>
  <c r="A92"/>
  <c r="B92"/>
  <c r="C92"/>
  <c r="D92"/>
  <c r="E92"/>
  <c r="F92"/>
  <c r="A93"/>
  <c r="B93"/>
  <c r="C93"/>
  <c r="D93"/>
  <c r="E93"/>
  <c r="F93"/>
  <c r="A94"/>
  <c r="B94"/>
  <c r="C94"/>
  <c r="D94"/>
  <c r="E94"/>
  <c r="F94"/>
  <c r="A95"/>
  <c r="B95"/>
  <c r="C95"/>
  <c r="D95"/>
  <c r="E95"/>
  <c r="F95"/>
  <c r="A96"/>
  <c r="B96"/>
  <c r="C96"/>
  <c r="D96"/>
  <c r="E96"/>
  <c r="F96"/>
  <c r="A97"/>
  <c r="B97"/>
  <c r="C97"/>
  <c r="D97"/>
  <c r="E97"/>
  <c r="F97"/>
  <c r="A98"/>
  <c r="B98"/>
  <c r="C98"/>
  <c r="D98"/>
  <c r="E98"/>
  <c r="F98"/>
  <c r="A99"/>
  <c r="B99"/>
  <c r="C99"/>
  <c r="D99"/>
  <c r="E99"/>
  <c r="F99"/>
  <c r="A100"/>
  <c r="B100"/>
  <c r="C100"/>
  <c r="D100"/>
  <c r="E100"/>
  <c r="F100"/>
  <c r="A101"/>
  <c r="B101"/>
  <c r="C101"/>
  <c r="D101"/>
  <c r="E101"/>
  <c r="F101"/>
  <c r="A102"/>
  <c r="B102"/>
  <c r="C102"/>
  <c r="D102"/>
  <c r="E102"/>
  <c r="F102"/>
  <c r="A103"/>
  <c r="B103"/>
  <c r="C103"/>
  <c r="D103"/>
  <c r="E103"/>
  <c r="F103"/>
  <c r="A104"/>
  <c r="B104"/>
  <c r="C104"/>
  <c r="D104"/>
  <c r="E104"/>
  <c r="F104"/>
  <c r="A105"/>
  <c r="B105"/>
  <c r="C105"/>
  <c r="D105"/>
  <c r="E105"/>
  <c r="F105"/>
  <c r="A106"/>
  <c r="B106"/>
  <c r="C106"/>
  <c r="D106"/>
  <c r="E106"/>
  <c r="F106"/>
  <c r="A107"/>
  <c r="B107"/>
  <c r="C107"/>
  <c r="D107"/>
  <c r="E107"/>
  <c r="F107"/>
  <c r="A108"/>
  <c r="B108"/>
  <c r="C108"/>
  <c r="D108"/>
  <c r="E108"/>
  <c r="F108"/>
  <c r="A109"/>
  <c r="B109"/>
  <c r="C109"/>
  <c r="D109"/>
  <c r="E109"/>
  <c r="F109"/>
  <c r="A110"/>
  <c r="B110"/>
  <c r="C110"/>
  <c r="D110"/>
  <c r="E110"/>
  <c r="F110"/>
  <c r="A111"/>
  <c r="B111"/>
  <c r="C111"/>
  <c r="D111"/>
  <c r="E111"/>
  <c r="F111"/>
  <c r="A112"/>
  <c r="B112"/>
  <c r="C112"/>
  <c r="D112"/>
  <c r="E112"/>
  <c r="F112"/>
  <c r="A113"/>
  <c r="B113"/>
  <c r="C113"/>
  <c r="D113"/>
  <c r="E113"/>
  <c r="F113"/>
  <c r="A114"/>
  <c r="B114"/>
  <c r="C114"/>
  <c r="D114"/>
  <c r="E114"/>
  <c r="F114"/>
  <c r="A115"/>
  <c r="B115"/>
  <c r="C115"/>
  <c r="D115"/>
  <c r="E115"/>
  <c r="F115"/>
  <c r="A116"/>
  <c r="B116"/>
  <c r="C116"/>
  <c r="D116"/>
  <c r="E116"/>
  <c r="F116"/>
  <c r="A117"/>
  <c r="B117"/>
  <c r="C117"/>
  <c r="D117"/>
  <c r="E117"/>
  <c r="F117"/>
  <c r="A118"/>
  <c r="B118"/>
  <c r="C118"/>
  <c r="D118"/>
  <c r="E118"/>
  <c r="F118"/>
  <c r="A119"/>
  <c r="B119"/>
  <c r="C119"/>
  <c r="D119"/>
  <c r="E119"/>
  <c r="F119"/>
  <c r="A120"/>
  <c r="B120"/>
  <c r="C120"/>
  <c r="D120"/>
  <c r="E120"/>
  <c r="F120"/>
  <c r="A121"/>
  <c r="B121"/>
  <c r="C121"/>
  <c r="D121"/>
  <c r="E121"/>
  <c r="F121"/>
  <c r="A122"/>
  <c r="B122"/>
  <c r="C122"/>
  <c r="D122"/>
  <c r="E122"/>
  <c r="F122"/>
  <c r="A123"/>
  <c r="B123"/>
  <c r="C123"/>
  <c r="D123"/>
  <c r="E123"/>
  <c r="F123"/>
  <c r="A124"/>
  <c r="B124"/>
  <c r="C124"/>
  <c r="D124"/>
  <c r="E124"/>
  <c r="F124"/>
  <c r="A125"/>
  <c r="B125"/>
  <c r="C125"/>
  <c r="D125"/>
  <c r="E125"/>
  <c r="F125"/>
  <c r="A126"/>
  <c r="B126"/>
  <c r="C126"/>
  <c r="D126"/>
  <c r="E126"/>
  <c r="F126"/>
  <c r="A127"/>
  <c r="B127"/>
  <c r="C127"/>
  <c r="D127"/>
  <c r="E127"/>
  <c r="F127"/>
  <c r="A128"/>
  <c r="B128"/>
  <c r="C128"/>
  <c r="D128"/>
  <c r="E128"/>
  <c r="F128"/>
  <c r="A129"/>
  <c r="B129"/>
  <c r="C129"/>
  <c r="D129"/>
  <c r="E129"/>
  <c r="F129"/>
  <c r="A130"/>
  <c r="B130"/>
  <c r="C130"/>
  <c r="D130"/>
  <c r="E130"/>
  <c r="F130"/>
  <c r="A131"/>
  <c r="B131"/>
  <c r="C131"/>
  <c r="D131"/>
  <c r="E131"/>
  <c r="F131"/>
  <c r="A132"/>
  <c r="B132"/>
  <c r="C132"/>
  <c r="D132"/>
  <c r="E132"/>
  <c r="F132"/>
  <c r="A133"/>
  <c r="B133"/>
  <c r="C133"/>
  <c r="D133"/>
  <c r="E133"/>
  <c r="F133"/>
  <c r="A134"/>
  <c r="B134"/>
  <c r="C134"/>
  <c r="D134"/>
  <c r="E134"/>
  <c r="F134"/>
  <c r="A135"/>
  <c r="B135"/>
  <c r="C135"/>
  <c r="D135"/>
  <c r="E135"/>
  <c r="F135"/>
  <c r="A136"/>
  <c r="B136"/>
  <c r="C136"/>
  <c r="D136"/>
  <c r="E136"/>
  <c r="F136"/>
  <c r="A137"/>
  <c r="B137"/>
  <c r="C137"/>
  <c r="D137"/>
  <c r="E137"/>
  <c r="F137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F3"/>
  <c r="E3"/>
  <c r="D3"/>
  <c r="C3"/>
  <c r="B3"/>
  <c r="B164" s="1"/>
  <c r="A3"/>
  <c r="A164" s="1"/>
  <c r="AA13" i="3" l="1"/>
  <c r="O13" s="1"/>
  <c r="AA14"/>
  <c r="O14" s="1"/>
  <c r="AA15"/>
  <c r="O15" s="1"/>
  <c r="AA16"/>
  <c r="O16" s="1"/>
  <c r="AA17"/>
  <c r="O17" s="1"/>
  <c r="AB14"/>
  <c r="P14" s="1"/>
  <c r="AB15"/>
  <c r="P15" s="1"/>
  <c r="AB16"/>
  <c r="P16" s="1"/>
  <c r="AC14"/>
  <c r="Q14" s="1"/>
  <c r="AC15"/>
  <c r="Q15" s="1"/>
  <c r="AC16"/>
  <c r="Q16" s="1"/>
  <c r="AB17"/>
  <c r="P17" s="1"/>
  <c r="AC17"/>
  <c r="Q17" s="1"/>
  <c r="AA18"/>
  <c r="O18" s="1"/>
  <c r="AB18"/>
  <c r="P18" s="1"/>
  <c r="AC18"/>
  <c r="Q18" s="1"/>
  <c r="AA19"/>
  <c r="O19" s="1"/>
  <c r="AB19"/>
  <c r="P19" s="1"/>
  <c r="AC19"/>
  <c r="Q19" s="1"/>
  <c r="AA20"/>
  <c r="O20" s="1"/>
  <c r="AB20"/>
  <c r="P20" s="1"/>
  <c r="AC20"/>
  <c r="Q20" s="1"/>
  <c r="AA21"/>
  <c r="O21" s="1"/>
  <c r="AB21"/>
  <c r="P21" s="1"/>
  <c r="AC21"/>
  <c r="Q21" s="1"/>
  <c r="AA22"/>
  <c r="O22" s="1"/>
  <c r="AB22"/>
  <c r="P22" s="1"/>
  <c r="AC22"/>
  <c r="Q22" s="1"/>
  <c r="AA23"/>
  <c r="O23" s="1"/>
  <c r="AB23"/>
  <c r="P23" s="1"/>
  <c r="AC23"/>
  <c r="Q23" s="1"/>
  <c r="AA24"/>
  <c r="O24" s="1"/>
  <c r="AB24"/>
  <c r="P24" s="1"/>
  <c r="AC24"/>
  <c r="Q24" s="1"/>
  <c r="AA25"/>
  <c r="O25" s="1"/>
  <c r="AB25"/>
  <c r="P25" s="1"/>
  <c r="AC25"/>
  <c r="Q25" s="1"/>
  <c r="AA26"/>
  <c r="O26" s="1"/>
  <c r="AB26"/>
  <c r="P26" s="1"/>
  <c r="AC26"/>
  <c r="Q26" s="1"/>
  <c r="AA27"/>
  <c r="O27" s="1"/>
  <c r="AB27"/>
  <c r="P27" s="1"/>
  <c r="AC27"/>
  <c r="Q27" s="1"/>
  <c r="AA28"/>
  <c r="O28" s="1"/>
  <c r="AB28"/>
  <c r="P28" s="1"/>
  <c r="AC28"/>
  <c r="Q28" s="1"/>
  <c r="AA29"/>
  <c r="O29" s="1"/>
  <c r="AB29"/>
  <c r="P29" s="1"/>
  <c r="AC29"/>
  <c r="Q29" s="1"/>
  <c r="AA30"/>
  <c r="O30" s="1"/>
  <c r="AB30"/>
  <c r="P30" s="1"/>
  <c r="AC30"/>
  <c r="Q30" s="1"/>
  <c r="AA31"/>
  <c r="O31" s="1"/>
  <c r="AB31"/>
  <c r="P31" s="1"/>
  <c r="AC31"/>
  <c r="Q31" s="1"/>
  <c r="AA32"/>
  <c r="O32" s="1"/>
  <c r="AB32"/>
  <c r="P32" s="1"/>
  <c r="AC32"/>
  <c r="Q32" s="1"/>
  <c r="AA33"/>
  <c r="O33" s="1"/>
  <c r="AB33"/>
  <c r="P33" s="1"/>
  <c r="AC33"/>
  <c r="Q33" s="1"/>
  <c r="AA34"/>
  <c r="O34" s="1"/>
  <c r="AB34"/>
  <c r="P34" s="1"/>
  <c r="AC34"/>
  <c r="Q34" s="1"/>
  <c r="AA35"/>
  <c r="O35" s="1"/>
  <c r="AB35"/>
  <c r="P35" s="1"/>
  <c r="AC35"/>
  <c r="Q35" s="1"/>
  <c r="AA36"/>
  <c r="O36" s="1"/>
  <c r="AB36"/>
  <c r="P36" s="1"/>
  <c r="AC36"/>
  <c r="Q36" s="1"/>
  <c r="AA37"/>
  <c r="O37" s="1"/>
  <c r="AB37"/>
  <c r="P37" s="1"/>
  <c r="AC37"/>
  <c r="Q37" s="1"/>
  <c r="AA38"/>
  <c r="O38" s="1"/>
  <c r="AB38"/>
  <c r="P38" s="1"/>
  <c r="AC38"/>
  <c r="Q38" s="1"/>
  <c r="AA39"/>
  <c r="O39" s="1"/>
  <c r="AB39"/>
  <c r="P39" s="1"/>
  <c r="AC39"/>
  <c r="Q39" s="1"/>
  <c r="AA40"/>
  <c r="O40" s="1"/>
  <c r="AB40"/>
  <c r="P40" s="1"/>
  <c r="AC40"/>
  <c r="Q40" s="1"/>
  <c r="AA41"/>
  <c r="O41" s="1"/>
  <c r="AB41"/>
  <c r="P41" s="1"/>
  <c r="AC41"/>
  <c r="Q41" s="1"/>
  <c r="AA42"/>
  <c r="O42" s="1"/>
  <c r="AB42"/>
  <c r="P42" s="1"/>
  <c r="AC42"/>
  <c r="Q42" s="1"/>
  <c r="AA43"/>
  <c r="O43" s="1"/>
  <c r="AB43"/>
  <c r="P43" s="1"/>
  <c r="AC43"/>
  <c r="Q43" s="1"/>
  <c r="AA44"/>
  <c r="O44" s="1"/>
  <c r="AB44"/>
  <c r="P44" s="1"/>
  <c r="AC44"/>
  <c r="Q44" s="1"/>
  <c r="AA45"/>
  <c r="O45" s="1"/>
  <c r="AB45"/>
  <c r="P45" s="1"/>
  <c r="AC45"/>
  <c r="Q45" s="1"/>
  <c r="AA46"/>
  <c r="O46" s="1"/>
  <c r="AB46"/>
  <c r="P46" s="1"/>
  <c r="AC46"/>
  <c r="Q46" s="1"/>
  <c r="AA47"/>
  <c r="O47" s="1"/>
  <c r="AB47"/>
  <c r="P47" s="1"/>
  <c r="AC47"/>
  <c r="Q47" s="1"/>
  <c r="AA48"/>
  <c r="O48" s="1"/>
  <c r="AB48"/>
  <c r="P48" s="1"/>
  <c r="AC48"/>
  <c r="Q48" s="1"/>
  <c r="AA49"/>
  <c r="O49" s="1"/>
  <c r="AB49"/>
  <c r="P49" s="1"/>
  <c r="AC49"/>
  <c r="Q49" s="1"/>
  <c r="AA50"/>
  <c r="O50" s="1"/>
  <c r="AB50"/>
  <c r="P50" s="1"/>
  <c r="AC50"/>
  <c r="Q50" s="1"/>
  <c r="AA51"/>
  <c r="O51" s="1"/>
  <c r="AB51"/>
  <c r="P51" s="1"/>
  <c r="AC51"/>
  <c r="Q51" s="1"/>
  <c r="AA52"/>
  <c r="O52" s="1"/>
  <c r="AB52"/>
  <c r="P52" s="1"/>
  <c r="AC52"/>
  <c r="Q52" s="1"/>
  <c r="AA53"/>
  <c r="O53" s="1"/>
  <c r="AB53"/>
  <c r="P53" s="1"/>
  <c r="AC53"/>
  <c r="Q53" s="1"/>
  <c r="AA54"/>
  <c r="O54" s="1"/>
  <c r="AB54"/>
  <c r="P54" s="1"/>
  <c r="AC54"/>
  <c r="Q54" s="1"/>
  <c r="AA55"/>
  <c r="O55" s="1"/>
  <c r="AB55"/>
  <c r="P55" s="1"/>
  <c r="AC55"/>
  <c r="Q55" s="1"/>
  <c r="AA56"/>
  <c r="O56" s="1"/>
  <c r="AB56"/>
  <c r="P56" s="1"/>
  <c r="AC56"/>
  <c r="Q56" s="1"/>
  <c r="AA57"/>
  <c r="O57" s="1"/>
  <c r="AB57"/>
  <c r="P57" s="1"/>
  <c r="AC57"/>
  <c r="Q57" s="1"/>
  <c r="AA58"/>
  <c r="O58" s="1"/>
  <c r="AB58"/>
  <c r="P58" s="1"/>
  <c r="AC58"/>
  <c r="Q58" s="1"/>
  <c r="AA59"/>
  <c r="O59" s="1"/>
  <c r="AB59"/>
  <c r="P59" s="1"/>
  <c r="AC59"/>
  <c r="Q59" s="1"/>
  <c r="AA60"/>
  <c r="O60" s="1"/>
  <c r="AB60"/>
  <c r="P60" s="1"/>
  <c r="AC60"/>
  <c r="Q60" s="1"/>
  <c r="AA61"/>
  <c r="O61" s="1"/>
  <c r="AB61"/>
  <c r="P61" s="1"/>
  <c r="AC61"/>
  <c r="Q61" s="1"/>
  <c r="AA62"/>
  <c r="O62" s="1"/>
  <c r="AB62"/>
  <c r="P62" s="1"/>
  <c r="AC62"/>
  <c r="Q62" s="1"/>
  <c r="AA63"/>
  <c r="O63" s="1"/>
  <c r="AB63"/>
  <c r="P63" s="1"/>
  <c r="AC63"/>
  <c r="Q63" s="1"/>
  <c r="AA64"/>
  <c r="O64" s="1"/>
  <c r="AB64"/>
  <c r="P64" s="1"/>
  <c r="AC64"/>
  <c r="Q64" s="1"/>
  <c r="AA65"/>
  <c r="O65" s="1"/>
  <c r="AB65"/>
  <c r="P65" s="1"/>
  <c r="AC65"/>
  <c r="Q65" s="1"/>
  <c r="AA66"/>
  <c r="O66" s="1"/>
  <c r="AB66"/>
  <c r="P66" s="1"/>
  <c r="AC66"/>
  <c r="Q66" s="1"/>
  <c r="AA67"/>
  <c r="O67" s="1"/>
  <c r="AB67"/>
  <c r="P67" s="1"/>
  <c r="AC67"/>
  <c r="Q67" s="1"/>
  <c r="AA68"/>
  <c r="O68" s="1"/>
  <c r="AB68"/>
  <c r="P68" s="1"/>
  <c r="AC68"/>
  <c r="Q68" s="1"/>
  <c r="AA69"/>
  <c r="O69" s="1"/>
  <c r="AB69"/>
  <c r="P69" s="1"/>
  <c r="AC69"/>
  <c r="Q69" s="1"/>
  <c r="AA70"/>
  <c r="O70" s="1"/>
  <c r="AB70"/>
  <c r="P70" s="1"/>
  <c r="AC70"/>
  <c r="Q70" s="1"/>
  <c r="AA71"/>
  <c r="O71" s="1"/>
  <c r="AB71"/>
  <c r="P71" s="1"/>
  <c r="AC71"/>
  <c r="Q71" s="1"/>
  <c r="AA72"/>
  <c r="O72" s="1"/>
  <c r="AB72"/>
  <c r="P72" s="1"/>
  <c r="AC72"/>
  <c r="Q72" s="1"/>
  <c r="AA73"/>
  <c r="O73" s="1"/>
  <c r="AB73"/>
  <c r="P73" s="1"/>
  <c r="AC73"/>
  <c r="Q73" s="1"/>
  <c r="AA74"/>
  <c r="O74" s="1"/>
  <c r="AB74"/>
  <c r="P74" s="1"/>
  <c r="AC74"/>
  <c r="Q74" s="1"/>
  <c r="AA75"/>
  <c r="O75" s="1"/>
  <c r="AB75"/>
  <c r="P75" s="1"/>
  <c r="AC75"/>
  <c r="Q75" s="1"/>
  <c r="AA76"/>
  <c r="O76" s="1"/>
  <c r="AB76"/>
  <c r="P76" s="1"/>
  <c r="AC76"/>
  <c r="Q76" s="1"/>
  <c r="AA77"/>
  <c r="O77" s="1"/>
  <c r="AB77"/>
  <c r="P77" s="1"/>
  <c r="AC77"/>
  <c r="Q77" s="1"/>
  <c r="AA78"/>
  <c r="O78" s="1"/>
  <c r="AB78"/>
  <c r="P78" s="1"/>
  <c r="AC78"/>
  <c r="Q78" s="1"/>
  <c r="AA79"/>
  <c r="O79" s="1"/>
  <c r="AB79"/>
  <c r="P79" s="1"/>
  <c r="AC79"/>
  <c r="Q79" s="1"/>
  <c r="AA80"/>
  <c r="O80" s="1"/>
  <c r="AB80"/>
  <c r="P80" s="1"/>
  <c r="AC80"/>
  <c r="Q80" s="1"/>
  <c r="AA81"/>
  <c r="O81" s="1"/>
  <c r="AB81"/>
  <c r="P81" s="1"/>
  <c r="AC81"/>
  <c r="Q81" s="1"/>
  <c r="AA82"/>
  <c r="O82" s="1"/>
  <c r="AB82"/>
  <c r="P82" s="1"/>
  <c r="AC82"/>
  <c r="Q82" s="1"/>
  <c r="AA83"/>
  <c r="O83" s="1"/>
  <c r="AB83"/>
  <c r="P83" s="1"/>
  <c r="AC83"/>
  <c r="Q83" s="1"/>
  <c r="AA84"/>
  <c r="O84" s="1"/>
  <c r="AB84"/>
  <c r="P84" s="1"/>
  <c r="AC84"/>
  <c r="Q84" s="1"/>
  <c r="AA85"/>
  <c r="O85" s="1"/>
  <c r="AB85"/>
  <c r="P85" s="1"/>
  <c r="AC85"/>
  <c r="Q85" s="1"/>
  <c r="AA86"/>
  <c r="O86" s="1"/>
  <c r="AB86"/>
  <c r="P86" s="1"/>
  <c r="AC86"/>
  <c r="Q86" s="1"/>
  <c r="AA87"/>
  <c r="O87" s="1"/>
  <c r="AB87"/>
  <c r="P87" s="1"/>
  <c r="AC87"/>
  <c r="Q87" s="1"/>
  <c r="AA88"/>
  <c r="O88" s="1"/>
  <c r="AB88"/>
  <c r="P88" s="1"/>
  <c r="AC88"/>
  <c r="Q88" s="1"/>
  <c r="AA89"/>
  <c r="O89" s="1"/>
  <c r="AB89"/>
  <c r="P89" s="1"/>
  <c r="AC89"/>
  <c r="Q89" s="1"/>
  <c r="AA90"/>
  <c r="O90" s="1"/>
  <c r="AB90"/>
  <c r="P90" s="1"/>
  <c r="AC90"/>
  <c r="Q90" s="1"/>
  <c r="AA91"/>
  <c r="O91" s="1"/>
  <c r="AB91"/>
  <c r="P91" s="1"/>
  <c r="AC91"/>
  <c r="Q91" s="1"/>
  <c r="AA92"/>
  <c r="O92" s="1"/>
  <c r="AB92"/>
  <c r="P92" s="1"/>
  <c r="AC92"/>
  <c r="Q92" s="1"/>
  <c r="AA93"/>
  <c r="O93" s="1"/>
  <c r="AB93"/>
  <c r="P93" s="1"/>
  <c r="AC93"/>
  <c r="Q93" s="1"/>
  <c r="AA94"/>
  <c r="O94" s="1"/>
  <c r="AB94"/>
  <c r="P94" s="1"/>
  <c r="AC94"/>
  <c r="Q94" s="1"/>
  <c r="AA95"/>
  <c r="O95" s="1"/>
  <c r="AB95"/>
  <c r="P95" s="1"/>
  <c r="AC95"/>
  <c r="Q95" s="1"/>
  <c r="AA96"/>
  <c r="O96" s="1"/>
  <c r="AB96"/>
  <c r="P96" s="1"/>
  <c r="AC96"/>
  <c r="Q96" s="1"/>
  <c r="AA97"/>
  <c r="O97" s="1"/>
  <c r="AB97"/>
  <c r="P97" s="1"/>
  <c r="AC97"/>
  <c r="Q97" s="1"/>
  <c r="AA98"/>
  <c r="O98" s="1"/>
  <c r="AB98"/>
  <c r="P98" s="1"/>
  <c r="AC98"/>
  <c r="Q98" s="1"/>
  <c r="AA99"/>
  <c r="O99" s="1"/>
  <c r="AB99"/>
  <c r="P99" s="1"/>
  <c r="AC99"/>
  <c r="Q99" s="1"/>
  <c r="AA100"/>
  <c r="O100" s="1"/>
  <c r="AB100"/>
  <c r="P100" s="1"/>
  <c r="AC100"/>
  <c r="Q100" s="1"/>
  <c r="AA101"/>
  <c r="O101" s="1"/>
  <c r="AB101"/>
  <c r="P101" s="1"/>
  <c r="AC101"/>
  <c r="Q101" s="1"/>
  <c r="AA102"/>
  <c r="O102" s="1"/>
  <c r="AB102"/>
  <c r="P102" s="1"/>
  <c r="AC102"/>
  <c r="Q102" s="1"/>
  <c r="AA103"/>
  <c r="O103" s="1"/>
  <c r="AB103"/>
  <c r="P103" s="1"/>
  <c r="AC103"/>
  <c r="Q103" s="1"/>
  <c r="AA104"/>
  <c r="O104" s="1"/>
  <c r="AB104"/>
  <c r="P104" s="1"/>
  <c r="AC104"/>
  <c r="Q104" s="1"/>
  <c r="AA105"/>
  <c r="O105" s="1"/>
  <c r="AB105"/>
  <c r="P105" s="1"/>
  <c r="AC105"/>
  <c r="Q105" s="1"/>
  <c r="AA106"/>
  <c r="O106" s="1"/>
  <c r="AB106"/>
  <c r="P106" s="1"/>
  <c r="AC106"/>
  <c r="Q106" s="1"/>
  <c r="AA107"/>
  <c r="O107" s="1"/>
  <c r="AB107"/>
  <c r="P107" s="1"/>
  <c r="AC107"/>
  <c r="Q107" s="1"/>
  <c r="AA108"/>
  <c r="O108" s="1"/>
  <c r="AB108"/>
  <c r="P108" s="1"/>
  <c r="AC108"/>
  <c r="Q108" s="1"/>
  <c r="AA109"/>
  <c r="O109" s="1"/>
  <c r="AB109"/>
  <c r="P109" s="1"/>
  <c r="AC109"/>
  <c r="Q109" s="1"/>
  <c r="AA110"/>
  <c r="O110" s="1"/>
  <c r="AB110"/>
  <c r="P110" s="1"/>
  <c r="AC110"/>
  <c r="Q110" s="1"/>
  <c r="AA111"/>
  <c r="O111" s="1"/>
  <c r="AB111"/>
  <c r="P111" s="1"/>
  <c r="AC111"/>
  <c r="Q111" s="1"/>
  <c r="AA112"/>
  <c r="O112" s="1"/>
  <c r="AB112"/>
  <c r="P112" s="1"/>
  <c r="AC112"/>
  <c r="Q112" s="1"/>
  <c r="AA113"/>
  <c r="O113" s="1"/>
  <c r="AB113"/>
  <c r="P113" s="1"/>
  <c r="AC113"/>
  <c r="Q113" s="1"/>
  <c r="AA114"/>
  <c r="O114" s="1"/>
  <c r="AB114"/>
  <c r="P114" s="1"/>
  <c r="AC114"/>
  <c r="Q114" s="1"/>
  <c r="AA115"/>
  <c r="O115" s="1"/>
  <c r="AB115"/>
  <c r="P115" s="1"/>
  <c r="AC115"/>
  <c r="Q115" s="1"/>
  <c r="AA116"/>
  <c r="O116" s="1"/>
  <c r="AB116"/>
  <c r="P116" s="1"/>
  <c r="AC116"/>
  <c r="Q116" s="1"/>
  <c r="AA117"/>
  <c r="O117" s="1"/>
  <c r="AB117"/>
  <c r="P117" s="1"/>
  <c r="AC117"/>
  <c r="Q117" s="1"/>
  <c r="AA118"/>
  <c r="O118" s="1"/>
  <c r="AB118"/>
  <c r="P118" s="1"/>
  <c r="AC118"/>
  <c r="Q118" s="1"/>
  <c r="AA119"/>
  <c r="O119" s="1"/>
  <c r="AB119"/>
  <c r="P119" s="1"/>
  <c r="AC119"/>
  <c r="Q119" s="1"/>
  <c r="AA120"/>
  <c r="O120" s="1"/>
  <c r="AB120"/>
  <c r="P120" s="1"/>
  <c r="AC120"/>
  <c r="Q120" s="1"/>
  <c r="AA121"/>
  <c r="O121" s="1"/>
  <c r="AB121"/>
  <c r="P121" s="1"/>
  <c r="AC121"/>
  <c r="Q121" s="1"/>
  <c r="AA122"/>
  <c r="O122" s="1"/>
  <c r="AB122"/>
  <c r="P122" s="1"/>
  <c r="AC122"/>
  <c r="Q122" s="1"/>
  <c r="AA123"/>
  <c r="O123" s="1"/>
  <c r="AB123"/>
  <c r="P123" s="1"/>
  <c r="AC123"/>
  <c r="Q123" s="1"/>
  <c r="AA124"/>
  <c r="O124" s="1"/>
  <c r="AB124"/>
  <c r="P124" s="1"/>
  <c r="AC124"/>
  <c r="Q124" s="1"/>
  <c r="AA125"/>
  <c r="O125" s="1"/>
  <c r="AB125"/>
  <c r="P125" s="1"/>
  <c r="AC125"/>
  <c r="Q125" s="1"/>
  <c r="AA126"/>
  <c r="O126" s="1"/>
  <c r="AB126"/>
  <c r="P126" s="1"/>
  <c r="AC126"/>
  <c r="Q126" s="1"/>
  <c r="AA127"/>
  <c r="O127" s="1"/>
  <c r="AB127"/>
  <c r="P127" s="1"/>
  <c r="AC127"/>
  <c r="Q127" s="1"/>
  <c r="AA128"/>
  <c r="O128" s="1"/>
  <c r="AB128"/>
  <c r="P128" s="1"/>
  <c r="AC128"/>
  <c r="Q128" s="1"/>
  <c r="AA129"/>
  <c r="O129" s="1"/>
  <c r="AB129"/>
  <c r="P129" s="1"/>
  <c r="AC129"/>
  <c r="Q129" s="1"/>
  <c r="AA130"/>
  <c r="O130" s="1"/>
  <c r="AB130"/>
  <c r="P130" s="1"/>
  <c r="AC130"/>
  <c r="Q130" s="1"/>
  <c r="AA131"/>
  <c r="O131" s="1"/>
  <c r="AB131"/>
  <c r="P131" s="1"/>
  <c r="AC131"/>
  <c r="Q131" s="1"/>
  <c r="AA132"/>
  <c r="O132" s="1"/>
  <c r="AB132"/>
  <c r="P132" s="1"/>
  <c r="AC132"/>
  <c r="Q132" s="1"/>
  <c r="AA133"/>
  <c r="O133" s="1"/>
  <c r="AB133"/>
  <c r="P133" s="1"/>
  <c r="AC133"/>
  <c r="Q133" s="1"/>
  <c r="AA134"/>
  <c r="O134" s="1"/>
  <c r="AB134"/>
  <c r="P134" s="1"/>
  <c r="AC134"/>
  <c r="Q134" s="1"/>
  <c r="AA135"/>
  <c r="O135" s="1"/>
  <c r="AB135"/>
  <c r="P135" s="1"/>
  <c r="AC135"/>
  <c r="Q135" s="1"/>
  <c r="AA136"/>
  <c r="O136" s="1"/>
  <c r="AB136"/>
  <c r="P136" s="1"/>
  <c r="AC136"/>
  <c r="Q136" s="1"/>
  <c r="AA137"/>
  <c r="O137" s="1"/>
  <c r="AB137"/>
  <c r="P137" s="1"/>
  <c r="AC137"/>
  <c r="Q137" s="1"/>
  <c r="AA138"/>
  <c r="O138" s="1"/>
  <c r="AB138"/>
  <c r="P138" s="1"/>
  <c r="AC138"/>
  <c r="Q138" s="1"/>
  <c r="AA139"/>
  <c r="O139" s="1"/>
  <c r="AB139"/>
  <c r="P139" s="1"/>
  <c r="AC139"/>
  <c r="Q139" s="1"/>
  <c r="AA140"/>
  <c r="O140" s="1"/>
  <c r="AB140"/>
  <c r="P140" s="1"/>
  <c r="AC140"/>
  <c r="Q140" s="1"/>
  <c r="AA141"/>
  <c r="O141" s="1"/>
  <c r="AB141"/>
  <c r="P141" s="1"/>
  <c r="AC141"/>
  <c r="Q141" s="1"/>
  <c r="AA142"/>
  <c r="O142" s="1"/>
  <c r="AB142"/>
  <c r="P142" s="1"/>
  <c r="AC142"/>
  <c r="Q142" s="1"/>
  <c r="AA143"/>
  <c r="O143" s="1"/>
  <c r="AB143"/>
  <c r="P143" s="1"/>
  <c r="AC143"/>
  <c r="Q143" s="1"/>
  <c r="AA144"/>
  <c r="O144" s="1"/>
  <c r="AB144"/>
  <c r="P144" s="1"/>
  <c r="AC144"/>
  <c r="Q144" s="1"/>
  <c r="AA145"/>
  <c r="O145" s="1"/>
  <c r="AB145"/>
  <c r="P145" s="1"/>
  <c r="AC145"/>
  <c r="Q145" s="1"/>
  <c r="AA146"/>
  <c r="O146" s="1"/>
  <c r="AB146"/>
  <c r="P146" s="1"/>
  <c r="AC146"/>
  <c r="Q146" s="1"/>
  <c r="AA147"/>
  <c r="O147" s="1"/>
  <c r="AB147"/>
  <c r="P147" s="1"/>
  <c r="AC147"/>
  <c r="Q147" s="1"/>
  <c r="AA148"/>
  <c r="O148" s="1"/>
  <c r="AB148"/>
  <c r="P148" s="1"/>
  <c r="AC148"/>
  <c r="Q148" s="1"/>
  <c r="AA149"/>
  <c r="O149" s="1"/>
  <c r="AB149"/>
  <c r="P149" s="1"/>
  <c r="AC149"/>
  <c r="Q149" s="1"/>
  <c r="AA150"/>
  <c r="O150" s="1"/>
  <c r="AB150"/>
  <c r="P150" s="1"/>
  <c r="AC150"/>
  <c r="Q150" s="1"/>
  <c r="AA151"/>
  <c r="O151" s="1"/>
  <c r="AB151"/>
  <c r="P151" s="1"/>
  <c r="AC151"/>
  <c r="Q151" s="1"/>
  <c r="AA152"/>
  <c r="O152" s="1"/>
  <c r="AB152"/>
  <c r="P152" s="1"/>
  <c r="AC152"/>
  <c r="Q152" s="1"/>
  <c r="AA153"/>
  <c r="O153" s="1"/>
  <c r="AB153"/>
  <c r="P153" s="1"/>
  <c r="AC153"/>
  <c r="Q153" s="1"/>
  <c r="AA154"/>
  <c r="O154" s="1"/>
  <c r="AB154"/>
  <c r="P154" s="1"/>
  <c r="AC154"/>
  <c r="Q154" s="1"/>
  <c r="AA155"/>
  <c r="O155" s="1"/>
  <c r="AB155"/>
  <c r="P155" s="1"/>
  <c r="AC155"/>
  <c r="Q155" s="1"/>
  <c r="AA156"/>
  <c r="O156" s="1"/>
  <c r="AB156"/>
  <c r="P156" s="1"/>
  <c r="AC156"/>
  <c r="Q156" s="1"/>
  <c r="AA157"/>
  <c r="O157" s="1"/>
  <c r="AB157"/>
  <c r="P157" s="1"/>
  <c r="AC157"/>
  <c r="Q157" s="1"/>
  <c r="AA158"/>
  <c r="O158" s="1"/>
  <c r="AB158"/>
  <c r="P158" s="1"/>
  <c r="AC158"/>
  <c r="Q158" s="1"/>
  <c r="AA159"/>
  <c r="O159" s="1"/>
  <c r="AB159"/>
  <c r="P159" s="1"/>
  <c r="AC159"/>
  <c r="Q159" s="1"/>
  <c r="AA160"/>
  <c r="O160" s="1"/>
  <c r="AB160"/>
  <c r="P160" s="1"/>
  <c r="AC160"/>
  <c r="Q160" s="1"/>
  <c r="AA161"/>
  <c r="O161" s="1"/>
  <c r="AB161"/>
  <c r="P161" s="1"/>
  <c r="AC161"/>
  <c r="Q161" s="1"/>
  <c r="AA162"/>
  <c r="O162" s="1"/>
  <c r="AB162"/>
  <c r="P162" s="1"/>
  <c r="AC162"/>
  <c r="Q162" s="1"/>
  <c r="AA163"/>
  <c r="O163" s="1"/>
  <c r="AB163"/>
  <c r="P163" s="1"/>
  <c r="AC163"/>
  <c r="Q163" s="1"/>
  <c r="AA164"/>
  <c r="O164" s="1"/>
  <c r="AB164"/>
  <c r="P164" s="1"/>
  <c r="AC164"/>
  <c r="Q164" s="1"/>
  <c r="AA165"/>
  <c r="O165" s="1"/>
  <c r="AB165"/>
  <c r="P165" s="1"/>
  <c r="AC165"/>
  <c r="Q165" s="1"/>
  <c r="AA166"/>
  <c r="O166" s="1"/>
  <c r="AB166"/>
  <c r="P166" s="1"/>
  <c r="AC166"/>
  <c r="Q166" s="1"/>
  <c r="AA167"/>
  <c r="O167" s="1"/>
  <c r="AB167"/>
  <c r="P167" s="1"/>
  <c r="AC167"/>
  <c r="Q167" s="1"/>
  <c r="AA168"/>
  <c r="O168" s="1"/>
  <c r="AB168"/>
  <c r="P168" s="1"/>
  <c r="AC168"/>
  <c r="Q168" s="1"/>
  <c r="AA169"/>
  <c r="O169" s="1"/>
  <c r="AB169"/>
  <c r="P169" s="1"/>
  <c r="AC169"/>
  <c r="Q169" s="1"/>
  <c r="AA170"/>
  <c r="O170" s="1"/>
  <c r="AB170"/>
  <c r="P170" s="1"/>
  <c r="AC170"/>
  <c r="Q170" s="1"/>
  <c r="AA171"/>
  <c r="O171" s="1"/>
  <c r="AB171"/>
  <c r="P171" s="1"/>
  <c r="AC171"/>
  <c r="Q171" s="1"/>
  <c r="AA172"/>
  <c r="O172" s="1"/>
  <c r="AB172"/>
  <c r="P172" s="1"/>
  <c r="AC172"/>
  <c r="Q172" s="1"/>
  <c r="AA173"/>
  <c r="O173" s="1"/>
  <c r="AB173"/>
  <c r="P173" s="1"/>
  <c r="AC173"/>
  <c r="Q173" s="1"/>
  <c r="AA174"/>
  <c r="O174" s="1"/>
  <c r="AB174"/>
  <c r="P174" s="1"/>
  <c r="AC174"/>
  <c r="Q174" s="1"/>
  <c r="AA175"/>
  <c r="O175" s="1"/>
  <c r="AB175"/>
  <c r="P175" s="1"/>
  <c r="AC175"/>
  <c r="Q175" s="1"/>
  <c r="AB13"/>
  <c r="P13" s="1"/>
  <c r="V15" s="1"/>
  <c r="D19" i="2" s="1"/>
  <c r="AC13" i="3"/>
  <c r="Q13" s="1"/>
  <c r="W15" s="1"/>
  <c r="E19" i="2" s="1"/>
  <c r="AD8" i="3"/>
  <c r="R8" s="1"/>
  <c r="X8" s="1"/>
  <c r="A11" i="2" s="1"/>
  <c r="AE8" i="3"/>
  <c r="S8" s="1"/>
  <c r="Y8" s="1"/>
  <c r="B11" i="2" s="1"/>
  <c r="AD9" i="3"/>
  <c r="R9" s="1"/>
  <c r="X9" s="1"/>
  <c r="A12" i="2" s="1"/>
  <c r="AE9" i="3"/>
  <c r="S9" s="1"/>
  <c r="Y9" s="1"/>
  <c r="B12" i="2" s="1"/>
  <c r="AD10" i="3"/>
  <c r="R10" s="1"/>
  <c r="X10" s="1"/>
  <c r="A13" i="2" s="1"/>
  <c r="AE10" i="3"/>
  <c r="S10" s="1"/>
  <c r="Y10" s="1"/>
  <c r="B13" i="2" s="1"/>
  <c r="AD11" i="3"/>
  <c r="R11" s="1"/>
  <c r="X11" s="1"/>
  <c r="A14" i="2" s="1"/>
  <c r="AE11" i="3"/>
  <c r="S11" s="1"/>
  <c r="Y11" s="1"/>
  <c r="B14" i="2" s="1"/>
  <c r="AE7" i="3"/>
  <c r="S7" s="1"/>
  <c r="Y7" s="1"/>
  <c r="B10" i="2" s="1"/>
  <c r="AD7" i="3"/>
  <c r="R7" s="1"/>
  <c r="X7" s="1"/>
  <c r="A10" i="2" s="1"/>
  <c r="H3"/>
  <c r="H2"/>
  <c r="H1"/>
  <c r="AA7" i="3"/>
  <c r="O7" s="1"/>
  <c r="U7" s="1"/>
  <c r="AD13"/>
  <c r="R13" s="1"/>
  <c r="AE13"/>
  <c r="S13" s="1"/>
  <c r="AD14"/>
  <c r="R14" s="1"/>
  <c r="AE14"/>
  <c r="AD15"/>
  <c r="R15" s="1"/>
  <c r="AE15"/>
  <c r="S15" s="1"/>
  <c r="AD16"/>
  <c r="R16" s="1"/>
  <c r="AE16"/>
  <c r="S16" s="1"/>
  <c r="AD17"/>
  <c r="R17" s="1"/>
  <c r="AE17"/>
  <c r="S17" s="1"/>
  <c r="AD18"/>
  <c r="R18" s="1"/>
  <c r="AE18"/>
  <c r="AD19"/>
  <c r="R19" s="1"/>
  <c r="AE19"/>
  <c r="S19" s="1"/>
  <c r="AD20"/>
  <c r="R20" s="1"/>
  <c r="AE20"/>
  <c r="S20" s="1"/>
  <c r="AD21"/>
  <c r="R21" s="1"/>
  <c r="AE21"/>
  <c r="S21" s="1"/>
  <c r="AD22"/>
  <c r="R22" s="1"/>
  <c r="AE22"/>
  <c r="AD23"/>
  <c r="R23" s="1"/>
  <c r="AE23"/>
  <c r="S23" s="1"/>
  <c r="AD24"/>
  <c r="R24" s="1"/>
  <c r="AE24"/>
  <c r="S24" s="1"/>
  <c r="AD25"/>
  <c r="R25" s="1"/>
  <c r="AE25"/>
  <c r="S25" s="1"/>
  <c r="AD26"/>
  <c r="R26" s="1"/>
  <c r="AE26"/>
  <c r="AD27"/>
  <c r="R27" s="1"/>
  <c r="AE27"/>
  <c r="S27" s="1"/>
  <c r="AD28"/>
  <c r="R28" s="1"/>
  <c r="AE28"/>
  <c r="S28" s="1"/>
  <c r="AD29"/>
  <c r="R29" s="1"/>
  <c r="AE29"/>
  <c r="S29" s="1"/>
  <c r="AD30"/>
  <c r="R30" s="1"/>
  <c r="AE30"/>
  <c r="AD31"/>
  <c r="R31" s="1"/>
  <c r="AE31"/>
  <c r="S31" s="1"/>
  <c r="AD32"/>
  <c r="R32" s="1"/>
  <c r="AE32"/>
  <c r="S32" s="1"/>
  <c r="AD33"/>
  <c r="R33" s="1"/>
  <c r="AE33"/>
  <c r="S33" s="1"/>
  <c r="AD34"/>
  <c r="R34" s="1"/>
  <c r="AE34"/>
  <c r="AD35"/>
  <c r="R35" s="1"/>
  <c r="AE35"/>
  <c r="S35" s="1"/>
  <c r="AD36"/>
  <c r="AE36"/>
  <c r="AD37"/>
  <c r="R37" s="1"/>
  <c r="AE37"/>
  <c r="S37" s="1"/>
  <c r="AD38"/>
  <c r="R38" s="1"/>
  <c r="AE38"/>
  <c r="S38" s="1"/>
  <c r="AD39"/>
  <c r="R39" s="1"/>
  <c r="AE39"/>
  <c r="S39" s="1"/>
  <c r="AD40"/>
  <c r="R40" s="1"/>
  <c r="AE40"/>
  <c r="S40" s="1"/>
  <c r="AD41"/>
  <c r="R41" s="1"/>
  <c r="AE41"/>
  <c r="S41" s="1"/>
  <c r="AD42"/>
  <c r="R42" s="1"/>
  <c r="AE42"/>
  <c r="S42" s="1"/>
  <c r="AD43"/>
  <c r="R43" s="1"/>
  <c r="AE43"/>
  <c r="S43" s="1"/>
  <c r="AD44"/>
  <c r="R44" s="1"/>
  <c r="AE44"/>
  <c r="AD45"/>
  <c r="R45" s="1"/>
  <c r="AE45"/>
  <c r="S45" s="1"/>
  <c r="AD46"/>
  <c r="R46" s="1"/>
  <c r="AE46"/>
  <c r="S46" s="1"/>
  <c r="AD47"/>
  <c r="R47" s="1"/>
  <c r="AE47"/>
  <c r="S47" s="1"/>
  <c r="AD48"/>
  <c r="R48" s="1"/>
  <c r="AE48"/>
  <c r="AD49"/>
  <c r="R49" s="1"/>
  <c r="AE49"/>
  <c r="S49" s="1"/>
  <c r="AD50"/>
  <c r="R50" s="1"/>
  <c r="AE50"/>
  <c r="S50" s="1"/>
  <c r="AD51"/>
  <c r="R51" s="1"/>
  <c r="AE51"/>
  <c r="S51" s="1"/>
  <c r="AD52"/>
  <c r="R52" s="1"/>
  <c r="AE52"/>
  <c r="S52" s="1"/>
  <c r="AD53"/>
  <c r="R53" s="1"/>
  <c r="AE53"/>
  <c r="S53" s="1"/>
  <c r="AD54"/>
  <c r="R54" s="1"/>
  <c r="AE54"/>
  <c r="AD55"/>
  <c r="R55" s="1"/>
  <c r="AE55"/>
  <c r="S55" s="1"/>
  <c r="AD56"/>
  <c r="R56" s="1"/>
  <c r="AE56"/>
  <c r="S56" s="1"/>
  <c r="AD57"/>
  <c r="R57" s="1"/>
  <c r="AE57"/>
  <c r="S57" s="1"/>
  <c r="AD58"/>
  <c r="R58" s="1"/>
  <c r="AE58"/>
  <c r="S58" s="1"/>
  <c r="AD59"/>
  <c r="R59" s="1"/>
  <c r="AE59"/>
  <c r="S59" s="1"/>
  <c r="AD60"/>
  <c r="R60" s="1"/>
  <c r="AE60"/>
  <c r="S60" s="1"/>
  <c r="AD61"/>
  <c r="R61" s="1"/>
  <c r="AE61"/>
  <c r="S61" s="1"/>
  <c r="AD62"/>
  <c r="R62" s="1"/>
  <c r="AE62"/>
  <c r="S62" s="1"/>
  <c r="AD63"/>
  <c r="R63" s="1"/>
  <c r="AE63"/>
  <c r="S63" s="1"/>
  <c r="AD64"/>
  <c r="R64" s="1"/>
  <c r="AE64"/>
  <c r="AD65"/>
  <c r="R65" s="1"/>
  <c r="AE65"/>
  <c r="S65" s="1"/>
  <c r="AD66"/>
  <c r="R66" s="1"/>
  <c r="AE66"/>
  <c r="S66" s="1"/>
  <c r="AD67"/>
  <c r="R67" s="1"/>
  <c r="AE67"/>
  <c r="S67" s="1"/>
  <c r="AD68"/>
  <c r="R68" s="1"/>
  <c r="AE68"/>
  <c r="S68" s="1"/>
  <c r="AD69"/>
  <c r="R69" s="1"/>
  <c r="AE69"/>
  <c r="S69" s="1"/>
  <c r="AD70"/>
  <c r="R70" s="1"/>
  <c r="AE70"/>
  <c r="S70" s="1"/>
  <c r="AD71"/>
  <c r="R71" s="1"/>
  <c r="AE71"/>
  <c r="S71" s="1"/>
  <c r="AD72"/>
  <c r="R72" s="1"/>
  <c r="AE72"/>
  <c r="S72" s="1"/>
  <c r="AD73"/>
  <c r="R73" s="1"/>
  <c r="AE73"/>
  <c r="S73" s="1"/>
  <c r="AD74"/>
  <c r="R74" s="1"/>
  <c r="AE74"/>
  <c r="S74" s="1"/>
  <c r="AD75"/>
  <c r="R75" s="1"/>
  <c r="AE75"/>
  <c r="S75" s="1"/>
  <c r="AD76"/>
  <c r="R76" s="1"/>
  <c r="AE76"/>
  <c r="AD77"/>
  <c r="R77" s="1"/>
  <c r="AE77"/>
  <c r="S77" s="1"/>
  <c r="AD78"/>
  <c r="R78" s="1"/>
  <c r="AE78"/>
  <c r="S78" s="1"/>
  <c r="AD79"/>
  <c r="R79" s="1"/>
  <c r="AE79"/>
  <c r="S79" s="1"/>
  <c r="AD80"/>
  <c r="R80" s="1"/>
  <c r="AE80"/>
  <c r="S80" s="1"/>
  <c r="AD81"/>
  <c r="R81" s="1"/>
  <c r="AE81"/>
  <c r="S81" s="1"/>
  <c r="AD82"/>
  <c r="R82" s="1"/>
  <c r="AE82"/>
  <c r="S82" s="1"/>
  <c r="AD83"/>
  <c r="R83" s="1"/>
  <c r="AE83"/>
  <c r="S83" s="1"/>
  <c r="AD84"/>
  <c r="R84" s="1"/>
  <c r="AE84"/>
  <c r="S84" s="1"/>
  <c r="AD85"/>
  <c r="R85" s="1"/>
  <c r="AE85"/>
  <c r="S85" s="1"/>
  <c r="AD86"/>
  <c r="R86" s="1"/>
  <c r="AE86"/>
  <c r="S86" s="1"/>
  <c r="AD87"/>
  <c r="R87" s="1"/>
  <c r="AE87"/>
  <c r="S87" s="1"/>
  <c r="AD88"/>
  <c r="R88" s="1"/>
  <c r="AE88"/>
  <c r="S88" s="1"/>
  <c r="AD89"/>
  <c r="R89" s="1"/>
  <c r="AE89"/>
  <c r="S89" s="1"/>
  <c r="AD90"/>
  <c r="R90" s="1"/>
  <c r="AE90"/>
  <c r="S90" s="1"/>
  <c r="AD91"/>
  <c r="R91" s="1"/>
  <c r="AE91"/>
  <c r="S91" s="1"/>
  <c r="AD92"/>
  <c r="R92" s="1"/>
  <c r="AE92"/>
  <c r="S92" s="1"/>
  <c r="AD93"/>
  <c r="R93" s="1"/>
  <c r="AE93"/>
  <c r="S93" s="1"/>
  <c r="AD94"/>
  <c r="R94" s="1"/>
  <c r="AE94"/>
  <c r="S94" s="1"/>
  <c r="AD95"/>
  <c r="R95" s="1"/>
  <c r="AE95"/>
  <c r="S95" s="1"/>
  <c r="AD96"/>
  <c r="R96" s="1"/>
  <c r="AE96"/>
  <c r="S96" s="1"/>
  <c r="AD97"/>
  <c r="R97" s="1"/>
  <c r="AE97"/>
  <c r="S97" s="1"/>
  <c r="AD98"/>
  <c r="R98" s="1"/>
  <c r="AE98"/>
  <c r="AD99"/>
  <c r="R99" s="1"/>
  <c r="AE99"/>
  <c r="S99" s="1"/>
  <c r="AD100"/>
  <c r="R100" s="1"/>
  <c r="AE100"/>
  <c r="S100" s="1"/>
  <c r="AD101"/>
  <c r="R101" s="1"/>
  <c r="AE101"/>
  <c r="S101" s="1"/>
  <c r="AD102"/>
  <c r="R102" s="1"/>
  <c r="AE102"/>
  <c r="S102" s="1"/>
  <c r="AD103"/>
  <c r="R103" s="1"/>
  <c r="AE103"/>
  <c r="S103" s="1"/>
  <c r="AD104"/>
  <c r="R104" s="1"/>
  <c r="AE104"/>
  <c r="S104" s="1"/>
  <c r="AD105"/>
  <c r="R105" s="1"/>
  <c r="AE105"/>
  <c r="S105" s="1"/>
  <c r="AD106"/>
  <c r="R106" s="1"/>
  <c r="AE106"/>
  <c r="S106" s="1"/>
  <c r="AD107"/>
  <c r="R107" s="1"/>
  <c r="AE107"/>
  <c r="S107" s="1"/>
  <c r="AD108"/>
  <c r="R108" s="1"/>
  <c r="AE108"/>
  <c r="S108" s="1"/>
  <c r="AD109"/>
  <c r="R109" s="1"/>
  <c r="AE109"/>
  <c r="S109" s="1"/>
  <c r="AD110"/>
  <c r="R110" s="1"/>
  <c r="AE110"/>
  <c r="S110" s="1"/>
  <c r="AD111"/>
  <c r="R111" s="1"/>
  <c r="AE111"/>
  <c r="S111" s="1"/>
  <c r="AD112"/>
  <c r="R112" s="1"/>
  <c r="AE112"/>
  <c r="S112" s="1"/>
  <c r="AD113"/>
  <c r="R113" s="1"/>
  <c r="AE113"/>
  <c r="S113" s="1"/>
  <c r="AD114"/>
  <c r="R114" s="1"/>
  <c r="AE114"/>
  <c r="S114" s="1"/>
  <c r="AD115"/>
  <c r="R115" s="1"/>
  <c r="AE115"/>
  <c r="S115" s="1"/>
  <c r="AD116"/>
  <c r="R116" s="1"/>
  <c r="AE116"/>
  <c r="S116" s="1"/>
  <c r="AD117"/>
  <c r="R117" s="1"/>
  <c r="AE117"/>
  <c r="S117" s="1"/>
  <c r="AD118"/>
  <c r="R118" s="1"/>
  <c r="AE118"/>
  <c r="S118" s="1"/>
  <c r="AD119"/>
  <c r="R119" s="1"/>
  <c r="AE119"/>
  <c r="S119" s="1"/>
  <c r="AD120"/>
  <c r="R120" s="1"/>
  <c r="AE120"/>
  <c r="S120" s="1"/>
  <c r="AD121"/>
  <c r="R121" s="1"/>
  <c r="AE121"/>
  <c r="S121" s="1"/>
  <c r="AD122"/>
  <c r="R122" s="1"/>
  <c r="AE122"/>
  <c r="S122" s="1"/>
  <c r="AD123"/>
  <c r="R123" s="1"/>
  <c r="AE123"/>
  <c r="S123" s="1"/>
  <c r="AD124"/>
  <c r="R124" s="1"/>
  <c r="AE124"/>
  <c r="S124" s="1"/>
  <c r="AD125"/>
  <c r="R125" s="1"/>
  <c r="AE125"/>
  <c r="S125" s="1"/>
  <c r="AD126"/>
  <c r="R126" s="1"/>
  <c r="AE126"/>
  <c r="S126" s="1"/>
  <c r="AD127"/>
  <c r="R127" s="1"/>
  <c r="AE127"/>
  <c r="S127" s="1"/>
  <c r="AD128"/>
  <c r="R128" s="1"/>
  <c r="AE128"/>
  <c r="S128" s="1"/>
  <c r="AD129"/>
  <c r="R129" s="1"/>
  <c r="AE129"/>
  <c r="S129" s="1"/>
  <c r="AD130"/>
  <c r="R130" s="1"/>
  <c r="AE130"/>
  <c r="S130" s="1"/>
  <c r="AD131"/>
  <c r="R131" s="1"/>
  <c r="AE131"/>
  <c r="S131" s="1"/>
  <c r="AD132"/>
  <c r="R132" s="1"/>
  <c r="AE132"/>
  <c r="S132" s="1"/>
  <c r="AD133"/>
  <c r="R133" s="1"/>
  <c r="AE133"/>
  <c r="S133" s="1"/>
  <c r="AD134"/>
  <c r="R134" s="1"/>
  <c r="AE134"/>
  <c r="S134" s="1"/>
  <c r="AD135"/>
  <c r="R135" s="1"/>
  <c r="AE135"/>
  <c r="S135" s="1"/>
  <c r="AD136"/>
  <c r="R136" s="1"/>
  <c r="AE136"/>
  <c r="S136" s="1"/>
  <c r="AD137"/>
  <c r="R137" s="1"/>
  <c r="AE137"/>
  <c r="S137" s="1"/>
  <c r="AD138"/>
  <c r="R138" s="1"/>
  <c r="AE138"/>
  <c r="S138" s="1"/>
  <c r="AD139"/>
  <c r="R139" s="1"/>
  <c r="AE139"/>
  <c r="S139" s="1"/>
  <c r="AD140"/>
  <c r="R140" s="1"/>
  <c r="AE140"/>
  <c r="S140" s="1"/>
  <c r="AD141"/>
  <c r="R141" s="1"/>
  <c r="AE141"/>
  <c r="S141" s="1"/>
  <c r="AD142"/>
  <c r="R142" s="1"/>
  <c r="AE142"/>
  <c r="S142" s="1"/>
  <c r="AD143"/>
  <c r="R143" s="1"/>
  <c r="AE143"/>
  <c r="S143" s="1"/>
  <c r="AD144"/>
  <c r="R144" s="1"/>
  <c r="AE144"/>
  <c r="S144" s="1"/>
  <c r="AD145"/>
  <c r="R145" s="1"/>
  <c r="AE145"/>
  <c r="S145" s="1"/>
  <c r="AD146"/>
  <c r="R146" s="1"/>
  <c r="AE146"/>
  <c r="S146" s="1"/>
  <c r="AD147"/>
  <c r="R147" s="1"/>
  <c r="AE147"/>
  <c r="S147" s="1"/>
  <c r="AD148"/>
  <c r="R148" s="1"/>
  <c r="AE148"/>
  <c r="S148" s="1"/>
  <c r="AD149"/>
  <c r="R149" s="1"/>
  <c r="AE149"/>
  <c r="S149" s="1"/>
  <c r="AD150"/>
  <c r="R150" s="1"/>
  <c r="AE150"/>
  <c r="S150" s="1"/>
  <c r="AD151"/>
  <c r="R151" s="1"/>
  <c r="AE151"/>
  <c r="S151" s="1"/>
  <c r="AD152"/>
  <c r="R152" s="1"/>
  <c r="AE152"/>
  <c r="S152" s="1"/>
  <c r="AD153"/>
  <c r="R153" s="1"/>
  <c r="AE153"/>
  <c r="S153" s="1"/>
  <c r="AD154"/>
  <c r="R154" s="1"/>
  <c r="AE154"/>
  <c r="S154" s="1"/>
  <c r="AD155"/>
  <c r="R155" s="1"/>
  <c r="AE155"/>
  <c r="S155" s="1"/>
  <c r="AD156"/>
  <c r="R156" s="1"/>
  <c r="AE156"/>
  <c r="S156" s="1"/>
  <c r="AD157"/>
  <c r="R157" s="1"/>
  <c r="AE157"/>
  <c r="S157" s="1"/>
  <c r="AD158"/>
  <c r="R158" s="1"/>
  <c r="AE158"/>
  <c r="S158" s="1"/>
  <c r="AD159"/>
  <c r="R159" s="1"/>
  <c r="AE159"/>
  <c r="S159" s="1"/>
  <c r="AD160"/>
  <c r="R160" s="1"/>
  <c r="AE160"/>
  <c r="S160" s="1"/>
  <c r="AD161"/>
  <c r="R161" s="1"/>
  <c r="AE161"/>
  <c r="S161" s="1"/>
  <c r="AD162"/>
  <c r="R162" s="1"/>
  <c r="AE162"/>
  <c r="S162" s="1"/>
  <c r="AD163"/>
  <c r="R163" s="1"/>
  <c r="AE163"/>
  <c r="S163" s="1"/>
  <c r="AD164"/>
  <c r="R164" s="1"/>
  <c r="AE164"/>
  <c r="S164" s="1"/>
  <c r="AD165"/>
  <c r="R165" s="1"/>
  <c r="AE165"/>
  <c r="S165" s="1"/>
  <c r="AD166"/>
  <c r="R166" s="1"/>
  <c r="AE166"/>
  <c r="S166" s="1"/>
  <c r="AD167"/>
  <c r="R167" s="1"/>
  <c r="AE167"/>
  <c r="S167" s="1"/>
  <c r="AD168"/>
  <c r="R168" s="1"/>
  <c r="AE168"/>
  <c r="S168" s="1"/>
  <c r="AD169"/>
  <c r="R169" s="1"/>
  <c r="AE169"/>
  <c r="S169" s="1"/>
  <c r="AD170"/>
  <c r="R170" s="1"/>
  <c r="AE170"/>
  <c r="S170" s="1"/>
  <c r="AD171"/>
  <c r="R171" s="1"/>
  <c r="AE171"/>
  <c r="S171" s="1"/>
  <c r="AD172"/>
  <c r="R172" s="1"/>
  <c r="AE172"/>
  <c r="S172" s="1"/>
  <c r="AD173"/>
  <c r="R173" s="1"/>
  <c r="AE173"/>
  <c r="S173" s="1"/>
  <c r="AD174"/>
  <c r="R174" s="1"/>
  <c r="AE174"/>
  <c r="S174" s="1"/>
  <c r="AD175"/>
  <c r="R175" s="1"/>
  <c r="AE175"/>
  <c r="S175" s="1"/>
  <c r="AA8"/>
  <c r="O8" s="1"/>
  <c r="U8" s="1"/>
  <c r="AB8"/>
  <c r="P8" s="1"/>
  <c r="V8" s="1"/>
  <c r="AC8"/>
  <c r="AA9"/>
  <c r="O9" s="1"/>
  <c r="U9" s="1"/>
  <c r="AB9"/>
  <c r="P9" s="1"/>
  <c r="V9" s="1"/>
  <c r="AC9"/>
  <c r="Q9" s="1"/>
  <c r="W9" s="1"/>
  <c r="AA10"/>
  <c r="O10" s="1"/>
  <c r="U10" s="1"/>
  <c r="AB10"/>
  <c r="P10" s="1"/>
  <c r="V10" s="1"/>
  <c r="AC10"/>
  <c r="Q10" s="1"/>
  <c r="W10" s="1"/>
  <c r="AA11"/>
  <c r="O11" s="1"/>
  <c r="U11" s="1"/>
  <c r="AB11"/>
  <c r="P11" s="1"/>
  <c r="V11" s="1"/>
  <c r="AC11"/>
  <c r="Q11" s="1"/>
  <c r="W11" s="1"/>
  <c r="AB7"/>
  <c r="P7" s="1"/>
  <c r="V7" s="1"/>
  <c r="AC7"/>
  <c r="Q7" s="1"/>
  <c r="W7" s="1"/>
  <c r="Q8"/>
  <c r="W8" s="1"/>
  <c r="S14"/>
  <c r="S18"/>
  <c r="S22"/>
  <c r="S26"/>
  <c r="S30"/>
  <c r="S34"/>
  <c r="R36"/>
  <c r="S36"/>
  <c r="S44"/>
  <c r="S48"/>
  <c r="S54"/>
  <c r="S64"/>
  <c r="S76"/>
  <c r="S98"/>
  <c r="J59" i="2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H14" l="1"/>
  <c r="H12"/>
  <c r="U15" i="3"/>
  <c r="C19" i="2" s="1"/>
  <c r="H11"/>
  <c r="V16" i="3"/>
  <c r="D20" i="2" s="1"/>
  <c r="W111" i="3"/>
  <c r="E115" i="2" s="1"/>
  <c r="V131" i="3"/>
  <c r="D135" i="2" s="1"/>
  <c r="U117" i="3"/>
  <c r="C121" i="2" s="1"/>
  <c r="W128" i="3"/>
  <c r="E132" i="2" s="1"/>
  <c r="W175" i="3"/>
  <c r="E179" i="2" s="1"/>
  <c r="V174" i="3"/>
  <c r="D178" i="2" s="1"/>
  <c r="V102" i="3"/>
  <c r="D106" i="2" s="1"/>
  <c r="W119" i="3"/>
  <c r="E123" i="2" s="1"/>
  <c r="W107" i="3"/>
  <c r="E111" i="2" s="1"/>
  <c r="U130" i="3"/>
  <c r="C134" i="2" s="1"/>
  <c r="W99" i="3"/>
  <c r="E103" i="2" s="1"/>
  <c r="U105" i="3"/>
  <c r="C109" i="2" s="1"/>
  <c r="W132" i="3"/>
  <c r="E136" i="2" s="1"/>
  <c r="V127" i="3"/>
  <c r="D131" i="2" s="1"/>
  <c r="W139" i="3"/>
  <c r="E143" i="2" s="1"/>
  <c r="W138" i="3"/>
  <c r="E142" i="2" s="1"/>
  <c r="W174" i="3"/>
  <c r="E178" i="2" s="1"/>
  <c r="W171" i="3"/>
  <c r="E175" i="2" s="1"/>
  <c r="U150" i="3"/>
  <c r="C154" i="2" s="1"/>
  <c r="U141" i="3"/>
  <c r="C145" i="2" s="1"/>
  <c r="V136" i="3"/>
  <c r="D140" i="2" s="1"/>
  <c r="U124" i="3"/>
  <c r="C128" i="2" s="1"/>
  <c r="W118" i="3"/>
  <c r="E122" i="2" s="1"/>
  <c r="U114" i="3"/>
  <c r="C118" i="2" s="1"/>
  <c r="U110" i="3"/>
  <c r="C114" i="2" s="1"/>
  <c r="W106" i="3"/>
  <c r="E110" i="2" s="1"/>
  <c r="V101" i="3"/>
  <c r="D105" i="2" s="1"/>
  <c r="W72" i="3"/>
  <c r="E76" i="2" s="1"/>
  <c r="U59" i="3"/>
  <c r="C63" i="2" s="1"/>
  <c r="U36" i="3"/>
  <c r="C40" i="2" s="1"/>
  <c r="V33" i="3"/>
  <c r="D37" i="2" s="1"/>
  <c r="W30" i="3"/>
  <c r="E34" i="2" s="1"/>
  <c r="U28" i="3"/>
  <c r="C32" i="2" s="1"/>
  <c r="V25" i="3"/>
  <c r="D29" i="2" s="1"/>
  <c r="V173" i="3"/>
  <c r="D177" i="2" s="1"/>
  <c r="U171" i="3"/>
  <c r="C175" i="2" s="1"/>
  <c r="U154" i="3"/>
  <c r="C158" i="2" s="1"/>
  <c r="W148" i="3"/>
  <c r="E152" i="2" s="1"/>
  <c r="W141" i="3"/>
  <c r="E145" i="2" s="1"/>
  <c r="V137" i="3"/>
  <c r="D141" i="2" s="1"/>
  <c r="U135" i="3"/>
  <c r="C139" i="2" s="1"/>
  <c r="V175" i="3"/>
  <c r="D179" i="2" s="1"/>
  <c r="G179" s="1"/>
  <c r="W152" i="3"/>
  <c r="E156" i="2" s="1"/>
  <c r="V147" i="3"/>
  <c r="D151" i="2" s="1"/>
  <c r="U139" i="3"/>
  <c r="C143" i="2" s="1"/>
  <c r="U136" i="3"/>
  <c r="C140" i="2" s="1"/>
  <c r="V122" i="3"/>
  <c r="D126" i="2" s="1"/>
  <c r="V121" i="3"/>
  <c r="D125" i="2" s="1"/>
  <c r="V115" i="3"/>
  <c r="D119" i="2" s="1"/>
  <c r="U104" i="3"/>
  <c r="C108" i="2" s="1"/>
  <c r="V75" i="3"/>
  <c r="D79" i="2" s="1"/>
  <c r="U174" i="3"/>
  <c r="C178" i="2" s="1"/>
  <c r="W172" i="3"/>
  <c r="E176" i="2" s="1"/>
  <c r="V171" i="3"/>
  <c r="D175" i="2" s="1"/>
  <c r="G175" s="1"/>
  <c r="W164" i="3"/>
  <c r="E168" i="2" s="1"/>
  <c r="V163" i="3"/>
  <c r="D167" i="2" s="1"/>
  <c r="U162" i="3"/>
  <c r="C166" i="2" s="1"/>
  <c r="W160" i="3"/>
  <c r="E164" i="2" s="1"/>
  <c r="V159" i="3"/>
  <c r="D163" i="2" s="1"/>
  <c r="U158" i="3"/>
  <c r="C162" i="2" s="1"/>
  <c r="W156" i="3"/>
  <c r="E160" i="2" s="1"/>
  <c r="V151" i="3"/>
  <c r="D155" i="2" s="1"/>
  <c r="U145" i="3"/>
  <c r="C149" i="2" s="1"/>
  <c r="V144" i="3"/>
  <c r="D148" i="2" s="1"/>
  <c r="V141" i="3"/>
  <c r="D145" i="2" s="1"/>
  <c r="G145" s="1"/>
  <c r="U142" i="3"/>
  <c r="C146" i="2" s="1"/>
  <c r="W137" i="3"/>
  <c r="E141" i="2" s="1"/>
  <c r="U134" i="3"/>
  <c r="C138" i="2" s="1"/>
  <c r="U126" i="3"/>
  <c r="C130" i="2" s="1"/>
  <c r="V58" i="3"/>
  <c r="D62" i="2" s="1"/>
  <c r="U46" i="3"/>
  <c r="C50" i="2" s="1"/>
  <c r="I6"/>
  <c r="U175" i="3"/>
  <c r="C179" i="2" s="1"/>
  <c r="W173" i="3"/>
  <c r="E177" i="2" s="1"/>
  <c r="G177" s="1"/>
  <c r="U173" i="3"/>
  <c r="C177" i="2" s="1"/>
  <c r="V172" i="3"/>
  <c r="D176" i="2" s="1"/>
  <c r="W165" i="3"/>
  <c r="E169" i="2" s="1"/>
  <c r="V164" i="3"/>
  <c r="D168" i="2" s="1"/>
  <c r="U163" i="3"/>
  <c r="C167" i="2" s="1"/>
  <c r="W161" i="3"/>
  <c r="E165" i="2" s="1"/>
  <c r="V160" i="3"/>
  <c r="D164" i="2" s="1"/>
  <c r="U159" i="3"/>
  <c r="C163" i="2" s="1"/>
  <c r="W157" i="3"/>
  <c r="E161" i="2" s="1"/>
  <c r="V155" i="3"/>
  <c r="D159" i="2" s="1"/>
  <c r="V138" i="3"/>
  <c r="D142" i="2" s="1"/>
  <c r="V135" i="3"/>
  <c r="D139" i="2" s="1"/>
  <c r="W170" i="3"/>
  <c r="E174" i="2" s="1"/>
  <c r="V165" i="3"/>
  <c r="D169" i="2" s="1"/>
  <c r="U164" i="3"/>
  <c r="C168" i="2" s="1"/>
  <c r="W162" i="3"/>
  <c r="E166" i="2" s="1"/>
  <c r="V161" i="3"/>
  <c r="D165" i="2" s="1"/>
  <c r="U160" i="3"/>
  <c r="C164" i="2" s="1"/>
  <c r="W158" i="3"/>
  <c r="E162" i="2" s="1"/>
  <c r="V157" i="3"/>
  <c r="D161" i="2" s="1"/>
  <c r="V170" i="3"/>
  <c r="D174" i="2" s="1"/>
  <c r="G174" s="1"/>
  <c r="U165" i="3"/>
  <c r="C169" i="2" s="1"/>
  <c r="W163" i="3"/>
  <c r="E167" i="2" s="1"/>
  <c r="V162" i="3"/>
  <c r="D166" i="2" s="1"/>
  <c r="U161" i="3"/>
  <c r="C165" i="2" s="1"/>
  <c r="W159" i="3"/>
  <c r="E163" i="2" s="1"/>
  <c r="V158" i="3"/>
  <c r="D162" i="2" s="1"/>
  <c r="U157" i="3"/>
  <c r="C161" i="2" s="1"/>
  <c r="V142" i="3"/>
  <c r="D146" i="2" s="1"/>
  <c r="W136" i="3"/>
  <c r="E140" i="2" s="1"/>
  <c r="W134" i="3"/>
  <c r="E138" i="2" s="1"/>
  <c r="W155" i="3"/>
  <c r="E159" i="2" s="1"/>
  <c r="W154" i="3"/>
  <c r="E158" i="2" s="1"/>
  <c r="U153" i="3"/>
  <c r="C157" i="2" s="1"/>
  <c r="U152" i="3"/>
  <c r="C156" i="2" s="1"/>
  <c r="V150" i="3"/>
  <c r="D154" i="2" s="1"/>
  <c r="V149" i="3"/>
  <c r="D153" i="2" s="1"/>
  <c r="W147" i="3"/>
  <c r="E151" i="2" s="1"/>
  <c r="G151" s="1"/>
  <c r="W146" i="3"/>
  <c r="E150" i="2" s="1"/>
  <c r="V139" i="3"/>
  <c r="D143" i="2" s="1"/>
  <c r="V140" i="3"/>
  <c r="D144" i="2" s="1"/>
  <c r="U137" i="3"/>
  <c r="C141" i="2" s="1"/>
  <c r="V134" i="3"/>
  <c r="D138" i="2" s="1"/>
  <c r="W131" i="3"/>
  <c r="E135" i="2" s="1"/>
  <c r="U129" i="3"/>
  <c r="C133" i="2" s="1"/>
  <c r="W125" i="3"/>
  <c r="E129" i="2" s="1"/>
  <c r="W126" i="3"/>
  <c r="E130" i="2" s="1"/>
  <c r="U123" i="3"/>
  <c r="C127" i="2" s="1"/>
  <c r="U122" i="3"/>
  <c r="C126" i="2" s="1"/>
  <c r="W117" i="3"/>
  <c r="E121" i="2" s="1"/>
  <c r="W116" i="3"/>
  <c r="E120" i="2" s="1"/>
  <c r="W115" i="3"/>
  <c r="E119" i="2" s="1"/>
  <c r="G119" s="1"/>
  <c r="W105" i="3"/>
  <c r="E109" i="2" s="1"/>
  <c r="W104" i="3"/>
  <c r="E108" i="2" s="1"/>
  <c r="V100" i="3"/>
  <c r="D104" i="2" s="1"/>
  <c r="V99" i="3"/>
  <c r="D103" i="2" s="1"/>
  <c r="G103" s="1"/>
  <c r="V96" i="3"/>
  <c r="D100" i="2" s="1"/>
  <c r="V97" i="3"/>
  <c r="D101" i="2" s="1"/>
  <c r="V156" i="3"/>
  <c r="D160" i="2" s="1"/>
  <c r="W153" i="3"/>
  <c r="E157" i="2" s="1"/>
  <c r="U151" i="3"/>
  <c r="C155" i="2" s="1"/>
  <c r="V148" i="3"/>
  <c r="D152" i="2" s="1"/>
  <c r="W145" i="3"/>
  <c r="E149" i="2" s="1"/>
  <c r="W140" i="3"/>
  <c r="E144" i="2" s="1"/>
  <c r="W135" i="3"/>
  <c r="E139" i="2" s="1"/>
  <c r="V133" i="3"/>
  <c r="D137" i="2" s="1"/>
  <c r="V132" i="3"/>
  <c r="D136" i="2" s="1"/>
  <c r="W130" i="3"/>
  <c r="E134" i="2" s="1"/>
  <c r="W129" i="3"/>
  <c r="E133" i="2" s="1"/>
  <c r="V126" i="3"/>
  <c r="D130" i="2" s="1"/>
  <c r="W124" i="3"/>
  <c r="E128" i="2" s="1"/>
  <c r="W123" i="3"/>
  <c r="E127" i="2" s="1"/>
  <c r="W122" i="3"/>
  <c r="E126" i="2" s="1"/>
  <c r="W121" i="3"/>
  <c r="E125" i="2" s="1"/>
  <c r="G125" s="1"/>
  <c r="W120" i="3"/>
  <c r="E124" i="2" s="1"/>
  <c r="V118" i="3"/>
  <c r="D122" i="2" s="1"/>
  <c r="V116" i="3"/>
  <c r="D120" i="2" s="1"/>
  <c r="V117" i="3"/>
  <c r="D121" i="2" s="1"/>
  <c r="G121" s="1"/>
  <c r="W114" i="3"/>
  <c r="E118" i="2" s="1"/>
  <c r="W113" i="3"/>
  <c r="E117" i="2" s="1"/>
  <c r="W112" i="3"/>
  <c r="E116" i="2" s="1"/>
  <c r="W110" i="3"/>
  <c r="E114" i="2" s="1"/>
  <c r="W109" i="3"/>
  <c r="E113" i="2" s="1"/>
  <c r="W108" i="3"/>
  <c r="E112" i="2" s="1"/>
  <c r="V106" i="3"/>
  <c r="D110" i="2" s="1"/>
  <c r="V105" i="3"/>
  <c r="D109" i="2" s="1"/>
  <c r="V104" i="3"/>
  <c r="D108" i="2" s="1"/>
  <c r="V103" i="3"/>
  <c r="D107" i="2" s="1"/>
  <c r="U101" i="3"/>
  <c r="C105" i="2" s="1"/>
  <c r="U100" i="3"/>
  <c r="C104" i="2" s="1"/>
  <c r="U99" i="3"/>
  <c r="C103" i="2" s="1"/>
  <c r="U98" i="3"/>
  <c r="C102" i="2" s="1"/>
  <c r="U97" i="3"/>
  <c r="C101" i="2" s="1"/>
  <c r="V54" i="3"/>
  <c r="D58" i="2" s="1"/>
  <c r="U156" i="3"/>
  <c r="C160" i="2" s="1"/>
  <c r="V154" i="3"/>
  <c r="D158" i="2" s="1"/>
  <c r="V153" i="3"/>
  <c r="D157" i="2" s="1"/>
  <c r="W151" i="3"/>
  <c r="E155" i="2" s="1"/>
  <c r="G155" s="1"/>
  <c r="W150" i="3"/>
  <c r="E154" i="2" s="1"/>
  <c r="U149" i="3"/>
  <c r="C153" i="2" s="1"/>
  <c r="U148" i="3"/>
  <c r="C152" i="2" s="1"/>
  <c r="V146" i="3"/>
  <c r="D150" i="2" s="1"/>
  <c r="V145" i="3"/>
  <c r="D149" i="2" s="1"/>
  <c r="W142" i="3"/>
  <c r="E146" i="2" s="1"/>
  <c r="U143" i="3"/>
  <c r="C147" i="2" s="1"/>
  <c r="U138" i="3"/>
  <c r="C142" i="2" s="1"/>
  <c r="U133" i="3"/>
  <c r="C137" i="2" s="1"/>
  <c r="V130" i="3"/>
  <c r="D134" i="2" s="1"/>
  <c r="U127" i="3"/>
  <c r="C131" i="2" s="1"/>
  <c r="U128" i="3"/>
  <c r="C132" i="2" s="1"/>
  <c r="V124" i="3"/>
  <c r="D128" i="2" s="1"/>
  <c r="V125" i="3"/>
  <c r="D129" i="2" s="1"/>
  <c r="V120" i="3"/>
  <c r="D124" i="2" s="1"/>
  <c r="V119" i="3"/>
  <c r="D123" i="2" s="1"/>
  <c r="G123" s="1"/>
  <c r="V114" i="3"/>
  <c r="D118" i="2" s="1"/>
  <c r="V113" i="3"/>
  <c r="D117" i="2" s="1"/>
  <c r="G117" s="1"/>
  <c r="V112" i="3"/>
  <c r="D116" i="2" s="1"/>
  <c r="V111" i="3"/>
  <c r="D115" i="2" s="1"/>
  <c r="G115" s="1"/>
  <c r="V110" i="3"/>
  <c r="D114" i="2" s="1"/>
  <c r="V109" i="3"/>
  <c r="D113" i="2" s="1"/>
  <c r="V108" i="3"/>
  <c r="D112" i="2" s="1"/>
  <c r="V107" i="3"/>
  <c r="D111" i="2" s="1"/>
  <c r="G111" s="1"/>
  <c r="U103" i="3"/>
  <c r="C107" i="2" s="1"/>
  <c r="U102" i="3"/>
  <c r="C106" i="2" s="1"/>
  <c r="W97" i="3"/>
  <c r="E101" i="2" s="1"/>
  <c r="W98" i="3"/>
  <c r="E102" i="2" s="1"/>
  <c r="U155" i="3"/>
  <c r="C159" i="2" s="1"/>
  <c r="V152" i="3"/>
  <c r="D156" i="2" s="1"/>
  <c r="W149" i="3"/>
  <c r="E153" i="2" s="1"/>
  <c r="U147" i="3"/>
  <c r="C151" i="2" s="1"/>
  <c r="U144" i="3"/>
  <c r="C148" i="2" s="1"/>
  <c r="U140" i="3"/>
  <c r="C144" i="2" s="1"/>
  <c r="W133" i="3"/>
  <c r="E137" i="2" s="1"/>
  <c r="U132" i="3"/>
  <c r="C136" i="2" s="1"/>
  <c r="U131" i="3"/>
  <c r="C135" i="2" s="1"/>
  <c r="V128" i="3"/>
  <c r="D132" i="2" s="1"/>
  <c r="V129" i="3"/>
  <c r="D133" i="2" s="1"/>
  <c r="G133" s="1"/>
  <c r="W127" i="3"/>
  <c r="E131" i="2" s="1"/>
  <c r="G131" s="1"/>
  <c r="U125" i="3"/>
  <c r="C129" i="2" s="1"/>
  <c r="V123" i="3"/>
  <c r="D127" i="2" s="1"/>
  <c r="G127" s="1"/>
  <c r="H127" s="1"/>
  <c r="I127" s="1"/>
  <c r="U121" i="3"/>
  <c r="C125" i="2" s="1"/>
  <c r="U120" i="3"/>
  <c r="C124" i="2" s="1"/>
  <c r="U119" i="3"/>
  <c r="C123" i="2" s="1"/>
  <c r="U118" i="3"/>
  <c r="C122" i="2" s="1"/>
  <c r="U115" i="3"/>
  <c r="C119" i="2" s="1"/>
  <c r="U116" i="3"/>
  <c r="C120" i="2" s="1"/>
  <c r="U113" i="3"/>
  <c r="C117" i="2" s="1"/>
  <c r="U111" i="3"/>
  <c r="C115" i="2" s="1"/>
  <c r="U112" i="3"/>
  <c r="C116" i="2" s="1"/>
  <c r="U109" i="3"/>
  <c r="C113" i="2" s="1"/>
  <c r="U108" i="3"/>
  <c r="C112" i="2" s="1"/>
  <c r="U107" i="3"/>
  <c r="C111" i="2" s="1"/>
  <c r="U106" i="3"/>
  <c r="C110" i="2" s="1"/>
  <c r="W103" i="3"/>
  <c r="E107" i="2" s="1"/>
  <c r="W102" i="3"/>
  <c r="E106" i="2" s="1"/>
  <c r="W101" i="3"/>
  <c r="E105" i="2" s="1"/>
  <c r="G105" s="1"/>
  <c r="W100" i="3"/>
  <c r="E104" i="2" s="1"/>
  <c r="V98" i="3"/>
  <c r="D102" i="2" s="1"/>
  <c r="W96" i="3"/>
  <c r="E100" i="2" s="1"/>
  <c r="U70" i="3"/>
  <c r="C74" i="2" s="1"/>
  <c r="V67" i="3"/>
  <c r="D71" i="2" s="1"/>
  <c r="W64" i="3"/>
  <c r="E68" i="2" s="1"/>
  <c r="U62" i="3"/>
  <c r="C66" i="2" s="1"/>
  <c r="U34" i="3"/>
  <c r="C38" i="2" s="1"/>
  <c r="V31" i="3"/>
  <c r="D35" i="2" s="1"/>
  <c r="W28" i="3"/>
  <c r="E32" i="2" s="1"/>
  <c r="U26" i="3"/>
  <c r="C30" i="2" s="1"/>
  <c r="W34" i="3"/>
  <c r="E38" i="2" s="1"/>
  <c r="U32" i="3"/>
  <c r="C36" i="2" s="1"/>
  <c r="V29" i="3"/>
  <c r="D33" i="2" s="1"/>
  <c r="W26" i="3"/>
  <c r="E30" i="2" s="1"/>
  <c r="U24" i="3"/>
  <c r="C28" i="2" s="1"/>
  <c r="U74" i="3"/>
  <c r="C78" i="2" s="1"/>
  <c r="V71" i="3"/>
  <c r="D75" i="2" s="1"/>
  <c r="W68" i="3"/>
  <c r="E72" i="2" s="1"/>
  <c r="U66" i="3"/>
  <c r="C70" i="2" s="1"/>
  <c r="V63" i="3"/>
  <c r="D67" i="2" s="1"/>
  <c r="V35" i="3"/>
  <c r="D39" i="2" s="1"/>
  <c r="W32" i="3"/>
  <c r="E36" i="2" s="1"/>
  <c r="U30" i="3"/>
  <c r="C34" i="2" s="1"/>
  <c r="V27" i="3"/>
  <c r="D31" i="2" s="1"/>
  <c r="W24" i="3"/>
  <c r="E28" i="2" s="1"/>
  <c r="W60" i="3"/>
  <c r="E64" i="2" s="1"/>
  <c r="W53" i="3"/>
  <c r="E57" i="2" s="1"/>
  <c r="U53" i="3"/>
  <c r="C57" i="2" s="1"/>
  <c r="V52" i="3"/>
  <c r="D56" i="2" s="1"/>
  <c r="W52" i="3"/>
  <c r="E56" i="2" s="1"/>
  <c r="U52" i="3"/>
  <c r="C56" i="2" s="1"/>
  <c r="V51" i="3"/>
  <c r="D55" i="2" s="1"/>
  <c r="U50" i="3"/>
  <c r="C54" i="2" s="1"/>
  <c r="W48" i="3"/>
  <c r="E52" i="2" s="1"/>
  <c r="V47" i="3"/>
  <c r="D51" i="2" s="1"/>
  <c r="V44" i="3"/>
  <c r="D48" i="2" s="1"/>
  <c r="W43" i="3"/>
  <c r="E47" i="2" s="1"/>
  <c r="V36" i="3"/>
  <c r="D40" i="2" s="1"/>
  <c r="W35" i="3"/>
  <c r="E39" i="2" s="1"/>
  <c r="U35" i="3"/>
  <c r="C39" i="2" s="1"/>
  <c r="V34" i="3"/>
  <c r="D38" i="2" s="1"/>
  <c r="W33" i="3"/>
  <c r="E37" i="2" s="1"/>
  <c r="G37" s="1"/>
  <c r="U33" i="3"/>
  <c r="C37" i="2" s="1"/>
  <c r="V32" i="3"/>
  <c r="D36" i="2" s="1"/>
  <c r="W31" i="3"/>
  <c r="E35" i="2" s="1"/>
  <c r="U31" i="3"/>
  <c r="C35" i="2" s="1"/>
  <c r="V30" i="3"/>
  <c r="D34" i="2" s="1"/>
  <c r="W29" i="3"/>
  <c r="E33" i="2" s="1"/>
  <c r="U29" i="3"/>
  <c r="C33" i="2" s="1"/>
  <c r="V28" i="3"/>
  <c r="D32" i="2" s="1"/>
  <c r="W27" i="3"/>
  <c r="E31" i="2" s="1"/>
  <c r="U27" i="3"/>
  <c r="C31" i="2" s="1"/>
  <c r="V26" i="3"/>
  <c r="D30" i="2" s="1"/>
  <c r="W25" i="3"/>
  <c r="E29" i="2" s="1"/>
  <c r="G29" s="1"/>
  <c r="U25" i="3"/>
  <c r="C29" i="2" s="1"/>
  <c r="V24" i="3"/>
  <c r="D28" i="2" s="1"/>
  <c r="H145"/>
  <c r="I145" s="1"/>
  <c r="H133"/>
  <c r="I133" s="1"/>
  <c r="U170" i="3"/>
  <c r="C174" i="2" s="1"/>
  <c r="V169" i="3"/>
  <c r="D173" i="2" s="1"/>
  <c r="W168" i="3"/>
  <c r="E172" i="2" s="1"/>
  <c r="U168" i="3"/>
  <c r="C172" i="2" s="1"/>
  <c r="V167" i="3"/>
  <c r="D171" i="2" s="1"/>
  <c r="W166" i="3"/>
  <c r="E170" i="2" s="1"/>
  <c r="U166" i="3"/>
  <c r="C170" i="2" s="1"/>
  <c r="U172" i="3"/>
  <c r="C176" i="2" s="1"/>
  <c r="W169" i="3"/>
  <c r="E173" i="2" s="1"/>
  <c r="U169" i="3"/>
  <c r="C173" i="2" s="1"/>
  <c r="V168" i="3"/>
  <c r="D172" i="2" s="1"/>
  <c r="W167" i="3"/>
  <c r="E171" i="2" s="1"/>
  <c r="U167" i="3"/>
  <c r="C171" i="2" s="1"/>
  <c r="V166" i="3"/>
  <c r="D170" i="2" s="1"/>
  <c r="U146" i="3"/>
  <c r="C150" i="2" s="1"/>
  <c r="W144" i="3"/>
  <c r="E148" i="2" s="1"/>
  <c r="W143" i="3"/>
  <c r="E147" i="2" s="1"/>
  <c r="V143" i="3"/>
  <c r="D147" i="2" s="1"/>
  <c r="W95" i="3"/>
  <c r="E99" i="2" s="1"/>
  <c r="V94" i="3"/>
  <c r="D98" i="2" s="1"/>
  <c r="U93" i="3"/>
  <c r="C97" i="2" s="1"/>
  <c r="W91" i="3"/>
  <c r="E95" i="2" s="1"/>
  <c r="V90" i="3"/>
  <c r="D94" i="2" s="1"/>
  <c r="U89" i="3"/>
  <c r="C93" i="2" s="1"/>
  <c r="W87" i="3"/>
  <c r="E91" i="2" s="1"/>
  <c r="V86" i="3"/>
  <c r="D90" i="2" s="1"/>
  <c r="U85" i="3"/>
  <c r="C89" i="2" s="1"/>
  <c r="W83" i="3"/>
  <c r="E87" i="2" s="1"/>
  <c r="V82" i="3"/>
  <c r="D86" i="2" s="1"/>
  <c r="U81" i="3"/>
  <c r="C85" i="2" s="1"/>
  <c r="W79" i="3"/>
  <c r="E83" i="2" s="1"/>
  <c r="W76" i="3"/>
  <c r="E80" i="2" s="1"/>
  <c r="U96" i="3"/>
  <c r="C100" i="2" s="1"/>
  <c r="W94" i="3"/>
  <c r="E98" i="2" s="1"/>
  <c r="V93" i="3"/>
  <c r="D97" i="2" s="1"/>
  <c r="U92" i="3"/>
  <c r="C96" i="2" s="1"/>
  <c r="W90" i="3"/>
  <c r="E94" i="2" s="1"/>
  <c r="V89" i="3"/>
  <c r="D93" i="2" s="1"/>
  <c r="U88" i="3"/>
  <c r="C92" i="2" s="1"/>
  <c r="W86" i="3"/>
  <c r="E90" i="2" s="1"/>
  <c r="V85" i="3"/>
  <c r="D89" i="2" s="1"/>
  <c r="U84" i="3"/>
  <c r="C88" i="2" s="1"/>
  <c r="W82" i="3"/>
  <c r="E86" i="2" s="1"/>
  <c r="V81" i="3"/>
  <c r="D85" i="2" s="1"/>
  <c r="U80" i="3"/>
  <c r="C84" i="2" s="1"/>
  <c r="W78" i="3"/>
  <c r="E82" i="2" s="1"/>
  <c r="W77" i="3"/>
  <c r="E81" i="2" s="1"/>
  <c r="U95" i="3"/>
  <c r="C99" i="2" s="1"/>
  <c r="W93" i="3"/>
  <c r="E97" i="2" s="1"/>
  <c r="V92" i="3"/>
  <c r="D96" i="2" s="1"/>
  <c r="U91" i="3"/>
  <c r="C95" i="2" s="1"/>
  <c r="W89" i="3"/>
  <c r="E93" i="2" s="1"/>
  <c r="V88" i="3"/>
  <c r="D92" i="2" s="1"/>
  <c r="U87" i="3"/>
  <c r="C91" i="2" s="1"/>
  <c r="W85" i="3"/>
  <c r="E89" i="2" s="1"/>
  <c r="V84" i="3"/>
  <c r="D88" i="2" s="1"/>
  <c r="U83" i="3"/>
  <c r="C87" i="2" s="1"/>
  <c r="W81" i="3"/>
  <c r="E85" i="2" s="1"/>
  <c r="V80" i="3"/>
  <c r="D84" i="2" s="1"/>
  <c r="U79" i="3"/>
  <c r="C83" i="2" s="1"/>
  <c r="U77" i="3"/>
  <c r="C81" i="2" s="1"/>
  <c r="U78" i="3"/>
  <c r="C82" i="2" s="1"/>
  <c r="V95" i="3"/>
  <c r="D99" i="2" s="1"/>
  <c r="U94" i="3"/>
  <c r="C98" i="2" s="1"/>
  <c r="W92" i="3"/>
  <c r="E96" i="2" s="1"/>
  <c r="V91" i="3"/>
  <c r="D95" i="2" s="1"/>
  <c r="U90" i="3"/>
  <c r="C94" i="2" s="1"/>
  <c r="W88" i="3"/>
  <c r="E92" i="2" s="1"/>
  <c r="V87" i="3"/>
  <c r="D91" i="2" s="1"/>
  <c r="U86" i="3"/>
  <c r="C90" i="2" s="1"/>
  <c r="W84" i="3"/>
  <c r="E88" i="2" s="1"/>
  <c r="V83" i="3"/>
  <c r="D87" i="2" s="1"/>
  <c r="U82" i="3"/>
  <c r="C86" i="2" s="1"/>
  <c r="W80" i="3"/>
  <c r="E84" i="2" s="1"/>
  <c r="V78" i="3"/>
  <c r="D82" i="2" s="1"/>
  <c r="V79" i="3"/>
  <c r="D83" i="2" s="1"/>
  <c r="V77" i="3"/>
  <c r="D81" i="2" s="1"/>
  <c r="U76" i="3"/>
  <c r="C80" i="2" s="1"/>
  <c r="W74" i="3"/>
  <c r="E78" i="2" s="1"/>
  <c r="V73" i="3"/>
  <c r="D77" i="2" s="1"/>
  <c r="U72" i="3"/>
  <c r="C76" i="2" s="1"/>
  <c r="W70" i="3"/>
  <c r="E74" i="2" s="1"/>
  <c r="V69" i="3"/>
  <c r="D73" i="2" s="1"/>
  <c r="U68" i="3"/>
  <c r="C72" i="2" s="1"/>
  <c r="W66" i="3"/>
  <c r="E70" i="2" s="1"/>
  <c r="V65" i="3"/>
  <c r="D69" i="2" s="1"/>
  <c r="U64" i="3"/>
  <c r="C68" i="2" s="1"/>
  <c r="W62" i="3"/>
  <c r="E66" i="2" s="1"/>
  <c r="V61" i="3"/>
  <c r="D65" i="2" s="1"/>
  <c r="U60" i="3"/>
  <c r="C64" i="2" s="1"/>
  <c r="V59" i="3"/>
  <c r="D63" i="2" s="1"/>
  <c r="W58" i="3"/>
  <c r="E62" i="2" s="1"/>
  <c r="U58" i="3"/>
  <c r="C62" i="2" s="1"/>
  <c r="V57" i="3"/>
  <c r="D61" i="2" s="1"/>
  <c r="W56" i="3"/>
  <c r="E60" i="2" s="1"/>
  <c r="U56" i="3"/>
  <c r="C60" i="2" s="1"/>
  <c r="V55" i="3"/>
  <c r="D59" i="2" s="1"/>
  <c r="V76" i="3"/>
  <c r="D80" i="2" s="1"/>
  <c r="U75" i="3"/>
  <c r="C79" i="2" s="1"/>
  <c r="W73" i="3"/>
  <c r="E77" i="2" s="1"/>
  <c r="V72" i="3"/>
  <c r="D76" i="2" s="1"/>
  <c r="U71" i="3"/>
  <c r="C75" i="2" s="1"/>
  <c r="W69" i="3"/>
  <c r="E73" i="2" s="1"/>
  <c r="V68" i="3"/>
  <c r="D72" i="2" s="1"/>
  <c r="U67" i="3"/>
  <c r="C71" i="2" s="1"/>
  <c r="W65" i="3"/>
  <c r="E69" i="2" s="1"/>
  <c r="V64" i="3"/>
  <c r="D68" i="2" s="1"/>
  <c r="U63" i="3"/>
  <c r="C67" i="2" s="1"/>
  <c r="W61" i="3"/>
  <c r="E65" i="2" s="1"/>
  <c r="V60" i="3"/>
  <c r="D64" i="2" s="1"/>
  <c r="W59" i="3"/>
  <c r="E63" i="2" s="1"/>
  <c r="W57" i="3"/>
  <c r="E61" i="2" s="1"/>
  <c r="U57" i="3"/>
  <c r="C61" i="2" s="1"/>
  <c r="V56" i="3"/>
  <c r="D60" i="2" s="1"/>
  <c r="W55" i="3"/>
  <c r="E59" i="2" s="1"/>
  <c r="U55" i="3"/>
  <c r="C59" i="2" s="1"/>
  <c r="W75" i="3"/>
  <c r="E79" i="2" s="1"/>
  <c r="V74" i="3"/>
  <c r="D78" i="2" s="1"/>
  <c r="U73" i="3"/>
  <c r="C77" i="2" s="1"/>
  <c r="W71" i="3"/>
  <c r="E75" i="2" s="1"/>
  <c r="V70" i="3"/>
  <c r="D74" i="2" s="1"/>
  <c r="U69" i="3"/>
  <c r="C73" i="2" s="1"/>
  <c r="W67" i="3"/>
  <c r="E71" i="2" s="1"/>
  <c r="V66" i="3"/>
  <c r="D70" i="2" s="1"/>
  <c r="U65" i="3"/>
  <c r="C69" i="2" s="1"/>
  <c r="W63" i="3"/>
  <c r="E67" i="2" s="1"/>
  <c r="V62" i="3"/>
  <c r="D66" i="2" s="1"/>
  <c r="U61" i="3"/>
  <c r="C65" i="2" s="1"/>
  <c r="W51" i="3"/>
  <c r="E55" i="2" s="1"/>
  <c r="V50" i="3"/>
  <c r="D54" i="2" s="1"/>
  <c r="U49" i="3"/>
  <c r="C53" i="2" s="1"/>
  <c r="W47" i="3"/>
  <c r="E51" i="2" s="1"/>
  <c r="V46" i="3"/>
  <c r="D50" i="2" s="1"/>
  <c r="W50" i="3"/>
  <c r="E54" i="2" s="1"/>
  <c r="V49" i="3"/>
  <c r="D53" i="2" s="1"/>
  <c r="U48" i="3"/>
  <c r="C52" i="2" s="1"/>
  <c r="W46" i="3"/>
  <c r="E50" i="2" s="1"/>
  <c r="V45" i="3"/>
  <c r="D49" i="2" s="1"/>
  <c r="W44" i="3"/>
  <c r="E48" i="2" s="1"/>
  <c r="U44" i="3"/>
  <c r="C48" i="2" s="1"/>
  <c r="V43" i="3"/>
  <c r="D47" i="2" s="1"/>
  <c r="W42" i="3"/>
  <c r="E46" i="2" s="1"/>
  <c r="U42" i="3"/>
  <c r="C46" i="2" s="1"/>
  <c r="V41" i="3"/>
  <c r="D45" i="2" s="1"/>
  <c r="W40" i="3"/>
  <c r="E44" i="2" s="1"/>
  <c r="U40" i="3"/>
  <c r="C44" i="2" s="1"/>
  <c r="V39" i="3"/>
  <c r="D43" i="2" s="1"/>
  <c r="W38" i="3"/>
  <c r="E42" i="2" s="1"/>
  <c r="U38" i="3"/>
  <c r="C42" i="2" s="1"/>
  <c r="V37" i="3"/>
  <c r="D41" i="2" s="1"/>
  <c r="W36" i="3"/>
  <c r="E40" i="2" s="1"/>
  <c r="W54" i="3"/>
  <c r="E58" i="2" s="1"/>
  <c r="U54" i="3"/>
  <c r="C58" i="2" s="1"/>
  <c r="V53" i="3"/>
  <c r="D57" i="2" s="1"/>
  <c r="U51" i="3"/>
  <c r="C55" i="2" s="1"/>
  <c r="W49" i="3"/>
  <c r="E53" i="2" s="1"/>
  <c r="V48" i="3"/>
  <c r="D52" i="2" s="1"/>
  <c r="U47" i="3"/>
  <c r="C51" i="2" s="1"/>
  <c r="W45" i="3"/>
  <c r="E49" i="2" s="1"/>
  <c r="U45" i="3"/>
  <c r="C49" i="2" s="1"/>
  <c r="U43" i="3"/>
  <c r="C47" i="2" s="1"/>
  <c r="V42" i="3"/>
  <c r="D46" i="2" s="1"/>
  <c r="W41" i="3"/>
  <c r="E45" i="2" s="1"/>
  <c r="U41" i="3"/>
  <c r="C45" i="2" s="1"/>
  <c r="V40" i="3"/>
  <c r="D44" i="2" s="1"/>
  <c r="W39" i="3"/>
  <c r="E43" i="2" s="1"/>
  <c r="U39" i="3"/>
  <c r="C43" i="2" s="1"/>
  <c r="V38" i="3"/>
  <c r="D42" i="2" s="1"/>
  <c r="W37" i="3"/>
  <c r="E41" i="2" s="1"/>
  <c r="U37" i="3"/>
  <c r="C41" i="2" s="1"/>
  <c r="V23" i="3"/>
  <c r="D27" i="2" s="1"/>
  <c r="U23" i="3"/>
  <c r="C27" i="2" s="1"/>
  <c r="W22" i="3"/>
  <c r="E26" i="2" s="1"/>
  <c r="V21" i="3"/>
  <c r="D25" i="2" s="1"/>
  <c r="U20" i="3"/>
  <c r="C24" i="2" s="1"/>
  <c r="W17" i="3"/>
  <c r="E21" i="2" s="1"/>
  <c r="U16" i="3"/>
  <c r="C20" i="2" s="1"/>
  <c r="W23" i="3"/>
  <c r="E27" i="2" s="1"/>
  <c r="V22" i="3"/>
  <c r="D26" i="2" s="1"/>
  <c r="U22" i="3"/>
  <c r="C26" i="2" s="1"/>
  <c r="W20" i="3"/>
  <c r="E24" i="2" s="1"/>
  <c r="V19" i="3"/>
  <c r="D23" i="2" s="1"/>
  <c r="V18" i="3"/>
  <c r="D22" i="2" s="1"/>
  <c r="U18" i="3"/>
  <c r="C22" i="2" s="1"/>
  <c r="W21" i="3"/>
  <c r="E25" i="2" s="1"/>
  <c r="V20" i="3"/>
  <c r="D24" i="2" s="1"/>
  <c r="W18" i="3"/>
  <c r="E22" i="2" s="1"/>
  <c r="V17" i="3"/>
  <c r="D21" i="2" s="1"/>
  <c r="U17" i="3"/>
  <c r="C21" i="2" s="1"/>
  <c r="G19"/>
  <c r="U21" i="3"/>
  <c r="C25" i="2" s="1"/>
  <c r="W19" i="3"/>
  <c r="E23" i="2" s="1"/>
  <c r="W16" i="3"/>
  <c r="E20" i="2" s="1"/>
  <c r="G20" s="1"/>
  <c r="U19" i="3"/>
  <c r="C23" i="2" s="1"/>
  <c r="H10"/>
  <c r="I5"/>
  <c r="H13"/>
  <c r="H179" l="1"/>
  <c r="I179" s="1"/>
  <c r="H131"/>
  <c r="I131" s="1"/>
  <c r="G150"/>
  <c r="G109"/>
  <c r="H109" s="1"/>
  <c r="I109" s="1"/>
  <c r="G163"/>
  <c r="H163" s="1"/>
  <c r="I163" s="1"/>
  <c r="H155"/>
  <c r="I155" s="1"/>
  <c r="M155" s="1"/>
  <c r="N155" s="1"/>
  <c r="G161"/>
  <c r="H161" s="1"/>
  <c r="I161" s="1"/>
  <c r="G176"/>
  <c r="G178"/>
  <c r="H178" s="1"/>
  <c r="I178" s="1"/>
  <c r="H175"/>
  <c r="I175" s="1"/>
  <c r="G25"/>
  <c r="G167"/>
  <c r="H167" s="1"/>
  <c r="I167" s="1"/>
  <c r="G27"/>
  <c r="G157"/>
  <c r="H157" s="1"/>
  <c r="I157" s="1"/>
  <c r="G169"/>
  <c r="G165"/>
  <c r="H165" s="1"/>
  <c r="I165" s="1"/>
  <c r="G141"/>
  <c r="H141" s="1"/>
  <c r="I141" s="1"/>
  <c r="G113"/>
  <c r="G129"/>
  <c r="H177"/>
  <c r="I177" s="1"/>
  <c r="J177" s="1"/>
  <c r="M179"/>
  <c r="N179" s="1"/>
  <c r="K179"/>
  <c r="L179" s="1"/>
  <c r="J179"/>
  <c r="H29"/>
  <c r="I29" s="1"/>
  <c r="G32"/>
  <c r="H32" s="1"/>
  <c r="I32" s="1"/>
  <c r="H37"/>
  <c r="I37" s="1"/>
  <c r="G106"/>
  <c r="H106" s="1"/>
  <c r="I106" s="1"/>
  <c r="G114"/>
  <c r="H114" s="1"/>
  <c r="I114" s="1"/>
  <c r="G118"/>
  <c r="H118" s="1"/>
  <c r="I118" s="1"/>
  <c r="G128"/>
  <c r="H128" s="1"/>
  <c r="I128" s="1"/>
  <c r="G149"/>
  <c r="H149" s="1"/>
  <c r="I149" s="1"/>
  <c r="G108"/>
  <c r="H108" s="1"/>
  <c r="I108" s="1"/>
  <c r="G136"/>
  <c r="H136" s="1"/>
  <c r="I136" s="1"/>
  <c r="G160"/>
  <c r="H160" s="1"/>
  <c r="I160" s="1"/>
  <c r="G104"/>
  <c r="H104" s="1"/>
  <c r="I104" s="1"/>
  <c r="G138"/>
  <c r="H138" s="1"/>
  <c r="I138" s="1"/>
  <c r="G162"/>
  <c r="H162" s="1"/>
  <c r="I162" s="1"/>
  <c r="G142"/>
  <c r="H142" s="1"/>
  <c r="I142" s="1"/>
  <c r="G164"/>
  <c r="H164" s="1"/>
  <c r="I164" s="1"/>
  <c r="G26"/>
  <c r="H26" s="1"/>
  <c r="I26" s="1"/>
  <c r="G30"/>
  <c r="H30" s="1"/>
  <c r="I30" s="1"/>
  <c r="G38"/>
  <c r="H38" s="1"/>
  <c r="I38" s="1"/>
  <c r="G56"/>
  <c r="H56" s="1"/>
  <c r="I56" s="1"/>
  <c r="G39"/>
  <c r="H39" s="1"/>
  <c r="I39" s="1"/>
  <c r="G33"/>
  <c r="H33" s="1"/>
  <c r="I33" s="1"/>
  <c r="G102"/>
  <c r="H102" s="1"/>
  <c r="I102" s="1"/>
  <c r="M131"/>
  <c r="N131" s="1"/>
  <c r="K131"/>
  <c r="L131" s="1"/>
  <c r="J131"/>
  <c r="H111"/>
  <c r="I111" s="1"/>
  <c r="H115"/>
  <c r="I115" s="1"/>
  <c r="H123"/>
  <c r="I123" s="1"/>
  <c r="M109"/>
  <c r="N109" s="1"/>
  <c r="J109"/>
  <c r="K109"/>
  <c r="L109" s="1"/>
  <c r="H121"/>
  <c r="I121" s="1"/>
  <c r="H125"/>
  <c r="I125" s="1"/>
  <c r="G130"/>
  <c r="H130" s="1"/>
  <c r="I130" s="1"/>
  <c r="G137"/>
  <c r="H137" s="1"/>
  <c r="I137" s="1"/>
  <c r="K137" s="1"/>
  <c r="L137" s="1"/>
  <c r="O137" s="1"/>
  <c r="G152"/>
  <c r="H152" s="1"/>
  <c r="I152" s="1"/>
  <c r="G101"/>
  <c r="H151"/>
  <c r="I151" s="1"/>
  <c r="G140"/>
  <c r="H140" s="1"/>
  <c r="I140" s="1"/>
  <c r="H169"/>
  <c r="I169" s="1"/>
  <c r="G159"/>
  <c r="H159" s="1"/>
  <c r="I159" s="1"/>
  <c r="G28"/>
  <c r="H28" s="1"/>
  <c r="I28" s="1"/>
  <c r="G36"/>
  <c r="H36" s="1"/>
  <c r="I36" s="1"/>
  <c r="G31"/>
  <c r="H31" s="1"/>
  <c r="I31" s="1"/>
  <c r="G35"/>
  <c r="H35" s="1"/>
  <c r="I35" s="1"/>
  <c r="G112"/>
  <c r="H112" s="1"/>
  <c r="I112" s="1"/>
  <c r="G116"/>
  <c r="H116" s="1"/>
  <c r="I116" s="1"/>
  <c r="G124"/>
  <c r="H124" s="1"/>
  <c r="I124" s="1"/>
  <c r="G110"/>
  <c r="H110" s="1"/>
  <c r="I110" s="1"/>
  <c r="G120"/>
  <c r="H120" s="1"/>
  <c r="I120" s="1"/>
  <c r="G126"/>
  <c r="H126" s="1"/>
  <c r="I126" s="1"/>
  <c r="G100"/>
  <c r="G144"/>
  <c r="H144" s="1"/>
  <c r="I144" s="1"/>
  <c r="G153"/>
  <c r="H153" s="1"/>
  <c r="I153" s="1"/>
  <c r="G146"/>
  <c r="H146" s="1"/>
  <c r="I146" s="1"/>
  <c r="G34"/>
  <c r="H34" s="1"/>
  <c r="I34" s="1"/>
  <c r="H105"/>
  <c r="I105" s="1"/>
  <c r="J127"/>
  <c r="M127"/>
  <c r="N127" s="1"/>
  <c r="K127"/>
  <c r="L127" s="1"/>
  <c r="G132"/>
  <c r="H132" s="1"/>
  <c r="I132" s="1"/>
  <c r="G156"/>
  <c r="H156" s="1"/>
  <c r="I156" s="1"/>
  <c r="H113"/>
  <c r="I113" s="1"/>
  <c r="H117"/>
  <c r="I117" s="1"/>
  <c r="H129"/>
  <c r="I129" s="1"/>
  <c r="G134"/>
  <c r="H134" s="1"/>
  <c r="I134" s="1"/>
  <c r="G158"/>
  <c r="H158" s="1"/>
  <c r="I158" s="1"/>
  <c r="G107"/>
  <c r="G122"/>
  <c r="H122" s="1"/>
  <c r="I122" s="1"/>
  <c r="H103"/>
  <c r="I103" s="1"/>
  <c r="H119"/>
  <c r="I119" s="1"/>
  <c r="G135"/>
  <c r="H135" s="1"/>
  <c r="I135" s="1"/>
  <c r="G143"/>
  <c r="H143" s="1"/>
  <c r="I143" s="1"/>
  <c r="G154"/>
  <c r="H154" s="1"/>
  <c r="I154" s="1"/>
  <c r="G166"/>
  <c r="H166" s="1"/>
  <c r="I166" s="1"/>
  <c r="G139"/>
  <c r="H139" s="1"/>
  <c r="I139" s="1"/>
  <c r="G168"/>
  <c r="H168" s="1"/>
  <c r="I168" s="1"/>
  <c r="G53"/>
  <c r="H53" s="1"/>
  <c r="I53" s="1"/>
  <c r="G68"/>
  <c r="H68" s="1"/>
  <c r="I68" s="1"/>
  <c r="G63"/>
  <c r="H63" s="1"/>
  <c r="I63" s="1"/>
  <c r="G73"/>
  <c r="H73" s="1"/>
  <c r="I73" s="1"/>
  <c r="G82"/>
  <c r="H82" s="1"/>
  <c r="I82" s="1"/>
  <c r="G99"/>
  <c r="H99" s="1"/>
  <c r="I99" s="1"/>
  <c r="G84"/>
  <c r="H84" s="1"/>
  <c r="I84" s="1"/>
  <c r="G97"/>
  <c r="H97" s="1"/>
  <c r="I97" s="1"/>
  <c r="G94"/>
  <c r="H94" s="1"/>
  <c r="I94" s="1"/>
  <c r="H150"/>
  <c r="I150" s="1"/>
  <c r="G172"/>
  <c r="H172" s="1"/>
  <c r="I172" s="1"/>
  <c r="J133"/>
  <c r="K133"/>
  <c r="L133" s="1"/>
  <c r="M133"/>
  <c r="N133" s="1"/>
  <c r="G40"/>
  <c r="H40" s="1"/>
  <c r="I40" s="1"/>
  <c r="G57"/>
  <c r="H57" s="1"/>
  <c r="I57" s="1"/>
  <c r="G41"/>
  <c r="H41" s="1"/>
  <c r="I41" s="1"/>
  <c r="G49"/>
  <c r="H49" s="1"/>
  <c r="I49" s="1"/>
  <c r="G54"/>
  <c r="H54" s="1"/>
  <c r="I54" s="1"/>
  <c r="G67"/>
  <c r="H67" s="1"/>
  <c r="I67" s="1"/>
  <c r="G78"/>
  <c r="H78" s="1"/>
  <c r="I78" s="1"/>
  <c r="G60"/>
  <c r="G64"/>
  <c r="H64" s="1"/>
  <c r="I64" s="1"/>
  <c r="G80"/>
  <c r="H80" s="1"/>
  <c r="I80" s="1"/>
  <c r="G61"/>
  <c r="H61" s="1"/>
  <c r="I61" s="1"/>
  <c r="G69"/>
  <c r="H69" s="1"/>
  <c r="I69" s="1"/>
  <c r="G95"/>
  <c r="H95" s="1"/>
  <c r="I95" s="1"/>
  <c r="G96"/>
  <c r="H96" s="1"/>
  <c r="I96" s="1"/>
  <c r="G93"/>
  <c r="H93" s="1"/>
  <c r="I93" s="1"/>
  <c r="G90"/>
  <c r="G147"/>
  <c r="H147" s="1"/>
  <c r="I147" s="1"/>
  <c r="G170"/>
  <c r="G173"/>
  <c r="H173" s="1"/>
  <c r="I173" s="1"/>
  <c r="S109"/>
  <c r="U109"/>
  <c r="U155"/>
  <c r="S155"/>
  <c r="U179"/>
  <c r="S179"/>
  <c r="G48"/>
  <c r="H48" s="1"/>
  <c r="I48" s="1"/>
  <c r="G66"/>
  <c r="H66" s="1"/>
  <c r="I66" s="1"/>
  <c r="G47"/>
  <c r="G50"/>
  <c r="H50" s="1"/>
  <c r="I50" s="1"/>
  <c r="G59"/>
  <c r="H59" s="1"/>
  <c r="I59" s="1"/>
  <c r="G65"/>
  <c r="H65" s="1"/>
  <c r="I65" s="1"/>
  <c r="G81"/>
  <c r="G91"/>
  <c r="H91" s="1"/>
  <c r="I91" s="1"/>
  <c r="G92"/>
  <c r="H92" s="1"/>
  <c r="I92" s="1"/>
  <c r="G89"/>
  <c r="H89" s="1"/>
  <c r="I89" s="1"/>
  <c r="H100"/>
  <c r="I100" s="1"/>
  <c r="G86"/>
  <c r="H86" s="1"/>
  <c r="I86" s="1"/>
  <c r="G171"/>
  <c r="H171" s="1"/>
  <c r="I171" s="1"/>
  <c r="H174"/>
  <c r="I174" s="1"/>
  <c r="K141"/>
  <c r="L141" s="1"/>
  <c r="J141"/>
  <c r="M141"/>
  <c r="N141" s="1"/>
  <c r="G43"/>
  <c r="H43" s="1"/>
  <c r="I43" s="1"/>
  <c r="G71"/>
  <c r="H71" s="1"/>
  <c r="I71" s="1"/>
  <c r="G46"/>
  <c r="H46" s="1"/>
  <c r="I46" s="1"/>
  <c r="G44"/>
  <c r="H44" s="1"/>
  <c r="I44" s="1"/>
  <c r="G52"/>
  <c r="H52" s="1"/>
  <c r="I52" s="1"/>
  <c r="G55"/>
  <c r="H55" s="1"/>
  <c r="I55" s="1"/>
  <c r="G74"/>
  <c r="G79"/>
  <c r="H79" s="1"/>
  <c r="I79" s="1"/>
  <c r="G76"/>
  <c r="G42"/>
  <c r="G58"/>
  <c r="G45"/>
  <c r="H45" s="1"/>
  <c r="I45" s="1"/>
  <c r="G51"/>
  <c r="H51" s="1"/>
  <c r="I51" s="1"/>
  <c r="G70"/>
  <c r="H70" s="1"/>
  <c r="I70" s="1"/>
  <c r="G75"/>
  <c r="H75" s="1"/>
  <c r="I75" s="1"/>
  <c r="G72"/>
  <c r="H72" s="1"/>
  <c r="I72" s="1"/>
  <c r="G62"/>
  <c r="H62" s="1"/>
  <c r="I62" s="1"/>
  <c r="G77"/>
  <c r="H77" s="1"/>
  <c r="I77" s="1"/>
  <c r="G83"/>
  <c r="H83" s="1"/>
  <c r="I83" s="1"/>
  <c r="G87"/>
  <c r="H87" s="1"/>
  <c r="I87" s="1"/>
  <c r="G88"/>
  <c r="H88" s="1"/>
  <c r="I88" s="1"/>
  <c r="G85"/>
  <c r="G98"/>
  <c r="G148"/>
  <c r="H148" s="1"/>
  <c r="I148" s="1"/>
  <c r="H176"/>
  <c r="I176" s="1"/>
  <c r="S127"/>
  <c r="U127"/>
  <c r="K145"/>
  <c r="L145" s="1"/>
  <c r="O145" s="1"/>
  <c r="J145"/>
  <c r="M145"/>
  <c r="N145" s="1"/>
  <c r="P109"/>
  <c r="H20"/>
  <c r="I20" s="1"/>
  <c r="H25"/>
  <c r="I25" s="1"/>
  <c r="G21"/>
  <c r="H19"/>
  <c r="I19" s="1"/>
  <c r="G24"/>
  <c r="H24" s="1"/>
  <c r="I24" s="1"/>
  <c r="G22"/>
  <c r="H22" s="1"/>
  <c r="I22" s="1"/>
  <c r="G23"/>
  <c r="H27"/>
  <c r="I27" s="1"/>
  <c r="O133"/>
  <c r="O131"/>
  <c r="O127"/>
  <c r="O109"/>
  <c r="J10"/>
  <c r="K10" s="1"/>
  <c r="I7"/>
  <c r="J155" l="1"/>
  <c r="P179"/>
  <c r="Q179" s="1"/>
  <c r="R179" s="1"/>
  <c r="T179" s="1"/>
  <c r="O179"/>
  <c r="K155"/>
  <c r="L155" s="1"/>
  <c r="J163"/>
  <c r="K163"/>
  <c r="L163" s="1"/>
  <c r="M163"/>
  <c r="N163" s="1"/>
  <c r="M137"/>
  <c r="N137" s="1"/>
  <c r="J137"/>
  <c r="K178"/>
  <c r="L178" s="1"/>
  <c r="J178"/>
  <c r="M178"/>
  <c r="N178" s="1"/>
  <c r="J175"/>
  <c r="M175"/>
  <c r="N175" s="1"/>
  <c r="K175"/>
  <c r="L175" s="1"/>
  <c r="K177"/>
  <c r="L177" s="1"/>
  <c r="O177" s="1"/>
  <c r="M167"/>
  <c r="N167" s="1"/>
  <c r="K167"/>
  <c r="L167" s="1"/>
  <c r="J167"/>
  <c r="P141"/>
  <c r="M177"/>
  <c r="N177" s="1"/>
  <c r="O141"/>
  <c r="P127"/>
  <c r="Q127" s="1"/>
  <c r="R127" s="1"/>
  <c r="T127" s="1"/>
  <c r="J157"/>
  <c r="M157"/>
  <c r="N157" s="1"/>
  <c r="K157"/>
  <c r="L157" s="1"/>
  <c r="M143"/>
  <c r="N143" s="1"/>
  <c r="K143"/>
  <c r="L143" s="1"/>
  <c r="J143"/>
  <c r="M158"/>
  <c r="N158" s="1"/>
  <c r="K158"/>
  <c r="L158" s="1"/>
  <c r="J158"/>
  <c r="M120"/>
  <c r="N120" s="1"/>
  <c r="J120"/>
  <c r="K120"/>
  <c r="L120" s="1"/>
  <c r="M28"/>
  <c r="N28" s="1"/>
  <c r="K28"/>
  <c r="L28" s="1"/>
  <c r="J28"/>
  <c r="K140"/>
  <c r="L140" s="1"/>
  <c r="J140"/>
  <c r="M140"/>
  <c r="N140" s="1"/>
  <c r="K138"/>
  <c r="L138" s="1"/>
  <c r="M138"/>
  <c r="N138" s="1"/>
  <c r="J138"/>
  <c r="K136"/>
  <c r="L136" s="1"/>
  <c r="J136"/>
  <c r="M136"/>
  <c r="N136" s="1"/>
  <c r="M128"/>
  <c r="N128" s="1"/>
  <c r="J128"/>
  <c r="K128"/>
  <c r="L128" s="1"/>
  <c r="M106"/>
  <c r="N106" s="1"/>
  <c r="K106"/>
  <c r="L106" s="1"/>
  <c r="J106"/>
  <c r="J134"/>
  <c r="M134"/>
  <c r="N134" s="1"/>
  <c r="K134"/>
  <c r="L134" s="1"/>
  <c r="K156"/>
  <c r="L156" s="1"/>
  <c r="M156"/>
  <c r="N156" s="1"/>
  <c r="J156"/>
  <c r="K146"/>
  <c r="L146" s="1"/>
  <c r="J146"/>
  <c r="M146"/>
  <c r="N146" s="1"/>
  <c r="M108"/>
  <c r="N108" s="1"/>
  <c r="K108"/>
  <c r="L108" s="1"/>
  <c r="J108"/>
  <c r="M132"/>
  <c r="N132" s="1"/>
  <c r="K132"/>
  <c r="L132" s="1"/>
  <c r="J132"/>
  <c r="M30"/>
  <c r="N30" s="1"/>
  <c r="K30"/>
  <c r="L30" s="1"/>
  <c r="J30"/>
  <c r="M142"/>
  <c r="N142" s="1"/>
  <c r="J142"/>
  <c r="K142"/>
  <c r="L142" s="1"/>
  <c r="M32"/>
  <c r="N32" s="1"/>
  <c r="K32"/>
  <c r="L32" s="1"/>
  <c r="J32"/>
  <c r="J139"/>
  <c r="M139"/>
  <c r="N139" s="1"/>
  <c r="K139"/>
  <c r="L139" s="1"/>
  <c r="M154"/>
  <c r="N154" s="1"/>
  <c r="K154"/>
  <c r="L154" s="1"/>
  <c r="J154"/>
  <c r="M34"/>
  <c r="N34" s="1"/>
  <c r="J34"/>
  <c r="K34"/>
  <c r="L34" s="1"/>
  <c r="M112"/>
  <c r="N112" s="1"/>
  <c r="J112"/>
  <c r="K112"/>
  <c r="L112" s="1"/>
  <c r="M56"/>
  <c r="N56" s="1"/>
  <c r="K56"/>
  <c r="L56" s="1"/>
  <c r="J56"/>
  <c r="M26"/>
  <c r="N26" s="1"/>
  <c r="K26"/>
  <c r="L26" s="1"/>
  <c r="O26" s="1"/>
  <c r="J26"/>
  <c r="J162"/>
  <c r="M162"/>
  <c r="N162" s="1"/>
  <c r="K162"/>
  <c r="L162" s="1"/>
  <c r="K160"/>
  <c r="L160" s="1"/>
  <c r="M160"/>
  <c r="N160" s="1"/>
  <c r="J160"/>
  <c r="M114"/>
  <c r="N114" s="1"/>
  <c r="J114"/>
  <c r="K114"/>
  <c r="L114" s="1"/>
  <c r="J168"/>
  <c r="K168"/>
  <c r="L168" s="1"/>
  <c r="M168"/>
  <c r="N168" s="1"/>
  <c r="J161"/>
  <c r="M161"/>
  <c r="N161" s="1"/>
  <c r="K161"/>
  <c r="L161" s="1"/>
  <c r="M129"/>
  <c r="N129" s="1"/>
  <c r="K129"/>
  <c r="L129" s="1"/>
  <c r="J129"/>
  <c r="K153"/>
  <c r="L153" s="1"/>
  <c r="J153"/>
  <c r="M153"/>
  <c r="N153" s="1"/>
  <c r="J126"/>
  <c r="M126"/>
  <c r="N126" s="1"/>
  <c r="K126"/>
  <c r="L126" s="1"/>
  <c r="M110"/>
  <c r="N110" s="1"/>
  <c r="J110"/>
  <c r="K110"/>
  <c r="L110" s="1"/>
  <c r="M116"/>
  <c r="N116" s="1"/>
  <c r="K116"/>
  <c r="L116" s="1"/>
  <c r="J116"/>
  <c r="M31"/>
  <c r="N31" s="1"/>
  <c r="K31"/>
  <c r="L31" s="1"/>
  <c r="J31"/>
  <c r="J152"/>
  <c r="K152"/>
  <c r="L152" s="1"/>
  <c r="M152"/>
  <c r="N152" s="1"/>
  <c r="M123"/>
  <c r="N123" s="1"/>
  <c r="J123"/>
  <c r="K123"/>
  <c r="L123" s="1"/>
  <c r="M102"/>
  <c r="N102" s="1"/>
  <c r="J102"/>
  <c r="K102"/>
  <c r="L102" s="1"/>
  <c r="M119"/>
  <c r="N119" s="1"/>
  <c r="K119"/>
  <c r="L119" s="1"/>
  <c r="J119"/>
  <c r="H107"/>
  <c r="I107" s="1"/>
  <c r="M117"/>
  <c r="N117" s="1"/>
  <c r="J117"/>
  <c r="K117"/>
  <c r="L117" s="1"/>
  <c r="O117" s="1"/>
  <c r="J165"/>
  <c r="M165"/>
  <c r="N165" s="1"/>
  <c r="K165"/>
  <c r="L165" s="1"/>
  <c r="M125"/>
  <c r="N125" s="1"/>
  <c r="K125"/>
  <c r="L125" s="1"/>
  <c r="J125"/>
  <c r="P131"/>
  <c r="Q131" s="1"/>
  <c r="R131" s="1"/>
  <c r="T131" s="1"/>
  <c r="K166"/>
  <c r="L166" s="1"/>
  <c r="J166"/>
  <c r="M166"/>
  <c r="N166" s="1"/>
  <c r="M103"/>
  <c r="N103" s="1"/>
  <c r="J103"/>
  <c r="K103"/>
  <c r="L103" s="1"/>
  <c r="M105"/>
  <c r="N105" s="1"/>
  <c r="K105"/>
  <c r="L105" s="1"/>
  <c r="J105"/>
  <c r="J144"/>
  <c r="M144"/>
  <c r="N144" s="1"/>
  <c r="K144"/>
  <c r="L144" s="1"/>
  <c r="M35"/>
  <c r="N35" s="1"/>
  <c r="K35"/>
  <c r="L35" s="1"/>
  <c r="J35"/>
  <c r="M36"/>
  <c r="N36" s="1"/>
  <c r="K36"/>
  <c r="L36" s="1"/>
  <c r="J36"/>
  <c r="J159"/>
  <c r="M159"/>
  <c r="N159" s="1"/>
  <c r="K159"/>
  <c r="L159" s="1"/>
  <c r="M151"/>
  <c r="N151" s="1"/>
  <c r="K151"/>
  <c r="L151" s="1"/>
  <c r="J151"/>
  <c r="M115"/>
  <c r="N115" s="1"/>
  <c r="J115"/>
  <c r="K115"/>
  <c r="L115" s="1"/>
  <c r="S131"/>
  <c r="U131"/>
  <c r="M33"/>
  <c r="N33" s="1"/>
  <c r="K33"/>
  <c r="L33" s="1"/>
  <c r="J33"/>
  <c r="M29"/>
  <c r="N29" s="1"/>
  <c r="K29"/>
  <c r="L29" s="1"/>
  <c r="J29"/>
  <c r="M135"/>
  <c r="N135" s="1"/>
  <c r="K135"/>
  <c r="L135" s="1"/>
  <c r="J135"/>
  <c r="M122"/>
  <c r="N122" s="1"/>
  <c r="J122"/>
  <c r="K122"/>
  <c r="L122" s="1"/>
  <c r="M113"/>
  <c r="N113" s="1"/>
  <c r="K113"/>
  <c r="L113" s="1"/>
  <c r="J113"/>
  <c r="K124"/>
  <c r="L124" s="1"/>
  <c r="J124"/>
  <c r="M124"/>
  <c r="N124" s="1"/>
  <c r="J169"/>
  <c r="M169"/>
  <c r="N169" s="1"/>
  <c r="K169"/>
  <c r="L169" s="1"/>
  <c r="H101"/>
  <c r="I101" s="1"/>
  <c r="M130"/>
  <c r="N130" s="1"/>
  <c r="K130"/>
  <c r="L130" s="1"/>
  <c r="J130"/>
  <c r="K121"/>
  <c r="L121" s="1"/>
  <c r="M121"/>
  <c r="N121" s="1"/>
  <c r="J121"/>
  <c r="M111"/>
  <c r="N111" s="1"/>
  <c r="K111"/>
  <c r="L111" s="1"/>
  <c r="J111"/>
  <c r="M39"/>
  <c r="N39" s="1"/>
  <c r="J39"/>
  <c r="K39"/>
  <c r="L39" s="1"/>
  <c r="M38"/>
  <c r="N38" s="1"/>
  <c r="K38"/>
  <c r="L38" s="1"/>
  <c r="J38"/>
  <c r="J164"/>
  <c r="K164"/>
  <c r="L164" s="1"/>
  <c r="M164"/>
  <c r="N164" s="1"/>
  <c r="M104"/>
  <c r="N104" s="1"/>
  <c r="K104"/>
  <c r="L104" s="1"/>
  <c r="J104"/>
  <c r="M149"/>
  <c r="N149" s="1"/>
  <c r="K149"/>
  <c r="L149" s="1"/>
  <c r="J149"/>
  <c r="M118"/>
  <c r="N118" s="1"/>
  <c r="K118"/>
  <c r="L118" s="1"/>
  <c r="J118"/>
  <c r="M37"/>
  <c r="N37" s="1"/>
  <c r="K37"/>
  <c r="L37" s="1"/>
  <c r="J37"/>
  <c r="M83"/>
  <c r="K83"/>
  <c r="L83" s="1"/>
  <c r="J83"/>
  <c r="M46"/>
  <c r="K46"/>
  <c r="L46" s="1"/>
  <c r="J46"/>
  <c r="M89"/>
  <c r="K89"/>
  <c r="L89" s="1"/>
  <c r="J89"/>
  <c r="M65"/>
  <c r="K65"/>
  <c r="L65" s="1"/>
  <c r="J65"/>
  <c r="M69"/>
  <c r="K69"/>
  <c r="L69" s="1"/>
  <c r="J69"/>
  <c r="M64"/>
  <c r="K64"/>
  <c r="L64" s="1"/>
  <c r="J64"/>
  <c r="M172"/>
  <c r="J172"/>
  <c r="K172"/>
  <c r="L172" s="1"/>
  <c r="M84"/>
  <c r="K84"/>
  <c r="L84" s="1"/>
  <c r="J84"/>
  <c r="M72"/>
  <c r="K72"/>
  <c r="L72" s="1"/>
  <c r="J72"/>
  <c r="M52"/>
  <c r="K52"/>
  <c r="L52" s="1"/>
  <c r="J52"/>
  <c r="M92"/>
  <c r="K92"/>
  <c r="L92" s="1"/>
  <c r="J92"/>
  <c r="M93"/>
  <c r="J93"/>
  <c r="K93"/>
  <c r="L93" s="1"/>
  <c r="M54"/>
  <c r="K54"/>
  <c r="L54" s="1"/>
  <c r="J54"/>
  <c r="M99"/>
  <c r="K99"/>
  <c r="L99" s="1"/>
  <c r="J99"/>
  <c r="M53"/>
  <c r="K53"/>
  <c r="L53" s="1"/>
  <c r="J53"/>
  <c r="M75"/>
  <c r="N75" s="1"/>
  <c r="K75"/>
  <c r="L75" s="1"/>
  <c r="J75"/>
  <c r="M91"/>
  <c r="K91"/>
  <c r="L91" s="1"/>
  <c r="J91"/>
  <c r="M96"/>
  <c r="K96"/>
  <c r="L96" s="1"/>
  <c r="J96"/>
  <c r="M78"/>
  <c r="K78"/>
  <c r="L78" s="1"/>
  <c r="J78"/>
  <c r="M57"/>
  <c r="K57"/>
  <c r="L57" s="1"/>
  <c r="J57"/>
  <c r="M94"/>
  <c r="K94"/>
  <c r="L94" s="1"/>
  <c r="J94"/>
  <c r="M82"/>
  <c r="N82" s="1"/>
  <c r="K82"/>
  <c r="L82" s="1"/>
  <c r="J82"/>
  <c r="M43"/>
  <c r="N43" s="1"/>
  <c r="K43"/>
  <c r="L43" s="1"/>
  <c r="J43"/>
  <c r="M50"/>
  <c r="N50" s="1"/>
  <c r="K50"/>
  <c r="L50" s="1"/>
  <c r="J50"/>
  <c r="M48"/>
  <c r="K48"/>
  <c r="L48" s="1"/>
  <c r="J48"/>
  <c r="M95"/>
  <c r="K95"/>
  <c r="L95" s="1"/>
  <c r="J95"/>
  <c r="M80"/>
  <c r="N80" s="1"/>
  <c r="K80"/>
  <c r="L80" s="1"/>
  <c r="J80"/>
  <c r="M40"/>
  <c r="N40" s="1"/>
  <c r="K40"/>
  <c r="L40" s="1"/>
  <c r="J40"/>
  <c r="M97"/>
  <c r="K97"/>
  <c r="L97" s="1"/>
  <c r="J97"/>
  <c r="K176"/>
  <c r="L176" s="1"/>
  <c r="M176"/>
  <c r="N176" s="1"/>
  <c r="J176"/>
  <c r="M59"/>
  <c r="N59" s="1"/>
  <c r="K59"/>
  <c r="L59" s="1"/>
  <c r="M66"/>
  <c r="K66"/>
  <c r="L66" s="1"/>
  <c r="J66"/>
  <c r="M173"/>
  <c r="N173" s="1"/>
  <c r="K173"/>
  <c r="L173" s="1"/>
  <c r="J173"/>
  <c r="M61"/>
  <c r="N61" s="1"/>
  <c r="K61"/>
  <c r="L61" s="1"/>
  <c r="J61"/>
  <c r="M67"/>
  <c r="N67" s="1"/>
  <c r="K67"/>
  <c r="L67" s="1"/>
  <c r="J67"/>
  <c r="M49"/>
  <c r="K49"/>
  <c r="L49" s="1"/>
  <c r="J49"/>
  <c r="U133"/>
  <c r="S133"/>
  <c r="M150"/>
  <c r="N150" s="1"/>
  <c r="K150"/>
  <c r="L150" s="1"/>
  <c r="J150"/>
  <c r="M73"/>
  <c r="K73"/>
  <c r="L73" s="1"/>
  <c r="J73"/>
  <c r="Q109"/>
  <c r="R109" s="1"/>
  <c r="T109" s="1"/>
  <c r="S145"/>
  <c r="U145"/>
  <c r="K148"/>
  <c r="L148" s="1"/>
  <c r="M148"/>
  <c r="N148" s="1"/>
  <c r="J148"/>
  <c r="N83"/>
  <c r="M62"/>
  <c r="N62" s="1"/>
  <c r="K62"/>
  <c r="L62" s="1"/>
  <c r="J62"/>
  <c r="N72"/>
  <c r="M51"/>
  <c r="N51" s="1"/>
  <c r="K51"/>
  <c r="L51" s="1"/>
  <c r="J51"/>
  <c r="M45"/>
  <c r="N45" s="1"/>
  <c r="K45"/>
  <c r="L45" s="1"/>
  <c r="J45"/>
  <c r="M79"/>
  <c r="N79" s="1"/>
  <c r="K79"/>
  <c r="L79" s="1"/>
  <c r="J79"/>
  <c r="M55"/>
  <c r="N55" s="1"/>
  <c r="K55"/>
  <c r="L55" s="1"/>
  <c r="J55"/>
  <c r="N52"/>
  <c r="N46"/>
  <c r="Q141"/>
  <c r="R141" s="1"/>
  <c r="T141" s="1"/>
  <c r="J174"/>
  <c r="M174"/>
  <c r="N174" s="1"/>
  <c r="K174"/>
  <c r="L174" s="1"/>
  <c r="M100"/>
  <c r="N100" s="1"/>
  <c r="K100"/>
  <c r="L100" s="1"/>
  <c r="J100"/>
  <c r="N66"/>
  <c r="P137"/>
  <c r="N49"/>
  <c r="P133"/>
  <c r="N73"/>
  <c r="M88"/>
  <c r="N88" s="1"/>
  <c r="K88"/>
  <c r="L88" s="1"/>
  <c r="J88"/>
  <c r="M87"/>
  <c r="N87" s="1"/>
  <c r="K87"/>
  <c r="L87" s="1"/>
  <c r="J87"/>
  <c r="M77"/>
  <c r="N77" s="1"/>
  <c r="K77"/>
  <c r="L77" s="1"/>
  <c r="J77"/>
  <c r="M70"/>
  <c r="N70" s="1"/>
  <c r="K70"/>
  <c r="L70" s="1"/>
  <c r="J70"/>
  <c r="M44"/>
  <c r="N44" s="1"/>
  <c r="K44"/>
  <c r="L44" s="1"/>
  <c r="J44"/>
  <c r="M71"/>
  <c r="N71" s="1"/>
  <c r="K71"/>
  <c r="L71" s="1"/>
  <c r="J71"/>
  <c r="M171"/>
  <c r="N171" s="1"/>
  <c r="K171"/>
  <c r="L171" s="1"/>
  <c r="J171"/>
  <c r="M86"/>
  <c r="N86" s="1"/>
  <c r="K86"/>
  <c r="L86" s="1"/>
  <c r="J86"/>
  <c r="N92"/>
  <c r="N91"/>
  <c r="M147"/>
  <c r="N147" s="1"/>
  <c r="K147"/>
  <c r="L147" s="1"/>
  <c r="J147"/>
  <c r="N96"/>
  <c r="N95"/>
  <c r="N69"/>
  <c r="N64"/>
  <c r="N78"/>
  <c r="N57"/>
  <c r="N97"/>
  <c r="N84"/>
  <c r="M68"/>
  <c r="N68" s="1"/>
  <c r="K68"/>
  <c r="L68" s="1"/>
  <c r="J68"/>
  <c r="N53"/>
  <c r="P145"/>
  <c r="H98"/>
  <c r="I98" s="1"/>
  <c r="H85"/>
  <c r="I85" s="1"/>
  <c r="H58"/>
  <c r="I58" s="1"/>
  <c r="H42"/>
  <c r="I42" s="1"/>
  <c r="H76"/>
  <c r="I76" s="1"/>
  <c r="H74"/>
  <c r="I74" s="1"/>
  <c r="S141"/>
  <c r="U141"/>
  <c r="N89"/>
  <c r="H81"/>
  <c r="I81" s="1"/>
  <c r="N65"/>
  <c r="H47"/>
  <c r="I47" s="1"/>
  <c r="N48"/>
  <c r="S137"/>
  <c r="U137"/>
  <c r="H170"/>
  <c r="I170" s="1"/>
  <c r="H90"/>
  <c r="I90" s="1"/>
  <c r="N93"/>
  <c r="H60"/>
  <c r="I60" s="1"/>
  <c r="N54"/>
  <c r="M41"/>
  <c r="N41" s="1"/>
  <c r="K41"/>
  <c r="L41" s="1"/>
  <c r="J41"/>
  <c r="N172"/>
  <c r="N94"/>
  <c r="N99"/>
  <c r="M63"/>
  <c r="N63" s="1"/>
  <c r="K63"/>
  <c r="L63" s="1"/>
  <c r="J63"/>
  <c r="U26"/>
  <c r="S26"/>
  <c r="M24"/>
  <c r="N24" s="1"/>
  <c r="K24"/>
  <c r="L24" s="1"/>
  <c r="J24"/>
  <c r="P26"/>
  <c r="J25"/>
  <c r="M25"/>
  <c r="N25" s="1"/>
  <c r="K25"/>
  <c r="L25" s="1"/>
  <c r="H23"/>
  <c r="I23" s="1"/>
  <c r="M20"/>
  <c r="N20" s="1"/>
  <c r="K20"/>
  <c r="L20" s="1"/>
  <c r="J20"/>
  <c r="M22"/>
  <c r="N22" s="1"/>
  <c r="K22"/>
  <c r="L22" s="1"/>
  <c r="J22"/>
  <c r="M19"/>
  <c r="N19" s="1"/>
  <c r="K19"/>
  <c r="L19" s="1"/>
  <c r="J19"/>
  <c r="J27"/>
  <c r="M27"/>
  <c r="N27" s="1"/>
  <c r="K27"/>
  <c r="L27" s="1"/>
  <c r="H21"/>
  <c r="I21" s="1"/>
  <c r="L10"/>
  <c r="M10" s="1"/>
  <c r="U163" l="1"/>
  <c r="S163"/>
  <c r="O163"/>
  <c r="P163"/>
  <c r="Q163" s="1"/>
  <c r="R163" s="1"/>
  <c r="T163" s="1"/>
  <c r="P155"/>
  <c r="Q155" s="1"/>
  <c r="R155" s="1"/>
  <c r="T155" s="1"/>
  <c r="O155"/>
  <c r="P177"/>
  <c r="Q177" s="1"/>
  <c r="R177" s="1"/>
  <c r="T177" s="1"/>
  <c r="U178"/>
  <c r="S178"/>
  <c r="P178"/>
  <c r="Q178" s="1"/>
  <c r="R178" s="1"/>
  <c r="T178" s="1"/>
  <c r="O178"/>
  <c r="O175"/>
  <c r="P175"/>
  <c r="Q175" s="1"/>
  <c r="R175" s="1"/>
  <c r="T175" s="1"/>
  <c r="U175"/>
  <c r="S175"/>
  <c r="P167"/>
  <c r="Q167" s="1"/>
  <c r="R167" s="1"/>
  <c r="T167" s="1"/>
  <c r="O167"/>
  <c r="U167"/>
  <c r="S167"/>
  <c r="U177"/>
  <c r="S177"/>
  <c r="P157"/>
  <c r="Q157" s="1"/>
  <c r="R157" s="1"/>
  <c r="T157" s="1"/>
  <c r="O157"/>
  <c r="S157"/>
  <c r="U157"/>
  <c r="U149"/>
  <c r="S149"/>
  <c r="P37"/>
  <c r="Q37" s="1"/>
  <c r="R37" s="1"/>
  <c r="T37" s="1"/>
  <c r="O37"/>
  <c r="S118"/>
  <c r="U118"/>
  <c r="O164"/>
  <c r="P164"/>
  <c r="Q164" s="1"/>
  <c r="R164" s="1"/>
  <c r="T164" s="1"/>
  <c r="S38"/>
  <c r="U38"/>
  <c r="S121"/>
  <c r="U121"/>
  <c r="S130"/>
  <c r="U130"/>
  <c r="S169"/>
  <c r="U169"/>
  <c r="O124"/>
  <c r="P124"/>
  <c r="Q124" s="1"/>
  <c r="R124" s="1"/>
  <c r="T124" s="1"/>
  <c r="P122"/>
  <c r="O122"/>
  <c r="P135"/>
  <c r="O135"/>
  <c r="S29"/>
  <c r="U29"/>
  <c r="S115"/>
  <c r="U115"/>
  <c r="P159"/>
  <c r="Q159" s="1"/>
  <c r="R159" s="1"/>
  <c r="T159" s="1"/>
  <c r="O159"/>
  <c r="P36"/>
  <c r="Q36" s="1"/>
  <c r="R36" s="1"/>
  <c r="T36" s="1"/>
  <c r="O36"/>
  <c r="S35"/>
  <c r="U35"/>
  <c r="O166"/>
  <c r="P166"/>
  <c r="Q166" s="1"/>
  <c r="R166" s="1"/>
  <c r="T166" s="1"/>
  <c r="S125"/>
  <c r="U125"/>
  <c r="M107"/>
  <c r="N107" s="1"/>
  <c r="K107"/>
  <c r="L107" s="1"/>
  <c r="J107"/>
  <c r="P123"/>
  <c r="O123"/>
  <c r="P152"/>
  <c r="Q152" s="1"/>
  <c r="R152" s="1"/>
  <c r="T152" s="1"/>
  <c r="O152"/>
  <c r="S31"/>
  <c r="U31"/>
  <c r="P110"/>
  <c r="Q110" s="1"/>
  <c r="R110" s="1"/>
  <c r="T110" s="1"/>
  <c r="O110"/>
  <c r="U126"/>
  <c r="S126"/>
  <c r="P153"/>
  <c r="Q153" s="1"/>
  <c r="R153" s="1"/>
  <c r="T153" s="1"/>
  <c r="O153"/>
  <c r="P161"/>
  <c r="Q161" s="1"/>
  <c r="R161" s="1"/>
  <c r="T161" s="1"/>
  <c r="O161"/>
  <c r="P168"/>
  <c r="Q168" s="1"/>
  <c r="R168" s="1"/>
  <c r="T168" s="1"/>
  <c r="O168"/>
  <c r="S114"/>
  <c r="U114"/>
  <c r="P162"/>
  <c r="Q162" s="1"/>
  <c r="R162" s="1"/>
  <c r="T162" s="1"/>
  <c r="O162"/>
  <c r="S56"/>
  <c r="U56"/>
  <c r="P34"/>
  <c r="Q34" s="1"/>
  <c r="R34" s="1"/>
  <c r="T34" s="1"/>
  <c r="O34"/>
  <c r="P154"/>
  <c r="Q154" s="1"/>
  <c r="R154" s="1"/>
  <c r="T154" s="1"/>
  <c r="O154"/>
  <c r="P142"/>
  <c r="Q142" s="1"/>
  <c r="R142" s="1"/>
  <c r="T142" s="1"/>
  <c r="O142"/>
  <c r="P30"/>
  <c r="Q30" s="1"/>
  <c r="R30" s="1"/>
  <c r="T30" s="1"/>
  <c r="O30"/>
  <c r="S132"/>
  <c r="U132"/>
  <c r="S146"/>
  <c r="U146"/>
  <c r="S156"/>
  <c r="U156"/>
  <c r="P128"/>
  <c r="Q128" s="1"/>
  <c r="R128" s="1"/>
  <c r="T128" s="1"/>
  <c r="O128"/>
  <c r="P138"/>
  <c r="Q138" s="1"/>
  <c r="R138" s="1"/>
  <c r="T138" s="1"/>
  <c r="O138"/>
  <c r="U158"/>
  <c r="S158"/>
  <c r="S37"/>
  <c r="U37"/>
  <c r="P104"/>
  <c r="O104"/>
  <c r="P39"/>
  <c r="Q39" s="1"/>
  <c r="R39" s="1"/>
  <c r="T39" s="1"/>
  <c r="O39"/>
  <c r="P111"/>
  <c r="O111"/>
  <c r="P121"/>
  <c r="Q121" s="1"/>
  <c r="R121" s="1"/>
  <c r="T121" s="1"/>
  <c r="O121"/>
  <c r="S135"/>
  <c r="U135"/>
  <c r="U159"/>
  <c r="S159"/>
  <c r="S36"/>
  <c r="U36"/>
  <c r="P144"/>
  <c r="Q144" s="1"/>
  <c r="R144" s="1"/>
  <c r="T144" s="1"/>
  <c r="O144"/>
  <c r="P105"/>
  <c r="Q105" s="1"/>
  <c r="R105" s="1"/>
  <c r="T105" s="1"/>
  <c r="O105"/>
  <c r="U103"/>
  <c r="S103"/>
  <c r="P165"/>
  <c r="Q165" s="1"/>
  <c r="R165" s="1"/>
  <c r="T165" s="1"/>
  <c r="O165"/>
  <c r="P102"/>
  <c r="Q102" s="1"/>
  <c r="R102" s="1"/>
  <c r="T102" s="1"/>
  <c r="O102"/>
  <c r="S161"/>
  <c r="U161"/>
  <c r="S162"/>
  <c r="U162"/>
  <c r="P112"/>
  <c r="O112"/>
  <c r="S154"/>
  <c r="U154"/>
  <c r="S30"/>
  <c r="U30"/>
  <c r="P156"/>
  <c r="Q156" s="1"/>
  <c r="R156" s="1"/>
  <c r="T156" s="1"/>
  <c r="O156"/>
  <c r="P136"/>
  <c r="Q136" s="1"/>
  <c r="R136" s="1"/>
  <c r="T136" s="1"/>
  <c r="O136"/>
  <c r="S140"/>
  <c r="U140"/>
  <c r="P28"/>
  <c r="Q28" s="1"/>
  <c r="R28" s="1"/>
  <c r="T28" s="1"/>
  <c r="O28"/>
  <c r="S120"/>
  <c r="U120"/>
  <c r="P149"/>
  <c r="Q149" s="1"/>
  <c r="R149" s="1"/>
  <c r="T149" s="1"/>
  <c r="O149"/>
  <c r="S104"/>
  <c r="U104"/>
  <c r="U111"/>
  <c r="S111"/>
  <c r="M101"/>
  <c r="N101" s="1"/>
  <c r="K101"/>
  <c r="L101" s="1"/>
  <c r="J101"/>
  <c r="S124"/>
  <c r="U124"/>
  <c r="P113"/>
  <c r="Q113" s="1"/>
  <c r="R113" s="1"/>
  <c r="T113" s="1"/>
  <c r="O113"/>
  <c r="U122"/>
  <c r="S122"/>
  <c r="P33"/>
  <c r="Q33" s="1"/>
  <c r="R33" s="1"/>
  <c r="T33" s="1"/>
  <c r="O33"/>
  <c r="P115"/>
  <c r="O115"/>
  <c r="P151"/>
  <c r="Q151" s="1"/>
  <c r="R151" s="1"/>
  <c r="T151" s="1"/>
  <c r="O151"/>
  <c r="S144"/>
  <c r="U144"/>
  <c r="S105"/>
  <c r="U105"/>
  <c r="S166"/>
  <c r="U166"/>
  <c r="S165"/>
  <c r="U165"/>
  <c r="P117"/>
  <c r="Q117" s="1"/>
  <c r="R117" s="1"/>
  <c r="T117" s="1"/>
  <c r="S117"/>
  <c r="U117"/>
  <c r="P119"/>
  <c r="O119"/>
  <c r="S123"/>
  <c r="U123"/>
  <c r="P116"/>
  <c r="Q116" s="1"/>
  <c r="R116" s="1"/>
  <c r="T116" s="1"/>
  <c r="O116"/>
  <c r="S110"/>
  <c r="U110"/>
  <c r="S153"/>
  <c r="U153"/>
  <c r="P129"/>
  <c r="O129"/>
  <c r="P114"/>
  <c r="O114"/>
  <c r="S160"/>
  <c r="U160"/>
  <c r="S34"/>
  <c r="U34"/>
  <c r="P139"/>
  <c r="O139"/>
  <c r="P32"/>
  <c r="Q32" s="1"/>
  <c r="R32" s="1"/>
  <c r="T32" s="1"/>
  <c r="O32"/>
  <c r="S142"/>
  <c r="U142"/>
  <c r="P108"/>
  <c r="Q108" s="1"/>
  <c r="R108" s="1"/>
  <c r="T108" s="1"/>
  <c r="O108"/>
  <c r="P146"/>
  <c r="Q146" s="1"/>
  <c r="R146" s="1"/>
  <c r="T146" s="1"/>
  <c r="O146"/>
  <c r="P134"/>
  <c r="O134"/>
  <c r="P106"/>
  <c r="O106"/>
  <c r="S128"/>
  <c r="U128"/>
  <c r="S28"/>
  <c r="U28"/>
  <c r="P143"/>
  <c r="O143"/>
  <c r="P118"/>
  <c r="O118"/>
  <c r="U164"/>
  <c r="S164"/>
  <c r="P38"/>
  <c r="Q38" s="1"/>
  <c r="R38" s="1"/>
  <c r="T38" s="1"/>
  <c r="O38"/>
  <c r="S39"/>
  <c r="U39"/>
  <c r="P130"/>
  <c r="Q130" s="1"/>
  <c r="R130" s="1"/>
  <c r="T130" s="1"/>
  <c r="O130"/>
  <c r="P169"/>
  <c r="Q169" s="1"/>
  <c r="R169" s="1"/>
  <c r="T169" s="1"/>
  <c r="O169"/>
  <c r="S113"/>
  <c r="U113"/>
  <c r="P29"/>
  <c r="Q29" s="1"/>
  <c r="R29" s="1"/>
  <c r="T29" s="1"/>
  <c r="O29"/>
  <c r="S33"/>
  <c r="U33"/>
  <c r="U151"/>
  <c r="S151"/>
  <c r="P35"/>
  <c r="Q35" s="1"/>
  <c r="R35" s="1"/>
  <c r="T35" s="1"/>
  <c r="O35"/>
  <c r="P103"/>
  <c r="O103"/>
  <c r="P125"/>
  <c r="Q125" s="1"/>
  <c r="R125" s="1"/>
  <c r="T125" s="1"/>
  <c r="O125"/>
  <c r="S119"/>
  <c r="U119"/>
  <c r="S102"/>
  <c r="U102"/>
  <c r="S152"/>
  <c r="U152"/>
  <c r="P31"/>
  <c r="Q31" s="1"/>
  <c r="R31" s="1"/>
  <c r="T31" s="1"/>
  <c r="O31"/>
  <c r="S116"/>
  <c r="U116"/>
  <c r="P126"/>
  <c r="Q126" s="1"/>
  <c r="R126" s="1"/>
  <c r="T126" s="1"/>
  <c r="O126"/>
  <c r="S129"/>
  <c r="U129"/>
  <c r="U168"/>
  <c r="S168"/>
  <c r="P160"/>
  <c r="Q160" s="1"/>
  <c r="R160" s="1"/>
  <c r="T160" s="1"/>
  <c r="O160"/>
  <c r="P56"/>
  <c r="Q56" s="1"/>
  <c r="R56" s="1"/>
  <c r="T56" s="1"/>
  <c r="O56"/>
  <c r="S112"/>
  <c r="U112"/>
  <c r="U139"/>
  <c r="S139"/>
  <c r="S32"/>
  <c r="U32"/>
  <c r="P132"/>
  <c r="O132"/>
  <c r="S108"/>
  <c r="U108"/>
  <c r="S134"/>
  <c r="U134"/>
  <c r="S106"/>
  <c r="U106"/>
  <c r="S136"/>
  <c r="U136"/>
  <c r="S138"/>
  <c r="U138"/>
  <c r="P140"/>
  <c r="Q140" s="1"/>
  <c r="R140" s="1"/>
  <c r="T140" s="1"/>
  <c r="O140"/>
  <c r="P120"/>
  <c r="Q120" s="1"/>
  <c r="R120" s="1"/>
  <c r="T120" s="1"/>
  <c r="O120"/>
  <c r="P158"/>
  <c r="Q158" s="1"/>
  <c r="R158" s="1"/>
  <c r="T158" s="1"/>
  <c r="O158"/>
  <c r="U143"/>
  <c r="S143"/>
  <c r="S70"/>
  <c r="U70"/>
  <c r="S77"/>
  <c r="U77"/>
  <c r="S41"/>
  <c r="U41"/>
  <c r="U147"/>
  <c r="S147"/>
  <c r="S63"/>
  <c r="U63"/>
  <c r="U148"/>
  <c r="S148"/>
  <c r="K170"/>
  <c r="L170" s="1"/>
  <c r="J170"/>
  <c r="M170"/>
  <c r="N170" s="1"/>
  <c r="P41"/>
  <c r="Q41" s="1"/>
  <c r="R41" s="1"/>
  <c r="T41" s="1"/>
  <c r="O41"/>
  <c r="M58"/>
  <c r="N58" s="1"/>
  <c r="K58"/>
  <c r="L58" s="1"/>
  <c r="J58"/>
  <c r="S96"/>
  <c r="U96"/>
  <c r="P63"/>
  <c r="O63"/>
  <c r="S94"/>
  <c r="U94"/>
  <c r="S93"/>
  <c r="U93"/>
  <c r="M81"/>
  <c r="N81" s="1"/>
  <c r="K81"/>
  <c r="L81" s="1"/>
  <c r="J81"/>
  <c r="M74"/>
  <c r="N74" s="1"/>
  <c r="K74"/>
  <c r="L74" s="1"/>
  <c r="J74"/>
  <c r="M85"/>
  <c r="N85" s="1"/>
  <c r="K85"/>
  <c r="L85" s="1"/>
  <c r="J85"/>
  <c r="S97"/>
  <c r="U97"/>
  <c r="S64"/>
  <c r="U64"/>
  <c r="S91"/>
  <c r="U91"/>
  <c r="S55"/>
  <c r="U55"/>
  <c r="P87"/>
  <c r="O87"/>
  <c r="S49"/>
  <c r="U49"/>
  <c r="S173"/>
  <c r="U173"/>
  <c r="S174"/>
  <c r="U174"/>
  <c r="S43"/>
  <c r="U43"/>
  <c r="P55"/>
  <c r="Q55" s="1"/>
  <c r="R55" s="1"/>
  <c r="T55" s="1"/>
  <c r="O55"/>
  <c r="S72"/>
  <c r="U72"/>
  <c r="S83"/>
  <c r="U83"/>
  <c r="P67"/>
  <c r="O67"/>
  <c r="P61"/>
  <c r="O61"/>
  <c r="P66"/>
  <c r="O66"/>
  <c r="P176"/>
  <c r="Q176" s="1"/>
  <c r="R176" s="1"/>
  <c r="T176" s="1"/>
  <c r="O176"/>
  <c r="P80"/>
  <c r="O80"/>
  <c r="P43"/>
  <c r="Q43" s="1"/>
  <c r="R43" s="1"/>
  <c r="T43" s="1"/>
  <c r="O43"/>
  <c r="P78"/>
  <c r="O78"/>
  <c r="P53"/>
  <c r="Q53" s="1"/>
  <c r="R53" s="1"/>
  <c r="T53" s="1"/>
  <c r="O53"/>
  <c r="P93"/>
  <c r="O93"/>
  <c r="P92"/>
  <c r="O92"/>
  <c r="P89"/>
  <c r="O89"/>
  <c r="S68"/>
  <c r="U68"/>
  <c r="S82"/>
  <c r="U82"/>
  <c r="S86"/>
  <c r="U86"/>
  <c r="S80"/>
  <c r="U80"/>
  <c r="U171"/>
  <c r="S171"/>
  <c r="S88"/>
  <c r="U88"/>
  <c r="S78"/>
  <c r="U78"/>
  <c r="S172"/>
  <c r="U172"/>
  <c r="S54"/>
  <c r="U54"/>
  <c r="M90"/>
  <c r="N90" s="1"/>
  <c r="K90"/>
  <c r="L90" s="1"/>
  <c r="J90"/>
  <c r="S48"/>
  <c r="U48"/>
  <c r="S89"/>
  <c r="U89"/>
  <c r="M76"/>
  <c r="N76" s="1"/>
  <c r="K76"/>
  <c r="L76" s="1"/>
  <c r="J76"/>
  <c r="M98"/>
  <c r="N98" s="1"/>
  <c r="K98"/>
  <c r="L98" s="1"/>
  <c r="J98"/>
  <c r="P68"/>
  <c r="O68"/>
  <c r="S40"/>
  <c r="U40"/>
  <c r="S69"/>
  <c r="U69"/>
  <c r="P147"/>
  <c r="Q147" s="1"/>
  <c r="R147" s="1"/>
  <c r="T147" s="1"/>
  <c r="O147"/>
  <c r="S92"/>
  <c r="U92"/>
  <c r="S79"/>
  <c r="U79"/>
  <c r="P70"/>
  <c r="O70"/>
  <c r="P77"/>
  <c r="O77"/>
  <c r="S67"/>
  <c r="U67"/>
  <c r="Q137"/>
  <c r="R137" s="1"/>
  <c r="P100"/>
  <c r="O100"/>
  <c r="S46"/>
  <c r="U46"/>
  <c r="P51"/>
  <c r="Q51" s="1"/>
  <c r="R51" s="1"/>
  <c r="T51" s="1"/>
  <c r="O51"/>
  <c r="P150"/>
  <c r="Q150" s="1"/>
  <c r="R150" s="1"/>
  <c r="T150" s="1"/>
  <c r="O150"/>
  <c r="P49"/>
  <c r="Q49" s="1"/>
  <c r="R49" s="1"/>
  <c r="T49" s="1"/>
  <c r="O49"/>
  <c r="P173"/>
  <c r="Q173" s="1"/>
  <c r="R173" s="1"/>
  <c r="T173" s="1"/>
  <c r="O173"/>
  <c r="P40"/>
  <c r="Q40" s="1"/>
  <c r="R40" s="1"/>
  <c r="T40" s="1"/>
  <c r="O40"/>
  <c r="P50"/>
  <c r="Q50" s="1"/>
  <c r="R50" s="1"/>
  <c r="T50" s="1"/>
  <c r="O50"/>
  <c r="P57"/>
  <c r="Q57" s="1"/>
  <c r="R57" s="1"/>
  <c r="T57" s="1"/>
  <c r="O57"/>
  <c r="P75"/>
  <c r="O75"/>
  <c r="P84"/>
  <c r="O84"/>
  <c r="P65"/>
  <c r="O65"/>
  <c r="M60"/>
  <c r="N60" s="1"/>
  <c r="K60"/>
  <c r="L60" s="1"/>
  <c r="J60"/>
  <c r="M42"/>
  <c r="N42" s="1"/>
  <c r="K42"/>
  <c r="L42" s="1"/>
  <c r="J42"/>
  <c r="S87"/>
  <c r="U87"/>
  <c r="Q145"/>
  <c r="R145" s="1"/>
  <c r="S57"/>
  <c r="U57"/>
  <c r="S95"/>
  <c r="U95"/>
  <c r="P171"/>
  <c r="Q171" s="1"/>
  <c r="R171" s="1"/>
  <c r="T171" s="1"/>
  <c r="O171"/>
  <c r="P44"/>
  <c r="Q44" s="1"/>
  <c r="R44" s="1"/>
  <c r="T44" s="1"/>
  <c r="O44"/>
  <c r="S45"/>
  <c r="U45"/>
  <c r="S73"/>
  <c r="U73"/>
  <c r="S61"/>
  <c r="U61"/>
  <c r="S66"/>
  <c r="U66"/>
  <c r="S100"/>
  <c r="U100"/>
  <c r="S52"/>
  <c r="U52"/>
  <c r="P45"/>
  <c r="Q45" s="1"/>
  <c r="R45" s="1"/>
  <c r="T45" s="1"/>
  <c r="O45"/>
  <c r="P62"/>
  <c r="O62"/>
  <c r="P73"/>
  <c r="O73"/>
  <c r="U150"/>
  <c r="S150"/>
  <c r="P97"/>
  <c r="O97"/>
  <c r="P48"/>
  <c r="Q48" s="1"/>
  <c r="R48" s="1"/>
  <c r="T48" s="1"/>
  <c r="O48"/>
  <c r="P94"/>
  <c r="O94"/>
  <c r="P91"/>
  <c r="O91"/>
  <c r="P54"/>
  <c r="Q54" s="1"/>
  <c r="R54" s="1"/>
  <c r="T54" s="1"/>
  <c r="O54"/>
  <c r="P72"/>
  <c r="O72"/>
  <c r="P69"/>
  <c r="O69"/>
  <c r="P83"/>
  <c r="O83"/>
  <c r="M47"/>
  <c r="N47" s="1"/>
  <c r="K47"/>
  <c r="L47" s="1"/>
  <c r="J47"/>
  <c r="S71"/>
  <c r="U71"/>
  <c r="S99"/>
  <c r="U99"/>
  <c r="S65"/>
  <c r="U65"/>
  <c r="S44"/>
  <c r="U44"/>
  <c r="S53"/>
  <c r="U53"/>
  <c r="S84"/>
  <c r="U84"/>
  <c r="S50"/>
  <c r="U50"/>
  <c r="P86"/>
  <c r="O86"/>
  <c r="P71"/>
  <c r="O71"/>
  <c r="S51"/>
  <c r="U51"/>
  <c r="S62"/>
  <c r="U62"/>
  <c r="P88"/>
  <c r="O88"/>
  <c r="Q133"/>
  <c r="R133" s="1"/>
  <c r="S59"/>
  <c r="U59"/>
  <c r="P174"/>
  <c r="Q174" s="1"/>
  <c r="R174" s="1"/>
  <c r="T174" s="1"/>
  <c r="O174"/>
  <c r="P79"/>
  <c r="O79"/>
  <c r="S75"/>
  <c r="U75"/>
  <c r="P148"/>
  <c r="Q148" s="1"/>
  <c r="R148" s="1"/>
  <c r="T148" s="1"/>
  <c r="O148"/>
  <c r="P59"/>
  <c r="O59"/>
  <c r="S176"/>
  <c r="U176"/>
  <c r="P95"/>
  <c r="O95"/>
  <c r="P82"/>
  <c r="O82"/>
  <c r="P96"/>
  <c r="O96"/>
  <c r="P99"/>
  <c r="O99"/>
  <c r="P52"/>
  <c r="Q52" s="1"/>
  <c r="R52" s="1"/>
  <c r="T52" s="1"/>
  <c r="O52"/>
  <c r="P172"/>
  <c r="Q172" s="1"/>
  <c r="R172" s="1"/>
  <c r="T172" s="1"/>
  <c r="O172"/>
  <c r="P64"/>
  <c r="O64"/>
  <c r="P46"/>
  <c r="Q46" s="1"/>
  <c r="R46" s="1"/>
  <c r="T46" s="1"/>
  <c r="O46"/>
  <c r="P27"/>
  <c r="O27"/>
  <c r="P19"/>
  <c r="O19"/>
  <c r="U24"/>
  <c r="S24"/>
  <c r="S27"/>
  <c r="U27"/>
  <c r="S19"/>
  <c r="U19"/>
  <c r="J23"/>
  <c r="M23"/>
  <c r="N23" s="1"/>
  <c r="K23"/>
  <c r="L23" s="1"/>
  <c r="Q26"/>
  <c r="R26" s="1"/>
  <c r="T26" s="1"/>
  <c r="J21"/>
  <c r="M21"/>
  <c r="N21" s="1"/>
  <c r="K21"/>
  <c r="L21" s="1"/>
  <c r="U22"/>
  <c r="S22"/>
  <c r="P20"/>
  <c r="O20"/>
  <c r="P25"/>
  <c r="O25"/>
  <c r="P22"/>
  <c r="O22"/>
  <c r="U20"/>
  <c r="S20"/>
  <c r="S25"/>
  <c r="U25"/>
  <c r="P24"/>
  <c r="O24"/>
  <c r="V179"/>
  <c r="V178"/>
  <c r="V177"/>
  <c r="V175"/>
  <c r="V169"/>
  <c r="V168"/>
  <c r="V167"/>
  <c r="V166"/>
  <c r="V165"/>
  <c r="V164"/>
  <c r="V163"/>
  <c r="V162"/>
  <c r="V161"/>
  <c r="V160"/>
  <c r="V159"/>
  <c r="V157"/>
  <c r="V156"/>
  <c r="V155"/>
  <c r="V154"/>
  <c r="V153"/>
  <c r="V152"/>
  <c r="V151"/>
  <c r="V149"/>
  <c r="V146"/>
  <c r="V144"/>
  <c r="V142"/>
  <c r="V141"/>
  <c r="V138"/>
  <c r="V136"/>
  <c r="V131"/>
  <c r="V130"/>
  <c r="V128"/>
  <c r="V127"/>
  <c r="V125"/>
  <c r="V124"/>
  <c r="V121"/>
  <c r="V120"/>
  <c r="V117"/>
  <c r="V116"/>
  <c r="V55"/>
  <c r="V39"/>
  <c r="V31"/>
  <c r="V108"/>
  <c r="V36"/>
  <c r="V32"/>
  <c r="V28"/>
  <c r="V113"/>
  <c r="V109"/>
  <c r="V105"/>
  <c r="V53"/>
  <c r="V49"/>
  <c r="V41"/>
  <c r="V37"/>
  <c r="V33"/>
  <c r="V29"/>
  <c r="V30"/>
  <c r="V110"/>
  <c r="V102"/>
  <c r="V34"/>
  <c r="V40" l="1"/>
  <c r="V150"/>
  <c r="V176"/>
  <c r="V50"/>
  <c r="V43"/>
  <c r="V38"/>
  <c r="V35"/>
  <c r="V57"/>
  <c r="V51"/>
  <c r="V126"/>
  <c r="V147"/>
  <c r="V54"/>
  <c r="V158"/>
  <c r="V171"/>
  <c r="V52"/>
  <c r="V56"/>
  <c r="V140"/>
  <c r="V173"/>
  <c r="V44"/>
  <c r="V45"/>
  <c r="V48"/>
  <c r="T145"/>
  <c r="V145"/>
  <c r="T133"/>
  <c r="V133"/>
  <c r="V26"/>
  <c r="Q103"/>
  <c r="R103" s="1"/>
  <c r="Q143"/>
  <c r="R143" s="1"/>
  <c r="Q134"/>
  <c r="R134" s="1"/>
  <c r="Q114"/>
  <c r="R114" s="1"/>
  <c r="Q119"/>
  <c r="R119" s="1"/>
  <c r="Q112"/>
  <c r="R112" s="1"/>
  <c r="Q111"/>
  <c r="R111" s="1"/>
  <c r="Q104"/>
  <c r="R104" s="1"/>
  <c r="Q123"/>
  <c r="R123" s="1"/>
  <c r="P101"/>
  <c r="Q101" s="1"/>
  <c r="R101" s="1"/>
  <c r="O101"/>
  <c r="Q122"/>
  <c r="R122" s="1"/>
  <c r="Q132"/>
  <c r="R132" s="1"/>
  <c r="Q118"/>
  <c r="R118" s="1"/>
  <c r="Q106"/>
  <c r="R106" s="1"/>
  <c r="Q139"/>
  <c r="R139" s="1"/>
  <c r="Q129"/>
  <c r="R129" s="1"/>
  <c r="S101"/>
  <c r="U101"/>
  <c r="P107"/>
  <c r="O107"/>
  <c r="V46"/>
  <c r="V148"/>
  <c r="V174"/>
  <c r="Q115"/>
  <c r="R115" s="1"/>
  <c r="S107"/>
  <c r="U107"/>
  <c r="Q135"/>
  <c r="R135" s="1"/>
  <c r="T137"/>
  <c r="V137"/>
  <c r="Q64"/>
  <c r="R64" s="1"/>
  <c r="Q96"/>
  <c r="R96" s="1"/>
  <c r="Q95"/>
  <c r="R95" s="1"/>
  <c r="Q59"/>
  <c r="R59" s="1"/>
  <c r="Q71"/>
  <c r="R71" s="1"/>
  <c r="P60"/>
  <c r="O60"/>
  <c r="S98"/>
  <c r="U98"/>
  <c r="Q92"/>
  <c r="R92" s="1"/>
  <c r="Q61"/>
  <c r="R61" s="1"/>
  <c r="P85"/>
  <c r="O85"/>
  <c r="S74"/>
  <c r="U74"/>
  <c r="V172"/>
  <c r="Q83"/>
  <c r="R83" s="1"/>
  <c r="Q72"/>
  <c r="R72" s="1"/>
  <c r="Q91"/>
  <c r="R91" s="1"/>
  <c r="Q62"/>
  <c r="R62" s="1"/>
  <c r="P42"/>
  <c r="Q42" s="1"/>
  <c r="R42" s="1"/>
  <c r="O42"/>
  <c r="S60"/>
  <c r="U60"/>
  <c r="Q84"/>
  <c r="R84" s="1"/>
  <c r="Q100"/>
  <c r="R100" s="1"/>
  <c r="Q70"/>
  <c r="R70" s="1"/>
  <c r="Q68"/>
  <c r="R68" s="1"/>
  <c r="P90"/>
  <c r="O90"/>
  <c r="S85"/>
  <c r="U85"/>
  <c r="Q63"/>
  <c r="R63" s="1"/>
  <c r="P58"/>
  <c r="Q58" s="1"/>
  <c r="R58" s="1"/>
  <c r="O58"/>
  <c r="S170"/>
  <c r="U170"/>
  <c r="Q99"/>
  <c r="R99" s="1"/>
  <c r="Q82"/>
  <c r="R82" s="1"/>
  <c r="Q79"/>
  <c r="R79" s="1"/>
  <c r="Q88"/>
  <c r="R88" s="1"/>
  <c r="Q86"/>
  <c r="R86" s="1"/>
  <c r="P47"/>
  <c r="Q47" s="1"/>
  <c r="R47" s="1"/>
  <c r="O47"/>
  <c r="S42"/>
  <c r="U42"/>
  <c r="P76"/>
  <c r="O76"/>
  <c r="S90"/>
  <c r="U90"/>
  <c r="Q89"/>
  <c r="R89" s="1"/>
  <c r="Q93"/>
  <c r="R93" s="1"/>
  <c r="Q78"/>
  <c r="R78" s="1"/>
  <c r="Q80"/>
  <c r="R80" s="1"/>
  <c r="Q66"/>
  <c r="R66" s="1"/>
  <c r="Q67"/>
  <c r="R67" s="1"/>
  <c r="Q87"/>
  <c r="R87" s="1"/>
  <c r="P81"/>
  <c r="O81"/>
  <c r="S58"/>
  <c r="U58"/>
  <c r="S47"/>
  <c r="U47"/>
  <c r="Q69"/>
  <c r="R69" s="1"/>
  <c r="Q94"/>
  <c r="R94" s="1"/>
  <c r="Q97"/>
  <c r="R97" s="1"/>
  <c r="Q73"/>
  <c r="R73" s="1"/>
  <c r="Q65"/>
  <c r="R65" s="1"/>
  <c r="Q75"/>
  <c r="R75" s="1"/>
  <c r="Q77"/>
  <c r="R77" s="1"/>
  <c r="P98"/>
  <c r="O98"/>
  <c r="S76"/>
  <c r="U76"/>
  <c r="P74"/>
  <c r="O74"/>
  <c r="S81"/>
  <c r="U81"/>
  <c r="P170"/>
  <c r="Q170" s="1"/>
  <c r="R170" s="1"/>
  <c r="O170"/>
  <c r="Q24"/>
  <c r="R24" s="1"/>
  <c r="Q25"/>
  <c r="R25" s="1"/>
  <c r="Q19"/>
  <c r="R19" s="1"/>
  <c r="P21"/>
  <c r="O21"/>
  <c r="L180"/>
  <c r="Q22"/>
  <c r="R22" s="1"/>
  <c r="Q20"/>
  <c r="R20" s="1"/>
  <c r="S21"/>
  <c r="U21"/>
  <c r="P23"/>
  <c r="O23"/>
  <c r="S23"/>
  <c r="U23"/>
  <c r="Q27"/>
  <c r="R27" s="1"/>
  <c r="T106" l="1"/>
  <c r="V106"/>
  <c r="T143"/>
  <c r="V143"/>
  <c r="T129"/>
  <c r="V129"/>
  <c r="T114"/>
  <c r="V114"/>
  <c r="T112"/>
  <c r="V112"/>
  <c r="T104"/>
  <c r="V104"/>
  <c r="Q107"/>
  <c r="R107" s="1"/>
  <c r="T132"/>
  <c r="V132"/>
  <c r="T101"/>
  <c r="V101"/>
  <c r="T139"/>
  <c r="V139"/>
  <c r="T118"/>
  <c r="V118"/>
  <c r="T122"/>
  <c r="V122"/>
  <c r="T123"/>
  <c r="V123"/>
  <c r="T111"/>
  <c r="V111"/>
  <c r="T119"/>
  <c r="V119"/>
  <c r="T134"/>
  <c r="V134"/>
  <c r="T103"/>
  <c r="V103"/>
  <c r="T135"/>
  <c r="V135"/>
  <c r="T115"/>
  <c r="V115"/>
  <c r="S180"/>
  <c r="T65"/>
  <c r="V65"/>
  <c r="T67"/>
  <c r="V67"/>
  <c r="T78"/>
  <c r="V78"/>
  <c r="T86"/>
  <c r="V86"/>
  <c r="T64"/>
  <c r="V64"/>
  <c r="T88"/>
  <c r="V88"/>
  <c r="T99"/>
  <c r="V99"/>
  <c r="T84"/>
  <c r="V84"/>
  <c r="T95"/>
  <c r="V95"/>
  <c r="T87"/>
  <c r="V87"/>
  <c r="T80"/>
  <c r="V80"/>
  <c r="T79"/>
  <c r="V79"/>
  <c r="T63"/>
  <c r="V63"/>
  <c r="T72"/>
  <c r="V72"/>
  <c r="T71"/>
  <c r="V71"/>
  <c r="T170"/>
  <c r="V170"/>
  <c r="Q74"/>
  <c r="R74" s="1"/>
  <c r="Q98"/>
  <c r="R98" s="1"/>
  <c r="T75"/>
  <c r="V75"/>
  <c r="T73"/>
  <c r="V73"/>
  <c r="T94"/>
  <c r="V94"/>
  <c r="Q81"/>
  <c r="R81" s="1"/>
  <c r="T93"/>
  <c r="V93"/>
  <c r="T58"/>
  <c r="V58"/>
  <c r="T91"/>
  <c r="V91"/>
  <c r="T83"/>
  <c r="V83"/>
  <c r="T61"/>
  <c r="V61"/>
  <c r="T77"/>
  <c r="V77"/>
  <c r="T69"/>
  <c r="V69"/>
  <c r="T66"/>
  <c r="V66"/>
  <c r="T89"/>
  <c r="V89"/>
  <c r="Q76"/>
  <c r="R76" s="1"/>
  <c r="T47"/>
  <c r="V47"/>
  <c r="T82"/>
  <c r="V82"/>
  <c r="Q90"/>
  <c r="R90" s="1"/>
  <c r="T70"/>
  <c r="V70"/>
  <c r="T42"/>
  <c r="V42"/>
  <c r="T92"/>
  <c r="V92"/>
  <c r="T59"/>
  <c r="V59"/>
  <c r="T96"/>
  <c r="V96"/>
  <c r="T97"/>
  <c r="V97"/>
  <c r="T68"/>
  <c r="V68"/>
  <c r="T100"/>
  <c r="V100"/>
  <c r="T62"/>
  <c r="V62"/>
  <c r="Q85"/>
  <c r="R85" s="1"/>
  <c r="Q60"/>
  <c r="R60" s="1"/>
  <c r="T22"/>
  <c r="V22"/>
  <c r="T27"/>
  <c r="V27"/>
  <c r="T25"/>
  <c r="V25"/>
  <c r="T20"/>
  <c r="V20"/>
  <c r="T24"/>
  <c r="V24"/>
  <c r="Q23"/>
  <c r="R23" s="1"/>
  <c r="Q21"/>
  <c r="R21" s="1"/>
  <c r="T19"/>
  <c r="V19"/>
  <c r="T107" l="1"/>
  <c r="V107"/>
  <c r="T60"/>
  <c r="V60"/>
  <c r="T81"/>
  <c r="V81"/>
  <c r="T76"/>
  <c r="V76"/>
  <c r="T90"/>
  <c r="V90"/>
  <c r="T85"/>
  <c r="V85"/>
  <c r="T98"/>
  <c r="V98"/>
  <c r="T74"/>
  <c r="V74"/>
  <c r="T23"/>
  <c r="V23"/>
  <c r="T21"/>
  <c r="V21"/>
</calcChain>
</file>

<file path=xl/sharedStrings.xml><?xml version="1.0" encoding="utf-8"?>
<sst xmlns="http://schemas.openxmlformats.org/spreadsheetml/2006/main" count="94" uniqueCount="62">
  <si>
    <t>CompressorWash Cascade Rig/Cranfield University Data Acquisition File</t>
  </si>
  <si>
    <t>Ambient P</t>
  </si>
  <si>
    <t>Date</t>
  </si>
  <si>
    <t>10_Jan_11</t>
  </si>
  <si>
    <t>Ambient T</t>
  </si>
  <si>
    <t>Time</t>
  </si>
  <si>
    <t>10_22_56</t>
  </si>
  <si>
    <t>Nulling P (ave)</t>
  </si>
  <si>
    <t>Pitot Inlet</t>
  </si>
  <si>
    <t>Pstat Inlet</t>
  </si>
  <si>
    <t>Probe Tot</t>
  </si>
  <si>
    <t>Probe Stat2</t>
  </si>
  <si>
    <t>Probe Stat3</t>
  </si>
  <si>
    <t>mm</t>
  </si>
  <si>
    <r>
      <t>Av. P</t>
    </r>
    <r>
      <rPr>
        <b/>
        <sz val="6"/>
        <rFont val="Arial"/>
        <family val="2"/>
      </rPr>
      <t>T</t>
    </r>
  </si>
  <si>
    <r>
      <t>Av. P</t>
    </r>
    <r>
      <rPr>
        <b/>
        <sz val="6"/>
        <rFont val="Arial"/>
        <family val="2"/>
      </rPr>
      <t>S</t>
    </r>
  </si>
  <si>
    <r>
      <t>M</t>
    </r>
    <r>
      <rPr>
        <b/>
        <sz val="6"/>
        <rFont val="Arial"/>
        <family val="2"/>
      </rPr>
      <t>ave</t>
    </r>
  </si>
  <si>
    <t>M</t>
  </si>
  <si>
    <t>Δpstatic (Pa)</t>
  </si>
  <si>
    <t>t (K)</t>
  </si>
  <si>
    <r>
      <t>ρ (kg/m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</si>
  <si>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V(m/s)</t>
  </si>
  <si>
    <t>m (kg/s)</t>
  </si>
  <si>
    <t>Average Static Probe</t>
  </si>
  <si>
    <t>kβ</t>
  </si>
  <si>
    <t>α (deg)</t>
  </si>
  <si>
    <t>αtotal (deg)</t>
  </si>
  <si>
    <r>
      <t>k</t>
    </r>
    <r>
      <rPr>
        <b/>
        <vertAlign val="subscript"/>
        <sz val="10"/>
        <rFont val="Arial"/>
        <family val="2"/>
      </rPr>
      <t>t</t>
    </r>
  </si>
  <si>
    <t>Pt2</t>
  </si>
  <si>
    <r>
      <t>k</t>
    </r>
    <r>
      <rPr>
        <b/>
        <vertAlign val="subscript"/>
        <sz val="10"/>
        <rFont val="Arial"/>
        <family val="2"/>
      </rPr>
      <t>s</t>
    </r>
  </si>
  <si>
    <t>ps2</t>
  </si>
  <si>
    <t>ω</t>
  </si>
  <si>
    <r>
      <t>V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(m/s)</t>
    </r>
  </si>
  <si>
    <t>ps2 (Pa)</t>
  </si>
  <si>
    <t>V2/√T</t>
  </si>
  <si>
    <t>ps2/Pamb</t>
  </si>
  <si>
    <r>
      <t>V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/Vref</t>
    </r>
  </si>
  <si>
    <t>Pitch Posn</t>
  </si>
  <si>
    <t>PitotStatic (Arith. Mean)</t>
  </si>
  <si>
    <t>PitotTotal (Arith. Mean)</t>
  </si>
  <si>
    <t>ProbeS3 (Arith. Mean)</t>
  </si>
  <si>
    <t>ProbeS2 (Arith. Mean)</t>
  </si>
  <si>
    <t>ProbeTotal (Arith. Mean)</t>
  </si>
  <si>
    <t>degrees</t>
  </si>
  <si>
    <t>K</t>
  </si>
  <si>
    <t>Pa</t>
  </si>
  <si>
    <t>PitotStatic</t>
  </si>
  <si>
    <t>ProbeS3</t>
  </si>
  <si>
    <t>ProbeS2</t>
  </si>
  <si>
    <t>ProbeTotal</t>
  </si>
  <si>
    <t>AVERAGED  PRESSURES</t>
  </si>
  <si>
    <t>PASTE VALUES HERE</t>
  </si>
  <si>
    <t>CORRECTED PRESSURES</t>
  </si>
  <si>
    <t>Nulling point</t>
  </si>
  <si>
    <t>ambient temperature</t>
  </si>
  <si>
    <t>ambient pressure</t>
  </si>
  <si>
    <t>Zero values</t>
  </si>
  <si>
    <t>V2/Vref</t>
  </si>
  <si>
    <t>Fouled with Crude oil</t>
  </si>
  <si>
    <t>Clean Condition</t>
  </si>
  <si>
    <t>Washed with Preheated Wash Fluid</t>
  </si>
  <si>
    <t>Washed with non Preheated Wash Fluid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</si>
</sst>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"/>
    <numFmt numFmtId="166" formatCode="0.0"/>
  </numFmts>
  <fonts count="1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Geneva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82">
    <xf numFmtId="0" fontId="0" fillId="0" borderId="0"/>
    <xf numFmtId="0" fontId="5" fillId="0" borderId="0"/>
    <xf numFmtId="0" fontId="1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6" fillId="0" borderId="0"/>
    <xf numFmtId="0" fontId="1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62">
    <xf numFmtId="0" fontId="0" fillId="0" borderId="0" xfId="0"/>
    <xf numFmtId="0" fontId="5" fillId="0" borderId="0" xfId="1"/>
    <xf numFmtId="0" fontId="6" fillId="0" borderId="1" xfId="1" applyFont="1" applyBorder="1"/>
    <xf numFmtId="0" fontId="5" fillId="0" borderId="2" xfId="1" applyBorder="1"/>
    <xf numFmtId="0" fontId="6" fillId="0" borderId="3" xfId="1" applyFont="1" applyBorder="1"/>
    <xf numFmtId="0" fontId="5" fillId="0" borderId="4" xfId="1" applyBorder="1"/>
    <xf numFmtId="0" fontId="6" fillId="0" borderId="5" xfId="1" applyFont="1" applyBorder="1"/>
    <xf numFmtId="0" fontId="5" fillId="0" borderId="5" xfId="1" applyFont="1" applyBorder="1"/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5" fillId="0" borderId="10" xfId="1" applyBorder="1"/>
    <xf numFmtId="0" fontId="5" fillId="0" borderId="11" xfId="1" applyBorder="1"/>
    <xf numFmtId="0" fontId="5" fillId="0" borderId="0" xfId="1" applyBorder="1"/>
    <xf numFmtId="0" fontId="5" fillId="2" borderId="12" xfId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5" fillId="0" borderId="13" xfId="1" applyBorder="1"/>
    <xf numFmtId="0" fontId="5" fillId="0" borderId="14" xfId="1" applyBorder="1"/>
    <xf numFmtId="164" fontId="5" fillId="0" borderId="0" xfId="1" applyNumberFormat="1"/>
    <xf numFmtId="0" fontId="6" fillId="0" borderId="15" xfId="1" applyFont="1" applyFill="1" applyBorder="1" applyAlignment="1">
      <alignment horizontal="center"/>
    </xf>
    <xf numFmtId="0" fontId="5" fillId="3" borderId="13" xfId="1" applyFill="1" applyBorder="1"/>
    <xf numFmtId="0" fontId="5" fillId="0" borderId="0" xfId="1" applyFill="1" applyBorder="1"/>
    <xf numFmtId="0" fontId="5" fillId="4" borderId="12" xfId="1" applyFill="1" applyBorder="1" applyAlignment="1">
      <alignment horizontal="center"/>
    </xf>
    <xf numFmtId="164" fontId="5" fillId="4" borderId="13" xfId="1" applyNumberFormat="1" applyFill="1" applyBorder="1"/>
    <xf numFmtId="0" fontId="5" fillId="4" borderId="0" xfId="1" applyFill="1" applyBorder="1"/>
    <xf numFmtId="164" fontId="5" fillId="4" borderId="0" xfId="1" applyNumberFormat="1" applyFill="1" applyBorder="1"/>
    <xf numFmtId="164" fontId="5" fillId="4" borderId="14" xfId="1" applyNumberFormat="1" applyFill="1" applyBorder="1"/>
    <xf numFmtId="0" fontId="5" fillId="4" borderId="14" xfId="1" applyFill="1" applyBorder="1"/>
    <xf numFmtId="164" fontId="5" fillId="4" borderId="16" xfId="1" applyNumberFormat="1" applyFill="1" applyBorder="1"/>
    <xf numFmtId="0" fontId="5" fillId="4" borderId="17" xfId="1" applyFill="1" applyBorder="1"/>
    <xf numFmtId="0" fontId="5" fillId="4" borderId="18" xfId="1" applyFill="1" applyBorder="1"/>
    <xf numFmtId="0" fontId="5" fillId="5" borderId="12" xfId="1" applyFill="1" applyBorder="1" applyAlignment="1">
      <alignment horizontal="center"/>
    </xf>
    <xf numFmtId="0" fontId="6" fillId="0" borderId="0" xfId="1" applyFont="1"/>
    <xf numFmtId="0" fontId="5" fillId="0" borderId="16" xfId="1" applyBorder="1"/>
    <xf numFmtId="0" fontId="5" fillId="0" borderId="18" xfId="1" applyBorder="1"/>
    <xf numFmtId="0" fontId="5" fillId="0" borderId="17" xfId="1" applyBorder="1"/>
    <xf numFmtId="0" fontId="5" fillId="5" borderId="19" xfId="1" applyFill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5" borderId="5" xfId="1" applyFont="1" applyFill="1" applyBorder="1" applyAlignment="1">
      <alignment horizontal="center"/>
    </xf>
    <xf numFmtId="0" fontId="6" fillId="0" borderId="5" xfId="1" applyFont="1" applyFill="1" applyBorder="1"/>
    <xf numFmtId="165" fontId="5" fillId="0" borderId="13" xfId="1" applyNumberFormat="1" applyBorder="1" applyAlignment="1">
      <alignment horizontal="center"/>
    </xf>
    <xf numFmtId="0" fontId="5" fillId="6" borderId="20" xfId="1" applyFill="1" applyBorder="1" applyAlignment="1">
      <alignment horizontal="center"/>
    </xf>
    <xf numFmtId="164" fontId="5" fillId="0" borderId="13" xfId="1" applyNumberFormat="1" applyBorder="1" applyAlignment="1">
      <alignment horizontal="center"/>
    </xf>
    <xf numFmtId="164" fontId="5" fillId="0" borderId="0" xfId="1" applyNumberFormat="1" applyBorder="1" applyAlignment="1">
      <alignment horizontal="center"/>
    </xf>
    <xf numFmtId="1" fontId="5" fillId="0" borderId="0" xfId="1" applyNumberFormat="1" applyBorder="1" applyAlignment="1">
      <alignment horizontal="center"/>
    </xf>
    <xf numFmtId="164" fontId="5" fillId="0" borderId="14" xfId="1" applyNumberFormat="1" applyBorder="1" applyAlignment="1">
      <alignment horizontal="center"/>
    </xf>
    <xf numFmtId="0" fontId="5" fillId="6" borderId="12" xfId="1" applyFill="1" applyBorder="1" applyAlignment="1">
      <alignment horizontal="center"/>
    </xf>
    <xf numFmtId="164" fontId="5" fillId="7" borderId="0" xfId="1" applyNumberFormat="1" applyFill="1" applyBorder="1" applyAlignment="1">
      <alignment horizontal="center"/>
    </xf>
    <xf numFmtId="0" fontId="5" fillId="5" borderId="21" xfId="1" applyFill="1" applyBorder="1" applyAlignment="1">
      <alignment horizontal="center"/>
    </xf>
    <xf numFmtId="164" fontId="5" fillId="0" borderId="16" xfId="1" applyNumberFormat="1" applyBorder="1" applyAlignment="1">
      <alignment horizontal="center"/>
    </xf>
    <xf numFmtId="164" fontId="5" fillId="0" borderId="17" xfId="1" applyNumberFormat="1" applyBorder="1" applyAlignment="1">
      <alignment horizontal="center"/>
    </xf>
    <xf numFmtId="1" fontId="5" fillId="0" borderId="17" xfId="1" applyNumberFormat="1" applyBorder="1" applyAlignment="1">
      <alignment horizontal="center"/>
    </xf>
    <xf numFmtId="164" fontId="5" fillId="0" borderId="18" xfId="1" applyNumberFormat="1" applyBorder="1" applyAlignment="1">
      <alignment horizontal="center"/>
    </xf>
    <xf numFmtId="0" fontId="5" fillId="0" borderId="0" xfId="1" applyFill="1" applyBorder="1" applyAlignment="1">
      <alignment horizontal="center"/>
    </xf>
    <xf numFmtId="164" fontId="6" fillId="0" borderId="0" xfId="1" applyNumberFormat="1" applyFont="1"/>
    <xf numFmtId="164" fontId="5" fillId="0" borderId="0" xfId="1" applyNumberFormat="1" applyFill="1" applyBorder="1" applyAlignment="1">
      <alignment horizontal="center"/>
    </xf>
    <xf numFmtId="0" fontId="5" fillId="0" borderId="0" xfId="1" applyBorder="1" applyAlignment="1">
      <alignment horizontal="center"/>
    </xf>
    <xf numFmtId="0" fontId="10" fillId="0" borderId="0" xfId="2"/>
    <xf numFmtId="0" fontId="10" fillId="0" borderId="17" xfId="2" applyBorder="1"/>
    <xf numFmtId="166" fontId="10" fillId="8" borderId="0" xfId="2" applyNumberFormat="1" applyFill="1" applyBorder="1"/>
    <xf numFmtId="0" fontId="10" fillId="8" borderId="17" xfId="2" applyFill="1" applyBorder="1"/>
    <xf numFmtId="166" fontId="10" fillId="0" borderId="22" xfId="2" applyNumberFormat="1" applyFill="1" applyBorder="1" applyAlignment="1">
      <alignment horizontal="center"/>
    </xf>
    <xf numFmtId="166" fontId="10" fillId="0" borderId="23" xfId="2" applyNumberFormat="1" applyFill="1" applyBorder="1" applyAlignment="1">
      <alignment horizontal="center"/>
    </xf>
    <xf numFmtId="166" fontId="10" fillId="8" borderId="23" xfId="2" applyNumberFormat="1" applyFill="1" applyBorder="1" applyAlignment="1">
      <alignment horizontal="center"/>
    </xf>
    <xf numFmtId="0" fontId="10" fillId="0" borderId="14" xfId="2" applyBorder="1"/>
    <xf numFmtId="0" fontId="10" fillId="0" borderId="0" xfId="2" applyBorder="1"/>
    <xf numFmtId="0" fontId="10" fillId="8" borderId="0" xfId="2" applyFill="1" applyBorder="1"/>
    <xf numFmtId="0" fontId="10" fillId="0" borderId="16" xfId="2" applyBorder="1"/>
    <xf numFmtId="0" fontId="10" fillId="0" borderId="13" xfId="2" applyBorder="1"/>
    <xf numFmtId="0" fontId="10" fillId="0" borderId="24" xfId="2" applyBorder="1"/>
    <xf numFmtId="0" fontId="10" fillId="8" borderId="24" xfId="2" applyFill="1" applyBorder="1"/>
    <xf numFmtId="166" fontId="10" fillId="0" borderId="2" xfId="2" applyNumberFormat="1" applyFill="1" applyBorder="1" applyAlignment="1">
      <alignment horizontal="center"/>
    </xf>
    <xf numFmtId="166" fontId="10" fillId="0" borderId="25" xfId="2" applyNumberFormat="1" applyFill="1" applyBorder="1" applyAlignment="1">
      <alignment horizontal="center"/>
    </xf>
    <xf numFmtId="166" fontId="10" fillId="8" borderId="25" xfId="2" applyNumberFormat="1" applyFill="1" applyBorder="1" applyAlignment="1">
      <alignment horizontal="center"/>
    </xf>
    <xf numFmtId="0" fontId="10" fillId="0" borderId="11" xfId="2" applyBorder="1"/>
    <xf numFmtId="0" fontId="10" fillId="0" borderId="10" xfId="2" applyBorder="1"/>
    <xf numFmtId="166" fontId="10" fillId="0" borderId="26" xfId="2" applyNumberFormat="1" applyFill="1" applyBorder="1" applyAlignment="1">
      <alignment horizontal="center"/>
    </xf>
    <xf numFmtId="166" fontId="10" fillId="0" borderId="26" xfId="2" applyNumberFormat="1" applyBorder="1" applyAlignment="1">
      <alignment horizontal="center"/>
    </xf>
    <xf numFmtId="166" fontId="10" fillId="8" borderId="17" xfId="2" applyNumberFormat="1" applyFill="1" applyBorder="1"/>
    <xf numFmtId="166" fontId="10" fillId="0" borderId="17" xfId="2" applyNumberFormat="1" applyBorder="1"/>
    <xf numFmtId="166" fontId="10" fillId="8" borderId="4" xfId="2" applyNumberFormat="1" applyFill="1" applyBorder="1" applyAlignment="1">
      <alignment horizontal="center"/>
    </xf>
    <xf numFmtId="166" fontId="10" fillId="8" borderId="27" xfId="2" applyNumberFormat="1" applyFill="1" applyBorder="1" applyAlignment="1">
      <alignment horizontal="center"/>
    </xf>
    <xf numFmtId="166" fontId="10" fillId="0" borderId="27" xfId="2" applyNumberFormat="1" applyBorder="1" applyAlignment="1">
      <alignment horizontal="center"/>
    </xf>
    <xf numFmtId="0" fontId="10" fillId="0" borderId="18" xfId="2" applyBorder="1"/>
    <xf numFmtId="166" fontId="10" fillId="0" borderId="0" xfId="2" applyNumberFormat="1" applyBorder="1"/>
    <xf numFmtId="166" fontId="10" fillId="8" borderId="22" xfId="2" applyNumberFormat="1" applyFill="1" applyBorder="1" applyAlignment="1">
      <alignment horizontal="center"/>
    </xf>
    <xf numFmtId="166" fontId="10" fillId="0" borderId="23" xfId="2" applyNumberFormat="1" applyBorder="1" applyAlignment="1">
      <alignment horizontal="center"/>
    </xf>
    <xf numFmtId="166" fontId="10" fillId="8" borderId="24" xfId="2" applyNumberFormat="1" applyFill="1" applyBorder="1"/>
    <xf numFmtId="166" fontId="10" fillId="0" borderId="24" xfId="2" applyNumberFormat="1" applyBorder="1"/>
    <xf numFmtId="166" fontId="10" fillId="8" borderId="2" xfId="2" applyNumberFormat="1" applyFill="1" applyBorder="1" applyAlignment="1">
      <alignment horizontal="center"/>
    </xf>
    <xf numFmtId="166" fontId="10" fillId="0" borderId="25" xfId="2" applyNumberFormat="1" applyBorder="1" applyAlignment="1">
      <alignment horizontal="center"/>
    </xf>
    <xf numFmtId="0" fontId="10" fillId="9" borderId="0" xfId="2" applyFill="1"/>
    <xf numFmtId="0" fontId="10" fillId="3" borderId="0" xfId="2" applyFill="1"/>
    <xf numFmtId="0" fontId="10" fillId="0" borderId="5" xfId="2" applyBorder="1" applyAlignment="1">
      <alignment horizontal="center" vertical="center" wrapText="1"/>
    </xf>
    <xf numFmtId="166" fontId="10" fillId="0" borderId="30" xfId="2" applyNumberFormat="1" applyBorder="1" applyAlignment="1">
      <alignment horizontal="center"/>
    </xf>
    <xf numFmtId="166" fontId="10" fillId="0" borderId="31" xfId="2" applyNumberFormat="1" applyBorder="1" applyAlignment="1">
      <alignment horizontal="center"/>
    </xf>
    <xf numFmtId="166" fontId="10" fillId="0" borderId="32" xfId="2" applyNumberFormat="1" applyBorder="1" applyAlignment="1">
      <alignment horizontal="center"/>
    </xf>
    <xf numFmtId="166" fontId="10" fillId="0" borderId="33" xfId="2" applyNumberFormat="1" applyBorder="1" applyAlignment="1">
      <alignment horizontal="center"/>
    </xf>
    <xf numFmtId="166" fontId="10" fillId="8" borderId="30" xfId="2" applyNumberFormat="1" applyFill="1" applyBorder="1" applyAlignment="1">
      <alignment horizontal="center"/>
    </xf>
    <xf numFmtId="166" fontId="10" fillId="8" borderId="31" xfId="2" applyNumberFormat="1" applyFill="1" applyBorder="1" applyAlignment="1">
      <alignment horizontal="center"/>
    </xf>
    <xf numFmtId="0" fontId="10" fillId="0" borderId="11" xfId="2" applyBorder="1" applyAlignment="1">
      <alignment horizontal="center"/>
    </xf>
    <xf numFmtId="0" fontId="10" fillId="0" borderId="14" xfId="2" applyBorder="1" applyAlignment="1">
      <alignment horizontal="center"/>
    </xf>
    <xf numFmtId="0" fontId="10" fillId="0" borderId="18" xfId="2" applyBorder="1" applyAlignment="1">
      <alignment horizontal="center"/>
    </xf>
    <xf numFmtId="0" fontId="10" fillId="8" borderId="11" xfId="2" applyFill="1" applyBorder="1"/>
    <xf numFmtId="0" fontId="10" fillId="8" borderId="14" xfId="2" applyFill="1" applyBorder="1"/>
    <xf numFmtId="0" fontId="10" fillId="8" borderId="18" xfId="2" applyFill="1" applyBorder="1"/>
    <xf numFmtId="0" fontId="10" fillId="8" borderId="10" xfId="2" applyFill="1" applyBorder="1"/>
    <xf numFmtId="0" fontId="10" fillId="8" borderId="13" xfId="2" applyFill="1" applyBorder="1"/>
    <xf numFmtId="0" fontId="10" fillId="8" borderId="16" xfId="2" applyFill="1" applyBorder="1"/>
    <xf numFmtId="164" fontId="0" fillId="0" borderId="0" xfId="0" applyNumberFormat="1"/>
    <xf numFmtId="0" fontId="6" fillId="5" borderId="5" xfId="19" applyFont="1" applyFill="1" applyBorder="1" applyAlignment="1">
      <alignment horizontal="center"/>
    </xf>
    <xf numFmtId="164" fontId="15" fillId="0" borderId="0" xfId="19" applyNumberFormat="1" applyBorder="1" applyAlignment="1">
      <alignment horizontal="center"/>
    </xf>
    <xf numFmtId="164" fontId="15" fillId="7" borderId="0" xfId="19" applyNumberFormat="1" applyFill="1" applyBorder="1" applyAlignment="1">
      <alignment horizontal="center"/>
    </xf>
    <xf numFmtId="164" fontId="15" fillId="0" borderId="17" xfId="19" applyNumberFormat="1" applyBorder="1" applyAlignment="1">
      <alignment horizontal="center"/>
    </xf>
    <xf numFmtId="0" fontId="6" fillId="0" borderId="5" xfId="19" applyFont="1" applyFill="1" applyBorder="1" applyAlignment="1">
      <alignment horizontal="center"/>
    </xf>
    <xf numFmtId="164" fontId="15" fillId="0" borderId="0" xfId="19" applyNumberFormat="1" applyBorder="1" applyAlignment="1">
      <alignment horizontal="center"/>
    </xf>
    <xf numFmtId="164" fontId="15" fillId="0" borderId="17" xfId="19" applyNumberFormat="1" applyBorder="1" applyAlignment="1">
      <alignment horizontal="center"/>
    </xf>
    <xf numFmtId="0" fontId="0" fillId="0" borderId="0" xfId="0"/>
    <xf numFmtId="0" fontId="6" fillId="0" borderId="5" xfId="19" applyFont="1" applyFill="1" applyBorder="1" applyAlignment="1">
      <alignment horizontal="center"/>
    </xf>
    <xf numFmtId="0" fontId="6" fillId="5" borderId="5" xfId="19" applyFont="1" applyFill="1" applyBorder="1" applyAlignment="1">
      <alignment horizontal="center"/>
    </xf>
    <xf numFmtId="0" fontId="6" fillId="0" borderId="5" xfId="19" applyFont="1" applyFill="1" applyBorder="1"/>
    <xf numFmtId="164" fontId="15" fillId="0" borderId="0" xfId="19" applyNumberFormat="1" applyBorder="1" applyAlignment="1">
      <alignment horizontal="center"/>
    </xf>
    <xf numFmtId="164" fontId="15" fillId="0" borderId="14" xfId="19" applyNumberFormat="1" applyBorder="1" applyAlignment="1">
      <alignment horizontal="center"/>
    </xf>
    <xf numFmtId="164" fontId="15" fillId="0" borderId="17" xfId="19" applyNumberFormat="1" applyBorder="1" applyAlignment="1">
      <alignment horizontal="center"/>
    </xf>
    <xf numFmtId="164" fontId="15" fillId="0" borderId="18" xfId="19" applyNumberFormat="1" applyBorder="1" applyAlignment="1">
      <alignment horizontal="center"/>
    </xf>
    <xf numFmtId="0" fontId="0" fillId="0" borderId="0" xfId="0"/>
    <xf numFmtId="0" fontId="6" fillId="5" borderId="5" xfId="19" applyFont="1" applyFill="1" applyBorder="1" applyAlignment="1">
      <alignment horizontal="center"/>
    </xf>
    <xf numFmtId="0" fontId="6" fillId="0" borderId="5" xfId="19" applyFont="1" applyFill="1" applyBorder="1" applyAlignment="1">
      <alignment horizontal="center"/>
    </xf>
    <xf numFmtId="0" fontId="6" fillId="0" borderId="5" xfId="19" applyFont="1" applyFill="1" applyBorder="1"/>
    <xf numFmtId="0" fontId="15" fillId="6" borderId="20" xfId="19" applyFill="1" applyBorder="1" applyAlignment="1">
      <alignment horizontal="center"/>
    </xf>
    <xf numFmtId="0" fontId="15" fillId="6" borderId="12" xfId="19" applyFill="1" applyBorder="1" applyAlignment="1">
      <alignment horizontal="center"/>
    </xf>
    <xf numFmtId="0" fontId="15" fillId="5" borderId="21" xfId="19" applyFill="1" applyBorder="1" applyAlignment="1">
      <alignment horizontal="center"/>
    </xf>
    <xf numFmtId="0" fontId="15" fillId="5" borderId="12" xfId="19" applyFill="1" applyBorder="1" applyAlignment="1">
      <alignment horizontal="center"/>
    </xf>
    <xf numFmtId="0" fontId="15" fillId="5" borderId="19" xfId="19" applyFill="1" applyBorder="1" applyAlignment="1">
      <alignment horizontal="center"/>
    </xf>
    <xf numFmtId="0" fontId="0" fillId="8" borderId="0" xfId="0" applyFill="1"/>
    <xf numFmtId="0" fontId="1" fillId="0" borderId="0" xfId="28"/>
    <xf numFmtId="0" fontId="1" fillId="0" borderId="0" xfId="29"/>
    <xf numFmtId="0" fontId="10" fillId="0" borderId="29" xfId="2" applyBorder="1" applyAlignment="1">
      <alignment horizontal="center" vertical="center"/>
    </xf>
    <xf numFmtId="0" fontId="10" fillId="0" borderId="28" xfId="2" applyBorder="1" applyAlignment="1">
      <alignment horizontal="center" vertical="center"/>
    </xf>
    <xf numFmtId="0" fontId="10" fillId="0" borderId="15" xfId="2" applyBorder="1" applyAlignment="1">
      <alignment horizontal="center" vertical="center"/>
    </xf>
    <xf numFmtId="0" fontId="11" fillId="3" borderId="10" xfId="2" applyFont="1" applyFill="1" applyBorder="1" applyAlignment="1">
      <alignment horizontal="center" vertical="center" wrapText="1"/>
    </xf>
    <xf numFmtId="0" fontId="11" fillId="3" borderId="24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11" fillId="3" borderId="13" xfId="2" applyFont="1" applyFill="1" applyBorder="1" applyAlignment="1">
      <alignment horizontal="center" vertical="center" wrapText="1"/>
    </xf>
    <xf numFmtId="0" fontId="11" fillId="3" borderId="0" xfId="2" applyFont="1" applyFill="1" applyBorder="1" applyAlignment="1">
      <alignment horizontal="center" vertical="center" wrapText="1"/>
    </xf>
    <xf numFmtId="0" fontId="11" fillId="3" borderId="14" xfId="2" applyFont="1" applyFill="1" applyBorder="1" applyAlignment="1">
      <alignment horizontal="center" vertical="center" wrapText="1"/>
    </xf>
    <xf numFmtId="0" fontId="11" fillId="3" borderId="16" xfId="2" applyFont="1" applyFill="1" applyBorder="1" applyAlignment="1">
      <alignment horizontal="center" vertical="center" wrapText="1"/>
    </xf>
    <xf numFmtId="0" fontId="11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0" fillId="10" borderId="0" xfId="0" applyFill="1"/>
  </cellXfs>
  <cellStyles count="182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Normal" xfId="0" builtinId="0"/>
    <cellStyle name="Normal 2" xfId="1"/>
    <cellStyle name="Normal 2 2" xfId="19"/>
    <cellStyle name="Normal 2 2 2" xfId="48"/>
    <cellStyle name="Normal 2 2 3" xfId="100"/>
    <cellStyle name="Normal 2 3" xfId="25"/>
    <cellStyle name="Normal 2 3 2" xfId="30"/>
    <cellStyle name="Normal 2 3 3" xfId="82"/>
    <cellStyle name="Normal 3" xfId="2"/>
    <cellStyle name="Normal 3 2" xfId="20"/>
    <cellStyle name="Normal 3 2 2" xfId="22"/>
    <cellStyle name="Normal 3 2 3" xfId="27"/>
    <cellStyle name="Normal 3 2 4" xfId="49"/>
    <cellStyle name="Normal 3 2 5" xfId="101"/>
    <cellStyle name="Normal 3 3" xfId="21"/>
    <cellStyle name="Normal 3 4" xfId="26"/>
    <cellStyle name="Normal 3 5" xfId="31"/>
    <cellStyle name="Normal 3 6" xfId="83"/>
    <cellStyle name="Normal 4" xfId="24"/>
    <cellStyle name="Normal 5" xfId="23"/>
    <cellStyle name="Normal 6" xfId="28"/>
    <cellStyle name="Normal 7" xfId="29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1395348837209586E-2"/>
          <c:y val="0.24045846340213459"/>
          <c:w val="0.8289036544850511"/>
          <c:h val="0.67557377812980623"/>
        </c:manualLayout>
      </c:layout>
      <c:scatterChart>
        <c:scatterStyle val="smoothMarker"/>
        <c:ser>
          <c:idx val="0"/>
          <c:order val="0"/>
          <c:tx>
            <c:v>Mach=0.3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Eq val="1"/>
            <c:trendlineLbl>
              <c:layout>
                <c:manualLayout>
                  <c:x val="9.9896806132786384E-2"/>
                  <c:y val="-0.6957045552557902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1"/>
              <c:pt idx="0">
                <c:v>15.572625698324037</c:v>
              </c:pt>
              <c:pt idx="1">
                <c:v>6.8655737704918005</c:v>
              </c:pt>
              <c:pt idx="2">
                <c:v>4.6407766990291304</c:v>
              </c:pt>
              <c:pt idx="3">
                <c:v>3.4368530020703929</c:v>
              </c:pt>
              <c:pt idx="4">
                <c:v>2.5860155382907877</c:v>
              </c:pt>
              <c:pt idx="5">
                <c:v>1.8986917141898678</c:v>
              </c:pt>
              <c:pt idx="6">
                <c:v>1.6851368970013039</c:v>
              </c:pt>
              <c:pt idx="7">
                <c:v>1.4721780604133541</c:v>
              </c:pt>
              <c:pt idx="8">
                <c:v>1.2554653341661459</c:v>
              </c:pt>
              <c:pt idx="9">
                <c:v>1.0751374465485641</c:v>
              </c:pt>
              <c:pt idx="10">
                <c:v>0.88463837417812363</c:v>
              </c:pt>
              <c:pt idx="11">
                <c:v>0.69967388081826298</c:v>
              </c:pt>
              <c:pt idx="12">
                <c:v>0.5157342657342644</c:v>
              </c:pt>
              <c:pt idx="13">
                <c:v>0.35229569737222138</c:v>
              </c:pt>
              <c:pt idx="14">
                <c:v>0.18613974799541799</c:v>
              </c:pt>
              <c:pt idx="15">
                <c:v>0</c:v>
              </c:pt>
              <c:pt idx="16">
                <c:v>-0.15370972509606934</c:v>
              </c:pt>
              <c:pt idx="17">
                <c:v>-0.32704773129051362</c:v>
              </c:pt>
              <c:pt idx="18">
                <c:v>-0.49117647058823538</c:v>
              </c:pt>
              <c:pt idx="19">
                <c:v>-0.64743967039435024</c:v>
              </c:pt>
              <c:pt idx="20">
                <c:v>-0.82693443591258164</c:v>
              </c:pt>
              <c:pt idx="21">
                <c:v>-1.014277215942891</c:v>
              </c:pt>
              <c:pt idx="22">
                <c:v>-1.181954887218045</c:v>
              </c:pt>
              <c:pt idx="23">
                <c:v>-1.3685800604229621</c:v>
              </c:pt>
              <c:pt idx="24">
                <c:v>-1.5714285714285721</c:v>
              </c:pt>
              <c:pt idx="25">
                <c:v>-1.7881005408845061</c:v>
              </c:pt>
              <c:pt idx="26">
                <c:v>-2.3686006825938568</c:v>
              </c:pt>
              <c:pt idx="27">
                <c:v>-3.1433095803642166</c:v>
              </c:pt>
              <c:pt idx="28">
                <c:v>-4.1953488372092913</c:v>
              </c:pt>
              <c:pt idx="29">
                <c:v>-5.5908096280087465</c:v>
              </c:pt>
              <c:pt idx="30">
                <c:v>-8.5407066052227343</c:v>
              </c:pt>
            </c:numLit>
          </c:xVal>
          <c:y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yVal>
          <c:smooth val="1"/>
        </c:ser>
        <c:ser>
          <c:idx val="1"/>
          <c:order val="1"/>
          <c:tx>
            <c:v>Mach=0.35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16.010416666666671</c:v>
              </c:pt>
              <c:pt idx="1">
                <c:v>6.9961051606621316</c:v>
              </c:pt>
              <c:pt idx="2">
                <c:v>4.7520810712993065</c:v>
              </c:pt>
              <c:pt idx="3">
                <c:v>3.5023041474654422</c:v>
              </c:pt>
              <c:pt idx="4">
                <c:v>2.6102437688304612</c:v>
              </c:pt>
              <c:pt idx="5">
                <c:v>1.9165644171779115</c:v>
              </c:pt>
              <c:pt idx="6">
                <c:v>1.6912815626488822</c:v>
              </c:pt>
              <c:pt idx="7">
                <c:v>1.4780600461893758</c:v>
              </c:pt>
              <c:pt idx="8">
                <c:v>1.2731376975169277</c:v>
              </c:pt>
              <c:pt idx="9">
                <c:v>1.0690717113946318</c:v>
              </c:pt>
              <c:pt idx="10">
                <c:v>0.88859991330732602</c:v>
              </c:pt>
              <c:pt idx="11">
                <c:v>0.71215351812366701</c:v>
              </c:pt>
              <c:pt idx="12">
                <c:v>0.53043110735418464</c:v>
              </c:pt>
              <c:pt idx="13">
                <c:v>0.35535117056856202</c:v>
              </c:pt>
              <c:pt idx="14">
                <c:v>0.17241379310344843</c:v>
              </c:pt>
              <c:pt idx="15">
                <c:v>0</c:v>
              </c:pt>
              <c:pt idx="16">
                <c:v>-0.147617039223956</c:v>
              </c:pt>
              <c:pt idx="17">
                <c:v>-0.3223767383059436</c:v>
              </c:pt>
              <c:pt idx="18">
                <c:v>-0.48703352308665432</c:v>
              </c:pt>
              <c:pt idx="19">
                <c:v>-0.66596194503171202</c:v>
              </c:pt>
              <c:pt idx="20">
                <c:v>-0.83902647309991563</c:v>
              </c:pt>
              <c:pt idx="21">
                <c:v>-1.0237580993520519</c:v>
              </c:pt>
              <c:pt idx="22">
                <c:v>-1.1978142076502718</c:v>
              </c:pt>
              <c:pt idx="23">
                <c:v>-1.3890119627824551</c:v>
              </c:pt>
              <c:pt idx="24">
                <c:v>-1.5990990990990961</c:v>
              </c:pt>
              <c:pt idx="25">
                <c:v>-1.8075333027101494</c:v>
              </c:pt>
              <c:pt idx="26">
                <c:v>-2.4195979899497444</c:v>
              </c:pt>
              <c:pt idx="27">
                <c:v>-3.2186588921282753</c:v>
              </c:pt>
              <c:pt idx="28">
                <c:v>-4.4935543278084618</c:v>
              </c:pt>
              <c:pt idx="29">
                <c:v>-6.0520607375271149</c:v>
              </c:pt>
              <c:pt idx="30">
                <c:v>-9.3410616229407957</c:v>
              </c:pt>
            </c:numLit>
          </c:xVal>
          <c:y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yVal>
          <c:smooth val="1"/>
        </c:ser>
        <c:ser>
          <c:idx val="2"/>
          <c:order val="2"/>
          <c:tx>
            <c:v>Mach=0.4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13.441156228492771</c:v>
              </c:pt>
              <c:pt idx="1">
                <c:v>6.8712121212121389</c:v>
              </c:pt>
              <c:pt idx="2">
                <c:v>4.6837606837606947</c:v>
              </c:pt>
              <c:pt idx="3">
                <c:v>3.4082840236686387</c:v>
              </c:pt>
              <c:pt idx="4">
                <c:v>2.5714285714285721</c:v>
              </c:pt>
              <c:pt idx="5">
                <c:v>1.905789990186457</c:v>
              </c:pt>
              <c:pt idx="6">
                <c:v>1.6831119544592041</c:v>
              </c:pt>
              <c:pt idx="7">
                <c:v>1.4654854189737909</c:v>
              </c:pt>
              <c:pt idx="8">
                <c:v>1.2596447155930355</c:v>
              </c:pt>
              <c:pt idx="9">
                <c:v>1.0723104056437418</c:v>
              </c:pt>
              <c:pt idx="10">
                <c:v>0.88225138121546876</c:v>
              </c:pt>
              <c:pt idx="11">
                <c:v>0.69882393045849922</c:v>
              </c:pt>
              <c:pt idx="12">
                <c:v>0.5205709487825344</c:v>
              </c:pt>
              <c:pt idx="13">
                <c:v>0.34356846473029062</c:v>
              </c:pt>
              <c:pt idx="14">
                <c:v>0.16309719934102146</c:v>
              </c:pt>
              <c:pt idx="15">
                <c:v>0</c:v>
              </c:pt>
              <c:pt idx="16">
                <c:v>-0.16086235489220646</c:v>
              </c:pt>
              <c:pt idx="17">
                <c:v>-0.32686245229799293</c:v>
              </c:pt>
              <c:pt idx="18">
                <c:v>-0.50025012506252975</c:v>
              </c:pt>
              <c:pt idx="19">
                <c:v>-0.68380376344086002</c:v>
              </c:pt>
              <c:pt idx="20">
                <c:v>-0.86075949367088933</c:v>
              </c:pt>
              <c:pt idx="21">
                <c:v>-1.0507370586218721</c:v>
              </c:pt>
              <c:pt idx="22">
                <c:v>-1.2341827006413622</c:v>
              </c:pt>
              <c:pt idx="23">
                <c:v>-1.4303372770616278</c:v>
              </c:pt>
              <c:pt idx="24">
                <c:v>-1.6340104260291233</c:v>
              </c:pt>
              <c:pt idx="25">
                <c:v>-1.857407407407407</c:v>
              </c:pt>
              <c:pt idx="26">
                <c:v>-2.4683802529579868</c:v>
              </c:pt>
              <c:pt idx="27">
                <c:v>-3.3017302678359854</c:v>
              </c:pt>
              <c:pt idx="28">
                <c:v>-4.6684998472349415</c:v>
              </c:pt>
              <c:pt idx="29">
                <c:v>-6.1034482758620703</c:v>
              </c:pt>
              <c:pt idx="30">
                <c:v>-9.7274103987884892</c:v>
              </c:pt>
            </c:numLit>
          </c:xVal>
          <c:y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yVal>
          <c:smooth val="1"/>
        </c:ser>
        <c:axId val="71957888"/>
        <c:axId val="71725824"/>
      </c:scatterChart>
      <c:valAx>
        <c:axId val="71957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Coefficient k</a:t>
                </a:r>
                <a:r>
                  <a:rPr lang="en-US"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β</a:t>
                </a:r>
                <a:r>
                  <a:rPr lang="en-US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  </a:t>
                </a:r>
              </a:p>
            </c:rich>
          </c:tx>
          <c:layout>
            <c:manualLayout>
              <c:xMode val="edge"/>
              <c:yMode val="edge"/>
              <c:x val="0.44019932042046273"/>
              <c:y val="0.893131373845444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725824"/>
        <c:crosses val="autoZero"/>
        <c:crossBetween val="midCat"/>
      </c:valAx>
      <c:valAx>
        <c:axId val="71725824"/>
        <c:scaling>
          <c:orientation val="minMax"/>
          <c:max val="50"/>
          <c:min val="-50"/>
        </c:scaling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Yaw angle (degrees)</a:t>
                </a:r>
              </a:p>
            </c:rich>
          </c:tx>
          <c:layout>
            <c:manualLayout>
              <c:xMode val="edge"/>
              <c:yMode val="edge"/>
              <c:x val="2.8239236052940202E-2"/>
              <c:y val="0.3473290457013479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5788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279467745465238"/>
          <c:y val="2.1505319889008258E-2"/>
          <c:w val="0.45437272902171338"/>
          <c:h val="0.1290319193340488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899999956" l="0.78740157499999996" r="0.78740157499999996" t="0.98425196899999956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7419354838709736E-2"/>
          <c:y val="6.8375900604492418E-2"/>
          <c:w val="0.66235081318647582"/>
          <c:h val="0.77116757005940861"/>
        </c:manualLayout>
      </c:layout>
      <c:scatterChart>
        <c:scatterStyle val="smoothMarker"/>
        <c:ser>
          <c:idx val="0"/>
          <c:order val="0"/>
          <c:tx>
            <c:v>Wash Fluid without Preheating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Values'!$B$3:$B$163</c:f>
              <c:numCache>
                <c:formatCode>General</c:formatCode>
                <c:ptCount val="161"/>
                <c:pt idx="0">
                  <c:v>7.2774357750940682E-2</c:v>
                </c:pt>
                <c:pt idx="1">
                  <c:v>4.9743129798744214E-2</c:v>
                </c:pt>
                <c:pt idx="2">
                  <c:v>4.6090601018403933E-2</c:v>
                </c:pt>
                <c:pt idx="3">
                  <c:v>5.1750416542565597E-2</c:v>
                </c:pt>
                <c:pt idx="4">
                  <c:v>5.8393967498342504E-2</c:v>
                </c:pt>
                <c:pt idx="5">
                  <c:v>5.4349005111263046E-2</c:v>
                </c:pt>
                <c:pt idx="6">
                  <c:v>4.5381993023026146E-2</c:v>
                </c:pt>
                <c:pt idx="7">
                  <c:v>3.520682546213641E-2</c:v>
                </c:pt>
                <c:pt idx="8">
                  <c:v>3.3708501509784369E-2</c:v>
                </c:pt>
                <c:pt idx="9">
                  <c:v>3.3523454898767222E-2</c:v>
                </c:pt>
                <c:pt idx="10">
                  <c:v>3.2737474067921282E-2</c:v>
                </c:pt>
                <c:pt idx="11">
                  <c:v>3.5066881446380392E-2</c:v>
                </c:pt>
                <c:pt idx="12">
                  <c:v>3.3835827350652076E-2</c:v>
                </c:pt>
                <c:pt idx="13">
                  <c:v>3.2478206015237654E-2</c:v>
                </c:pt>
                <c:pt idx="14">
                  <c:v>2.9060235554358715E-2</c:v>
                </c:pt>
                <c:pt idx="15">
                  <c:v>2.8205127901378413E-2</c:v>
                </c:pt>
                <c:pt idx="16">
                  <c:v>2.8434225084806908E-2</c:v>
                </c:pt>
                <c:pt idx="17">
                  <c:v>2.866914614096578E-2</c:v>
                </c:pt>
                <c:pt idx="18">
                  <c:v>2.9155436842090168E-2</c:v>
                </c:pt>
                <c:pt idx="19">
                  <c:v>3.0320982496267815E-2</c:v>
                </c:pt>
                <c:pt idx="20">
                  <c:v>4.2329215585292165E-2</c:v>
                </c:pt>
                <c:pt idx="21">
                  <c:v>4.8814574672665437E-2</c:v>
                </c:pt>
                <c:pt idx="22">
                  <c:v>6.7094282127191235E-2</c:v>
                </c:pt>
                <c:pt idx="23">
                  <c:v>8.1732617345142922E-2</c:v>
                </c:pt>
                <c:pt idx="24">
                  <c:v>0.12582470386637018</c:v>
                </c:pt>
                <c:pt idx="25">
                  <c:v>0.16787406560753074</c:v>
                </c:pt>
                <c:pt idx="26">
                  <c:v>0.21457610019665813</c:v>
                </c:pt>
                <c:pt idx="27">
                  <c:v>0.23032723463196048</c:v>
                </c:pt>
                <c:pt idx="28">
                  <c:v>0.23914738216540685</c:v>
                </c:pt>
                <c:pt idx="29">
                  <c:v>0.23463491743101711</c:v>
                </c:pt>
                <c:pt idx="30">
                  <c:v>0.22785795090059635</c:v>
                </c:pt>
                <c:pt idx="31">
                  <c:v>0.21859990768338133</c:v>
                </c:pt>
                <c:pt idx="32">
                  <c:v>0.19307729614534266</c:v>
                </c:pt>
                <c:pt idx="33">
                  <c:v>0.172729743317245</c:v>
                </c:pt>
                <c:pt idx="34">
                  <c:v>0.14802202753963356</c:v>
                </c:pt>
                <c:pt idx="35">
                  <c:v>0.13107139786489502</c:v>
                </c:pt>
                <c:pt idx="36">
                  <c:v>0.12390213349874718</c:v>
                </c:pt>
                <c:pt idx="37">
                  <c:v>0.109426875525745</c:v>
                </c:pt>
                <c:pt idx="38">
                  <c:v>9.868686459701663E-2</c:v>
                </c:pt>
                <c:pt idx="39">
                  <c:v>8.0062315368716636E-2</c:v>
                </c:pt>
                <c:pt idx="40">
                  <c:v>7.3967935300356003E-2</c:v>
                </c:pt>
                <c:pt idx="41">
                  <c:v>6.3399121873142644E-2</c:v>
                </c:pt>
                <c:pt idx="42">
                  <c:v>5.8896669762585917E-2</c:v>
                </c:pt>
                <c:pt idx="43">
                  <c:v>5.1904095622004029E-2</c:v>
                </c:pt>
                <c:pt idx="44">
                  <c:v>4.8361317837687524E-2</c:v>
                </c:pt>
                <c:pt idx="45">
                  <c:v>4.5961820267862399E-2</c:v>
                </c:pt>
                <c:pt idx="46">
                  <c:v>4.1895150849960469E-2</c:v>
                </c:pt>
                <c:pt idx="47">
                  <c:v>3.9659155699606326E-2</c:v>
                </c:pt>
                <c:pt idx="48">
                  <c:v>3.6780896331353806E-2</c:v>
                </c:pt>
                <c:pt idx="49">
                  <c:v>3.3872829478625896E-2</c:v>
                </c:pt>
                <c:pt idx="50">
                  <c:v>3.4607466686636446E-2</c:v>
                </c:pt>
                <c:pt idx="51">
                  <c:v>3.5780508864302049E-2</c:v>
                </c:pt>
                <c:pt idx="52">
                  <c:v>3.6792093879725991E-2</c:v>
                </c:pt>
                <c:pt idx="53">
                  <c:v>3.681904493772413E-2</c:v>
                </c:pt>
                <c:pt idx="54">
                  <c:v>3.5866034662546876E-2</c:v>
                </c:pt>
                <c:pt idx="55">
                  <c:v>3.3583983912666759E-2</c:v>
                </c:pt>
                <c:pt idx="56">
                  <c:v>3.2461170158978085E-2</c:v>
                </c:pt>
                <c:pt idx="57">
                  <c:v>2.9133729203917831E-2</c:v>
                </c:pt>
                <c:pt idx="58">
                  <c:v>3.2338724180475217E-2</c:v>
                </c:pt>
                <c:pt idx="59">
                  <c:v>3.3173237744225169E-2</c:v>
                </c:pt>
                <c:pt idx="60">
                  <c:v>3.5106417608510396E-2</c:v>
                </c:pt>
                <c:pt idx="61">
                  <c:v>3.3643930058070336E-2</c:v>
                </c:pt>
                <c:pt idx="62">
                  <c:v>3.2440038781206368E-2</c:v>
                </c:pt>
                <c:pt idx="63">
                  <c:v>3.1783108413424986E-2</c:v>
                </c:pt>
                <c:pt idx="64">
                  <c:v>2.9753704271247527E-2</c:v>
                </c:pt>
                <c:pt idx="65">
                  <c:v>3.5590033351477299E-2</c:v>
                </c:pt>
                <c:pt idx="66">
                  <c:v>3.767825266988499E-2</c:v>
                </c:pt>
                <c:pt idx="67">
                  <c:v>4.3602983801044631E-2</c:v>
                </c:pt>
                <c:pt idx="68">
                  <c:v>4.3111042378752421E-2</c:v>
                </c:pt>
                <c:pt idx="69">
                  <c:v>5.196081280875902E-2</c:v>
                </c:pt>
                <c:pt idx="70">
                  <c:v>0.1017609790976923</c:v>
                </c:pt>
                <c:pt idx="71">
                  <c:v>0.13030616223186625</c:v>
                </c:pt>
                <c:pt idx="72">
                  <c:v>0.17458679740609906</c:v>
                </c:pt>
                <c:pt idx="73">
                  <c:v>0.1726202142716905</c:v>
                </c:pt>
                <c:pt idx="74">
                  <c:v>0.19933144762464694</c:v>
                </c:pt>
                <c:pt idx="75">
                  <c:v>0.21305731345127582</c:v>
                </c:pt>
                <c:pt idx="76">
                  <c:v>0.23386448167395754</c:v>
                </c:pt>
                <c:pt idx="77">
                  <c:v>0.24195871738297162</c:v>
                </c:pt>
                <c:pt idx="78">
                  <c:v>0.24014559382155243</c:v>
                </c:pt>
                <c:pt idx="79">
                  <c:v>0.22860308032521692</c:v>
                </c:pt>
                <c:pt idx="80">
                  <c:v>0.21849631519952711</c:v>
                </c:pt>
                <c:pt idx="81">
                  <c:v>0.18847332947837259</c:v>
                </c:pt>
                <c:pt idx="82">
                  <c:v>0.17280368510850153</c:v>
                </c:pt>
                <c:pt idx="83">
                  <c:v>0.15934618598595046</c:v>
                </c:pt>
                <c:pt idx="84">
                  <c:v>0.15458112139233765</c:v>
                </c:pt>
                <c:pt idx="85">
                  <c:v>0.12119230533790752</c:v>
                </c:pt>
                <c:pt idx="86">
                  <c:v>9.9724193889764723E-2</c:v>
                </c:pt>
                <c:pt idx="87">
                  <c:v>8.8382259952149739E-2</c:v>
                </c:pt>
                <c:pt idx="88">
                  <c:v>9.9618781576935489E-2</c:v>
                </c:pt>
                <c:pt idx="89">
                  <c:v>8.9779765604554529E-2</c:v>
                </c:pt>
                <c:pt idx="90">
                  <c:v>8.6426164329380162E-2</c:v>
                </c:pt>
                <c:pt idx="91">
                  <c:v>7.4469870963602733E-2</c:v>
                </c:pt>
                <c:pt idx="92">
                  <c:v>6.9468400361184346E-2</c:v>
                </c:pt>
                <c:pt idx="93">
                  <c:v>6.0809295152198989E-2</c:v>
                </c:pt>
                <c:pt idx="94">
                  <c:v>5.7031517644753532E-2</c:v>
                </c:pt>
                <c:pt idx="95">
                  <c:v>5.3707728501169304E-2</c:v>
                </c:pt>
                <c:pt idx="96">
                  <c:v>4.8867156037401563E-2</c:v>
                </c:pt>
                <c:pt idx="97">
                  <c:v>4.1475137894521862E-2</c:v>
                </c:pt>
                <c:pt idx="98">
                  <c:v>3.9373319546410004E-2</c:v>
                </c:pt>
                <c:pt idx="99">
                  <c:v>3.8401823310807381E-2</c:v>
                </c:pt>
                <c:pt idx="100">
                  <c:v>3.8818769084710048E-2</c:v>
                </c:pt>
                <c:pt idx="101">
                  <c:v>3.8832666919295822E-2</c:v>
                </c:pt>
                <c:pt idx="102">
                  <c:v>4.0028060844274016E-2</c:v>
                </c:pt>
                <c:pt idx="103">
                  <c:v>4.0857765666778081E-2</c:v>
                </c:pt>
                <c:pt idx="104">
                  <c:v>3.8132564674657525E-2</c:v>
                </c:pt>
                <c:pt idx="105">
                  <c:v>3.6516431995991645E-2</c:v>
                </c:pt>
                <c:pt idx="106">
                  <c:v>3.5052025596635145E-2</c:v>
                </c:pt>
                <c:pt idx="107">
                  <c:v>3.5745791913862984E-2</c:v>
                </c:pt>
                <c:pt idx="108">
                  <c:v>3.5104101455457254E-2</c:v>
                </c:pt>
                <c:pt idx="109">
                  <c:v>3.4192367992147844E-2</c:v>
                </c:pt>
                <c:pt idx="110">
                  <c:v>3.2556618886917223E-2</c:v>
                </c:pt>
                <c:pt idx="111">
                  <c:v>3.3733935648693841E-2</c:v>
                </c:pt>
                <c:pt idx="112">
                  <c:v>3.2987783080491884E-2</c:v>
                </c:pt>
                <c:pt idx="113">
                  <c:v>3.2011460501111789E-2</c:v>
                </c:pt>
                <c:pt idx="114">
                  <c:v>3.0030566712338416E-2</c:v>
                </c:pt>
                <c:pt idx="115">
                  <c:v>3.3831391629923442E-2</c:v>
                </c:pt>
                <c:pt idx="116">
                  <c:v>5.0630825224494372E-2</c:v>
                </c:pt>
                <c:pt idx="117">
                  <c:v>6.0090460224245933E-2</c:v>
                </c:pt>
                <c:pt idx="118">
                  <c:v>9.4485082503479922E-2</c:v>
                </c:pt>
                <c:pt idx="119">
                  <c:v>9.8731232513490086E-2</c:v>
                </c:pt>
                <c:pt idx="120">
                  <c:v>0.11057509440702648</c:v>
                </c:pt>
                <c:pt idx="121">
                  <c:v>0.14180023827252164</c:v>
                </c:pt>
                <c:pt idx="122">
                  <c:v>0.18734407939845646</c:v>
                </c:pt>
                <c:pt idx="123">
                  <c:v>0.23820102023486056</c:v>
                </c:pt>
                <c:pt idx="124">
                  <c:v>0.24003580036018263</c:v>
                </c:pt>
                <c:pt idx="125">
                  <c:v>0.2483358542589795</c:v>
                </c:pt>
                <c:pt idx="126">
                  <c:v>0.23902635939121511</c:v>
                </c:pt>
                <c:pt idx="127">
                  <c:v>0.22994422649517063</c:v>
                </c:pt>
                <c:pt idx="128">
                  <c:v>0.20895158232012123</c:v>
                </c:pt>
                <c:pt idx="129">
                  <c:v>0.17629538619127269</c:v>
                </c:pt>
                <c:pt idx="130">
                  <c:v>0.13274532959572843</c:v>
                </c:pt>
                <c:pt idx="131">
                  <c:v>0.10029003409523135</c:v>
                </c:pt>
                <c:pt idx="132">
                  <c:v>9.2516937706582564E-2</c:v>
                </c:pt>
                <c:pt idx="133">
                  <c:v>9.691852499303874E-2</c:v>
                </c:pt>
                <c:pt idx="134">
                  <c:v>9.1835296580288051E-2</c:v>
                </c:pt>
                <c:pt idx="135">
                  <c:v>8.2955112891104216E-2</c:v>
                </c:pt>
                <c:pt idx="136">
                  <c:v>6.6955101490517421E-2</c:v>
                </c:pt>
                <c:pt idx="137">
                  <c:v>5.5648150102097754E-2</c:v>
                </c:pt>
                <c:pt idx="138">
                  <c:v>5.2134219479196539E-2</c:v>
                </c:pt>
                <c:pt idx="139">
                  <c:v>5.4154703586109798E-2</c:v>
                </c:pt>
                <c:pt idx="140">
                  <c:v>5.8464469472570196E-2</c:v>
                </c:pt>
                <c:pt idx="141">
                  <c:v>5.3048323248990226E-2</c:v>
                </c:pt>
                <c:pt idx="142">
                  <c:v>4.64289495871862E-2</c:v>
                </c:pt>
                <c:pt idx="143">
                  <c:v>4.0927514181784433E-2</c:v>
                </c:pt>
                <c:pt idx="144">
                  <c:v>3.9269169433893719E-2</c:v>
                </c:pt>
                <c:pt idx="145">
                  <c:v>3.8155303691777692E-2</c:v>
                </c:pt>
                <c:pt idx="146">
                  <c:v>3.5738903315048948E-2</c:v>
                </c:pt>
                <c:pt idx="147">
                  <c:v>3.426749206861987E-2</c:v>
                </c:pt>
                <c:pt idx="148">
                  <c:v>3.3871127325519522E-2</c:v>
                </c:pt>
                <c:pt idx="149">
                  <c:v>3.4859080481896905E-2</c:v>
                </c:pt>
                <c:pt idx="150">
                  <c:v>3.6411071747527668E-2</c:v>
                </c:pt>
                <c:pt idx="151">
                  <c:v>3.7497970445633397E-2</c:v>
                </c:pt>
                <c:pt idx="152">
                  <c:v>3.6283726230938285E-2</c:v>
                </c:pt>
                <c:pt idx="153">
                  <c:v>3.5204402775908208E-2</c:v>
                </c:pt>
                <c:pt idx="154">
                  <c:v>3.2738926596197857E-2</c:v>
                </c:pt>
                <c:pt idx="155">
                  <c:v>3.1615425441175959E-2</c:v>
                </c:pt>
                <c:pt idx="156">
                  <c:v>3.1402191777673644E-2</c:v>
                </c:pt>
                <c:pt idx="157">
                  <c:v>3.1846315621868938E-2</c:v>
                </c:pt>
                <c:pt idx="158">
                  <c:v>2.9753350181374365E-2</c:v>
                </c:pt>
                <c:pt idx="159">
                  <c:v>3.2904887360317679E-2</c:v>
                </c:pt>
                <c:pt idx="160">
                  <c:v>3.8337282420180821E-2</c:v>
                </c:pt>
              </c:numCache>
            </c:numRef>
          </c:yVal>
          <c:smooth val="1"/>
        </c:ser>
        <c:ser>
          <c:idx val="1"/>
          <c:order val="1"/>
          <c:tx>
            <c:v>Washed with Preheated Fluid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Values'!$O$3:$O$163</c:f>
              <c:numCache>
                <c:formatCode>General</c:formatCode>
                <c:ptCount val="161"/>
                <c:pt idx="0">
                  <c:v>5.587902894367916E-2</c:v>
                </c:pt>
                <c:pt idx="1">
                  <c:v>5.0015185591126873E-2</c:v>
                </c:pt>
                <c:pt idx="2">
                  <c:v>4.0585776006565877E-2</c:v>
                </c:pt>
                <c:pt idx="3">
                  <c:v>3.7651442047886188E-2</c:v>
                </c:pt>
                <c:pt idx="4">
                  <c:v>3.882748886706875E-2</c:v>
                </c:pt>
                <c:pt idx="5">
                  <c:v>4.2588953017147324E-2</c:v>
                </c:pt>
                <c:pt idx="6">
                  <c:v>3.9086384805912144E-2</c:v>
                </c:pt>
                <c:pt idx="7">
                  <c:v>3.7864939235854073E-2</c:v>
                </c:pt>
                <c:pt idx="8">
                  <c:v>3.3870776903157415E-2</c:v>
                </c:pt>
                <c:pt idx="9">
                  <c:v>3.3495804965906067E-2</c:v>
                </c:pt>
                <c:pt idx="10">
                  <c:v>3.4642658923610625E-2</c:v>
                </c:pt>
                <c:pt idx="11">
                  <c:v>3.2849402928951527E-2</c:v>
                </c:pt>
                <c:pt idx="12">
                  <c:v>3.2518932448081558E-2</c:v>
                </c:pt>
                <c:pt idx="13">
                  <c:v>3.6293942751782417E-2</c:v>
                </c:pt>
                <c:pt idx="14">
                  <c:v>3.8119025171551489E-2</c:v>
                </c:pt>
                <c:pt idx="15">
                  <c:v>3.6693368956872738E-2</c:v>
                </c:pt>
                <c:pt idx="16">
                  <c:v>2.902061064991647E-2</c:v>
                </c:pt>
                <c:pt idx="17">
                  <c:v>2.8650734204628315E-2</c:v>
                </c:pt>
                <c:pt idx="18">
                  <c:v>3.0537911068631511E-2</c:v>
                </c:pt>
                <c:pt idx="19">
                  <c:v>3.5321850167074578E-2</c:v>
                </c:pt>
                <c:pt idx="20">
                  <c:v>4.5317361773695067E-2</c:v>
                </c:pt>
                <c:pt idx="21">
                  <c:v>5.863399275489619E-2</c:v>
                </c:pt>
                <c:pt idx="22">
                  <c:v>7.683132079098276E-2</c:v>
                </c:pt>
                <c:pt idx="23">
                  <c:v>9.9569605060354158E-2</c:v>
                </c:pt>
                <c:pt idx="24">
                  <c:v>0.12712598238911715</c:v>
                </c:pt>
                <c:pt idx="25">
                  <c:v>0.15268192911752754</c:v>
                </c:pt>
                <c:pt idx="26">
                  <c:v>0.17641160754721019</c:v>
                </c:pt>
                <c:pt idx="27">
                  <c:v>0.20517506048259299</c:v>
                </c:pt>
                <c:pt idx="28">
                  <c:v>0.22559103781845535</c:v>
                </c:pt>
                <c:pt idx="29">
                  <c:v>0.2338654942540872</c:v>
                </c:pt>
                <c:pt idx="30">
                  <c:v>0.2118279953133983</c:v>
                </c:pt>
                <c:pt idx="31">
                  <c:v>0.19879737577153267</c:v>
                </c:pt>
                <c:pt idx="32">
                  <c:v>0.18397691467480237</c:v>
                </c:pt>
                <c:pt idx="33">
                  <c:v>0.18605785862789581</c:v>
                </c:pt>
                <c:pt idx="34">
                  <c:v>0.17166856343266187</c:v>
                </c:pt>
                <c:pt idx="35">
                  <c:v>0.15256682345053157</c:v>
                </c:pt>
                <c:pt idx="36">
                  <c:v>0.1286216835450017</c:v>
                </c:pt>
                <c:pt idx="37">
                  <c:v>0.10248070583653501</c:v>
                </c:pt>
                <c:pt idx="38">
                  <c:v>8.8816372397350546E-2</c:v>
                </c:pt>
                <c:pt idx="39">
                  <c:v>7.4109834777263586E-2</c:v>
                </c:pt>
                <c:pt idx="40">
                  <c:v>6.9414925381068665E-2</c:v>
                </c:pt>
                <c:pt idx="41">
                  <c:v>5.5568074058543138E-2</c:v>
                </c:pt>
                <c:pt idx="42">
                  <c:v>5.2851889768885704E-2</c:v>
                </c:pt>
                <c:pt idx="43">
                  <c:v>5.0647821645915955E-2</c:v>
                </c:pt>
                <c:pt idx="44">
                  <c:v>4.9929014845961898E-2</c:v>
                </c:pt>
                <c:pt idx="45">
                  <c:v>4.8287009512562852E-2</c:v>
                </c:pt>
                <c:pt idx="46">
                  <c:v>4.8892283205004064E-2</c:v>
                </c:pt>
                <c:pt idx="47">
                  <c:v>4.8693015929864622E-2</c:v>
                </c:pt>
                <c:pt idx="48">
                  <c:v>4.6294112890038333E-2</c:v>
                </c:pt>
                <c:pt idx="49">
                  <c:v>3.9770675466341041E-2</c:v>
                </c:pt>
                <c:pt idx="50">
                  <c:v>3.7071305419802192E-2</c:v>
                </c:pt>
                <c:pt idx="51">
                  <c:v>3.4085718837898127E-2</c:v>
                </c:pt>
                <c:pt idx="52">
                  <c:v>3.480882023882674E-2</c:v>
                </c:pt>
                <c:pt idx="53">
                  <c:v>3.527564437697038E-2</c:v>
                </c:pt>
                <c:pt idx="54">
                  <c:v>3.6373611401479947E-2</c:v>
                </c:pt>
                <c:pt idx="55">
                  <c:v>3.461999471791255E-2</c:v>
                </c:pt>
                <c:pt idx="56">
                  <c:v>3.2843775802514089E-2</c:v>
                </c:pt>
                <c:pt idx="57">
                  <c:v>3.1620411834315507E-2</c:v>
                </c:pt>
                <c:pt idx="58">
                  <c:v>3.1400765630420747E-2</c:v>
                </c:pt>
                <c:pt idx="59">
                  <c:v>3.0818727493032654E-2</c:v>
                </c:pt>
                <c:pt idx="60">
                  <c:v>2.9462126169043708E-2</c:v>
                </c:pt>
                <c:pt idx="61">
                  <c:v>3.073046207136395E-2</c:v>
                </c:pt>
                <c:pt idx="62">
                  <c:v>3.0728088995911212E-2</c:v>
                </c:pt>
                <c:pt idx="63">
                  <c:v>3.2332585587296993E-2</c:v>
                </c:pt>
                <c:pt idx="64">
                  <c:v>3.096207620242046E-2</c:v>
                </c:pt>
                <c:pt idx="65">
                  <c:v>3.2253026551178364E-2</c:v>
                </c:pt>
                <c:pt idx="66">
                  <c:v>3.2386769210107968E-2</c:v>
                </c:pt>
                <c:pt idx="67">
                  <c:v>4.3753060752407459E-2</c:v>
                </c:pt>
                <c:pt idx="68">
                  <c:v>4.9348545676664399E-2</c:v>
                </c:pt>
                <c:pt idx="69">
                  <c:v>6.7592072716382914E-2</c:v>
                </c:pt>
                <c:pt idx="70">
                  <c:v>9.0964703546513814E-2</c:v>
                </c:pt>
                <c:pt idx="71">
                  <c:v>0.12129134189662463</c:v>
                </c:pt>
                <c:pt idx="72">
                  <c:v>0.15253659659525443</c:v>
                </c:pt>
                <c:pt idx="73">
                  <c:v>0.16256434057863378</c:v>
                </c:pt>
                <c:pt idx="74">
                  <c:v>0.19231251447756426</c:v>
                </c:pt>
                <c:pt idx="75">
                  <c:v>0.21002148959210315</c:v>
                </c:pt>
                <c:pt idx="76">
                  <c:v>0.23485243334146019</c:v>
                </c:pt>
                <c:pt idx="77">
                  <c:v>0.23541523746528359</c:v>
                </c:pt>
                <c:pt idx="78">
                  <c:v>0.23211205626522968</c:v>
                </c:pt>
                <c:pt idx="79">
                  <c:v>0.22108539181943265</c:v>
                </c:pt>
                <c:pt idx="80">
                  <c:v>0.19573759568095855</c:v>
                </c:pt>
                <c:pt idx="81">
                  <c:v>0.17167977323093803</c:v>
                </c:pt>
                <c:pt idx="82">
                  <c:v>0.14650949649419237</c:v>
                </c:pt>
                <c:pt idx="83">
                  <c:v>0.14179114059309089</c:v>
                </c:pt>
                <c:pt idx="84">
                  <c:v>0.12562252143279923</c:v>
                </c:pt>
                <c:pt idx="85">
                  <c:v>0.12941893365742127</c:v>
                </c:pt>
                <c:pt idx="86">
                  <c:v>0.11068708562542526</c:v>
                </c:pt>
                <c:pt idx="87">
                  <c:v>0.1133806226243436</c:v>
                </c:pt>
                <c:pt idx="88">
                  <c:v>9.6646737027376112E-2</c:v>
                </c:pt>
                <c:pt idx="89">
                  <c:v>9.4212426165402444E-2</c:v>
                </c:pt>
                <c:pt idx="90">
                  <c:v>7.830568515727504E-2</c:v>
                </c:pt>
                <c:pt idx="91">
                  <c:v>6.2841802804752989E-2</c:v>
                </c:pt>
                <c:pt idx="92">
                  <c:v>6.0133981460014696E-2</c:v>
                </c:pt>
                <c:pt idx="93">
                  <c:v>5.5136701540125926E-2</c:v>
                </c:pt>
                <c:pt idx="94">
                  <c:v>5.5277059055081068E-2</c:v>
                </c:pt>
                <c:pt idx="95">
                  <c:v>4.7990522596325517E-2</c:v>
                </c:pt>
                <c:pt idx="96">
                  <c:v>5.2828328782380626E-2</c:v>
                </c:pt>
                <c:pt idx="97">
                  <c:v>4.8292835928733902E-2</c:v>
                </c:pt>
                <c:pt idx="98">
                  <c:v>4.4589449299625661E-2</c:v>
                </c:pt>
                <c:pt idx="99">
                  <c:v>3.7641376155511885E-2</c:v>
                </c:pt>
                <c:pt idx="100">
                  <c:v>3.9579043368773686E-2</c:v>
                </c:pt>
                <c:pt idx="101">
                  <c:v>4.0731727031751333E-2</c:v>
                </c:pt>
                <c:pt idx="102">
                  <c:v>4.047041694079366E-2</c:v>
                </c:pt>
                <c:pt idx="103">
                  <c:v>4.1413568687288141E-2</c:v>
                </c:pt>
                <c:pt idx="104">
                  <c:v>4.1029284791036007E-2</c:v>
                </c:pt>
                <c:pt idx="105">
                  <c:v>4.2811882364710493E-2</c:v>
                </c:pt>
                <c:pt idx="106">
                  <c:v>4.0723856923206542E-2</c:v>
                </c:pt>
                <c:pt idx="107">
                  <c:v>3.9825122598308754E-2</c:v>
                </c:pt>
                <c:pt idx="108">
                  <c:v>3.549614713362325E-2</c:v>
                </c:pt>
                <c:pt idx="109">
                  <c:v>3.5991357927314588E-2</c:v>
                </c:pt>
                <c:pt idx="110">
                  <c:v>3.4456021847679902E-2</c:v>
                </c:pt>
                <c:pt idx="111">
                  <c:v>3.653543482873977E-2</c:v>
                </c:pt>
                <c:pt idx="112">
                  <c:v>3.2269651360327896E-2</c:v>
                </c:pt>
                <c:pt idx="113">
                  <c:v>3.6108594489654935E-2</c:v>
                </c:pt>
                <c:pt idx="114">
                  <c:v>3.7558882373400423E-2</c:v>
                </c:pt>
                <c:pt idx="115">
                  <c:v>4.3581665515127044E-2</c:v>
                </c:pt>
                <c:pt idx="116">
                  <c:v>4.3697838589869253E-2</c:v>
                </c:pt>
                <c:pt idx="117">
                  <c:v>4.8170035891516055E-2</c:v>
                </c:pt>
                <c:pt idx="118">
                  <c:v>7.0418106880309403E-2</c:v>
                </c:pt>
                <c:pt idx="119">
                  <c:v>8.7011557680484936E-2</c:v>
                </c:pt>
                <c:pt idx="120">
                  <c:v>0.12815048223473974</c:v>
                </c:pt>
                <c:pt idx="121">
                  <c:v>0.14210840243284564</c:v>
                </c:pt>
                <c:pt idx="122">
                  <c:v>0.17919446570833714</c:v>
                </c:pt>
                <c:pt idx="123">
                  <c:v>0.19096132618274275</c:v>
                </c:pt>
                <c:pt idx="124">
                  <c:v>0.21853386537706421</c:v>
                </c:pt>
                <c:pt idx="125">
                  <c:v>0.21690233869053224</c:v>
                </c:pt>
                <c:pt idx="126">
                  <c:v>0.21046183340488689</c:v>
                </c:pt>
                <c:pt idx="127">
                  <c:v>0.20032677007742181</c:v>
                </c:pt>
                <c:pt idx="128">
                  <c:v>0.19640243529862417</c:v>
                </c:pt>
                <c:pt idx="129">
                  <c:v>0.1666995987328358</c:v>
                </c:pt>
                <c:pt idx="130">
                  <c:v>0.12718219624063587</c:v>
                </c:pt>
                <c:pt idx="131">
                  <c:v>8.722900019495021E-2</c:v>
                </c:pt>
                <c:pt idx="132">
                  <c:v>7.7200865328104384E-2</c:v>
                </c:pt>
                <c:pt idx="133">
                  <c:v>6.6986463440460914E-2</c:v>
                </c:pt>
                <c:pt idx="134">
                  <c:v>6.8956705006080657E-2</c:v>
                </c:pt>
                <c:pt idx="135">
                  <c:v>6.385374093459649E-2</c:v>
                </c:pt>
                <c:pt idx="136">
                  <c:v>6.9656687202788017E-2</c:v>
                </c:pt>
                <c:pt idx="137">
                  <c:v>6.4336371009830223E-2</c:v>
                </c:pt>
                <c:pt idx="138">
                  <c:v>5.8697052366770905E-2</c:v>
                </c:pt>
                <c:pt idx="139">
                  <c:v>4.6925036201173859E-2</c:v>
                </c:pt>
                <c:pt idx="140">
                  <c:v>4.4164199496339748E-2</c:v>
                </c:pt>
                <c:pt idx="141">
                  <c:v>4.3449258778637201E-2</c:v>
                </c:pt>
                <c:pt idx="142">
                  <c:v>4.4082978206826703E-2</c:v>
                </c:pt>
                <c:pt idx="143">
                  <c:v>4.4238217785874438E-2</c:v>
                </c:pt>
                <c:pt idx="144">
                  <c:v>4.2090291917004863E-2</c:v>
                </c:pt>
                <c:pt idx="145">
                  <c:v>4.0031914645618706E-2</c:v>
                </c:pt>
                <c:pt idx="146">
                  <c:v>3.7441745694812546E-2</c:v>
                </c:pt>
                <c:pt idx="147">
                  <c:v>3.8139510919417932E-2</c:v>
                </c:pt>
                <c:pt idx="148">
                  <c:v>3.7744883337036024E-2</c:v>
                </c:pt>
                <c:pt idx="149">
                  <c:v>3.455415442984236E-2</c:v>
                </c:pt>
                <c:pt idx="150">
                  <c:v>3.3310248430732478E-2</c:v>
                </c:pt>
                <c:pt idx="151">
                  <c:v>3.2911832680625683E-2</c:v>
                </c:pt>
                <c:pt idx="152">
                  <c:v>3.3746746200293623E-2</c:v>
                </c:pt>
                <c:pt idx="153">
                  <c:v>3.2630723624277436E-2</c:v>
                </c:pt>
                <c:pt idx="154">
                  <c:v>3.2707275326237309E-2</c:v>
                </c:pt>
                <c:pt idx="155">
                  <c:v>3.2847075514982352E-2</c:v>
                </c:pt>
                <c:pt idx="156">
                  <c:v>3.5485795493828617E-2</c:v>
                </c:pt>
                <c:pt idx="157">
                  <c:v>3.5784360871997767E-2</c:v>
                </c:pt>
                <c:pt idx="158">
                  <c:v>3.5918244027562579E-2</c:v>
                </c:pt>
                <c:pt idx="159">
                  <c:v>4.0149390218683113E-2</c:v>
                </c:pt>
                <c:pt idx="160">
                  <c:v>3.8670581493219433E-2</c:v>
                </c:pt>
              </c:numCache>
            </c:numRef>
          </c:yVal>
          <c:smooth val="1"/>
        </c:ser>
        <c:ser>
          <c:idx val="2"/>
          <c:order val="2"/>
          <c:tx>
            <c:v>Clean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Values'!$V$3:$V$163</c:f>
              <c:numCache>
                <c:formatCode>General</c:formatCode>
                <c:ptCount val="161"/>
                <c:pt idx="0">
                  <c:v>3.5841264189961357E-2</c:v>
                </c:pt>
                <c:pt idx="1">
                  <c:v>3.9369858079221526E-2</c:v>
                </c:pt>
                <c:pt idx="2">
                  <c:v>3.6854263881509808E-2</c:v>
                </c:pt>
                <c:pt idx="3">
                  <c:v>3.5725396329029692E-2</c:v>
                </c:pt>
                <c:pt idx="4">
                  <c:v>3.0489223651302823E-2</c:v>
                </c:pt>
                <c:pt idx="5">
                  <c:v>2.933093770344327E-2</c:v>
                </c:pt>
                <c:pt idx="6">
                  <c:v>3.077783976867807E-2</c:v>
                </c:pt>
                <c:pt idx="7">
                  <c:v>3.0903405976935132E-2</c:v>
                </c:pt>
                <c:pt idx="8">
                  <c:v>3.19761911583024E-2</c:v>
                </c:pt>
                <c:pt idx="9">
                  <c:v>2.8073726606575443E-2</c:v>
                </c:pt>
                <c:pt idx="10">
                  <c:v>2.858976860331907E-2</c:v>
                </c:pt>
                <c:pt idx="11">
                  <c:v>2.8410669611129313E-2</c:v>
                </c:pt>
                <c:pt idx="12">
                  <c:v>2.8592608845606913E-2</c:v>
                </c:pt>
                <c:pt idx="13">
                  <c:v>2.7105863940735955E-2</c:v>
                </c:pt>
                <c:pt idx="14">
                  <c:v>2.5966294508327124E-2</c:v>
                </c:pt>
                <c:pt idx="15">
                  <c:v>2.7501824661313921E-2</c:v>
                </c:pt>
                <c:pt idx="16">
                  <c:v>2.8157436739459904E-2</c:v>
                </c:pt>
                <c:pt idx="17">
                  <c:v>2.836650919549049E-2</c:v>
                </c:pt>
                <c:pt idx="18">
                  <c:v>2.7604666133828032E-2</c:v>
                </c:pt>
                <c:pt idx="19">
                  <c:v>3.7181941982960924E-2</c:v>
                </c:pt>
                <c:pt idx="20">
                  <c:v>4.2641757204829656E-2</c:v>
                </c:pt>
                <c:pt idx="21">
                  <c:v>5.7178367025799211E-2</c:v>
                </c:pt>
                <c:pt idx="22">
                  <c:v>6.5761714737660876E-2</c:v>
                </c:pt>
                <c:pt idx="23">
                  <c:v>8.8758215936464879E-2</c:v>
                </c:pt>
                <c:pt idx="24">
                  <c:v>0.11772684776572352</c:v>
                </c:pt>
                <c:pt idx="25">
                  <c:v>0.13076554752040398</c:v>
                </c:pt>
                <c:pt idx="26">
                  <c:v>0.14094265619086602</c:v>
                </c:pt>
                <c:pt idx="27">
                  <c:v>0.13310499984827961</c:v>
                </c:pt>
                <c:pt idx="28">
                  <c:v>0.14292592737344967</c:v>
                </c:pt>
                <c:pt idx="29">
                  <c:v>0.13912959350303808</c:v>
                </c:pt>
                <c:pt idx="30">
                  <c:v>0.13923071461579076</c:v>
                </c:pt>
                <c:pt idx="31">
                  <c:v>0.10899205641544445</c:v>
                </c:pt>
                <c:pt idx="32">
                  <c:v>9.6383693564212974E-2</c:v>
                </c:pt>
                <c:pt idx="33">
                  <c:v>7.5310979615086621E-2</c:v>
                </c:pt>
                <c:pt idx="34">
                  <c:v>6.9521075746060979E-2</c:v>
                </c:pt>
                <c:pt idx="35">
                  <c:v>6.8862516487538411E-2</c:v>
                </c:pt>
                <c:pt idx="36">
                  <c:v>5.8769693295710718E-2</c:v>
                </c:pt>
                <c:pt idx="37">
                  <c:v>5.772835354249499E-2</c:v>
                </c:pt>
                <c:pt idx="38">
                  <c:v>4.4285191872061119E-2</c:v>
                </c:pt>
                <c:pt idx="39">
                  <c:v>4.3444051184464878E-2</c:v>
                </c:pt>
                <c:pt idx="40">
                  <c:v>4.1807003063171422E-2</c:v>
                </c:pt>
                <c:pt idx="41">
                  <c:v>3.754625932769573E-2</c:v>
                </c:pt>
                <c:pt idx="42">
                  <c:v>3.6500146094874952E-2</c:v>
                </c:pt>
                <c:pt idx="43">
                  <c:v>3.8814561434874134E-2</c:v>
                </c:pt>
                <c:pt idx="44">
                  <c:v>3.7637352303066585E-2</c:v>
                </c:pt>
                <c:pt idx="45">
                  <c:v>3.7474868310186642E-2</c:v>
                </c:pt>
                <c:pt idx="46">
                  <c:v>3.4822444360244897E-2</c:v>
                </c:pt>
                <c:pt idx="47">
                  <c:v>3.5812435872903906E-2</c:v>
                </c:pt>
                <c:pt idx="48">
                  <c:v>3.6256871893096565E-2</c:v>
                </c:pt>
                <c:pt idx="49">
                  <c:v>3.5230862880125696E-2</c:v>
                </c:pt>
                <c:pt idx="50">
                  <c:v>3.4719099636157699E-2</c:v>
                </c:pt>
                <c:pt idx="51">
                  <c:v>3.3855447367506626E-2</c:v>
                </c:pt>
                <c:pt idx="52">
                  <c:v>3.2977264568164383E-2</c:v>
                </c:pt>
                <c:pt idx="53">
                  <c:v>3.2042424628387405E-2</c:v>
                </c:pt>
                <c:pt idx="54">
                  <c:v>2.9774382724267478E-2</c:v>
                </c:pt>
                <c:pt idx="55">
                  <c:v>3.1230800520960701E-2</c:v>
                </c:pt>
                <c:pt idx="56">
                  <c:v>3.072008329414902E-2</c:v>
                </c:pt>
                <c:pt idx="57">
                  <c:v>2.9939975688702332E-2</c:v>
                </c:pt>
                <c:pt idx="58">
                  <c:v>2.9006658466339139E-2</c:v>
                </c:pt>
                <c:pt idx="59">
                  <c:v>2.8570611213875705E-2</c:v>
                </c:pt>
                <c:pt idx="60">
                  <c:v>2.8168762130608854E-2</c:v>
                </c:pt>
                <c:pt idx="61">
                  <c:v>2.7003133825917156E-2</c:v>
                </c:pt>
                <c:pt idx="62">
                  <c:v>2.5826990150510563E-2</c:v>
                </c:pt>
                <c:pt idx="63">
                  <c:v>2.9425260543621313E-2</c:v>
                </c:pt>
                <c:pt idx="64">
                  <c:v>3.2006756332696486E-2</c:v>
                </c:pt>
                <c:pt idx="65">
                  <c:v>3.2384007511296706E-2</c:v>
                </c:pt>
                <c:pt idx="66">
                  <c:v>3.0093430771996034E-2</c:v>
                </c:pt>
                <c:pt idx="67">
                  <c:v>3.017138339363739E-2</c:v>
                </c:pt>
                <c:pt idx="68">
                  <c:v>4.0892698880876627E-2</c:v>
                </c:pt>
                <c:pt idx="69">
                  <c:v>5.6290599362249116E-2</c:v>
                </c:pt>
                <c:pt idx="70">
                  <c:v>9.5399637032831774E-2</c:v>
                </c:pt>
                <c:pt idx="71">
                  <c:v>0.13144194465153677</c:v>
                </c:pt>
                <c:pt idx="72">
                  <c:v>0.16203813295750974</c:v>
                </c:pt>
                <c:pt idx="73">
                  <c:v>0.16483354683539406</c:v>
                </c:pt>
                <c:pt idx="74">
                  <c:v>0.14657782398248581</c:v>
                </c:pt>
                <c:pt idx="75">
                  <c:v>0.13268625620753513</c:v>
                </c:pt>
                <c:pt idx="76">
                  <c:v>0.11340694172865767</c:v>
                </c:pt>
                <c:pt idx="77">
                  <c:v>0.10472852563648574</c:v>
                </c:pt>
                <c:pt idx="78">
                  <c:v>9.3811966766295107E-2</c:v>
                </c:pt>
                <c:pt idx="79">
                  <c:v>7.966319101941266E-2</c:v>
                </c:pt>
                <c:pt idx="80">
                  <c:v>6.2269406286084156E-2</c:v>
                </c:pt>
                <c:pt idx="81">
                  <c:v>5.2276762686998449E-2</c:v>
                </c:pt>
                <c:pt idx="82">
                  <c:v>5.0673350266796244E-2</c:v>
                </c:pt>
                <c:pt idx="83">
                  <c:v>5.6912127861563216E-2</c:v>
                </c:pt>
                <c:pt idx="84">
                  <c:v>5.043623074972705E-2</c:v>
                </c:pt>
                <c:pt idx="85">
                  <c:v>4.3394691832891241E-2</c:v>
                </c:pt>
                <c:pt idx="86">
                  <c:v>3.6756344629827332E-2</c:v>
                </c:pt>
                <c:pt idx="87">
                  <c:v>3.4759318173578718E-2</c:v>
                </c:pt>
                <c:pt idx="88">
                  <c:v>3.5892061403531489E-2</c:v>
                </c:pt>
                <c:pt idx="89">
                  <c:v>3.402655577493114E-2</c:v>
                </c:pt>
                <c:pt idx="90">
                  <c:v>3.4653720950696978E-2</c:v>
                </c:pt>
                <c:pt idx="91">
                  <c:v>3.7041714466233722E-2</c:v>
                </c:pt>
                <c:pt idx="92">
                  <c:v>3.7295797967908897E-2</c:v>
                </c:pt>
                <c:pt idx="93">
                  <c:v>3.4894880143147941E-2</c:v>
                </c:pt>
                <c:pt idx="94">
                  <c:v>3.0653210971224094E-2</c:v>
                </c:pt>
                <c:pt idx="95">
                  <c:v>2.9556245334025028E-2</c:v>
                </c:pt>
                <c:pt idx="96">
                  <c:v>3.0066572103239347E-2</c:v>
                </c:pt>
                <c:pt idx="97">
                  <c:v>2.7336517981801325E-2</c:v>
                </c:pt>
                <c:pt idx="98">
                  <c:v>2.3898276138384231E-2</c:v>
                </c:pt>
                <c:pt idx="99">
                  <c:v>2.2712118134597788E-2</c:v>
                </c:pt>
                <c:pt idx="100">
                  <c:v>2.2099106802615273E-2</c:v>
                </c:pt>
                <c:pt idx="101">
                  <c:v>2.5377534155417512E-2</c:v>
                </c:pt>
                <c:pt idx="102">
                  <c:v>2.5828923804869182E-2</c:v>
                </c:pt>
                <c:pt idx="103">
                  <c:v>2.7860552528013144E-2</c:v>
                </c:pt>
                <c:pt idx="104">
                  <c:v>2.6801627001293217E-2</c:v>
                </c:pt>
                <c:pt idx="105">
                  <c:v>2.6651375232702272E-2</c:v>
                </c:pt>
                <c:pt idx="106">
                  <c:v>2.7081314455088674E-2</c:v>
                </c:pt>
                <c:pt idx="107">
                  <c:v>2.761156280384135E-2</c:v>
                </c:pt>
                <c:pt idx="108">
                  <c:v>2.7350237121887257E-2</c:v>
                </c:pt>
                <c:pt idx="109">
                  <c:v>2.6466265459992623E-2</c:v>
                </c:pt>
                <c:pt idx="110">
                  <c:v>2.7986553191842012E-2</c:v>
                </c:pt>
                <c:pt idx="111">
                  <c:v>2.77649092810269E-2</c:v>
                </c:pt>
                <c:pt idx="112">
                  <c:v>2.7570493600999335E-2</c:v>
                </c:pt>
                <c:pt idx="113">
                  <c:v>2.6007648213555813E-2</c:v>
                </c:pt>
                <c:pt idx="114">
                  <c:v>2.5709415371696645E-2</c:v>
                </c:pt>
                <c:pt idx="115">
                  <c:v>2.6249152790978753E-2</c:v>
                </c:pt>
                <c:pt idx="116">
                  <c:v>2.3581568720826063E-2</c:v>
                </c:pt>
                <c:pt idx="117">
                  <c:v>2.6759572159752245E-2</c:v>
                </c:pt>
                <c:pt idx="118">
                  <c:v>3.7971416908208461E-2</c:v>
                </c:pt>
                <c:pt idx="119">
                  <c:v>7.6952715623108292E-2</c:v>
                </c:pt>
                <c:pt idx="120">
                  <c:v>0.11846426943857029</c:v>
                </c:pt>
                <c:pt idx="121">
                  <c:v>0.14364896688507939</c:v>
                </c:pt>
                <c:pt idx="122">
                  <c:v>0.14345993344560512</c:v>
                </c:pt>
                <c:pt idx="123">
                  <c:v>0.14318872515884917</c:v>
                </c:pt>
                <c:pt idx="124">
                  <c:v>0.13426159396974052</c:v>
                </c:pt>
                <c:pt idx="125">
                  <c:v>0.12779992170886273</c:v>
                </c:pt>
                <c:pt idx="126">
                  <c:v>0.10031756910033791</c:v>
                </c:pt>
                <c:pt idx="127">
                  <c:v>7.7674635249830759E-2</c:v>
                </c:pt>
                <c:pt idx="128">
                  <c:v>5.3659163641688469E-2</c:v>
                </c:pt>
                <c:pt idx="129">
                  <c:v>4.3356000708846293E-2</c:v>
                </c:pt>
                <c:pt idx="130">
                  <c:v>3.9229340478903175E-2</c:v>
                </c:pt>
                <c:pt idx="131">
                  <c:v>3.8528183241604175E-2</c:v>
                </c:pt>
                <c:pt idx="132">
                  <c:v>3.5978757433539066E-2</c:v>
                </c:pt>
                <c:pt idx="133">
                  <c:v>4.4477040202720933E-2</c:v>
                </c:pt>
                <c:pt idx="134">
                  <c:v>4.4705646779094936E-2</c:v>
                </c:pt>
                <c:pt idx="135">
                  <c:v>4.3084400074447457E-2</c:v>
                </c:pt>
                <c:pt idx="136">
                  <c:v>3.589381250854147E-2</c:v>
                </c:pt>
                <c:pt idx="137">
                  <c:v>3.0956473940044221E-2</c:v>
                </c:pt>
                <c:pt idx="138">
                  <c:v>3.0978560211406599E-2</c:v>
                </c:pt>
                <c:pt idx="139">
                  <c:v>2.9254177804772918E-2</c:v>
                </c:pt>
                <c:pt idx="140">
                  <c:v>2.869632819440654E-2</c:v>
                </c:pt>
                <c:pt idx="141">
                  <c:v>2.7731445953932163E-2</c:v>
                </c:pt>
                <c:pt idx="142">
                  <c:v>2.9341225063515643E-2</c:v>
                </c:pt>
                <c:pt idx="143">
                  <c:v>3.068920238145046E-2</c:v>
                </c:pt>
                <c:pt idx="144">
                  <c:v>3.0511274831074402E-2</c:v>
                </c:pt>
                <c:pt idx="145">
                  <c:v>2.833293506025052E-2</c:v>
                </c:pt>
                <c:pt idx="146">
                  <c:v>2.7907116770233276E-2</c:v>
                </c:pt>
                <c:pt idx="147">
                  <c:v>2.6971718597841962E-2</c:v>
                </c:pt>
                <c:pt idx="148">
                  <c:v>2.3858913366476095E-2</c:v>
                </c:pt>
                <c:pt idx="149">
                  <c:v>2.221639198993643E-2</c:v>
                </c:pt>
                <c:pt idx="150">
                  <c:v>2.3446478353368213E-2</c:v>
                </c:pt>
                <c:pt idx="151">
                  <c:v>2.5450676085122637E-2</c:v>
                </c:pt>
                <c:pt idx="152">
                  <c:v>3.0111760841785754E-2</c:v>
                </c:pt>
                <c:pt idx="153">
                  <c:v>3.007446912566715E-2</c:v>
                </c:pt>
                <c:pt idx="154">
                  <c:v>3.1194224783935767E-2</c:v>
                </c:pt>
                <c:pt idx="155">
                  <c:v>2.97806914110701E-2</c:v>
                </c:pt>
                <c:pt idx="156">
                  <c:v>3.0519858936911084E-2</c:v>
                </c:pt>
                <c:pt idx="157">
                  <c:v>3.1196007489482092E-2</c:v>
                </c:pt>
                <c:pt idx="158">
                  <c:v>2.835607761970356E-2</c:v>
                </c:pt>
                <c:pt idx="159">
                  <c:v>2.6932491295991616E-2</c:v>
                </c:pt>
                <c:pt idx="160">
                  <c:v>2.4021361168764681E-2</c:v>
                </c:pt>
              </c:numCache>
            </c:numRef>
          </c:yVal>
          <c:smooth val="1"/>
        </c:ser>
        <c:ser>
          <c:idx val="3"/>
          <c:order val="3"/>
          <c:tx>
            <c:v>Fouled with Crude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Values'!$AC$2:$AC$162</c:f>
              <c:numCache>
                <c:formatCode>General</c:formatCode>
                <c:ptCount val="161"/>
                <c:pt idx="0">
                  <c:v>6.1802647000000002E-2</c:v>
                </c:pt>
                <c:pt idx="1">
                  <c:v>6.3075633000000006E-2</c:v>
                </c:pt>
                <c:pt idx="2">
                  <c:v>5.8072268000000003E-2</c:v>
                </c:pt>
                <c:pt idx="3">
                  <c:v>6.0347611000000002E-2</c:v>
                </c:pt>
                <c:pt idx="4">
                  <c:v>6.0660125000000002E-2</c:v>
                </c:pt>
                <c:pt idx="5">
                  <c:v>6.0539836E-2</c:v>
                </c:pt>
                <c:pt idx="6">
                  <c:v>5.7818771999999997E-2</c:v>
                </c:pt>
                <c:pt idx="7">
                  <c:v>5.7321156999999998E-2</c:v>
                </c:pt>
                <c:pt idx="8">
                  <c:v>5.7276777000000001E-2</c:v>
                </c:pt>
                <c:pt idx="9">
                  <c:v>5.6690296000000001E-2</c:v>
                </c:pt>
                <c:pt idx="10">
                  <c:v>5.7188185000000002E-2</c:v>
                </c:pt>
                <c:pt idx="11">
                  <c:v>5.6864497E-2</c:v>
                </c:pt>
                <c:pt idx="12">
                  <c:v>5.7095411999999998E-2</c:v>
                </c:pt>
                <c:pt idx="13">
                  <c:v>5.5285571999999998E-2</c:v>
                </c:pt>
                <c:pt idx="14">
                  <c:v>5.5870586999999999E-2</c:v>
                </c:pt>
                <c:pt idx="15">
                  <c:v>5.6712722E-2</c:v>
                </c:pt>
                <c:pt idx="16">
                  <c:v>5.7247983000000002E-2</c:v>
                </c:pt>
                <c:pt idx="17">
                  <c:v>5.8158298999999997E-2</c:v>
                </c:pt>
                <c:pt idx="18">
                  <c:v>6.1024869000000002E-2</c:v>
                </c:pt>
                <c:pt idx="19">
                  <c:v>6.5208510999999997E-2</c:v>
                </c:pt>
                <c:pt idx="20">
                  <c:v>6.9543453000000005E-2</c:v>
                </c:pt>
                <c:pt idx="21">
                  <c:v>7.8930715999999998E-2</c:v>
                </c:pt>
                <c:pt idx="22">
                  <c:v>8.9481821000000003E-2</c:v>
                </c:pt>
                <c:pt idx="23">
                  <c:v>0.108072547</c:v>
                </c:pt>
                <c:pt idx="24">
                  <c:v>0.12264066799999999</c:v>
                </c:pt>
                <c:pt idx="25">
                  <c:v>0.13848724900000001</c:v>
                </c:pt>
                <c:pt idx="26">
                  <c:v>0.16194170799999999</c:v>
                </c:pt>
                <c:pt idx="27">
                  <c:v>0.188761392</c:v>
                </c:pt>
                <c:pt idx="28">
                  <c:v>0.219814853</c:v>
                </c:pt>
                <c:pt idx="29">
                  <c:v>0.23996775000000001</c:v>
                </c:pt>
                <c:pt idx="30">
                  <c:v>0.25876390999999999</c:v>
                </c:pt>
                <c:pt idx="31">
                  <c:v>0.266150842</c:v>
                </c:pt>
                <c:pt idx="32">
                  <c:v>0.26906646000000001</c:v>
                </c:pt>
                <c:pt idx="33">
                  <c:v>0.261516319</c:v>
                </c:pt>
                <c:pt idx="34">
                  <c:v>0.25250372500000001</c:v>
                </c:pt>
                <c:pt idx="35">
                  <c:v>0.23583522800000001</c:v>
                </c:pt>
                <c:pt idx="36">
                  <c:v>0.22322687899999999</c:v>
                </c:pt>
                <c:pt idx="37">
                  <c:v>0.21009930399999999</c:v>
                </c:pt>
                <c:pt idx="38">
                  <c:v>0.19653976000000001</c:v>
                </c:pt>
                <c:pt idx="39">
                  <c:v>0.16950869399999999</c:v>
                </c:pt>
                <c:pt idx="40">
                  <c:v>0.150610617</c:v>
                </c:pt>
                <c:pt idx="41">
                  <c:v>0.129817817</c:v>
                </c:pt>
                <c:pt idx="42">
                  <c:v>0.123626561</c:v>
                </c:pt>
                <c:pt idx="43">
                  <c:v>0.106234008</c:v>
                </c:pt>
                <c:pt idx="44">
                  <c:v>9.8568316000000003E-2</c:v>
                </c:pt>
                <c:pt idx="45">
                  <c:v>8.9702736000000005E-2</c:v>
                </c:pt>
                <c:pt idx="46">
                  <c:v>8.8524064999999999E-2</c:v>
                </c:pt>
                <c:pt idx="47">
                  <c:v>8.1199346000000006E-2</c:v>
                </c:pt>
                <c:pt idx="48">
                  <c:v>7.5712301999999995E-2</c:v>
                </c:pt>
                <c:pt idx="49">
                  <c:v>6.7711996999999996E-2</c:v>
                </c:pt>
                <c:pt idx="50">
                  <c:v>6.6014862999999993E-2</c:v>
                </c:pt>
                <c:pt idx="51">
                  <c:v>6.1773779000000001E-2</c:v>
                </c:pt>
                <c:pt idx="52">
                  <c:v>6.3973330999999994E-2</c:v>
                </c:pt>
                <c:pt idx="53">
                  <c:v>6.0332287999999998E-2</c:v>
                </c:pt>
                <c:pt idx="54">
                  <c:v>5.8865156000000002E-2</c:v>
                </c:pt>
                <c:pt idx="55">
                  <c:v>5.5190757E-2</c:v>
                </c:pt>
                <c:pt idx="56">
                  <c:v>5.5223305E-2</c:v>
                </c:pt>
                <c:pt idx="57">
                  <c:v>5.6189884000000002E-2</c:v>
                </c:pt>
                <c:pt idx="58">
                  <c:v>5.5963385999999997E-2</c:v>
                </c:pt>
                <c:pt idx="59">
                  <c:v>5.6533504999999998E-2</c:v>
                </c:pt>
                <c:pt idx="60">
                  <c:v>5.7570742000000001E-2</c:v>
                </c:pt>
                <c:pt idx="61">
                  <c:v>5.6915518999999998E-2</c:v>
                </c:pt>
                <c:pt idx="62">
                  <c:v>5.7586471E-2</c:v>
                </c:pt>
                <c:pt idx="63">
                  <c:v>5.6394038E-2</c:v>
                </c:pt>
                <c:pt idx="64">
                  <c:v>5.729617E-2</c:v>
                </c:pt>
                <c:pt idx="65">
                  <c:v>5.8894791000000002E-2</c:v>
                </c:pt>
                <c:pt idx="66">
                  <c:v>6.1648894000000003E-2</c:v>
                </c:pt>
                <c:pt idx="67">
                  <c:v>6.4291190999999998E-2</c:v>
                </c:pt>
                <c:pt idx="68">
                  <c:v>6.8229439000000003E-2</c:v>
                </c:pt>
                <c:pt idx="69">
                  <c:v>7.8926752000000003E-2</c:v>
                </c:pt>
                <c:pt idx="70">
                  <c:v>8.9035695999999998E-2</c:v>
                </c:pt>
                <c:pt idx="71">
                  <c:v>0.10472034</c:v>
                </c:pt>
                <c:pt idx="72">
                  <c:v>0.116595659</c:v>
                </c:pt>
                <c:pt idx="73">
                  <c:v>0.136947454</c:v>
                </c:pt>
                <c:pt idx="74">
                  <c:v>0.168204363</c:v>
                </c:pt>
                <c:pt idx="75">
                  <c:v>0.19959603000000001</c:v>
                </c:pt>
                <c:pt idx="76">
                  <c:v>0.23414506800000001</c:v>
                </c:pt>
                <c:pt idx="77">
                  <c:v>0.24770815299999999</c:v>
                </c:pt>
                <c:pt idx="78">
                  <c:v>0.26192583200000003</c:v>
                </c:pt>
                <c:pt idx="79">
                  <c:v>0.26311288199999999</c:v>
                </c:pt>
                <c:pt idx="80">
                  <c:v>0.26004864700000002</c:v>
                </c:pt>
                <c:pt idx="81">
                  <c:v>0.25285456899999997</c:v>
                </c:pt>
                <c:pt idx="82">
                  <c:v>0.24473116</c:v>
                </c:pt>
                <c:pt idx="83">
                  <c:v>0.22843575899999999</c:v>
                </c:pt>
                <c:pt idx="84">
                  <c:v>0.20886706899999999</c:v>
                </c:pt>
                <c:pt idx="85">
                  <c:v>0.18719638499999999</c:v>
                </c:pt>
                <c:pt idx="86">
                  <c:v>0.185717991</c:v>
                </c:pt>
                <c:pt idx="87">
                  <c:v>0.17330029699999999</c:v>
                </c:pt>
                <c:pt idx="88">
                  <c:v>0.156948852</c:v>
                </c:pt>
                <c:pt idx="89">
                  <c:v>0.133235936</c:v>
                </c:pt>
                <c:pt idx="90">
                  <c:v>0.11812600700000001</c:v>
                </c:pt>
                <c:pt idx="91">
                  <c:v>0.112537395</c:v>
                </c:pt>
                <c:pt idx="92">
                  <c:v>0.100597134</c:v>
                </c:pt>
                <c:pt idx="93">
                  <c:v>9.1610797999999993E-2</c:v>
                </c:pt>
                <c:pt idx="94">
                  <c:v>8.1184985000000001E-2</c:v>
                </c:pt>
                <c:pt idx="95">
                  <c:v>7.8748794999999996E-2</c:v>
                </c:pt>
                <c:pt idx="96">
                  <c:v>7.3277384000000001E-2</c:v>
                </c:pt>
                <c:pt idx="97">
                  <c:v>6.9225093000000001E-2</c:v>
                </c:pt>
                <c:pt idx="98">
                  <c:v>6.4573041999999997E-2</c:v>
                </c:pt>
                <c:pt idx="99">
                  <c:v>6.4073049000000007E-2</c:v>
                </c:pt>
                <c:pt idx="100">
                  <c:v>6.0768722999999997E-2</c:v>
                </c:pt>
                <c:pt idx="101">
                  <c:v>6.0448089000000003E-2</c:v>
                </c:pt>
                <c:pt idx="102">
                  <c:v>5.835953E-2</c:v>
                </c:pt>
                <c:pt idx="103">
                  <c:v>5.6016868999999997E-2</c:v>
                </c:pt>
                <c:pt idx="104">
                  <c:v>5.4122432999999998E-2</c:v>
                </c:pt>
                <c:pt idx="105">
                  <c:v>5.5847888999999998E-2</c:v>
                </c:pt>
                <c:pt idx="106">
                  <c:v>6.0623748999999998E-2</c:v>
                </c:pt>
                <c:pt idx="107">
                  <c:v>6.1835818000000001E-2</c:v>
                </c:pt>
                <c:pt idx="108">
                  <c:v>5.8575466E-2</c:v>
                </c:pt>
                <c:pt idx="109">
                  <c:v>5.5745573E-2</c:v>
                </c:pt>
                <c:pt idx="110">
                  <c:v>5.2538979E-2</c:v>
                </c:pt>
                <c:pt idx="111">
                  <c:v>5.0049109000000001E-2</c:v>
                </c:pt>
                <c:pt idx="112">
                  <c:v>4.9929774000000003E-2</c:v>
                </c:pt>
                <c:pt idx="113">
                  <c:v>5.4487604000000002E-2</c:v>
                </c:pt>
                <c:pt idx="114">
                  <c:v>6.0891919000000003E-2</c:v>
                </c:pt>
                <c:pt idx="115">
                  <c:v>6.1432263000000001E-2</c:v>
                </c:pt>
                <c:pt idx="116">
                  <c:v>6.6637761000000004E-2</c:v>
                </c:pt>
                <c:pt idx="117">
                  <c:v>7.3777213999999994E-2</c:v>
                </c:pt>
                <c:pt idx="118">
                  <c:v>8.8575491000000006E-2</c:v>
                </c:pt>
                <c:pt idx="119">
                  <c:v>0.10813036199999999</c:v>
                </c:pt>
                <c:pt idx="120">
                  <c:v>0.12864404300000001</c:v>
                </c:pt>
                <c:pt idx="121">
                  <c:v>0.150279212</c:v>
                </c:pt>
                <c:pt idx="122">
                  <c:v>0.173363089</c:v>
                </c:pt>
                <c:pt idx="123">
                  <c:v>0.201226356</c:v>
                </c:pt>
                <c:pt idx="124">
                  <c:v>0.22871849299999999</c:v>
                </c:pt>
                <c:pt idx="125">
                  <c:v>0.237810671</c:v>
                </c:pt>
                <c:pt idx="126">
                  <c:v>0.244663402</c:v>
                </c:pt>
                <c:pt idx="127">
                  <c:v>0.24182424999999999</c:v>
                </c:pt>
                <c:pt idx="128">
                  <c:v>0.23630441299999999</c:v>
                </c:pt>
                <c:pt idx="129">
                  <c:v>0.22022712899999999</c:v>
                </c:pt>
                <c:pt idx="130">
                  <c:v>0.197606586</c:v>
                </c:pt>
                <c:pt idx="131">
                  <c:v>0.17612057</c:v>
                </c:pt>
                <c:pt idx="132">
                  <c:v>0.14449120800000001</c:v>
                </c:pt>
                <c:pt idx="133">
                  <c:v>0.135668346</c:v>
                </c:pt>
                <c:pt idx="134">
                  <c:v>0.121645685</c:v>
                </c:pt>
                <c:pt idx="135">
                  <c:v>0.11698288799999999</c:v>
                </c:pt>
                <c:pt idx="136">
                  <c:v>9.4671672999999998E-2</c:v>
                </c:pt>
                <c:pt idx="137">
                  <c:v>8.7521636E-2</c:v>
                </c:pt>
                <c:pt idx="138">
                  <c:v>8.2502131000000006E-2</c:v>
                </c:pt>
                <c:pt idx="139">
                  <c:v>7.9655891000000006E-2</c:v>
                </c:pt>
                <c:pt idx="140">
                  <c:v>7.3071371999999996E-2</c:v>
                </c:pt>
                <c:pt idx="141">
                  <c:v>6.2349184000000002E-2</c:v>
                </c:pt>
                <c:pt idx="142">
                  <c:v>5.6322464000000003E-2</c:v>
                </c:pt>
                <c:pt idx="143">
                  <c:v>5.2116897000000002E-2</c:v>
                </c:pt>
                <c:pt idx="144">
                  <c:v>5.1493968000000001E-2</c:v>
                </c:pt>
                <c:pt idx="145">
                  <c:v>5.8185566000000001E-2</c:v>
                </c:pt>
                <c:pt idx="146">
                  <c:v>5.5661620000000002E-2</c:v>
                </c:pt>
                <c:pt idx="147">
                  <c:v>6.0972620999999998E-2</c:v>
                </c:pt>
                <c:pt idx="148">
                  <c:v>5.7088581999999999E-2</c:v>
                </c:pt>
                <c:pt idx="149">
                  <c:v>5.7801193000000001E-2</c:v>
                </c:pt>
                <c:pt idx="150">
                  <c:v>5.5942509000000001E-2</c:v>
                </c:pt>
                <c:pt idx="151">
                  <c:v>5.1087371999999999E-2</c:v>
                </c:pt>
                <c:pt idx="152">
                  <c:v>4.9121652000000002E-2</c:v>
                </c:pt>
                <c:pt idx="153">
                  <c:v>4.5730864000000003E-2</c:v>
                </c:pt>
                <c:pt idx="154">
                  <c:v>5.0541098999999999E-2</c:v>
                </c:pt>
                <c:pt idx="155">
                  <c:v>5.1812727000000003E-2</c:v>
                </c:pt>
                <c:pt idx="156">
                  <c:v>5.4152945000000001E-2</c:v>
                </c:pt>
                <c:pt idx="157">
                  <c:v>5.2392234000000003E-2</c:v>
                </c:pt>
                <c:pt idx="158">
                  <c:v>5.3125062000000001E-2</c:v>
                </c:pt>
                <c:pt idx="159">
                  <c:v>5.4868660999999999E-2</c:v>
                </c:pt>
                <c:pt idx="160">
                  <c:v>5.3617348000000002E-2</c:v>
                </c:pt>
              </c:numCache>
            </c:numRef>
          </c:yVal>
          <c:smooth val="1"/>
        </c:ser>
        <c:axId val="86246144"/>
        <c:axId val="86247680"/>
      </c:scatterChart>
      <c:valAx>
        <c:axId val="86246144"/>
        <c:scaling>
          <c:orientation val="minMax"/>
        </c:scaling>
        <c:axPos val="b"/>
        <c:numFmt formatCode="General" sourceLinked="1"/>
        <c:tickLblPos val="nextTo"/>
        <c:crossAx val="86247680"/>
        <c:crosses val="autoZero"/>
        <c:crossBetween val="midCat"/>
      </c:valAx>
      <c:valAx>
        <c:axId val="86247680"/>
        <c:scaling>
          <c:orientation val="minMax"/>
        </c:scaling>
        <c:axPos val="l"/>
        <c:numFmt formatCode="General" sourceLinked="1"/>
        <c:tickLblPos val="nextTo"/>
        <c:crossAx val="86246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274674609955353"/>
          <c:y val="0.27274460380837662"/>
          <c:w val="0.30401767227776916"/>
          <c:h val="0.27320737882268981"/>
        </c:manualLayout>
      </c:layout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5.1369863013698613E-2"/>
          <c:y val="0.23437544703568797"/>
          <c:w val="0.91095890410959024"/>
          <c:h val="0.64453247934814295"/>
        </c:manualLayout>
      </c:layout>
      <c:scatterChart>
        <c:scatterStyle val="smoothMarker"/>
        <c:ser>
          <c:idx val="0"/>
          <c:order val="0"/>
          <c:tx>
            <c:v>Mach=0.3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Eq val="1"/>
            <c:trendlineLbl>
              <c:layout>
                <c:manualLayout>
                  <c:x val="-2.1261429611248901E-2"/>
                  <c:y val="-0.35308821111374905"/>
                </c:manualLayout>
              </c:layout>
              <c:tx>
                <c:rich>
                  <a:bodyPr/>
                  <a:lstStyle/>
                  <a:p>
                    <a:pPr>
                      <a:defRPr sz="5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fr-FR" sz="8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y = -1E-09x</a:t>
                    </a:r>
                    <a:r>
                      <a:rPr lang="fr-FR" sz="825" b="1" i="0" u="none" strike="noStrike" baseline="3000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6</a:t>
                    </a:r>
                    <a:r>
                      <a:rPr lang="fr-FR" sz="8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+ 2E-08x</a:t>
                    </a:r>
                    <a:r>
                      <a:rPr lang="fr-FR" sz="825" b="1" i="0" u="none" strike="noStrike" baseline="3000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5</a:t>
                    </a:r>
                    <a:r>
                      <a:rPr lang="fr-FR" sz="8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+ 2E-06x</a:t>
                    </a:r>
                    <a:r>
                      <a:rPr lang="fr-FR" sz="12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rPr>
                      <a:t>4</a:t>
                    </a:r>
                    <a:r>
                      <a:rPr lang="fr-FR" sz="8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- 4E-05x</a:t>
                    </a:r>
                    <a:r>
                      <a:rPr lang="fr-FR" sz="825" b="1" i="0" u="none" strike="noStrike" baseline="3000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3</a:t>
                    </a:r>
                    <a:r>
                      <a:rPr lang="fr-FR" sz="8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- 0.0014x</a:t>
                    </a:r>
                    <a:r>
                      <a:rPr lang="fr-FR" sz="825" b="1" i="0" u="none" strike="noStrike" baseline="3000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2</a:t>
                    </a:r>
                    <a:r>
                      <a:rPr lang="fr-FR" sz="8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+ 0.0106x + 0.0661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-6.7318435754189938</c:v>
              </c:pt>
              <c:pt idx="1">
                <c:v>-2.4177049180327872</c:v>
              </c:pt>
              <c:pt idx="2">
                <c:v>-1.3548543689320389</c:v>
              </c:pt>
              <c:pt idx="3">
                <c:v>-0.83478260869565202</c:v>
              </c:pt>
              <c:pt idx="4">
                <c:v>-0.5109137994820554</c:v>
              </c:pt>
              <c:pt idx="5">
                <c:v>-0.28077826232807862</c:v>
              </c:pt>
              <c:pt idx="6">
                <c:v>-0.21740547588005246</c:v>
              </c:pt>
              <c:pt idx="7">
                <c:v>-0.165341812400636</c:v>
              </c:pt>
              <c:pt idx="8">
                <c:v>-0.12117426608369822</c:v>
              </c:pt>
              <c:pt idx="9">
                <c:v>-8.4300549786194265E-2</c:v>
              </c:pt>
              <c:pt idx="10">
                <c:v>-5.4692169754931456E-2</c:v>
              </c:pt>
              <c:pt idx="11">
                <c:v>-3.0536614289949606E-2</c:v>
              </c:pt>
              <c:pt idx="12">
                <c:v>-1.4568764568764599E-2</c:v>
              </c:pt>
              <c:pt idx="13">
                <c:v>-3.7539705457695716E-3</c:v>
              </c:pt>
              <c:pt idx="14">
                <c:v>3.7227949599083683E-3</c:v>
              </c:pt>
              <c:pt idx="15">
                <c:v>8.3184789067141992E-3</c:v>
              </c:pt>
              <c:pt idx="16">
                <c:v>8.2766775051729205E-3</c:v>
              </c:pt>
              <c:pt idx="17">
                <c:v>4.7142015321155004E-3</c:v>
              </c:pt>
              <c:pt idx="18">
                <c:v>-5.2941176470588155E-3</c:v>
              </c:pt>
              <c:pt idx="19">
                <c:v>-1.6774573278399103E-2</c:v>
              </c:pt>
              <c:pt idx="20">
                <c:v>-3.1600708800945176E-2</c:v>
              </c:pt>
              <c:pt idx="21">
                <c:v>-5.5324211778703114E-2</c:v>
              </c:pt>
              <c:pt idx="22">
                <c:v>-8.1804511278195491E-2</c:v>
              </c:pt>
              <c:pt idx="23">
                <c:v>-0.11691842900302098</c:v>
              </c:pt>
              <c:pt idx="24">
                <c:v>-0.1645962732919253</c:v>
              </c:pt>
              <c:pt idx="25">
                <c:v>-0.21858097359210943</c:v>
              </c:pt>
              <c:pt idx="26">
                <c:v>-0.4034129692832773</c:v>
              </c:pt>
              <c:pt idx="27">
                <c:v>-0.7038796516231226</c:v>
              </c:pt>
              <c:pt idx="28">
                <c:v>-1.1548837209302347</c:v>
              </c:pt>
              <c:pt idx="29">
                <c:v>-1.797045951859956</c:v>
              </c:pt>
              <c:pt idx="30">
                <c:v>-3.2496159754224272</c:v>
              </c:pt>
            </c:numLit>
          </c:yVal>
          <c:smooth val="1"/>
        </c:ser>
        <c:ser>
          <c:idx val="1"/>
          <c:order val="1"/>
          <c:tx>
            <c:v>Mach=0.35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-6.9416666666666753</c:v>
              </c:pt>
              <c:pt idx="1">
                <c:v>-2.4819863680623246</c:v>
              </c:pt>
              <c:pt idx="2">
                <c:v>-1.4039087947882738</c:v>
              </c:pt>
              <c:pt idx="3">
                <c:v>-0.86267281105990923</c:v>
              </c:pt>
              <c:pt idx="4">
                <c:v>-0.51711859764448165</c:v>
              </c:pt>
              <c:pt idx="5">
                <c:v>-0.28736196319018487</c:v>
              </c:pt>
              <c:pt idx="6">
                <c:v>-0.22320152453549327</c:v>
              </c:pt>
              <c:pt idx="7">
                <c:v>-0.16720554272517299</c:v>
              </c:pt>
              <c:pt idx="8">
                <c:v>-0.11828442437923219</c:v>
              </c:pt>
              <c:pt idx="9">
                <c:v>-7.9190497140343416E-2</c:v>
              </c:pt>
              <c:pt idx="10">
                <c:v>-5.2232336367576904E-2</c:v>
              </c:pt>
              <c:pt idx="11">
                <c:v>-3.0277185501066197E-2</c:v>
              </c:pt>
              <c:pt idx="12">
                <c:v>-1.37362637362637E-2</c:v>
              </c:pt>
              <c:pt idx="13">
                <c:v>-3.9715719063545185E-3</c:v>
              </c:pt>
              <c:pt idx="14">
                <c:v>4.3622766929788124E-3</c:v>
              </c:pt>
              <c:pt idx="15">
                <c:v>8.4691933093373074E-3</c:v>
              </c:pt>
              <c:pt idx="16">
                <c:v>7.5917334458034834E-3</c:v>
              </c:pt>
              <c:pt idx="17">
                <c:v>2.9498525073746299E-3</c:v>
              </c:pt>
              <c:pt idx="18">
                <c:v>-4.0059034366434704E-3</c:v>
              </c:pt>
              <c:pt idx="19">
                <c:v>-1.5221987315010628E-2</c:v>
              </c:pt>
              <c:pt idx="20">
                <c:v>-3.1383432963279272E-2</c:v>
              </c:pt>
              <c:pt idx="21">
                <c:v>-5.2483801295896408E-2</c:v>
              </c:pt>
              <c:pt idx="22">
                <c:v>-8.2185792349726783E-2</c:v>
              </c:pt>
              <c:pt idx="23">
                <c:v>-0.11896322552060323</c:v>
              </c:pt>
              <c:pt idx="24">
                <c:v>-0.16576576576576599</c:v>
              </c:pt>
              <c:pt idx="25">
                <c:v>-0.22025723472668801</c:v>
              </c:pt>
              <c:pt idx="26">
                <c:v>-0.41758793969849262</c:v>
              </c:pt>
              <c:pt idx="27">
                <c:v>-0.73381924198250703</c:v>
              </c:pt>
              <c:pt idx="28">
                <c:v>-1.2979742173112312</c:v>
              </c:pt>
              <c:pt idx="29">
                <c:v>-2.0112798264642024</c:v>
              </c:pt>
              <c:pt idx="30">
                <c:v>-3.6339231238560101</c:v>
              </c:pt>
            </c:numLit>
          </c:yVal>
          <c:smooth val="1"/>
        </c:ser>
        <c:ser>
          <c:idx val="2"/>
          <c:order val="2"/>
          <c:tx>
            <c:v>Mach=0.4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-5.6703372333103905</c:v>
              </c:pt>
              <c:pt idx="1">
                <c:v>-2.4193181818181761</c:v>
              </c:pt>
              <c:pt idx="2">
                <c:v>-1.3749287749287773</c:v>
              </c:pt>
              <c:pt idx="3">
                <c:v>-0.81680473372781104</c:v>
              </c:pt>
              <c:pt idx="4">
                <c:v>-0.49731471535982985</c:v>
              </c:pt>
              <c:pt idx="5">
                <c:v>-0.28164867517173697</c:v>
              </c:pt>
              <c:pt idx="6">
                <c:v>-0.21821631878557943</c:v>
              </c:pt>
              <c:pt idx="7">
                <c:v>-0.162790697674419</c:v>
              </c:pt>
              <c:pt idx="8">
                <c:v>-0.116274896823973</c:v>
              </c:pt>
              <c:pt idx="9">
                <c:v>-8.3245149911816765E-2</c:v>
              </c:pt>
              <c:pt idx="10">
                <c:v>-5.2313535911602399E-2</c:v>
              </c:pt>
              <c:pt idx="11">
                <c:v>-2.9827850690301701E-2</c:v>
              </c:pt>
              <c:pt idx="12">
                <c:v>-1.4609571788413147E-2</c:v>
              </c:pt>
              <c:pt idx="13">
                <c:v>-3.6514522821576812E-3</c:v>
              </c:pt>
              <c:pt idx="14">
                <c:v>1.9769357495881441E-3</c:v>
              </c:pt>
              <c:pt idx="15">
                <c:v>2.8305028305028301E-3</c:v>
              </c:pt>
              <c:pt idx="16">
                <c:v>2.9850746268656699E-3</c:v>
              </c:pt>
              <c:pt idx="17">
                <c:v>-4.97760079641615E-4</c:v>
              </c:pt>
              <c:pt idx="18">
                <c:v>-9.0045022511255884E-3</c:v>
              </c:pt>
              <c:pt idx="19">
                <c:v>-1.9321236559139799E-2</c:v>
              </c:pt>
              <c:pt idx="20">
                <c:v>-3.4599156118143501E-2</c:v>
              </c:pt>
              <c:pt idx="21">
                <c:v>-5.9136098731573522E-2</c:v>
              </c:pt>
              <c:pt idx="22">
                <c:v>-8.9096897209221745E-2</c:v>
              </c:pt>
              <c:pt idx="23">
                <c:v>-0.12873035493554688</c:v>
              </c:pt>
              <c:pt idx="24">
                <c:v>-0.17724249505662465</c:v>
              </c:pt>
              <c:pt idx="25">
                <c:v>-0.23907407407407397</c:v>
              </c:pt>
              <c:pt idx="26">
                <c:v>-0.44328845369237002</c:v>
              </c:pt>
              <c:pt idx="27">
                <c:v>-0.77340602038397765</c:v>
              </c:pt>
              <c:pt idx="28">
                <c:v>-1.3861900397189142</c:v>
              </c:pt>
              <c:pt idx="29">
                <c:v>-2.0413793103448277</c:v>
              </c:pt>
              <c:pt idx="30">
                <c:v>-3.8283695103483089</c:v>
              </c:pt>
            </c:numLit>
          </c:yVal>
          <c:smooth val="1"/>
        </c:ser>
        <c:axId val="79510144"/>
        <c:axId val="79520896"/>
      </c:scatterChart>
      <c:valAx>
        <c:axId val="79510144"/>
        <c:scaling>
          <c:orientation val="minMax"/>
          <c:max val="50"/>
          <c:min val="-50"/>
        </c:scaling>
        <c:axPos val="b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Yaw angle (degrees)</a:t>
                </a:r>
              </a:p>
            </c:rich>
          </c:tx>
          <c:layout>
            <c:manualLayout>
              <c:xMode val="edge"/>
              <c:yMode val="edge"/>
              <c:x val="0.40410958904109601"/>
              <c:y val="0.898439140419945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20896"/>
        <c:crosses val="autoZero"/>
        <c:crossBetween val="midCat"/>
        <c:majorUnit val="10"/>
      </c:valAx>
      <c:valAx>
        <c:axId val="795208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0" i="0" u="none" strike="noStrike" baseline="0">
                    <a:latin typeface="Calibri"/>
                    <a:ea typeface="Calibri"/>
                    <a:cs typeface="Calibri"/>
                  </a:rPr>
                  <a:t>Coefficient kt</a:t>
                </a:r>
              </a:p>
            </c:rich>
          </c:tx>
          <c:layout>
            <c:manualLayout>
              <c:xMode val="edge"/>
              <c:yMode val="edge"/>
              <c:x val="8.5616078812066551E-3"/>
              <c:y val="0.4023445702099750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1014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524642289348197"/>
          <c:y val="2.2099507131353412E-2"/>
          <c:w val="0.3974562798092226"/>
          <c:h val="0.1325970427881204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899999956" l="0.78740157499999996" r="0.78740157499999996" t="0.98425196899999956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8993288590604064E-2"/>
          <c:y val="0.21705508514673152"/>
          <c:w val="0.79362416107382505"/>
          <c:h val="0.58527353316350705"/>
        </c:manualLayout>
      </c:layout>
      <c:scatterChart>
        <c:scatterStyle val="smoothMarker"/>
        <c:ser>
          <c:idx val="0"/>
          <c:order val="0"/>
          <c:tx>
            <c:v>Mach=0.3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Eq val="1"/>
            <c:trendlineLbl>
              <c:layout>
                <c:manualLayout>
                  <c:x val="2.5371893694305099E-6"/>
                  <c:y val="-0.3930492995157646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0.94762569832402421</c:v>
              </c:pt>
              <c:pt idx="1">
                <c:v>0.64229508196721297</c:v>
              </c:pt>
              <c:pt idx="2">
                <c:v>0.65655339805825197</c:v>
              </c:pt>
              <c:pt idx="3">
                <c:v>0.73643892339544503</c:v>
              </c:pt>
              <c:pt idx="4">
                <c:v>0.7881982981872</c:v>
              </c:pt>
              <c:pt idx="5">
                <c:v>0.79956390472995365</c:v>
              </c:pt>
              <c:pt idx="6">
                <c:v>0.79595827900912663</c:v>
              </c:pt>
              <c:pt idx="7">
                <c:v>0.80158982511923649</c:v>
              </c:pt>
              <c:pt idx="8">
                <c:v>0.81105559025609064</c:v>
              </c:pt>
              <c:pt idx="9">
                <c:v>0.80635308491142188</c:v>
              </c:pt>
              <c:pt idx="10">
                <c:v>0.79572624028690997</c:v>
              </c:pt>
              <c:pt idx="11">
                <c:v>0.80521790690779649</c:v>
              </c:pt>
              <c:pt idx="12">
                <c:v>0.78540209790209758</c:v>
              </c:pt>
              <c:pt idx="13">
                <c:v>0.77764943690442134</c:v>
              </c:pt>
              <c:pt idx="14">
                <c:v>0.77033218785795865</c:v>
              </c:pt>
              <c:pt idx="15">
                <c:v>0.78877005347593665</c:v>
              </c:pt>
              <c:pt idx="16">
                <c:v>0.77549512267218645</c:v>
              </c:pt>
              <c:pt idx="17">
                <c:v>0.77003535651149346</c:v>
              </c:pt>
              <c:pt idx="18">
                <c:v>0.77161764705882474</c:v>
              </c:pt>
              <c:pt idx="19">
                <c:v>0.76618599175985902</c:v>
              </c:pt>
              <c:pt idx="20">
                <c:v>0.76831069108092098</c:v>
              </c:pt>
              <c:pt idx="21">
                <c:v>0.75996430696014305</c:v>
              </c:pt>
              <c:pt idx="22">
                <c:v>0.75804511278195563</c:v>
              </c:pt>
              <c:pt idx="23">
                <c:v>0.73444108761329474</c:v>
              </c:pt>
              <c:pt idx="24">
                <c:v>0.7392857142857151</c:v>
              </c:pt>
              <c:pt idx="25">
                <c:v>0.73608017817371962</c:v>
              </c:pt>
              <c:pt idx="26">
                <c:v>0.68924914675767901</c:v>
              </c:pt>
              <c:pt idx="27">
                <c:v>0.72387173396674664</c:v>
              </c:pt>
              <c:pt idx="28">
                <c:v>0.70046511627907149</c:v>
              </c:pt>
              <c:pt idx="29">
                <c:v>0.56701312910284341</c:v>
              </c:pt>
              <c:pt idx="30">
                <c:v>0.47964669738863386</c:v>
              </c:pt>
            </c:numLit>
          </c:yVal>
          <c:smooth val="1"/>
        </c:ser>
        <c:ser>
          <c:idx val="1"/>
          <c:order val="1"/>
          <c:tx>
            <c:v>Mach=0.35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0.9833333333333325</c:v>
              </c:pt>
              <c:pt idx="1">
                <c:v>0.68695228821811105</c:v>
              </c:pt>
              <c:pt idx="2">
                <c:v>0.69525877669200165</c:v>
              </c:pt>
              <c:pt idx="3">
                <c:v>0.76774193548387482</c:v>
              </c:pt>
              <c:pt idx="4">
                <c:v>0.82826622843056696</c:v>
              </c:pt>
              <c:pt idx="5">
                <c:v>0.8101840490797545</c:v>
              </c:pt>
              <c:pt idx="6">
                <c:v>0.81479275845640864</c:v>
              </c:pt>
              <c:pt idx="7">
                <c:v>0.80969976905311936</c:v>
              </c:pt>
              <c:pt idx="8">
                <c:v>0.80959367945823901</c:v>
              </c:pt>
              <c:pt idx="9">
                <c:v>0.80301363836339723</c:v>
              </c:pt>
              <c:pt idx="10">
                <c:v>0.80385782401387273</c:v>
              </c:pt>
              <c:pt idx="11">
                <c:v>0.79307036247334695</c:v>
              </c:pt>
              <c:pt idx="12">
                <c:v>0.79395604395604358</c:v>
              </c:pt>
              <c:pt idx="13">
                <c:v>0.78020484949832802</c:v>
              </c:pt>
              <c:pt idx="14">
                <c:v>0.7746157041960966</c:v>
              </c:pt>
              <c:pt idx="15">
                <c:v>0.77948337920813004</c:v>
              </c:pt>
              <c:pt idx="16">
                <c:v>0.7779417967102501</c:v>
              </c:pt>
              <c:pt idx="17">
                <c:v>0.77412557943531524</c:v>
              </c:pt>
              <c:pt idx="18">
                <c:v>0.7737718743411367</c:v>
              </c:pt>
              <c:pt idx="19">
                <c:v>0.77336152219873211</c:v>
              </c:pt>
              <c:pt idx="20">
                <c:v>0.77423142613151286</c:v>
              </c:pt>
              <c:pt idx="21">
                <c:v>0.77429805615550984</c:v>
              </c:pt>
              <c:pt idx="22">
                <c:v>0.76655737704918137</c:v>
              </c:pt>
              <c:pt idx="23">
                <c:v>0.75919361984935763</c:v>
              </c:pt>
              <c:pt idx="24">
                <c:v>0.7470720720720736</c:v>
              </c:pt>
              <c:pt idx="25">
                <c:v>0.72909967845659485</c:v>
              </c:pt>
              <c:pt idx="26">
                <c:v>0.71796482412060303</c:v>
              </c:pt>
              <c:pt idx="27">
                <c:v>0.74212827988338348</c:v>
              </c:pt>
              <c:pt idx="28">
                <c:v>0.83462246777163851</c:v>
              </c:pt>
              <c:pt idx="29">
                <c:v>0.68221258134490037</c:v>
              </c:pt>
              <c:pt idx="30">
                <c:v>0.56589383770591795</c:v>
              </c:pt>
            </c:numLit>
          </c:yVal>
          <c:smooth val="1"/>
        </c:ser>
        <c:ser>
          <c:idx val="2"/>
          <c:order val="2"/>
          <c:tx>
            <c:v>Mach=0.4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0.72401927047488246</c:v>
              </c:pt>
              <c:pt idx="1">
                <c:v>0.64223484848484924</c:v>
              </c:pt>
              <c:pt idx="2">
                <c:v>0.68433048433048405</c:v>
              </c:pt>
              <c:pt idx="3">
                <c:v>0.72639053254438146</c:v>
              </c:pt>
              <c:pt idx="4">
                <c:v>0.8152524167561771</c:v>
              </c:pt>
              <c:pt idx="5">
                <c:v>0.82885181550539921</c:v>
              </c:pt>
              <c:pt idx="6">
                <c:v>0.82428842504743749</c:v>
              </c:pt>
              <c:pt idx="7">
                <c:v>0.82142857142857273</c:v>
              </c:pt>
              <c:pt idx="8">
                <c:v>0.81347568634487921</c:v>
              </c:pt>
              <c:pt idx="9">
                <c:v>0.8155202821869485</c:v>
              </c:pt>
              <c:pt idx="10">
                <c:v>0.80628453038673997</c:v>
              </c:pt>
              <c:pt idx="11">
                <c:v>0.80364752002727102</c:v>
              </c:pt>
              <c:pt idx="12">
                <c:v>0.79714525608732223</c:v>
              </c:pt>
              <c:pt idx="13">
                <c:v>0.78838174273858963</c:v>
              </c:pt>
              <c:pt idx="14">
                <c:v>0.7789950576606286</c:v>
              </c:pt>
              <c:pt idx="15">
                <c:v>0.77755577755577898</c:v>
              </c:pt>
              <c:pt idx="16">
                <c:v>0.77545605306799303</c:v>
              </c:pt>
              <c:pt idx="17">
                <c:v>0.77658868425419036</c:v>
              </c:pt>
              <c:pt idx="18">
                <c:v>0.77963981990995623</c:v>
              </c:pt>
              <c:pt idx="19">
                <c:v>0.78368615591397806</c:v>
              </c:pt>
              <c:pt idx="20">
                <c:v>0.77873417721519234</c:v>
              </c:pt>
              <c:pt idx="21">
                <c:v>0.78471031882070597</c:v>
              </c:pt>
              <c:pt idx="22">
                <c:v>0.77344427110417946</c:v>
              </c:pt>
              <c:pt idx="23">
                <c:v>0.76823238566130958</c:v>
              </c:pt>
              <c:pt idx="24">
                <c:v>0.75741506381448864</c:v>
              </c:pt>
              <c:pt idx="25">
                <c:v>0.75833333333333364</c:v>
              </c:pt>
              <c:pt idx="26">
                <c:v>0.74857201142390895</c:v>
              </c:pt>
              <c:pt idx="27">
                <c:v>0.77091727897606099</c:v>
              </c:pt>
              <c:pt idx="28">
                <c:v>0.89703635808127058</c:v>
              </c:pt>
              <c:pt idx="29">
                <c:v>0.66982758620689786</c:v>
              </c:pt>
              <c:pt idx="30">
                <c:v>0.60348308934881401</c:v>
              </c:pt>
            </c:numLit>
          </c:yVal>
          <c:smooth val="1"/>
        </c:ser>
        <c:axId val="84830848"/>
        <c:axId val="84833408"/>
      </c:scatterChart>
      <c:valAx>
        <c:axId val="84830848"/>
        <c:scaling>
          <c:orientation val="minMax"/>
          <c:max val="50"/>
          <c:min val="-50"/>
        </c:scaling>
        <c:axPos val="b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Yaw angle (degrees)</a:t>
                </a:r>
              </a:p>
            </c:rich>
          </c:tx>
          <c:layout>
            <c:manualLayout>
              <c:xMode val="edge"/>
              <c:yMode val="edge"/>
              <c:x val="0.39093970300692332"/>
              <c:y val="0.89922800190516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833408"/>
        <c:crosses val="autoZero"/>
        <c:crossBetween val="midCat"/>
        <c:majorUnit val="10"/>
      </c:valAx>
      <c:valAx>
        <c:axId val="848334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Coefficient k</a:t>
                </a:r>
                <a:r>
                  <a:rPr lang="en-US" sz="875" b="1" i="0" u="none" strike="noStrike" baseline="-25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s</a:t>
                </a:r>
              </a:p>
            </c:rich>
          </c:tx>
          <c:layout>
            <c:manualLayout>
              <c:xMode val="edge"/>
              <c:yMode val="edge"/>
              <c:x val="4.1946414416318814E-2"/>
              <c:y val="0.356590561314972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83084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25978295021075"/>
          <c:y val="2.1857908916930246E-2"/>
          <c:w val="0.39035777239672786"/>
          <c:h val="0.14207640796004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899999956" l="0.78740157499999996" r="0.78740157499999996" t="0.98425196899999956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9320168173584796E-2"/>
          <c:y val="0.21188683958848034"/>
          <c:w val="0.87252184990943304"/>
          <c:h val="0.67183632064640064"/>
        </c:manualLayout>
      </c:layout>
      <c:scatterChart>
        <c:scatterStyle val="smoothMarker"/>
        <c:ser>
          <c:idx val="0"/>
          <c:order val="0"/>
          <c:tx>
            <c:v>Mach=0.3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Eq val="1"/>
            <c:trendlineLbl>
              <c:layout>
                <c:manualLayout>
                  <c:x val="3.0450794158346901E-2"/>
                  <c:y val="-0.69714581895169137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1"/>
              <c:pt idx="0">
                <c:v>15.572625698324037</c:v>
              </c:pt>
              <c:pt idx="1">
                <c:v>6.8655737704918005</c:v>
              </c:pt>
              <c:pt idx="2">
                <c:v>4.6407766990291304</c:v>
              </c:pt>
              <c:pt idx="3">
                <c:v>3.4368530020703929</c:v>
              </c:pt>
              <c:pt idx="4">
                <c:v>2.5860155382907877</c:v>
              </c:pt>
              <c:pt idx="5">
                <c:v>1.8986917141898678</c:v>
              </c:pt>
              <c:pt idx="6">
                <c:v>1.6851368970013039</c:v>
              </c:pt>
              <c:pt idx="7">
                <c:v>1.4721780604133541</c:v>
              </c:pt>
              <c:pt idx="8">
                <c:v>1.2554653341661459</c:v>
              </c:pt>
              <c:pt idx="9">
                <c:v>1.0751374465485641</c:v>
              </c:pt>
              <c:pt idx="10">
                <c:v>0.88463837417812363</c:v>
              </c:pt>
              <c:pt idx="11">
                <c:v>0.69967388081826298</c:v>
              </c:pt>
              <c:pt idx="12">
                <c:v>0.5157342657342644</c:v>
              </c:pt>
              <c:pt idx="13">
                <c:v>0.35229569737222138</c:v>
              </c:pt>
              <c:pt idx="14">
                <c:v>0.18613974799541799</c:v>
              </c:pt>
              <c:pt idx="15">
                <c:v>0</c:v>
              </c:pt>
              <c:pt idx="16">
                <c:v>-0.15370972509606934</c:v>
              </c:pt>
              <c:pt idx="17">
                <c:v>-0.32704773129051362</c:v>
              </c:pt>
              <c:pt idx="18">
                <c:v>-0.49117647058823538</c:v>
              </c:pt>
              <c:pt idx="19">
                <c:v>-0.64743967039435024</c:v>
              </c:pt>
              <c:pt idx="20">
                <c:v>-0.82693443591258164</c:v>
              </c:pt>
              <c:pt idx="21">
                <c:v>-1.014277215942891</c:v>
              </c:pt>
              <c:pt idx="22">
                <c:v>-1.181954887218045</c:v>
              </c:pt>
              <c:pt idx="23">
                <c:v>-1.3685800604229621</c:v>
              </c:pt>
              <c:pt idx="24">
                <c:v>-1.5714285714285721</c:v>
              </c:pt>
              <c:pt idx="25">
                <c:v>-1.7881005408845061</c:v>
              </c:pt>
              <c:pt idx="26">
                <c:v>-2.3686006825938568</c:v>
              </c:pt>
              <c:pt idx="27">
                <c:v>-3.1433095803642166</c:v>
              </c:pt>
              <c:pt idx="28">
                <c:v>-4.1953488372092913</c:v>
              </c:pt>
              <c:pt idx="29">
                <c:v>-5.5908096280087465</c:v>
              </c:pt>
              <c:pt idx="30">
                <c:v>-8.5407066052227343</c:v>
              </c:pt>
            </c:numLit>
          </c:xVal>
          <c:y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yVal>
          <c:smooth val="1"/>
        </c:ser>
        <c:ser>
          <c:idx val="1"/>
          <c:order val="1"/>
          <c:tx>
            <c:v>Mach=0.35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16.010416666666671</c:v>
              </c:pt>
              <c:pt idx="1">
                <c:v>6.9961051606621316</c:v>
              </c:pt>
              <c:pt idx="2">
                <c:v>4.7520810712993065</c:v>
              </c:pt>
              <c:pt idx="3">
                <c:v>3.5023041474654422</c:v>
              </c:pt>
              <c:pt idx="4">
                <c:v>2.6102437688304612</c:v>
              </c:pt>
              <c:pt idx="5">
                <c:v>1.9165644171779115</c:v>
              </c:pt>
              <c:pt idx="6">
                <c:v>1.6912815626488822</c:v>
              </c:pt>
              <c:pt idx="7">
                <c:v>1.4780600461893758</c:v>
              </c:pt>
              <c:pt idx="8">
                <c:v>1.2731376975169277</c:v>
              </c:pt>
              <c:pt idx="9">
                <c:v>1.0690717113946318</c:v>
              </c:pt>
              <c:pt idx="10">
                <c:v>0.88859991330732602</c:v>
              </c:pt>
              <c:pt idx="11">
                <c:v>0.71215351812366701</c:v>
              </c:pt>
              <c:pt idx="12">
                <c:v>0.53043110735418464</c:v>
              </c:pt>
              <c:pt idx="13">
                <c:v>0.35535117056856202</c:v>
              </c:pt>
              <c:pt idx="14">
                <c:v>0.17241379310344843</c:v>
              </c:pt>
              <c:pt idx="15">
                <c:v>0</c:v>
              </c:pt>
              <c:pt idx="16">
                <c:v>-0.147617039223956</c:v>
              </c:pt>
              <c:pt idx="17">
                <c:v>-0.3223767383059436</c:v>
              </c:pt>
              <c:pt idx="18">
                <c:v>-0.48703352308665432</c:v>
              </c:pt>
              <c:pt idx="19">
                <c:v>-0.66596194503171202</c:v>
              </c:pt>
              <c:pt idx="20">
                <c:v>-0.83902647309991563</c:v>
              </c:pt>
              <c:pt idx="21">
                <c:v>-1.0237580993520519</c:v>
              </c:pt>
              <c:pt idx="22">
                <c:v>-1.1978142076502718</c:v>
              </c:pt>
              <c:pt idx="23">
                <c:v>-1.3890119627824551</c:v>
              </c:pt>
              <c:pt idx="24">
                <c:v>-1.5990990990990961</c:v>
              </c:pt>
              <c:pt idx="25">
                <c:v>-1.8075333027101494</c:v>
              </c:pt>
              <c:pt idx="26">
                <c:v>-2.4195979899497444</c:v>
              </c:pt>
              <c:pt idx="27">
                <c:v>-3.2186588921282753</c:v>
              </c:pt>
              <c:pt idx="28">
                <c:v>-4.4935543278084618</c:v>
              </c:pt>
              <c:pt idx="29">
                <c:v>-6.0520607375271149</c:v>
              </c:pt>
              <c:pt idx="30">
                <c:v>-9.3410616229407957</c:v>
              </c:pt>
            </c:numLit>
          </c:xVal>
          <c:y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yVal>
          <c:smooth val="1"/>
        </c:ser>
        <c:ser>
          <c:idx val="2"/>
          <c:order val="2"/>
          <c:tx>
            <c:v>Mach=0.4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13.441156228492771</c:v>
              </c:pt>
              <c:pt idx="1">
                <c:v>6.8712121212121389</c:v>
              </c:pt>
              <c:pt idx="2">
                <c:v>4.6837606837606947</c:v>
              </c:pt>
              <c:pt idx="3">
                <c:v>3.4082840236686387</c:v>
              </c:pt>
              <c:pt idx="4">
                <c:v>2.5714285714285721</c:v>
              </c:pt>
              <c:pt idx="5">
                <c:v>1.905789990186457</c:v>
              </c:pt>
              <c:pt idx="6">
                <c:v>1.6831119544592041</c:v>
              </c:pt>
              <c:pt idx="7">
                <c:v>1.4654854189737909</c:v>
              </c:pt>
              <c:pt idx="8">
                <c:v>1.2596447155930355</c:v>
              </c:pt>
              <c:pt idx="9">
                <c:v>1.0723104056437418</c:v>
              </c:pt>
              <c:pt idx="10">
                <c:v>0.88225138121546876</c:v>
              </c:pt>
              <c:pt idx="11">
                <c:v>0.69882393045849922</c:v>
              </c:pt>
              <c:pt idx="12">
                <c:v>0.5205709487825344</c:v>
              </c:pt>
              <c:pt idx="13">
                <c:v>0.34356846473029062</c:v>
              </c:pt>
              <c:pt idx="14">
                <c:v>0.16309719934102146</c:v>
              </c:pt>
              <c:pt idx="15">
                <c:v>0</c:v>
              </c:pt>
              <c:pt idx="16">
                <c:v>-0.16086235489220646</c:v>
              </c:pt>
              <c:pt idx="17">
                <c:v>-0.32686245229799293</c:v>
              </c:pt>
              <c:pt idx="18">
                <c:v>-0.50025012506252975</c:v>
              </c:pt>
              <c:pt idx="19">
                <c:v>-0.68380376344086002</c:v>
              </c:pt>
              <c:pt idx="20">
                <c:v>-0.86075949367088933</c:v>
              </c:pt>
              <c:pt idx="21">
                <c:v>-1.0507370586218721</c:v>
              </c:pt>
              <c:pt idx="22">
                <c:v>-1.2341827006413622</c:v>
              </c:pt>
              <c:pt idx="23">
                <c:v>-1.4303372770616278</c:v>
              </c:pt>
              <c:pt idx="24">
                <c:v>-1.6340104260291233</c:v>
              </c:pt>
              <c:pt idx="25">
                <c:v>-1.857407407407407</c:v>
              </c:pt>
              <c:pt idx="26">
                <c:v>-2.4683802529579868</c:v>
              </c:pt>
              <c:pt idx="27">
                <c:v>-3.3017302678359854</c:v>
              </c:pt>
              <c:pt idx="28">
                <c:v>-4.6684998472349415</c:v>
              </c:pt>
              <c:pt idx="29">
                <c:v>-6.1034482758620703</c:v>
              </c:pt>
              <c:pt idx="30">
                <c:v>-9.7274103987884892</c:v>
              </c:pt>
            </c:numLit>
          </c:xVal>
          <c:y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yVal>
          <c:smooth val="1"/>
        </c:ser>
        <c:axId val="84806272"/>
        <c:axId val="78005376"/>
      </c:scatterChart>
      <c:valAx>
        <c:axId val="84806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Coefficient k</a:t>
                </a:r>
                <a:r>
                  <a:rPr lang="en-US" sz="975" b="1" i="0" u="none" strike="noStrike" baseline="-25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β</a:t>
                </a:r>
                <a:r>
                  <a:rPr lang="en-US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  </a:t>
                </a:r>
              </a:p>
            </c:rich>
          </c:tx>
          <c:layout>
            <c:manualLayout>
              <c:xMode val="edge"/>
              <c:yMode val="edge"/>
              <c:x val="0.443343053239523"/>
              <c:y val="0.9018109558010654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8005376"/>
        <c:crosses val="autoZero"/>
        <c:crossBetween val="midCat"/>
      </c:valAx>
      <c:valAx>
        <c:axId val="78005376"/>
        <c:scaling>
          <c:orientation val="minMax"/>
          <c:max val="50"/>
          <c:min val="-50"/>
        </c:scaling>
        <c:axPos val="l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Yaw angle (degrees)</a:t>
                </a:r>
              </a:p>
            </c:rich>
          </c:tx>
          <c:layout>
            <c:manualLayout>
              <c:xMode val="edge"/>
              <c:yMode val="edge"/>
              <c:x val="3.1161484202923102E-2"/>
              <c:y val="0.37467781643573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80627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35433048161032732"/>
          <c:y val="1.46520081004571E-2"/>
          <c:w val="0.31364809298099455"/>
          <c:h val="0.1025640567032002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899999956" l="0.78740157499999996" r="0.78740157499999996" t="0.98425196899999956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5.1355206847360904E-2"/>
          <c:y val="0.25129533678756438"/>
          <c:w val="0.91726105563480764"/>
          <c:h val="0.65544041450777446"/>
        </c:manualLayout>
      </c:layout>
      <c:scatterChart>
        <c:scatterStyle val="smoothMarker"/>
        <c:ser>
          <c:idx val="0"/>
          <c:order val="0"/>
          <c:tx>
            <c:v>Mach=0.3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Eq val="1"/>
            <c:trendlineLbl>
              <c:layout>
                <c:manualLayout>
                  <c:x val="-8.0774168317518227E-2"/>
                  <c:y val="-0.3813904569109983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fr-FR"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y = -1E-09x</a:t>
                    </a:r>
                    <a:r>
                      <a:rPr lang="fr-FR" sz="1200" b="0" i="0" u="none" strike="noStrike" baseline="0">
                        <a:latin typeface="Calibri"/>
                        <a:ea typeface="Calibri"/>
                        <a:cs typeface="Calibri"/>
                      </a:rPr>
                      <a:t>6</a:t>
                    </a:r>
                    <a:r>
                      <a:rPr lang="fr-FR"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+ 2E-08x</a:t>
                    </a:r>
                    <a:r>
                      <a:rPr lang="fr-FR" sz="1000" b="1" i="0" u="none" strike="noStrike" baseline="3000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5</a:t>
                    </a:r>
                    <a:r>
                      <a:rPr lang="fr-FR"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+ 2E-06x</a:t>
                    </a:r>
                    <a:r>
                      <a:rPr lang="fr-FR" sz="1000" b="1" i="0" u="none" strike="noStrike" baseline="3000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4</a:t>
                    </a:r>
                    <a:r>
                      <a:rPr lang="fr-FR"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- 4E-05x</a:t>
                    </a:r>
                    <a:r>
                      <a:rPr lang="fr-FR" sz="1000" b="1" i="0" u="none" strike="noStrike" baseline="3000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3</a:t>
                    </a:r>
                    <a:r>
                      <a:rPr lang="fr-FR"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- 0.0014x</a:t>
                    </a:r>
                    <a:r>
                      <a:rPr lang="fr-FR" sz="1200" b="0" i="0" u="none" strike="noStrike" baseline="0">
                        <a:latin typeface="Calibri"/>
                        <a:ea typeface="Calibri"/>
                        <a:cs typeface="Calibri"/>
                      </a:rPr>
                      <a:t>2</a:t>
                    </a:r>
                    <a:r>
                      <a:rPr lang="fr-FR"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rPr>
                      <a:t> + 0.0106x + 0.0661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-6.7318435754189938</c:v>
              </c:pt>
              <c:pt idx="1">
                <c:v>-2.4177049180327872</c:v>
              </c:pt>
              <c:pt idx="2">
                <c:v>-1.3548543689320389</c:v>
              </c:pt>
              <c:pt idx="3">
                <c:v>-0.83478260869565202</c:v>
              </c:pt>
              <c:pt idx="4">
                <c:v>-0.5109137994820554</c:v>
              </c:pt>
              <c:pt idx="5">
                <c:v>-0.28077826232807862</c:v>
              </c:pt>
              <c:pt idx="6">
                <c:v>-0.21740547588005246</c:v>
              </c:pt>
              <c:pt idx="7">
                <c:v>-0.165341812400636</c:v>
              </c:pt>
              <c:pt idx="8">
                <c:v>-0.12117426608369822</c:v>
              </c:pt>
              <c:pt idx="9">
                <c:v>-8.4300549786194265E-2</c:v>
              </c:pt>
              <c:pt idx="10">
                <c:v>-5.4692169754931456E-2</c:v>
              </c:pt>
              <c:pt idx="11">
                <c:v>-3.0536614289949606E-2</c:v>
              </c:pt>
              <c:pt idx="12">
                <c:v>-1.4568764568764599E-2</c:v>
              </c:pt>
              <c:pt idx="13">
                <c:v>-3.7539705457695716E-3</c:v>
              </c:pt>
              <c:pt idx="14">
                <c:v>3.7227949599083683E-3</c:v>
              </c:pt>
              <c:pt idx="15">
                <c:v>8.3184789067141992E-3</c:v>
              </c:pt>
              <c:pt idx="16">
                <c:v>8.2766775051729205E-3</c:v>
              </c:pt>
              <c:pt idx="17">
                <c:v>4.7142015321155004E-3</c:v>
              </c:pt>
              <c:pt idx="18">
                <c:v>-5.2941176470588155E-3</c:v>
              </c:pt>
              <c:pt idx="19">
                <c:v>-1.6774573278399103E-2</c:v>
              </c:pt>
              <c:pt idx="20">
                <c:v>-3.1600708800945176E-2</c:v>
              </c:pt>
              <c:pt idx="21">
                <c:v>-5.5324211778703114E-2</c:v>
              </c:pt>
              <c:pt idx="22">
                <c:v>-8.1804511278195491E-2</c:v>
              </c:pt>
              <c:pt idx="23">
                <c:v>-0.11691842900302098</c:v>
              </c:pt>
              <c:pt idx="24">
                <c:v>-0.1645962732919253</c:v>
              </c:pt>
              <c:pt idx="25">
                <c:v>-0.21858097359210943</c:v>
              </c:pt>
              <c:pt idx="26">
                <c:v>-0.4034129692832773</c:v>
              </c:pt>
              <c:pt idx="27">
                <c:v>-0.7038796516231226</c:v>
              </c:pt>
              <c:pt idx="28">
                <c:v>-1.1548837209302347</c:v>
              </c:pt>
              <c:pt idx="29">
                <c:v>-1.797045951859956</c:v>
              </c:pt>
              <c:pt idx="30">
                <c:v>-3.2496159754224272</c:v>
              </c:pt>
            </c:numLit>
          </c:yVal>
          <c:smooth val="1"/>
        </c:ser>
        <c:ser>
          <c:idx val="1"/>
          <c:order val="1"/>
          <c:tx>
            <c:v>Mach=0.35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-6.9416666666666753</c:v>
              </c:pt>
              <c:pt idx="1">
                <c:v>-2.4819863680623246</c:v>
              </c:pt>
              <c:pt idx="2">
                <c:v>-1.4039087947882738</c:v>
              </c:pt>
              <c:pt idx="3">
                <c:v>-0.86267281105990923</c:v>
              </c:pt>
              <c:pt idx="4">
                <c:v>-0.51711859764448165</c:v>
              </c:pt>
              <c:pt idx="5">
                <c:v>-0.28736196319018487</c:v>
              </c:pt>
              <c:pt idx="6">
                <c:v>-0.22320152453549327</c:v>
              </c:pt>
              <c:pt idx="7">
                <c:v>-0.16720554272517299</c:v>
              </c:pt>
              <c:pt idx="8">
                <c:v>-0.11828442437923219</c:v>
              </c:pt>
              <c:pt idx="9">
                <c:v>-7.9190497140343416E-2</c:v>
              </c:pt>
              <c:pt idx="10">
                <c:v>-5.2232336367576904E-2</c:v>
              </c:pt>
              <c:pt idx="11">
                <c:v>-3.0277185501066197E-2</c:v>
              </c:pt>
              <c:pt idx="12">
                <c:v>-1.37362637362637E-2</c:v>
              </c:pt>
              <c:pt idx="13">
                <c:v>-3.9715719063545185E-3</c:v>
              </c:pt>
              <c:pt idx="14">
                <c:v>4.3622766929788124E-3</c:v>
              </c:pt>
              <c:pt idx="15">
                <c:v>8.4691933093373074E-3</c:v>
              </c:pt>
              <c:pt idx="16">
                <c:v>7.5917334458034834E-3</c:v>
              </c:pt>
              <c:pt idx="17">
                <c:v>2.9498525073746299E-3</c:v>
              </c:pt>
              <c:pt idx="18">
                <c:v>-4.0059034366434704E-3</c:v>
              </c:pt>
              <c:pt idx="19">
                <c:v>-1.5221987315010628E-2</c:v>
              </c:pt>
              <c:pt idx="20">
                <c:v>-3.1383432963279272E-2</c:v>
              </c:pt>
              <c:pt idx="21">
                <c:v>-5.2483801295896408E-2</c:v>
              </c:pt>
              <c:pt idx="22">
                <c:v>-8.2185792349726783E-2</c:v>
              </c:pt>
              <c:pt idx="23">
                <c:v>-0.11896322552060323</c:v>
              </c:pt>
              <c:pt idx="24">
                <c:v>-0.16576576576576599</c:v>
              </c:pt>
              <c:pt idx="25">
                <c:v>-0.22025723472668801</c:v>
              </c:pt>
              <c:pt idx="26">
                <c:v>-0.41758793969849262</c:v>
              </c:pt>
              <c:pt idx="27">
                <c:v>-0.73381924198250703</c:v>
              </c:pt>
              <c:pt idx="28">
                <c:v>-1.2979742173112312</c:v>
              </c:pt>
              <c:pt idx="29">
                <c:v>-2.0112798264642024</c:v>
              </c:pt>
              <c:pt idx="30">
                <c:v>-3.6339231238560101</c:v>
              </c:pt>
            </c:numLit>
          </c:yVal>
          <c:smooth val="1"/>
        </c:ser>
        <c:ser>
          <c:idx val="2"/>
          <c:order val="2"/>
          <c:tx>
            <c:v>Mach=0.4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-5.6703372333103905</c:v>
              </c:pt>
              <c:pt idx="1">
                <c:v>-2.4193181818181761</c:v>
              </c:pt>
              <c:pt idx="2">
                <c:v>-1.3749287749287773</c:v>
              </c:pt>
              <c:pt idx="3">
                <c:v>-0.81680473372781104</c:v>
              </c:pt>
              <c:pt idx="4">
                <c:v>-0.49731471535982985</c:v>
              </c:pt>
              <c:pt idx="5">
                <c:v>-0.28164867517173697</c:v>
              </c:pt>
              <c:pt idx="6">
                <c:v>-0.21821631878557943</c:v>
              </c:pt>
              <c:pt idx="7">
                <c:v>-0.162790697674419</c:v>
              </c:pt>
              <c:pt idx="8">
                <c:v>-0.116274896823973</c:v>
              </c:pt>
              <c:pt idx="9">
                <c:v>-8.3245149911816765E-2</c:v>
              </c:pt>
              <c:pt idx="10">
                <c:v>-5.2313535911602399E-2</c:v>
              </c:pt>
              <c:pt idx="11">
                <c:v>-2.9827850690301701E-2</c:v>
              </c:pt>
              <c:pt idx="12">
                <c:v>-1.4609571788413147E-2</c:v>
              </c:pt>
              <c:pt idx="13">
                <c:v>-3.6514522821576812E-3</c:v>
              </c:pt>
              <c:pt idx="14">
                <c:v>1.9769357495881441E-3</c:v>
              </c:pt>
              <c:pt idx="15">
                <c:v>2.8305028305028301E-3</c:v>
              </c:pt>
              <c:pt idx="16">
                <c:v>2.9850746268656699E-3</c:v>
              </c:pt>
              <c:pt idx="17">
                <c:v>-4.97760079641615E-4</c:v>
              </c:pt>
              <c:pt idx="18">
                <c:v>-9.0045022511255884E-3</c:v>
              </c:pt>
              <c:pt idx="19">
                <c:v>-1.9321236559139799E-2</c:v>
              </c:pt>
              <c:pt idx="20">
                <c:v>-3.4599156118143501E-2</c:v>
              </c:pt>
              <c:pt idx="21">
                <c:v>-5.9136098731573522E-2</c:v>
              </c:pt>
              <c:pt idx="22">
                <c:v>-8.9096897209221745E-2</c:v>
              </c:pt>
              <c:pt idx="23">
                <c:v>-0.12873035493554688</c:v>
              </c:pt>
              <c:pt idx="24">
                <c:v>-0.17724249505662465</c:v>
              </c:pt>
              <c:pt idx="25">
                <c:v>-0.23907407407407397</c:v>
              </c:pt>
              <c:pt idx="26">
                <c:v>-0.44328845369237002</c:v>
              </c:pt>
              <c:pt idx="27">
                <c:v>-0.77340602038397765</c:v>
              </c:pt>
              <c:pt idx="28">
                <c:v>-1.3861900397189142</c:v>
              </c:pt>
              <c:pt idx="29">
                <c:v>-2.0413793103448277</c:v>
              </c:pt>
              <c:pt idx="30">
                <c:v>-3.8283695103483089</c:v>
              </c:pt>
            </c:numLit>
          </c:yVal>
          <c:smooth val="1"/>
        </c:ser>
        <c:axId val="78052352"/>
        <c:axId val="84850176"/>
      </c:scatterChart>
      <c:valAx>
        <c:axId val="78052352"/>
        <c:scaling>
          <c:orientation val="minMax"/>
          <c:max val="50"/>
          <c:min val="-50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Yaw angle (degrees)</a:t>
                </a:r>
              </a:p>
            </c:rich>
          </c:tx>
          <c:layout>
            <c:manualLayout>
              <c:xMode val="edge"/>
              <c:yMode val="edge"/>
              <c:x val="0.41369474197709338"/>
              <c:y val="0.9300518830495044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850176"/>
        <c:crosses val="autoZero"/>
        <c:crossBetween val="midCat"/>
        <c:majorUnit val="10"/>
      </c:valAx>
      <c:valAx>
        <c:axId val="848501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Coefficient k</a:t>
                </a:r>
                <a:r>
                  <a:rPr lang="en-US" sz="1200" b="0" i="0" u="none" strike="noStrike" baseline="0">
                    <a:latin typeface="Calibri"/>
                    <a:ea typeface="Calibri"/>
                    <a:cs typeface="Calibri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7.1327629086273122E-3"/>
              <c:y val="0.4663210509539020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805235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34478225673806001"/>
          <c:y val="3.2967018226028585E-2"/>
          <c:w val="0.33157220858717662"/>
          <c:h val="0.1098900607534281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899999956" l="0.78740157499999996" r="0.78740157499999996" t="0.98425196899999956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0229226361031525E-2"/>
          <c:y val="0.21818209489409437"/>
          <c:w val="0.88538681948424058"/>
          <c:h val="0.62597481987472237"/>
        </c:manualLayout>
      </c:layout>
      <c:scatterChart>
        <c:scatterStyle val="smoothMarker"/>
        <c:ser>
          <c:idx val="0"/>
          <c:order val="0"/>
          <c:tx>
            <c:v>Mach=0.3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Eq val="1"/>
            <c:trendlineLbl>
              <c:layout>
                <c:manualLayout>
                  <c:x val="-6.2179455738431304E-2"/>
                  <c:y val="-0.40459419318315598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0.94762569832402421</c:v>
              </c:pt>
              <c:pt idx="1">
                <c:v>0.64229508196721297</c:v>
              </c:pt>
              <c:pt idx="2">
                <c:v>0.65655339805825197</c:v>
              </c:pt>
              <c:pt idx="3">
                <c:v>0.73643892339544503</c:v>
              </c:pt>
              <c:pt idx="4">
                <c:v>0.7881982981872</c:v>
              </c:pt>
              <c:pt idx="5">
                <c:v>0.79956390472995365</c:v>
              </c:pt>
              <c:pt idx="6">
                <c:v>0.79595827900912663</c:v>
              </c:pt>
              <c:pt idx="7">
                <c:v>0.80158982511923649</c:v>
              </c:pt>
              <c:pt idx="8">
                <c:v>0.81105559025609064</c:v>
              </c:pt>
              <c:pt idx="9">
                <c:v>0.80635308491142188</c:v>
              </c:pt>
              <c:pt idx="10">
                <c:v>0.79572624028690997</c:v>
              </c:pt>
              <c:pt idx="11">
                <c:v>0.80521790690779649</c:v>
              </c:pt>
              <c:pt idx="12">
                <c:v>0.78540209790209758</c:v>
              </c:pt>
              <c:pt idx="13">
                <c:v>0.77764943690442134</c:v>
              </c:pt>
              <c:pt idx="14">
                <c:v>0.77033218785795865</c:v>
              </c:pt>
              <c:pt idx="15">
                <c:v>0.78877005347593665</c:v>
              </c:pt>
              <c:pt idx="16">
                <c:v>0.77549512267218645</c:v>
              </c:pt>
              <c:pt idx="17">
                <c:v>0.77003535651149346</c:v>
              </c:pt>
              <c:pt idx="18">
                <c:v>0.77161764705882474</c:v>
              </c:pt>
              <c:pt idx="19">
                <c:v>0.76618599175985902</c:v>
              </c:pt>
              <c:pt idx="20">
                <c:v>0.76831069108092098</c:v>
              </c:pt>
              <c:pt idx="21">
                <c:v>0.75996430696014305</c:v>
              </c:pt>
              <c:pt idx="22">
                <c:v>0.75804511278195563</c:v>
              </c:pt>
              <c:pt idx="23">
                <c:v>0.73444108761329474</c:v>
              </c:pt>
              <c:pt idx="24">
                <c:v>0.7392857142857151</c:v>
              </c:pt>
              <c:pt idx="25">
                <c:v>0.73608017817371962</c:v>
              </c:pt>
              <c:pt idx="26">
                <c:v>0.68924914675767901</c:v>
              </c:pt>
              <c:pt idx="27">
                <c:v>0.72387173396674664</c:v>
              </c:pt>
              <c:pt idx="28">
                <c:v>0.70046511627907149</c:v>
              </c:pt>
              <c:pt idx="29">
                <c:v>0.56701312910284341</c:v>
              </c:pt>
              <c:pt idx="30">
                <c:v>0.47964669738863386</c:v>
              </c:pt>
            </c:numLit>
          </c:yVal>
          <c:smooth val="1"/>
        </c:ser>
        <c:ser>
          <c:idx val="1"/>
          <c:order val="1"/>
          <c:tx>
            <c:v>Mach=0.35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0.9833333333333325</c:v>
              </c:pt>
              <c:pt idx="1">
                <c:v>0.68695228821811105</c:v>
              </c:pt>
              <c:pt idx="2">
                <c:v>0.69525877669200165</c:v>
              </c:pt>
              <c:pt idx="3">
                <c:v>0.76774193548387482</c:v>
              </c:pt>
              <c:pt idx="4">
                <c:v>0.82826622843056696</c:v>
              </c:pt>
              <c:pt idx="5">
                <c:v>0.8101840490797545</c:v>
              </c:pt>
              <c:pt idx="6">
                <c:v>0.81479275845640864</c:v>
              </c:pt>
              <c:pt idx="7">
                <c:v>0.80969976905311936</c:v>
              </c:pt>
              <c:pt idx="8">
                <c:v>0.80959367945823901</c:v>
              </c:pt>
              <c:pt idx="9">
                <c:v>0.80301363836339723</c:v>
              </c:pt>
              <c:pt idx="10">
                <c:v>0.80385782401387273</c:v>
              </c:pt>
              <c:pt idx="11">
                <c:v>0.79307036247334695</c:v>
              </c:pt>
              <c:pt idx="12">
                <c:v>0.79395604395604358</c:v>
              </c:pt>
              <c:pt idx="13">
                <c:v>0.78020484949832802</c:v>
              </c:pt>
              <c:pt idx="14">
                <c:v>0.7746157041960966</c:v>
              </c:pt>
              <c:pt idx="15">
                <c:v>0.77948337920813004</c:v>
              </c:pt>
              <c:pt idx="16">
                <c:v>0.7779417967102501</c:v>
              </c:pt>
              <c:pt idx="17">
                <c:v>0.77412557943531524</c:v>
              </c:pt>
              <c:pt idx="18">
                <c:v>0.7737718743411367</c:v>
              </c:pt>
              <c:pt idx="19">
                <c:v>0.77336152219873211</c:v>
              </c:pt>
              <c:pt idx="20">
                <c:v>0.77423142613151286</c:v>
              </c:pt>
              <c:pt idx="21">
                <c:v>0.77429805615550984</c:v>
              </c:pt>
              <c:pt idx="22">
                <c:v>0.76655737704918137</c:v>
              </c:pt>
              <c:pt idx="23">
                <c:v>0.75919361984935763</c:v>
              </c:pt>
              <c:pt idx="24">
                <c:v>0.7470720720720736</c:v>
              </c:pt>
              <c:pt idx="25">
                <c:v>0.72909967845659485</c:v>
              </c:pt>
              <c:pt idx="26">
                <c:v>0.71796482412060303</c:v>
              </c:pt>
              <c:pt idx="27">
                <c:v>0.74212827988338348</c:v>
              </c:pt>
              <c:pt idx="28">
                <c:v>0.83462246777163851</c:v>
              </c:pt>
              <c:pt idx="29">
                <c:v>0.68221258134490037</c:v>
              </c:pt>
              <c:pt idx="30">
                <c:v>0.56589383770591795</c:v>
              </c:pt>
            </c:numLit>
          </c:yVal>
          <c:smooth val="1"/>
        </c:ser>
        <c:ser>
          <c:idx val="2"/>
          <c:order val="2"/>
          <c:tx>
            <c:v>Mach=0.4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31"/>
              <c:pt idx="0">
                <c:v>-45</c:v>
              </c:pt>
              <c:pt idx="1">
                <c:v>-40</c:v>
              </c:pt>
              <c:pt idx="2">
                <c:v>-35</c:v>
              </c:pt>
              <c:pt idx="3">
                <c:v>-30</c:v>
              </c:pt>
              <c:pt idx="4">
                <c:v>-25</c:v>
              </c:pt>
              <c:pt idx="5">
                <c:v>-20</c:v>
              </c:pt>
              <c:pt idx="6">
                <c:v>-18</c:v>
              </c:pt>
              <c:pt idx="7">
                <c:v>-16</c:v>
              </c:pt>
              <c:pt idx="8">
                <c:v>-14</c:v>
              </c:pt>
              <c:pt idx="9">
                <c:v>-12</c:v>
              </c:pt>
              <c:pt idx="10">
                <c:v>-10</c:v>
              </c:pt>
              <c:pt idx="11">
                <c:v>-8</c:v>
              </c:pt>
              <c:pt idx="12">
                <c:v>-6</c:v>
              </c:pt>
              <c:pt idx="13">
                <c:v>-4</c:v>
              </c:pt>
              <c:pt idx="14">
                <c:v>-2</c:v>
              </c:pt>
              <c:pt idx="15">
                <c:v>0</c:v>
              </c:pt>
              <c:pt idx="16">
                <c:v>2</c:v>
              </c:pt>
              <c:pt idx="17">
                <c:v>4</c:v>
              </c:pt>
              <c:pt idx="18">
                <c:v>6</c:v>
              </c:pt>
              <c:pt idx="19">
                <c:v>8</c:v>
              </c:pt>
              <c:pt idx="20">
                <c:v>10</c:v>
              </c:pt>
              <c:pt idx="21">
                <c:v>12</c:v>
              </c:pt>
              <c:pt idx="22">
                <c:v>14</c:v>
              </c:pt>
              <c:pt idx="23">
                <c:v>16</c:v>
              </c:pt>
              <c:pt idx="24">
                <c:v>18</c:v>
              </c:pt>
              <c:pt idx="25">
                <c:v>20</c:v>
              </c:pt>
              <c:pt idx="26">
                <c:v>25</c:v>
              </c:pt>
              <c:pt idx="27">
                <c:v>30</c:v>
              </c:pt>
              <c:pt idx="28">
                <c:v>35</c:v>
              </c:pt>
              <c:pt idx="29">
                <c:v>40</c:v>
              </c:pt>
              <c:pt idx="30">
                <c:v>45</c:v>
              </c:pt>
            </c:numLit>
          </c:xVal>
          <c:yVal>
            <c:numLit>
              <c:formatCode>General</c:formatCode>
              <c:ptCount val="31"/>
              <c:pt idx="0">
                <c:v>0.72401927047488246</c:v>
              </c:pt>
              <c:pt idx="1">
                <c:v>0.64223484848484924</c:v>
              </c:pt>
              <c:pt idx="2">
                <c:v>0.68433048433048405</c:v>
              </c:pt>
              <c:pt idx="3">
                <c:v>0.72639053254438146</c:v>
              </c:pt>
              <c:pt idx="4">
                <c:v>0.8152524167561771</c:v>
              </c:pt>
              <c:pt idx="5">
                <c:v>0.82885181550539921</c:v>
              </c:pt>
              <c:pt idx="6">
                <c:v>0.82428842504743749</c:v>
              </c:pt>
              <c:pt idx="7">
                <c:v>0.82142857142857273</c:v>
              </c:pt>
              <c:pt idx="8">
                <c:v>0.81347568634487921</c:v>
              </c:pt>
              <c:pt idx="9">
                <c:v>0.8155202821869485</c:v>
              </c:pt>
              <c:pt idx="10">
                <c:v>0.80628453038673997</c:v>
              </c:pt>
              <c:pt idx="11">
                <c:v>0.80364752002727102</c:v>
              </c:pt>
              <c:pt idx="12">
                <c:v>0.79714525608732223</c:v>
              </c:pt>
              <c:pt idx="13">
                <c:v>0.78838174273858963</c:v>
              </c:pt>
              <c:pt idx="14">
                <c:v>0.7789950576606286</c:v>
              </c:pt>
              <c:pt idx="15">
                <c:v>0.77755577755577898</c:v>
              </c:pt>
              <c:pt idx="16">
                <c:v>0.77545605306799303</c:v>
              </c:pt>
              <c:pt idx="17">
                <c:v>0.77658868425419036</c:v>
              </c:pt>
              <c:pt idx="18">
                <c:v>0.77963981990995623</c:v>
              </c:pt>
              <c:pt idx="19">
                <c:v>0.78368615591397806</c:v>
              </c:pt>
              <c:pt idx="20">
                <c:v>0.77873417721519234</c:v>
              </c:pt>
              <c:pt idx="21">
                <c:v>0.78471031882070597</c:v>
              </c:pt>
              <c:pt idx="22">
                <c:v>0.77344427110417946</c:v>
              </c:pt>
              <c:pt idx="23">
                <c:v>0.76823238566130958</c:v>
              </c:pt>
              <c:pt idx="24">
                <c:v>0.75741506381448864</c:v>
              </c:pt>
              <c:pt idx="25">
                <c:v>0.75833333333333364</c:v>
              </c:pt>
              <c:pt idx="26">
                <c:v>0.74857201142390895</c:v>
              </c:pt>
              <c:pt idx="27">
                <c:v>0.77091727897606099</c:v>
              </c:pt>
              <c:pt idx="28">
                <c:v>0.89703635808127058</c:v>
              </c:pt>
              <c:pt idx="29">
                <c:v>0.66982758620689786</c:v>
              </c:pt>
              <c:pt idx="30">
                <c:v>0.60348308934881401</c:v>
              </c:pt>
            </c:numLit>
          </c:yVal>
          <c:smooth val="1"/>
        </c:ser>
        <c:axId val="86052224"/>
        <c:axId val="86062976"/>
      </c:scatterChart>
      <c:valAx>
        <c:axId val="86052224"/>
        <c:scaling>
          <c:orientation val="minMax"/>
          <c:max val="50"/>
          <c:min val="-50"/>
        </c:scaling>
        <c:axPos val="b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Yaw angle (degrees)</a:t>
                </a:r>
              </a:p>
            </c:rich>
          </c:tx>
          <c:layout>
            <c:manualLayout>
              <c:xMode val="edge"/>
              <c:yMode val="edge"/>
              <c:x val="0.42406872306099375"/>
              <c:y val="0.929871220642875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6062976"/>
        <c:crosses val="autoZero"/>
        <c:crossBetween val="midCat"/>
        <c:majorUnit val="10"/>
      </c:valAx>
      <c:valAx>
        <c:axId val="86062976"/>
        <c:scaling>
          <c:orientation val="minMax"/>
          <c:max val="1"/>
          <c:min val="0.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Coefficient k</a:t>
                </a:r>
                <a:r>
                  <a:rPr lang="en-US" sz="975" b="1" i="0" u="none" strike="noStrike" baseline="-25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rPr>
                  <a:t>s</a:t>
                </a:r>
              </a:p>
            </c:rich>
          </c:tx>
          <c:layout>
            <c:manualLayout>
              <c:xMode val="edge"/>
              <c:yMode val="edge"/>
              <c:x val="2.8653230272821455E-2"/>
              <c:y val="0.4155849609707892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605222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36122154531512901"/>
          <c:y val="1.4705862553501099E-2"/>
          <c:w val="0.33333311718418274"/>
          <c:h val="9.5588106597757044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899999956" l="0.78740157499999996" r="0.78740157499999996" t="0.98425196899999956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18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Angle VS blade pitch position</a:t>
            </a:r>
          </a:p>
        </c:rich>
      </c:tx>
      <c:spPr>
        <a:noFill/>
        <a:ln w="25400">
          <a:noFill/>
        </a:ln>
      </c:spPr>
    </c:title>
    <c:plotArea>
      <c:layout/>
      <c:scatterChart>
        <c:scatterStyle val="lineMarker"/>
        <c:ser>
          <c:idx val="1"/>
          <c:order val="0"/>
          <c:spPr>
            <a:ln w="38100">
              <a:solidFill>
                <a:srgbClr val="993366"/>
              </a:solidFill>
              <a:prstDash val="solid"/>
            </a:ln>
            <a:effectLst/>
          </c:spPr>
          <c:marker>
            <c:symbol val="plus"/>
            <c:size val="9"/>
            <c:spPr>
              <a:gradFill rotWithShape="0">
                <a:gsLst>
                  <a:gs pos="0">
                    <a:srgbClr val="FF9A99"/>
                  </a:gs>
                  <a:gs pos="100000">
                    <a:srgbClr val="D1403C"/>
                  </a:gs>
                </a:gsLst>
                <a:lin ang="5400000"/>
              </a:gradFill>
              <a:ln>
                <a:solidFill>
                  <a:srgbClr val="993366"/>
                </a:solidFill>
                <a:prstDash val="solid"/>
              </a:ln>
              <a:effectLst/>
            </c:spPr>
          </c:marker>
          <c:xVal>
            <c:numRef>
              <c:f>angles!$F$19:$F$179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angles!$J$19:$J$179</c:f>
              <c:numCache>
                <c:formatCode>0.0000</c:formatCode>
                <c:ptCount val="161"/>
                <c:pt idx="0">
                  <c:v>35.021570704190786</c:v>
                </c:pt>
                <c:pt idx="1">
                  <c:v>35.301105045690747</c:v>
                </c:pt>
                <c:pt idx="2">
                  <c:v>35.332877582178241</c:v>
                </c:pt>
                <c:pt idx="3">
                  <c:v>34.688947460632974</c:v>
                </c:pt>
                <c:pt idx="4">
                  <c:v>33.899994727308361</c:v>
                </c:pt>
                <c:pt idx="5">
                  <c:v>33.354706296142005</c:v>
                </c:pt>
                <c:pt idx="6">
                  <c:v>33.854151627287408</c:v>
                </c:pt>
                <c:pt idx="7">
                  <c:v>34.26334649458839</c:v>
                </c:pt>
                <c:pt idx="8">
                  <c:v>34.787696899135355</c:v>
                </c:pt>
                <c:pt idx="9">
                  <c:v>34.662597750186535</c:v>
                </c:pt>
                <c:pt idx="10">
                  <c:v>35.019833351119431</c:v>
                </c:pt>
                <c:pt idx="11">
                  <c:v>34.513820178102328</c:v>
                </c:pt>
                <c:pt idx="12">
                  <c:v>34.138658313638793</c:v>
                </c:pt>
                <c:pt idx="13">
                  <c:v>33.450075163943673</c:v>
                </c:pt>
                <c:pt idx="14">
                  <c:v>33.247756189185104</c:v>
                </c:pt>
                <c:pt idx="15">
                  <c:v>33.216866742191165</c:v>
                </c:pt>
                <c:pt idx="16">
                  <c:v>33.689009861333034</c:v>
                </c:pt>
                <c:pt idx="17">
                  <c:v>34.034901413471047</c:v>
                </c:pt>
                <c:pt idx="18">
                  <c:v>33.780079394214603</c:v>
                </c:pt>
                <c:pt idx="19">
                  <c:v>33.068957325544915</c:v>
                </c:pt>
                <c:pt idx="20">
                  <c:v>32.794168472151249</c:v>
                </c:pt>
                <c:pt idx="21">
                  <c:v>32.328056150689484</c:v>
                </c:pt>
                <c:pt idx="22">
                  <c:v>32.04164297807062</c:v>
                </c:pt>
                <c:pt idx="23">
                  <c:v>31.450529185314252</c:v>
                </c:pt>
                <c:pt idx="24">
                  <c:v>31.372611911567894</c:v>
                </c:pt>
                <c:pt idx="25">
                  <c:v>31.748888905185993</c:v>
                </c:pt>
                <c:pt idx="26">
                  <c:v>32.639469326312444</c:v>
                </c:pt>
                <c:pt idx="27">
                  <c:v>32.764071853298233</c:v>
                </c:pt>
                <c:pt idx="28">
                  <c:v>33.443806728496959</c:v>
                </c:pt>
                <c:pt idx="29">
                  <c:v>32.756425656023993</c:v>
                </c:pt>
                <c:pt idx="30">
                  <c:v>34.985433467363556</c:v>
                </c:pt>
                <c:pt idx="31">
                  <c:v>35.128213098617039</c:v>
                </c:pt>
                <c:pt idx="32">
                  <c:v>36.750620649959778</c:v>
                </c:pt>
                <c:pt idx="33">
                  <c:v>36.320273024744715</c:v>
                </c:pt>
                <c:pt idx="34">
                  <c:v>36.195417619124235</c:v>
                </c:pt>
                <c:pt idx="35">
                  <c:v>36.204818069952097</c:v>
                </c:pt>
                <c:pt idx="36">
                  <c:v>35.746902690743489</c:v>
                </c:pt>
                <c:pt idx="37">
                  <c:v>35.821162066867956</c:v>
                </c:pt>
                <c:pt idx="38">
                  <c:v>35.231842770027932</c:v>
                </c:pt>
                <c:pt idx="39">
                  <c:v>35.213901446757028</c:v>
                </c:pt>
                <c:pt idx="40">
                  <c:v>35</c:v>
                </c:pt>
                <c:pt idx="41">
                  <c:v>35.012350579080973</c:v>
                </c:pt>
                <c:pt idx="42">
                  <c:v>34.908381415126009</c:v>
                </c:pt>
                <c:pt idx="43">
                  <c:v>34.80118531203005</c:v>
                </c:pt>
                <c:pt idx="44">
                  <c:v>34.722821649561908</c:v>
                </c:pt>
                <c:pt idx="45">
                  <c:v>34.84263061787054</c:v>
                </c:pt>
                <c:pt idx="46">
                  <c:v>34.848253907555353</c:v>
                </c:pt>
                <c:pt idx="47">
                  <c:v>34.717833696918447</c:v>
                </c:pt>
                <c:pt idx="48">
                  <c:v>34.638108894565619</c:v>
                </c:pt>
                <c:pt idx="49">
                  <c:v>34.277337221616555</c:v>
                </c:pt>
                <c:pt idx="50">
                  <c:v>33.779752148352628</c:v>
                </c:pt>
                <c:pt idx="51">
                  <c:v>33.581217318216311</c:v>
                </c:pt>
                <c:pt idx="52">
                  <c:v>34.277669376783706</c:v>
                </c:pt>
                <c:pt idx="53">
                  <c:v>34.637663086786205</c:v>
                </c:pt>
                <c:pt idx="54">
                  <c:v>34.588779946675615</c:v>
                </c:pt>
                <c:pt idx="55">
                  <c:v>33.698465662137536</c:v>
                </c:pt>
                <c:pt idx="56">
                  <c:v>33.627544286348311</c:v>
                </c:pt>
                <c:pt idx="57">
                  <c:v>33.007376233877388</c:v>
                </c:pt>
                <c:pt idx="58">
                  <c:v>33.653712202413047</c:v>
                </c:pt>
                <c:pt idx="59">
                  <c:v>33.824456904410923</c:v>
                </c:pt>
                <c:pt idx="60">
                  <c:v>34.3982717013686</c:v>
                </c:pt>
                <c:pt idx="61">
                  <c:v>34.295744702927678</c:v>
                </c:pt>
                <c:pt idx="62">
                  <c:v>33.454035703534679</c:v>
                </c:pt>
                <c:pt idx="63">
                  <c:v>33.014710029760145</c:v>
                </c:pt>
                <c:pt idx="64">
                  <c:v>32.869700035100834</c:v>
                </c:pt>
                <c:pt idx="65">
                  <c:v>33.31389206097581</c:v>
                </c:pt>
                <c:pt idx="66">
                  <c:v>33.439926187862248</c:v>
                </c:pt>
                <c:pt idx="67">
                  <c:v>33.1302220426209</c:v>
                </c:pt>
                <c:pt idx="68">
                  <c:v>32.714030607479998</c:v>
                </c:pt>
                <c:pt idx="69">
                  <c:v>32.485667799231827</c:v>
                </c:pt>
                <c:pt idx="70">
                  <c:v>32.434951354889527</c:v>
                </c:pt>
                <c:pt idx="71">
                  <c:v>32.212906292623479</c:v>
                </c:pt>
                <c:pt idx="72">
                  <c:v>32.515713026250992</c:v>
                </c:pt>
                <c:pt idx="73">
                  <c:v>32.313619780877204</c:v>
                </c:pt>
                <c:pt idx="74">
                  <c:v>32.355008390034236</c:v>
                </c:pt>
                <c:pt idx="75">
                  <c:v>33.00619149163704</c:v>
                </c:pt>
                <c:pt idx="76">
                  <c:v>33.631205526969438</c:v>
                </c:pt>
                <c:pt idx="77">
                  <c:v>35.535468938603444</c:v>
                </c:pt>
                <c:pt idx="78">
                  <c:v>35.065258670239892</c:v>
                </c:pt>
                <c:pt idx="79">
                  <c:v>35.473420409842291</c:v>
                </c:pt>
                <c:pt idx="80">
                  <c:v>35.121022944471058</c:v>
                </c:pt>
                <c:pt idx="81">
                  <c:v>35.983517390636926</c:v>
                </c:pt>
                <c:pt idx="82">
                  <c:v>36.245267439790531</c:v>
                </c:pt>
                <c:pt idx="83">
                  <c:v>36.057372149866701</c:v>
                </c:pt>
                <c:pt idx="84">
                  <c:v>35.413239088164751</c:v>
                </c:pt>
                <c:pt idx="85">
                  <c:v>35.483271715058585</c:v>
                </c:pt>
                <c:pt idx="86">
                  <c:v>35.389723419287961</c:v>
                </c:pt>
                <c:pt idx="87">
                  <c:v>35.679162285355332</c:v>
                </c:pt>
                <c:pt idx="88">
                  <c:v>35.126188931101694</c:v>
                </c:pt>
                <c:pt idx="89">
                  <c:v>35.312519877405528</c:v>
                </c:pt>
                <c:pt idx="90">
                  <c:v>34.928787474748155</c:v>
                </c:pt>
                <c:pt idx="91">
                  <c:v>34.793553553880663</c:v>
                </c:pt>
                <c:pt idx="92">
                  <c:v>34.543667015897583</c:v>
                </c:pt>
                <c:pt idx="93">
                  <c:v>34.532365167888962</c:v>
                </c:pt>
                <c:pt idx="94">
                  <c:v>34.339605708083717</c:v>
                </c:pt>
                <c:pt idx="95">
                  <c:v>33.941318161050759</c:v>
                </c:pt>
                <c:pt idx="96">
                  <c:v>33.831992315042577</c:v>
                </c:pt>
                <c:pt idx="97">
                  <c:v>34.046775190620508</c:v>
                </c:pt>
                <c:pt idx="98">
                  <c:v>34.143109370534773</c:v>
                </c:pt>
                <c:pt idx="99">
                  <c:v>34.252716039992251</c:v>
                </c:pt>
                <c:pt idx="100">
                  <c:v>34.010946238025895</c:v>
                </c:pt>
                <c:pt idx="101">
                  <c:v>34.455467856834794</c:v>
                </c:pt>
                <c:pt idx="102">
                  <c:v>34.593538828588095</c:v>
                </c:pt>
                <c:pt idx="103">
                  <c:v>34.744087983305988</c:v>
                </c:pt>
                <c:pt idx="104">
                  <c:v>34.012075041087293</c:v>
                </c:pt>
                <c:pt idx="105">
                  <c:v>33.916664551158448</c:v>
                </c:pt>
                <c:pt idx="106">
                  <c:v>34.17282730296288</c:v>
                </c:pt>
                <c:pt idx="107">
                  <c:v>34.307086719821399</c:v>
                </c:pt>
                <c:pt idx="108">
                  <c:v>34.148116716243507</c:v>
                </c:pt>
                <c:pt idx="109">
                  <c:v>34.33936462553676</c:v>
                </c:pt>
                <c:pt idx="110">
                  <c:v>35.01391685959647</c:v>
                </c:pt>
                <c:pt idx="111">
                  <c:v>35.619360231528262</c:v>
                </c:pt>
                <c:pt idx="112">
                  <c:v>34.932452990959263</c:v>
                </c:pt>
                <c:pt idx="113">
                  <c:v>34.480588792943109</c:v>
                </c:pt>
                <c:pt idx="114">
                  <c:v>33.64593454048525</c:v>
                </c:pt>
                <c:pt idx="115">
                  <c:v>33.907262327843618</c:v>
                </c:pt>
                <c:pt idx="116">
                  <c:v>33.781515957874724</c:v>
                </c:pt>
                <c:pt idx="117">
                  <c:v>33.505205825697331</c:v>
                </c:pt>
                <c:pt idx="118">
                  <c:v>32.79024869398873</c:v>
                </c:pt>
                <c:pt idx="119">
                  <c:v>32.190051650230558</c:v>
                </c:pt>
                <c:pt idx="120">
                  <c:v>31.705464626451942</c:v>
                </c:pt>
                <c:pt idx="121">
                  <c:v>32.193097692765683</c:v>
                </c:pt>
                <c:pt idx="122">
                  <c:v>32.31700098309085</c:v>
                </c:pt>
                <c:pt idx="123">
                  <c:v>33.582407895924071</c:v>
                </c:pt>
                <c:pt idx="124">
                  <c:v>32.820150609001061</c:v>
                </c:pt>
                <c:pt idx="125">
                  <c:v>33.008756597172727</c:v>
                </c:pt>
                <c:pt idx="126">
                  <c:v>34.214739838341309</c:v>
                </c:pt>
                <c:pt idx="127">
                  <c:v>35.978658551447417</c:v>
                </c:pt>
                <c:pt idx="128">
                  <c:v>36.928938797892116</c:v>
                </c:pt>
                <c:pt idx="129">
                  <c:v>36.702416702609021</c:v>
                </c:pt>
                <c:pt idx="130">
                  <c:v>36.567780854051001</c:v>
                </c:pt>
                <c:pt idx="131">
                  <c:v>36.849628233850034</c:v>
                </c:pt>
                <c:pt idx="132">
                  <c:v>36.480708048255913</c:v>
                </c:pt>
                <c:pt idx="133">
                  <c:v>36.148991189206996</c:v>
                </c:pt>
                <c:pt idx="134">
                  <c:v>35.502574236609775</c:v>
                </c:pt>
                <c:pt idx="135">
                  <c:v>35.127960548331686</c:v>
                </c:pt>
                <c:pt idx="136">
                  <c:v>35.008252817458178</c:v>
                </c:pt>
                <c:pt idx="137">
                  <c:v>35.039144226547577</c:v>
                </c:pt>
                <c:pt idx="138">
                  <c:v>34.850981001991521</c:v>
                </c:pt>
                <c:pt idx="139">
                  <c:v>34.670462920148601</c:v>
                </c:pt>
                <c:pt idx="140">
                  <c:v>34.152912290826293</c:v>
                </c:pt>
                <c:pt idx="141">
                  <c:v>33.922196186374165</c:v>
                </c:pt>
                <c:pt idx="142">
                  <c:v>33.928392039455211</c:v>
                </c:pt>
                <c:pt idx="143">
                  <c:v>34.389680701331272</c:v>
                </c:pt>
                <c:pt idx="144">
                  <c:v>34.678958444534388</c:v>
                </c:pt>
                <c:pt idx="145">
                  <c:v>34.392619072250312</c:v>
                </c:pt>
                <c:pt idx="146">
                  <c:v>34.292112634597444</c:v>
                </c:pt>
                <c:pt idx="147">
                  <c:v>34.236277647057292</c:v>
                </c:pt>
                <c:pt idx="148">
                  <c:v>34.216798362157895</c:v>
                </c:pt>
                <c:pt idx="149">
                  <c:v>33.624348689218479</c:v>
                </c:pt>
                <c:pt idx="150">
                  <c:v>33.577768791710042</c:v>
                </c:pt>
                <c:pt idx="151">
                  <c:v>33.0340480031929</c:v>
                </c:pt>
                <c:pt idx="152">
                  <c:v>33.193313188993315</c:v>
                </c:pt>
                <c:pt idx="153">
                  <c:v>33.25854944853188</c:v>
                </c:pt>
                <c:pt idx="154">
                  <c:v>33.516322074233003</c:v>
                </c:pt>
                <c:pt idx="155">
                  <c:v>33.898644597504152</c:v>
                </c:pt>
                <c:pt idx="156">
                  <c:v>33.855432956278541</c:v>
                </c:pt>
                <c:pt idx="157">
                  <c:v>33.806118562565125</c:v>
                </c:pt>
                <c:pt idx="158">
                  <c:v>33.520760524305402</c:v>
                </c:pt>
                <c:pt idx="159">
                  <c:v>33.780146306553497</c:v>
                </c:pt>
                <c:pt idx="160">
                  <c:v>34.546600715898208</c:v>
                </c:pt>
              </c:numCache>
            </c:numRef>
          </c:yVal>
        </c:ser>
        <c:axId val="86095360"/>
        <c:axId val="86097280"/>
      </c:scatterChart>
      <c:valAx>
        <c:axId val="860953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097280"/>
        <c:crosses val="autoZero"/>
        <c:crossBetween val="midCat"/>
      </c:valAx>
      <c:valAx>
        <c:axId val="86097280"/>
        <c:scaling>
          <c:orientation val="minMax"/>
          <c:min val="30"/>
        </c:scaling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00" sourceLinked="1"/>
        <c:tickLblPos val="nextTo"/>
        <c:spPr>
          <a:ln w="3175">
            <a:solidFill>
              <a:srgbClr val="808080"/>
            </a:solidFill>
            <a:prstDash val="solid"/>
          </a:ln>
        </c:spPr>
        <c:crossAx val="8609536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808080"/>
      </a:solidFill>
      <a:prstDash val="solid"/>
    </a:ln>
    <a:effectLst/>
  </c:spPr>
  <c:printSettings>
    <c:headerFooter/>
    <c:pageMargins b="1" l="0.75000000000000122" r="0.75000000000000122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18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Loss coefficient VS blade pitch position</a:t>
            </a:r>
          </a:p>
        </c:rich>
      </c:tx>
      <c:spPr>
        <a:noFill/>
        <a:ln w="25400">
          <a:noFill/>
        </a:ln>
      </c:spPr>
    </c:title>
    <c:plotArea>
      <c:layout/>
      <c:scatterChart>
        <c:scatterStyle val="lineMarker"/>
        <c:ser>
          <c:idx val="1"/>
          <c:order val="0"/>
          <c:spPr>
            <a:ln w="38100">
              <a:solidFill>
                <a:srgbClr val="993366"/>
              </a:solidFill>
              <a:prstDash val="solid"/>
            </a:ln>
            <a:effectLst/>
          </c:spPr>
          <c:marker>
            <c:symbol val="plus"/>
            <c:size val="9"/>
            <c:spPr>
              <a:gradFill rotWithShape="0">
                <a:gsLst>
                  <a:gs pos="0">
                    <a:srgbClr val="FF9A99"/>
                  </a:gs>
                  <a:gs pos="100000">
                    <a:srgbClr val="D1403C"/>
                  </a:gs>
                </a:gsLst>
                <a:lin ang="5400000"/>
              </a:gradFill>
              <a:ln>
                <a:solidFill>
                  <a:srgbClr val="993366"/>
                </a:solidFill>
                <a:prstDash val="solid"/>
              </a:ln>
              <a:effectLst/>
            </c:spPr>
          </c:marker>
          <c:xVal>
            <c:numRef>
              <c:f>angles!$F$19:$F$179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angles!$O$19:$O$179</c:f>
              <c:numCache>
                <c:formatCode>0.0000</c:formatCode>
                <c:ptCount val="161"/>
                <c:pt idx="0">
                  <c:v>6.4953446290454298E-2</c:v>
                </c:pt>
                <c:pt idx="1">
                  <c:v>4.2554024761208689E-2</c:v>
                </c:pt>
                <c:pt idx="2">
                  <c:v>4.0657661439570739E-2</c:v>
                </c:pt>
                <c:pt idx="3">
                  <c:v>5.0872220177852485E-2</c:v>
                </c:pt>
                <c:pt idx="4">
                  <c:v>6.6776537172259828E-2</c:v>
                </c:pt>
                <c:pt idx="5">
                  <c:v>6.0136563427017634E-2</c:v>
                </c:pt>
                <c:pt idx="6">
                  <c:v>4.808231296680332E-2</c:v>
                </c:pt>
                <c:pt idx="7">
                  <c:v>3.1540672058939956E-2</c:v>
                </c:pt>
                <c:pt idx="8">
                  <c:v>3.2203649984917565E-2</c:v>
                </c:pt>
                <c:pt idx="9">
                  <c:v>3.2789216652325856E-2</c:v>
                </c:pt>
                <c:pt idx="10">
                  <c:v>3.5368556272370878E-2</c:v>
                </c:pt>
                <c:pt idx="11">
                  <c:v>3.928499082181492E-2</c:v>
                </c:pt>
                <c:pt idx="12">
                  <c:v>3.6803790899523695E-2</c:v>
                </c:pt>
                <c:pt idx="13">
                  <c:v>3.2027481126252672E-2</c:v>
                </c:pt>
                <c:pt idx="14">
                  <c:v>2.7400003932142404E-2</c:v>
                </c:pt>
                <c:pt idx="15">
                  <c:v>2.7581365372925451E-2</c:v>
                </c:pt>
                <c:pt idx="16">
                  <c:v>2.9901299012602675E-2</c:v>
                </c:pt>
                <c:pt idx="17">
                  <c:v>3.0550747410467247E-2</c:v>
                </c:pt>
                <c:pt idx="18">
                  <c:v>2.9707788235326001E-2</c:v>
                </c:pt>
                <c:pt idx="19">
                  <c:v>2.9373581690972549E-2</c:v>
                </c:pt>
                <c:pt idx="20">
                  <c:v>4.6315244186020274E-2</c:v>
                </c:pt>
                <c:pt idx="21">
                  <c:v>5.3196149652413552E-2</c:v>
                </c:pt>
                <c:pt idx="22">
                  <c:v>7.2252939573491978E-2</c:v>
                </c:pt>
                <c:pt idx="23">
                  <c:v>7.6077983100077504E-2</c:v>
                </c:pt>
                <c:pt idx="24">
                  <c:v>0.1083939790086797</c:v>
                </c:pt>
                <c:pt idx="25">
                  <c:v>0.15600018659278309</c:v>
                </c:pt>
                <c:pt idx="26">
                  <c:v>0.20964818930368442</c:v>
                </c:pt>
                <c:pt idx="27">
                  <c:v>0.23340503213945915</c:v>
                </c:pt>
                <c:pt idx="28">
                  <c:v>0.23678317867393686</c:v>
                </c:pt>
                <c:pt idx="29">
                  <c:v>0.22943337076956008</c:v>
                </c:pt>
                <c:pt idx="30">
                  <c:v>0.22138970572690805</c:v>
                </c:pt>
                <c:pt idx="31">
                  <c:v>0.21153614444581439</c:v>
                </c:pt>
                <c:pt idx="32">
                  <c:v>0.18163268322261994</c:v>
                </c:pt>
                <c:pt idx="33">
                  <c:v>0.16607852834814796</c:v>
                </c:pt>
                <c:pt idx="34">
                  <c:v>0.1522511004519734</c:v>
                </c:pt>
                <c:pt idx="35">
                  <c:v>0.1262649768904669</c:v>
                </c:pt>
                <c:pt idx="36">
                  <c:v>0.13143013435483558</c:v>
                </c:pt>
                <c:pt idx="37">
                  <c:v>0.10493397029937294</c:v>
                </c:pt>
                <c:pt idx="38">
                  <c:v>0.10961466453516466</c:v>
                </c:pt>
                <c:pt idx="39">
                  <c:v>8.2448408309877638E-2</c:v>
                </c:pt>
                <c:pt idx="40">
                  <c:v>8.6661491876994179E-2</c:v>
                </c:pt>
                <c:pt idx="41">
                  <c:v>7.4984349674205128E-2</c:v>
                </c:pt>
                <c:pt idx="42">
                  <c:v>6.9449111784164269E-2</c:v>
                </c:pt>
                <c:pt idx="43">
                  <c:v>5.1073626567436269E-2</c:v>
                </c:pt>
                <c:pt idx="44">
                  <c:v>4.7007468136766657E-2</c:v>
                </c:pt>
                <c:pt idx="45">
                  <c:v>4.3133349405657599E-2</c:v>
                </c:pt>
                <c:pt idx="46">
                  <c:v>3.974534001912905E-2</c:v>
                </c:pt>
                <c:pt idx="47">
                  <c:v>3.7956633786424852E-2</c:v>
                </c:pt>
                <c:pt idx="48">
                  <c:v>3.5008525911638874E-2</c:v>
                </c:pt>
                <c:pt idx="49">
                  <c:v>3.3360851438038602E-2</c:v>
                </c:pt>
                <c:pt idx="50">
                  <c:v>3.4419469986245808E-2</c:v>
                </c:pt>
                <c:pt idx="51">
                  <c:v>3.4569938053753489E-2</c:v>
                </c:pt>
                <c:pt idx="52">
                  <c:v>3.813231241449052E-2</c:v>
                </c:pt>
                <c:pt idx="53">
                  <c:v>3.8019303504846919E-2</c:v>
                </c:pt>
                <c:pt idx="54">
                  <c:v>3.6857543431917557E-2</c:v>
                </c:pt>
                <c:pt idx="55">
                  <c:v>3.1607797640422271E-2</c:v>
                </c:pt>
                <c:pt idx="56">
                  <c:v>3.024907322697036E-2</c:v>
                </c:pt>
                <c:pt idx="57">
                  <c:v>2.8493320033584416E-2</c:v>
                </c:pt>
                <c:pt idx="58">
                  <c:v>3.4284463242711637E-2</c:v>
                </c:pt>
                <c:pt idx="59">
                  <c:v>3.702205555617899E-2</c:v>
                </c:pt>
                <c:pt idx="60">
                  <c:v>3.8030939770076683E-2</c:v>
                </c:pt>
                <c:pt idx="61">
                  <c:v>3.5015791021635725E-2</c:v>
                </c:pt>
                <c:pt idx="62">
                  <c:v>3.0119370100010274E-2</c:v>
                </c:pt>
                <c:pt idx="63">
                  <c:v>2.9570667732167068E-2</c:v>
                </c:pt>
                <c:pt idx="64">
                  <c:v>2.8887653812725584E-2</c:v>
                </c:pt>
                <c:pt idx="65">
                  <c:v>3.160688315029888E-2</c:v>
                </c:pt>
                <c:pt idx="66">
                  <c:v>3.1930663276892965E-2</c:v>
                </c:pt>
                <c:pt idx="67">
                  <c:v>3.5862913005308812E-2</c:v>
                </c:pt>
                <c:pt idx="68">
                  <c:v>4.0432353011492679E-2</c:v>
                </c:pt>
                <c:pt idx="69">
                  <c:v>5.635806381824577E-2</c:v>
                </c:pt>
                <c:pt idx="70">
                  <c:v>0.10159293553313443</c:v>
                </c:pt>
                <c:pt idx="71">
                  <c:v>0.12601907023674788</c:v>
                </c:pt>
                <c:pt idx="72">
                  <c:v>0.17961610842297041</c:v>
                </c:pt>
                <c:pt idx="73">
                  <c:v>0.18598120697728598</c:v>
                </c:pt>
                <c:pt idx="74">
                  <c:v>0.21224161030967317</c:v>
                </c:pt>
                <c:pt idx="75">
                  <c:v>0.21200378533624448</c:v>
                </c:pt>
                <c:pt idx="76">
                  <c:v>0.23271041221796629</c:v>
                </c:pt>
                <c:pt idx="77">
                  <c:v>0.2392107899716788</c:v>
                </c:pt>
                <c:pt idx="78">
                  <c:v>0.24505217931004097</c:v>
                </c:pt>
                <c:pt idx="79">
                  <c:v>0.22560719195833928</c:v>
                </c:pt>
                <c:pt idx="80">
                  <c:v>0.22188331845895073</c:v>
                </c:pt>
                <c:pt idx="81">
                  <c:v>0.18821196876420798</c:v>
                </c:pt>
                <c:pt idx="82">
                  <c:v>0.17160049692541771</c:v>
                </c:pt>
                <c:pt idx="83">
                  <c:v>0.15682216152023823</c:v>
                </c:pt>
                <c:pt idx="84">
                  <c:v>0.15403558074526102</c:v>
                </c:pt>
                <c:pt idx="85">
                  <c:v>0.12909792624572913</c:v>
                </c:pt>
                <c:pt idx="86">
                  <c:v>0.1154369698089948</c:v>
                </c:pt>
                <c:pt idx="87">
                  <c:v>8.7847936840324173E-2</c:v>
                </c:pt>
                <c:pt idx="88">
                  <c:v>9.57817924425962E-2</c:v>
                </c:pt>
                <c:pt idx="89">
                  <c:v>7.6783096090020764E-2</c:v>
                </c:pt>
                <c:pt idx="90">
                  <c:v>8.3809757053122713E-2</c:v>
                </c:pt>
                <c:pt idx="91">
                  <c:v>7.7172798155423217E-2</c:v>
                </c:pt>
                <c:pt idx="92">
                  <c:v>7.0776170368125141E-2</c:v>
                </c:pt>
                <c:pt idx="93">
                  <c:v>5.8507656016551356E-2</c:v>
                </c:pt>
                <c:pt idx="94">
                  <c:v>5.2856716410558675E-2</c:v>
                </c:pt>
                <c:pt idx="95">
                  <c:v>5.1331868304716768E-2</c:v>
                </c:pt>
                <c:pt idx="96">
                  <c:v>4.8034643093474487E-2</c:v>
                </c:pt>
                <c:pt idx="97">
                  <c:v>3.8897559837893718E-2</c:v>
                </c:pt>
                <c:pt idx="98">
                  <c:v>3.6039401096168863E-2</c:v>
                </c:pt>
                <c:pt idx="99">
                  <c:v>3.7764626165373072E-2</c:v>
                </c:pt>
                <c:pt idx="100">
                  <c:v>3.6524575709017411E-2</c:v>
                </c:pt>
                <c:pt idx="101">
                  <c:v>3.7100508446681967E-2</c:v>
                </c:pt>
                <c:pt idx="102">
                  <c:v>3.7518856759590519E-2</c:v>
                </c:pt>
                <c:pt idx="103">
                  <c:v>3.9127631053685268E-2</c:v>
                </c:pt>
                <c:pt idx="104">
                  <c:v>3.73469908290186E-2</c:v>
                </c:pt>
                <c:pt idx="105">
                  <c:v>3.51000524498708E-2</c:v>
                </c:pt>
                <c:pt idx="106">
                  <c:v>3.6151801445209159E-2</c:v>
                </c:pt>
                <c:pt idx="107">
                  <c:v>3.7839735131384541E-2</c:v>
                </c:pt>
                <c:pt idx="108">
                  <c:v>3.7287197680356016E-2</c:v>
                </c:pt>
                <c:pt idx="109">
                  <c:v>3.6236812036271111E-2</c:v>
                </c:pt>
                <c:pt idx="110">
                  <c:v>3.5669275595164966E-2</c:v>
                </c:pt>
                <c:pt idx="111">
                  <c:v>3.9138687415118403E-2</c:v>
                </c:pt>
                <c:pt idx="112">
                  <c:v>3.734557651069375E-2</c:v>
                </c:pt>
                <c:pt idx="113">
                  <c:v>3.4646092663327931E-2</c:v>
                </c:pt>
                <c:pt idx="114">
                  <c:v>2.9311915979194452E-2</c:v>
                </c:pt>
                <c:pt idx="115">
                  <c:v>3.4333764628212894E-2</c:v>
                </c:pt>
                <c:pt idx="116">
                  <c:v>4.9653941939251517E-2</c:v>
                </c:pt>
                <c:pt idx="117">
                  <c:v>5.8965905202534238E-2</c:v>
                </c:pt>
                <c:pt idx="118">
                  <c:v>6.7077569812583698E-2</c:v>
                </c:pt>
                <c:pt idx="119">
                  <c:v>7.7785486334546683E-2</c:v>
                </c:pt>
                <c:pt idx="120">
                  <c:v>9.2393940734040128E-2</c:v>
                </c:pt>
                <c:pt idx="121">
                  <c:v>0.15533061660671943</c:v>
                </c:pt>
                <c:pt idx="122">
                  <c:v>0.18984068823497094</c:v>
                </c:pt>
                <c:pt idx="123">
                  <c:v>0.24774665189397788</c:v>
                </c:pt>
                <c:pt idx="124">
                  <c:v>0.23467530042141366</c:v>
                </c:pt>
                <c:pt idx="125">
                  <c:v>0.25362288845414505</c:v>
                </c:pt>
                <c:pt idx="126">
                  <c:v>0.2269486329731355</c:v>
                </c:pt>
                <c:pt idx="127">
                  <c:v>0.21118868950985614</c:v>
                </c:pt>
                <c:pt idx="128">
                  <c:v>0.18730974173882733</c:v>
                </c:pt>
                <c:pt idx="129">
                  <c:v>0.16200909919492132</c:v>
                </c:pt>
                <c:pt idx="130">
                  <c:v>0.13698679516552281</c:v>
                </c:pt>
                <c:pt idx="131">
                  <c:v>8.8437205203923799E-2</c:v>
                </c:pt>
                <c:pt idx="132">
                  <c:v>7.4656710599613263E-2</c:v>
                </c:pt>
                <c:pt idx="133">
                  <c:v>7.3429317595995067E-2</c:v>
                </c:pt>
                <c:pt idx="134">
                  <c:v>8.2713047427641018E-2</c:v>
                </c:pt>
                <c:pt idx="135">
                  <c:v>8.1769548387924398E-2</c:v>
                </c:pt>
                <c:pt idx="136">
                  <c:v>6.5964802625879337E-2</c:v>
                </c:pt>
                <c:pt idx="137">
                  <c:v>5.6374770915333099E-2</c:v>
                </c:pt>
                <c:pt idx="138">
                  <c:v>4.9919319562697052E-2</c:v>
                </c:pt>
                <c:pt idx="139">
                  <c:v>5.248479301668859E-2</c:v>
                </c:pt>
                <c:pt idx="140">
                  <c:v>5.9207837792403489E-2</c:v>
                </c:pt>
                <c:pt idx="141">
                  <c:v>5.5653487031491387E-2</c:v>
                </c:pt>
                <c:pt idx="142">
                  <c:v>5.0425287528862779E-2</c:v>
                </c:pt>
                <c:pt idx="143">
                  <c:v>4.0739536275197566E-2</c:v>
                </c:pt>
                <c:pt idx="144">
                  <c:v>4.0964630098361106E-2</c:v>
                </c:pt>
                <c:pt idx="145">
                  <c:v>3.881741917552807E-2</c:v>
                </c:pt>
                <c:pt idx="146">
                  <c:v>3.6732666027341439E-2</c:v>
                </c:pt>
                <c:pt idx="147">
                  <c:v>3.5411430163688869E-2</c:v>
                </c:pt>
                <c:pt idx="148">
                  <c:v>3.5351182873333012E-2</c:v>
                </c:pt>
                <c:pt idx="149">
                  <c:v>3.2200320447882277E-2</c:v>
                </c:pt>
                <c:pt idx="150">
                  <c:v>3.1629991753170356E-2</c:v>
                </c:pt>
                <c:pt idx="151">
                  <c:v>3.2406523737832683E-2</c:v>
                </c:pt>
                <c:pt idx="152">
                  <c:v>3.4291716587171971E-2</c:v>
                </c:pt>
                <c:pt idx="153">
                  <c:v>3.3544427088145833E-2</c:v>
                </c:pt>
                <c:pt idx="154">
                  <c:v>3.0694685238460855E-2</c:v>
                </c:pt>
                <c:pt idx="155">
                  <c:v>3.1234059573737972E-2</c:v>
                </c:pt>
                <c:pt idx="156">
                  <c:v>3.0895458401331025E-2</c:v>
                </c:pt>
                <c:pt idx="157">
                  <c:v>3.0152021943653049E-2</c:v>
                </c:pt>
                <c:pt idx="158">
                  <c:v>2.8758422238695382E-2</c:v>
                </c:pt>
                <c:pt idx="159">
                  <c:v>3.0100163134040233E-2</c:v>
                </c:pt>
                <c:pt idx="160">
                  <c:v>3.7266295996423948E-2</c:v>
                </c:pt>
              </c:numCache>
            </c:numRef>
          </c:yVal>
        </c:ser>
        <c:axId val="86182144"/>
        <c:axId val="86188416"/>
      </c:scatterChart>
      <c:valAx>
        <c:axId val="861821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188416"/>
        <c:crosses val="autoZero"/>
        <c:crossBetween val="midCat"/>
      </c:valAx>
      <c:valAx>
        <c:axId val="86188416"/>
        <c:scaling>
          <c:orientation val="minMax"/>
        </c:scaling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00" sourceLinked="1"/>
        <c:tickLblPos val="nextTo"/>
        <c:spPr>
          <a:ln w="3175">
            <a:solidFill>
              <a:srgbClr val="808080"/>
            </a:solidFill>
            <a:prstDash val="solid"/>
          </a:ln>
        </c:spPr>
        <c:crossAx val="8618214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1" l="0.75000000000000122" r="0.750000000000001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1481481481481493E-2"/>
          <c:y val="5.9309464769942449E-2"/>
          <c:w val="0.67789340915718943"/>
          <c:h val="0.75107408535259113"/>
        </c:manualLayout>
      </c:layout>
      <c:scatterChart>
        <c:scatterStyle val="smoothMarker"/>
        <c:ser>
          <c:idx val="0"/>
          <c:order val="0"/>
          <c:tx>
            <c:v>Wash Fluid without Preheating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Values'!$A$3:$A$163</c:f>
              <c:numCache>
                <c:formatCode>General</c:formatCode>
                <c:ptCount val="161"/>
                <c:pt idx="0">
                  <c:v>34.454956967728258</c:v>
                </c:pt>
                <c:pt idx="1">
                  <c:v>34.75563292203546</c:v>
                </c:pt>
                <c:pt idx="2">
                  <c:v>34.753497932036062</c:v>
                </c:pt>
                <c:pt idx="3">
                  <c:v>34.397497833499799</c:v>
                </c:pt>
                <c:pt idx="4">
                  <c:v>33.881998782295682</c:v>
                </c:pt>
                <c:pt idx="5">
                  <c:v>33.55974213368998</c:v>
                </c:pt>
                <c:pt idx="6">
                  <c:v>33.804251256186973</c:v>
                </c:pt>
                <c:pt idx="7">
                  <c:v>34.045120821280236</c:v>
                </c:pt>
                <c:pt idx="8">
                  <c:v>34.306691382205862</c:v>
                </c:pt>
                <c:pt idx="9">
                  <c:v>34.227565732638283</c:v>
                </c:pt>
                <c:pt idx="10">
                  <c:v>34.289097697212028</c:v>
                </c:pt>
                <c:pt idx="11">
                  <c:v>34.074820215696576</c:v>
                </c:pt>
                <c:pt idx="12">
                  <c:v>34.04128186520451</c:v>
                </c:pt>
                <c:pt idx="13">
                  <c:v>34.005030807847746</c:v>
                </c:pt>
                <c:pt idx="14">
                  <c:v>33.739472377655233</c:v>
                </c:pt>
                <c:pt idx="15">
                  <c:v>33.611046904202809</c:v>
                </c:pt>
                <c:pt idx="16">
                  <c:v>33.632099346423303</c:v>
                </c:pt>
                <c:pt idx="17">
                  <c:v>33.882648416056419</c:v>
                </c:pt>
                <c:pt idx="18">
                  <c:v>33.614704823285422</c:v>
                </c:pt>
                <c:pt idx="19">
                  <c:v>33.044850748658433</c:v>
                </c:pt>
                <c:pt idx="20">
                  <c:v>32.742227296743458</c:v>
                </c:pt>
                <c:pt idx="21">
                  <c:v>32.269024535847393</c:v>
                </c:pt>
                <c:pt idx="22">
                  <c:v>31.977055416623152</c:v>
                </c:pt>
                <c:pt idx="23">
                  <c:v>31.48284976746767</c:v>
                </c:pt>
                <c:pt idx="24">
                  <c:v>31.654044898456718</c:v>
                </c:pt>
                <c:pt idx="25">
                  <c:v>31.884111931976719</c:v>
                </c:pt>
                <c:pt idx="26">
                  <c:v>32.725816367066081</c:v>
                </c:pt>
                <c:pt idx="27">
                  <c:v>32.957751112811977</c:v>
                </c:pt>
                <c:pt idx="28">
                  <c:v>33.697035444828892</c:v>
                </c:pt>
                <c:pt idx="29">
                  <c:v>33.197302387740976</c:v>
                </c:pt>
                <c:pt idx="30">
                  <c:v>34.622822968426107</c:v>
                </c:pt>
                <c:pt idx="31">
                  <c:v>34.965714606338231</c:v>
                </c:pt>
                <c:pt idx="32">
                  <c:v>36.312127749046574</c:v>
                </c:pt>
                <c:pt idx="33">
                  <c:v>36.269889736958476</c:v>
                </c:pt>
                <c:pt idx="34">
                  <c:v>36.32612412210019</c:v>
                </c:pt>
                <c:pt idx="35">
                  <c:v>36.243031510803796</c:v>
                </c:pt>
                <c:pt idx="36">
                  <c:v>35.881295092722425</c:v>
                </c:pt>
                <c:pt idx="37">
                  <c:v>35.778987233992126</c:v>
                </c:pt>
                <c:pt idx="38">
                  <c:v>35.466594005563401</c:v>
                </c:pt>
                <c:pt idx="39">
                  <c:v>35.409405368435472</c:v>
                </c:pt>
                <c:pt idx="40">
                  <c:v>35</c:v>
                </c:pt>
                <c:pt idx="41">
                  <c:v>35.258250089266909</c:v>
                </c:pt>
                <c:pt idx="42">
                  <c:v>35.085616670249479</c:v>
                </c:pt>
                <c:pt idx="43">
                  <c:v>34.804461828141456</c:v>
                </c:pt>
                <c:pt idx="44">
                  <c:v>34.610900434634893</c:v>
                </c:pt>
                <c:pt idx="45">
                  <c:v>34.479324717610908</c:v>
                </c:pt>
                <c:pt idx="46">
                  <c:v>34.305144628542678</c:v>
                </c:pt>
                <c:pt idx="47">
                  <c:v>34.139974877021658</c:v>
                </c:pt>
                <c:pt idx="48">
                  <c:v>34.126843352880677</c:v>
                </c:pt>
                <c:pt idx="49">
                  <c:v>34.445941898877464</c:v>
                </c:pt>
                <c:pt idx="50">
                  <c:v>34.303227843964805</c:v>
                </c:pt>
                <c:pt idx="51">
                  <c:v>34.300901839690177</c:v>
                </c:pt>
                <c:pt idx="52">
                  <c:v>34.368853518934444</c:v>
                </c:pt>
                <c:pt idx="53">
                  <c:v>34.576664368476287</c:v>
                </c:pt>
                <c:pt idx="54">
                  <c:v>34.753410575745839</c:v>
                </c:pt>
                <c:pt idx="55">
                  <c:v>34.316875007358675</c:v>
                </c:pt>
                <c:pt idx="56">
                  <c:v>34.045933256503957</c:v>
                </c:pt>
                <c:pt idx="57">
                  <c:v>33.25894584160023</c:v>
                </c:pt>
                <c:pt idx="58">
                  <c:v>33.55238302226897</c:v>
                </c:pt>
                <c:pt idx="59">
                  <c:v>33.538474801523904</c:v>
                </c:pt>
                <c:pt idx="60">
                  <c:v>34.037468973055525</c:v>
                </c:pt>
                <c:pt idx="61">
                  <c:v>33.985126344587371</c:v>
                </c:pt>
                <c:pt idx="62">
                  <c:v>33.808777350315289</c:v>
                </c:pt>
                <c:pt idx="63">
                  <c:v>33.58380458517108</c:v>
                </c:pt>
                <c:pt idx="64">
                  <c:v>33.335261800223378</c:v>
                </c:pt>
                <c:pt idx="65">
                  <c:v>33.663564526481721</c:v>
                </c:pt>
                <c:pt idx="66">
                  <c:v>33.581142831159163</c:v>
                </c:pt>
                <c:pt idx="67">
                  <c:v>33.420889302731965</c:v>
                </c:pt>
                <c:pt idx="68">
                  <c:v>32.773364411109142</c:v>
                </c:pt>
                <c:pt idx="69">
                  <c:v>32.394099616633014</c:v>
                </c:pt>
                <c:pt idx="70">
                  <c:v>32.341718809228567</c:v>
                </c:pt>
                <c:pt idx="71">
                  <c:v>32.164794858557684</c:v>
                </c:pt>
                <c:pt idx="72">
                  <c:v>32.290082644585482</c:v>
                </c:pt>
                <c:pt idx="73">
                  <c:v>31.836536822200941</c:v>
                </c:pt>
                <c:pt idx="74">
                  <c:v>31.916841632303225</c:v>
                </c:pt>
                <c:pt idx="75">
                  <c:v>32.363631234089482</c:v>
                </c:pt>
                <c:pt idx="76">
                  <c:v>32.855324740014652</c:v>
                </c:pt>
                <c:pt idx="77">
                  <c:v>33.936427973908721</c:v>
                </c:pt>
                <c:pt idx="78">
                  <c:v>34.523200853877185</c:v>
                </c:pt>
                <c:pt idx="79">
                  <c:v>35.117679594087349</c:v>
                </c:pt>
                <c:pt idx="80">
                  <c:v>35.229239800411584</c:v>
                </c:pt>
                <c:pt idx="81">
                  <c:v>35.681912175039216</c:v>
                </c:pt>
                <c:pt idx="82">
                  <c:v>35.880025798960688</c:v>
                </c:pt>
                <c:pt idx="83">
                  <c:v>35.927264446570369</c:v>
                </c:pt>
                <c:pt idx="84">
                  <c:v>35.486545536428977</c:v>
                </c:pt>
                <c:pt idx="85">
                  <c:v>35.788384608774066</c:v>
                </c:pt>
                <c:pt idx="86">
                  <c:v>35.675973416389382</c:v>
                </c:pt>
                <c:pt idx="87">
                  <c:v>35.586164356803479</c:v>
                </c:pt>
                <c:pt idx="88">
                  <c:v>34.993053255760039</c:v>
                </c:pt>
                <c:pt idx="89">
                  <c:v>34.906267673063866</c:v>
                </c:pt>
                <c:pt idx="90">
                  <c:v>34.696551671152285</c:v>
                </c:pt>
                <c:pt idx="91">
                  <c:v>34.585581427599735</c:v>
                </c:pt>
                <c:pt idx="92">
                  <c:v>34.372761770710639</c:v>
                </c:pt>
                <c:pt idx="93">
                  <c:v>34.26009147078355</c:v>
                </c:pt>
                <c:pt idx="94">
                  <c:v>34.030564095912396</c:v>
                </c:pt>
                <c:pt idx="95">
                  <c:v>34.080775600535759</c:v>
                </c:pt>
                <c:pt idx="96">
                  <c:v>34.116863030724161</c:v>
                </c:pt>
                <c:pt idx="97">
                  <c:v>34.36942905091621</c:v>
                </c:pt>
                <c:pt idx="98">
                  <c:v>34.087224665841802</c:v>
                </c:pt>
                <c:pt idx="99">
                  <c:v>33.992202229914248</c:v>
                </c:pt>
                <c:pt idx="100">
                  <c:v>34.124494130926308</c:v>
                </c:pt>
                <c:pt idx="101">
                  <c:v>34.678526225184299</c:v>
                </c:pt>
                <c:pt idx="102">
                  <c:v>34.733703929120281</c:v>
                </c:pt>
                <c:pt idx="103">
                  <c:v>34.544343148090007</c:v>
                </c:pt>
                <c:pt idx="104">
                  <c:v>34.066994641207181</c:v>
                </c:pt>
                <c:pt idx="105">
                  <c:v>34.187550204434501</c:v>
                </c:pt>
                <c:pt idx="106">
                  <c:v>34.115135721566816</c:v>
                </c:pt>
                <c:pt idx="107">
                  <c:v>34.081482935733263</c:v>
                </c:pt>
                <c:pt idx="108">
                  <c:v>33.836713927813307</c:v>
                </c:pt>
                <c:pt idx="109">
                  <c:v>33.923530751876029</c:v>
                </c:pt>
                <c:pt idx="110">
                  <c:v>34.055383760431731</c:v>
                </c:pt>
                <c:pt idx="111">
                  <c:v>34.344340386728298</c:v>
                </c:pt>
                <c:pt idx="112">
                  <c:v>34.112263042478006</c:v>
                </c:pt>
                <c:pt idx="113">
                  <c:v>34.02945794282418</c:v>
                </c:pt>
                <c:pt idx="114">
                  <c:v>33.693005270236299</c:v>
                </c:pt>
                <c:pt idx="115">
                  <c:v>33.699339842978802</c:v>
                </c:pt>
                <c:pt idx="116">
                  <c:v>33.626261031530312</c:v>
                </c:pt>
                <c:pt idx="117">
                  <c:v>33.280149412709548</c:v>
                </c:pt>
                <c:pt idx="118">
                  <c:v>33.057431387201312</c:v>
                </c:pt>
                <c:pt idx="119">
                  <c:v>32.452420147656738</c:v>
                </c:pt>
                <c:pt idx="120">
                  <c:v>31.928098385027376</c:v>
                </c:pt>
                <c:pt idx="121">
                  <c:v>32.11181399723705</c:v>
                </c:pt>
                <c:pt idx="122">
                  <c:v>32.587185244144862</c:v>
                </c:pt>
                <c:pt idx="123">
                  <c:v>33.642711580928264</c:v>
                </c:pt>
                <c:pt idx="124">
                  <c:v>33.37678334550916</c:v>
                </c:pt>
                <c:pt idx="125">
                  <c:v>33.454967426184176</c:v>
                </c:pt>
                <c:pt idx="126">
                  <c:v>34.533666113877416</c:v>
                </c:pt>
                <c:pt idx="127">
                  <c:v>35.356762050508806</c:v>
                </c:pt>
                <c:pt idx="128">
                  <c:v>36.067649094589946</c:v>
                </c:pt>
                <c:pt idx="129">
                  <c:v>36.141021117164549</c:v>
                </c:pt>
                <c:pt idx="130">
                  <c:v>36.545372033521161</c:v>
                </c:pt>
                <c:pt idx="131">
                  <c:v>36.620044100165074</c:v>
                </c:pt>
                <c:pt idx="132">
                  <c:v>36.222782048194702</c:v>
                </c:pt>
                <c:pt idx="133">
                  <c:v>35.673502745282242</c:v>
                </c:pt>
                <c:pt idx="134">
                  <c:v>35.344896613254079</c:v>
                </c:pt>
                <c:pt idx="135">
                  <c:v>35.0043905669488</c:v>
                </c:pt>
                <c:pt idx="136">
                  <c:v>34.907744881521083</c:v>
                </c:pt>
                <c:pt idx="137">
                  <c:v>35.066082719200182</c:v>
                </c:pt>
                <c:pt idx="138">
                  <c:v>34.998833626257806</c:v>
                </c:pt>
                <c:pt idx="139">
                  <c:v>34.741416344889956</c:v>
                </c:pt>
                <c:pt idx="140">
                  <c:v>34.21181139509207</c:v>
                </c:pt>
                <c:pt idx="141">
                  <c:v>34.071818785553631</c:v>
                </c:pt>
                <c:pt idx="142">
                  <c:v>34.285649152338792</c:v>
                </c:pt>
                <c:pt idx="143">
                  <c:v>34.674452389285747</c:v>
                </c:pt>
                <c:pt idx="144">
                  <c:v>34.710130698942578</c:v>
                </c:pt>
                <c:pt idx="145">
                  <c:v>34.353874150306169</c:v>
                </c:pt>
                <c:pt idx="146">
                  <c:v>33.93668128023296</c:v>
                </c:pt>
                <c:pt idx="147">
                  <c:v>33.863288887940612</c:v>
                </c:pt>
                <c:pt idx="148">
                  <c:v>33.914828682467942</c:v>
                </c:pt>
                <c:pt idx="149">
                  <c:v>34.197982823426031</c:v>
                </c:pt>
                <c:pt idx="150">
                  <c:v>34.401401874712889</c:v>
                </c:pt>
                <c:pt idx="151">
                  <c:v>33.851873212274171</c:v>
                </c:pt>
                <c:pt idx="152">
                  <c:v>33.526810390815086</c:v>
                </c:pt>
                <c:pt idx="153">
                  <c:v>33.548098378244347</c:v>
                </c:pt>
                <c:pt idx="154">
                  <c:v>34.07343809571789</c:v>
                </c:pt>
                <c:pt idx="155">
                  <c:v>34.110954998553765</c:v>
                </c:pt>
                <c:pt idx="156">
                  <c:v>34.078020719555298</c:v>
                </c:pt>
                <c:pt idx="157">
                  <c:v>34.109830127690586</c:v>
                </c:pt>
                <c:pt idx="158">
                  <c:v>33.721331268426169</c:v>
                </c:pt>
                <c:pt idx="159">
                  <c:v>33.868006849532172</c:v>
                </c:pt>
                <c:pt idx="160">
                  <c:v>34.220370566343206</c:v>
                </c:pt>
              </c:numCache>
            </c:numRef>
          </c:yVal>
          <c:smooth val="1"/>
        </c:ser>
        <c:ser>
          <c:idx val="1"/>
          <c:order val="1"/>
          <c:tx>
            <c:v>Washed with Preheated Fluid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Values'!$N$3:$N$163</c:f>
              <c:numCache>
                <c:formatCode>General</c:formatCode>
                <c:ptCount val="161"/>
                <c:pt idx="0">
                  <c:v>34.335374249361529</c:v>
                </c:pt>
                <c:pt idx="1">
                  <c:v>34.49592353627542</c:v>
                </c:pt>
                <c:pt idx="2">
                  <c:v>34.778895422039</c:v>
                </c:pt>
                <c:pt idx="3">
                  <c:v>34.95190285070926</c:v>
                </c:pt>
                <c:pt idx="4">
                  <c:v>34.681418240153008</c:v>
                </c:pt>
                <c:pt idx="5">
                  <c:v>34.386696127484235</c:v>
                </c:pt>
                <c:pt idx="6">
                  <c:v>33.961389167942841</c:v>
                </c:pt>
                <c:pt idx="7">
                  <c:v>33.925035865756627</c:v>
                </c:pt>
                <c:pt idx="8">
                  <c:v>34.406956559072746</c:v>
                </c:pt>
                <c:pt idx="9">
                  <c:v>34.730757587674127</c:v>
                </c:pt>
                <c:pt idx="10">
                  <c:v>34.884314073272094</c:v>
                </c:pt>
                <c:pt idx="11">
                  <c:v>34.471569007491262</c:v>
                </c:pt>
                <c:pt idx="12">
                  <c:v>34.296182693810337</c:v>
                </c:pt>
                <c:pt idx="13">
                  <c:v>33.734690212242995</c:v>
                </c:pt>
                <c:pt idx="14">
                  <c:v>33.589236813007304</c:v>
                </c:pt>
                <c:pt idx="15">
                  <c:v>33.434827254272854</c:v>
                </c:pt>
                <c:pt idx="16">
                  <c:v>33.575611597806926</c:v>
                </c:pt>
                <c:pt idx="17">
                  <c:v>33.795350719340917</c:v>
                </c:pt>
                <c:pt idx="18">
                  <c:v>33.58992811758845</c:v>
                </c:pt>
                <c:pt idx="19">
                  <c:v>33.560842762682185</c:v>
                </c:pt>
                <c:pt idx="20">
                  <c:v>33.067233704965517</c:v>
                </c:pt>
                <c:pt idx="21">
                  <c:v>32.766457077342693</c:v>
                </c:pt>
                <c:pt idx="22">
                  <c:v>32.406053398298177</c:v>
                </c:pt>
                <c:pt idx="23">
                  <c:v>32.033410985530629</c:v>
                </c:pt>
                <c:pt idx="24">
                  <c:v>31.853334947729046</c:v>
                </c:pt>
                <c:pt idx="25">
                  <c:v>31.724468103833573</c:v>
                </c:pt>
                <c:pt idx="26">
                  <c:v>31.874862008629524</c:v>
                </c:pt>
                <c:pt idx="27">
                  <c:v>32.672002701793296</c:v>
                </c:pt>
                <c:pt idx="28">
                  <c:v>33.581011284317086</c:v>
                </c:pt>
                <c:pt idx="29">
                  <c:v>34.162049689732669</c:v>
                </c:pt>
                <c:pt idx="30">
                  <c:v>35.268980614219103</c:v>
                </c:pt>
                <c:pt idx="31">
                  <c:v>35.853902607930102</c:v>
                </c:pt>
                <c:pt idx="32">
                  <c:v>36.466047963881749</c:v>
                </c:pt>
                <c:pt idx="33">
                  <c:v>36.000272012519702</c:v>
                </c:pt>
                <c:pt idx="34">
                  <c:v>35.953273337692345</c:v>
                </c:pt>
                <c:pt idx="35">
                  <c:v>35.920429631578642</c:v>
                </c:pt>
                <c:pt idx="36">
                  <c:v>35.862074373343425</c:v>
                </c:pt>
                <c:pt idx="37">
                  <c:v>35.814414704807817</c:v>
                </c:pt>
                <c:pt idx="38">
                  <c:v>35.526907023804576</c:v>
                </c:pt>
                <c:pt idx="39">
                  <c:v>35.38624591265453</c:v>
                </c:pt>
                <c:pt idx="40">
                  <c:v>35</c:v>
                </c:pt>
                <c:pt idx="41">
                  <c:v>35.330614431542863</c:v>
                </c:pt>
                <c:pt idx="42">
                  <c:v>35.271916455033661</c:v>
                </c:pt>
                <c:pt idx="43">
                  <c:v>35.287126842564177</c:v>
                </c:pt>
                <c:pt idx="44">
                  <c:v>35.214592331146186</c:v>
                </c:pt>
                <c:pt idx="45">
                  <c:v>35.022721252146923</c:v>
                </c:pt>
                <c:pt idx="46">
                  <c:v>34.712411286554087</c:v>
                </c:pt>
                <c:pt idx="47">
                  <c:v>34.499169547354384</c:v>
                </c:pt>
                <c:pt idx="48">
                  <c:v>34.743580683700351</c:v>
                </c:pt>
                <c:pt idx="49">
                  <c:v>34.827066785195484</c:v>
                </c:pt>
                <c:pt idx="50">
                  <c:v>35.108130133470425</c:v>
                </c:pt>
                <c:pt idx="51">
                  <c:v>34.708050095199596</c:v>
                </c:pt>
                <c:pt idx="52">
                  <c:v>34.678217134301356</c:v>
                </c:pt>
                <c:pt idx="53">
                  <c:v>34.498209780817817</c:v>
                </c:pt>
                <c:pt idx="54">
                  <c:v>34.657123950656768</c:v>
                </c:pt>
                <c:pt idx="55">
                  <c:v>34.559300316347112</c:v>
                </c:pt>
                <c:pt idx="56">
                  <c:v>34.447111833375985</c:v>
                </c:pt>
                <c:pt idx="57">
                  <c:v>34.32753332213656</c:v>
                </c:pt>
                <c:pt idx="58">
                  <c:v>34.208040705826065</c:v>
                </c:pt>
                <c:pt idx="59">
                  <c:v>34.199292046784706</c:v>
                </c:pt>
                <c:pt idx="60">
                  <c:v>33.895129866393845</c:v>
                </c:pt>
                <c:pt idx="61">
                  <c:v>34.21941993368138</c:v>
                </c:pt>
                <c:pt idx="62">
                  <c:v>34.028349727387081</c:v>
                </c:pt>
                <c:pt idx="63">
                  <c:v>34.209908415917397</c:v>
                </c:pt>
                <c:pt idx="64">
                  <c:v>33.895894410387541</c:v>
                </c:pt>
                <c:pt idx="65">
                  <c:v>33.975221300044275</c:v>
                </c:pt>
                <c:pt idx="66">
                  <c:v>33.757769126881755</c:v>
                </c:pt>
                <c:pt idx="67">
                  <c:v>33.511462783271881</c:v>
                </c:pt>
                <c:pt idx="68">
                  <c:v>33.040400371781061</c:v>
                </c:pt>
                <c:pt idx="69">
                  <c:v>32.877931258194394</c:v>
                </c:pt>
                <c:pt idx="70">
                  <c:v>32.65309553319868</c:v>
                </c:pt>
                <c:pt idx="71">
                  <c:v>32.400948647327702</c:v>
                </c:pt>
                <c:pt idx="72">
                  <c:v>32.206855229584306</c:v>
                </c:pt>
                <c:pt idx="73">
                  <c:v>31.732690047824985</c:v>
                </c:pt>
                <c:pt idx="74">
                  <c:v>32.379058160228062</c:v>
                </c:pt>
                <c:pt idx="75">
                  <c:v>33.464813877734464</c:v>
                </c:pt>
                <c:pt idx="76">
                  <c:v>34.21265110504153</c:v>
                </c:pt>
                <c:pt idx="77">
                  <c:v>34.199860375160583</c:v>
                </c:pt>
                <c:pt idx="78">
                  <c:v>34.186064631436722</c:v>
                </c:pt>
                <c:pt idx="79">
                  <c:v>34.505658133290424</c:v>
                </c:pt>
                <c:pt idx="80">
                  <c:v>35.634708473882327</c:v>
                </c:pt>
                <c:pt idx="81">
                  <c:v>35.976606597658488</c:v>
                </c:pt>
                <c:pt idx="82">
                  <c:v>36.56395881497464</c:v>
                </c:pt>
                <c:pt idx="83">
                  <c:v>36.196112931827656</c:v>
                </c:pt>
                <c:pt idx="84">
                  <c:v>36.194668432468646</c:v>
                </c:pt>
                <c:pt idx="85">
                  <c:v>35.743405741772179</c:v>
                </c:pt>
                <c:pt idx="86">
                  <c:v>35.554284745686545</c:v>
                </c:pt>
                <c:pt idx="87">
                  <c:v>34.986951284339895</c:v>
                </c:pt>
                <c:pt idx="88">
                  <c:v>34.906184987548244</c:v>
                </c:pt>
                <c:pt idx="89">
                  <c:v>34.672098566999523</c:v>
                </c:pt>
                <c:pt idx="90">
                  <c:v>34.715729427252199</c:v>
                </c:pt>
                <c:pt idx="91">
                  <c:v>35.029846127898679</c:v>
                </c:pt>
                <c:pt idx="92">
                  <c:v>34.941374013001322</c:v>
                </c:pt>
                <c:pt idx="93">
                  <c:v>34.96975661427696</c:v>
                </c:pt>
                <c:pt idx="94">
                  <c:v>34.456312154194279</c:v>
                </c:pt>
                <c:pt idx="95">
                  <c:v>34.581671267183104</c:v>
                </c:pt>
                <c:pt idx="96">
                  <c:v>34.18722496678182</c:v>
                </c:pt>
                <c:pt idx="97">
                  <c:v>34.202803094933103</c:v>
                </c:pt>
                <c:pt idx="98">
                  <c:v>33.939222048375427</c:v>
                </c:pt>
                <c:pt idx="99">
                  <c:v>34.46621003089448</c:v>
                </c:pt>
                <c:pt idx="100">
                  <c:v>34.788081577753438</c:v>
                </c:pt>
                <c:pt idx="101">
                  <c:v>34.942108058581752</c:v>
                </c:pt>
                <c:pt idx="102">
                  <c:v>34.919645615470856</c:v>
                </c:pt>
                <c:pt idx="103">
                  <c:v>34.860148722156765</c:v>
                </c:pt>
                <c:pt idx="104">
                  <c:v>35.144281374057577</c:v>
                </c:pt>
                <c:pt idx="105">
                  <c:v>35.037791802142706</c:v>
                </c:pt>
                <c:pt idx="106">
                  <c:v>34.930175699860307</c:v>
                </c:pt>
                <c:pt idx="107">
                  <c:v>34.715273653579828</c:v>
                </c:pt>
                <c:pt idx="108">
                  <c:v>34.546788400164701</c:v>
                </c:pt>
                <c:pt idx="109">
                  <c:v>34.572292453223191</c:v>
                </c:pt>
                <c:pt idx="110">
                  <c:v>34.453588890294</c:v>
                </c:pt>
                <c:pt idx="111">
                  <c:v>34.470935736860312</c:v>
                </c:pt>
                <c:pt idx="112">
                  <c:v>34.008070712944587</c:v>
                </c:pt>
                <c:pt idx="113">
                  <c:v>33.92737718148058</c:v>
                </c:pt>
                <c:pt idx="114">
                  <c:v>33.717219078622371</c:v>
                </c:pt>
                <c:pt idx="115">
                  <c:v>33.878649215377152</c:v>
                </c:pt>
                <c:pt idx="116">
                  <c:v>33.663184074139984</c:v>
                </c:pt>
                <c:pt idx="117">
                  <c:v>33.273125951825634</c:v>
                </c:pt>
                <c:pt idx="118">
                  <c:v>32.974853096440185</c:v>
                </c:pt>
                <c:pt idx="119">
                  <c:v>32.504433296119096</c:v>
                </c:pt>
                <c:pt idx="120">
                  <c:v>32.60460988139215</c:v>
                </c:pt>
                <c:pt idx="121">
                  <c:v>32.262769263740424</c:v>
                </c:pt>
                <c:pt idx="122">
                  <c:v>32.395979501572782</c:v>
                </c:pt>
                <c:pt idx="123">
                  <c:v>32.418269703012427</c:v>
                </c:pt>
                <c:pt idx="124">
                  <c:v>32.87093267963845</c:v>
                </c:pt>
                <c:pt idx="125">
                  <c:v>34.227342353887657</c:v>
                </c:pt>
                <c:pt idx="126">
                  <c:v>35.321648519704809</c:v>
                </c:pt>
                <c:pt idx="127">
                  <c:v>35.779569902252923</c:v>
                </c:pt>
                <c:pt idx="128">
                  <c:v>35.672834977031641</c:v>
                </c:pt>
                <c:pt idx="129">
                  <c:v>35.935576441537627</c:v>
                </c:pt>
                <c:pt idx="130">
                  <c:v>36.487097807874569</c:v>
                </c:pt>
                <c:pt idx="131">
                  <c:v>36.664568680306829</c:v>
                </c:pt>
                <c:pt idx="132">
                  <c:v>36.329538492128208</c:v>
                </c:pt>
                <c:pt idx="133">
                  <c:v>36.069156960227204</c:v>
                </c:pt>
                <c:pt idx="134">
                  <c:v>35.715574690673257</c:v>
                </c:pt>
                <c:pt idx="135">
                  <c:v>35.467714172966211</c:v>
                </c:pt>
                <c:pt idx="136">
                  <c:v>35.029060287729777</c:v>
                </c:pt>
                <c:pt idx="137">
                  <c:v>34.801858105725216</c:v>
                </c:pt>
                <c:pt idx="138">
                  <c:v>34.88198320915749</c:v>
                </c:pt>
                <c:pt idx="139">
                  <c:v>34.880308732925741</c:v>
                </c:pt>
                <c:pt idx="140">
                  <c:v>34.748033291161697</c:v>
                </c:pt>
                <c:pt idx="141">
                  <c:v>34.283565732218563</c:v>
                </c:pt>
                <c:pt idx="142">
                  <c:v>34.818193447954528</c:v>
                </c:pt>
                <c:pt idx="143">
                  <c:v>35.277911970435746</c:v>
                </c:pt>
                <c:pt idx="144">
                  <c:v>35.711634199732899</c:v>
                </c:pt>
                <c:pt idx="145">
                  <c:v>35.463752172858129</c:v>
                </c:pt>
                <c:pt idx="146">
                  <c:v>35.542474284793471</c:v>
                </c:pt>
                <c:pt idx="147">
                  <c:v>35.369112177658721</c:v>
                </c:pt>
                <c:pt idx="148">
                  <c:v>35.379948911029359</c:v>
                </c:pt>
                <c:pt idx="149">
                  <c:v>34.957985696201973</c:v>
                </c:pt>
                <c:pt idx="150">
                  <c:v>35.087758327972253</c:v>
                </c:pt>
                <c:pt idx="151">
                  <c:v>34.763150354514032</c:v>
                </c:pt>
                <c:pt idx="152">
                  <c:v>34.84826750662593</c:v>
                </c:pt>
                <c:pt idx="153">
                  <c:v>34.290494414185666</c:v>
                </c:pt>
                <c:pt idx="154">
                  <c:v>34.320527155808151</c:v>
                </c:pt>
                <c:pt idx="155">
                  <c:v>34.153780621574484</c:v>
                </c:pt>
                <c:pt idx="156">
                  <c:v>34.555463353794551</c:v>
                </c:pt>
                <c:pt idx="157">
                  <c:v>34.525262476163846</c:v>
                </c:pt>
                <c:pt idx="158">
                  <c:v>34.403318145939885</c:v>
                </c:pt>
                <c:pt idx="159">
                  <c:v>34.393443354249698</c:v>
                </c:pt>
                <c:pt idx="160">
                  <c:v>34.36522896148275</c:v>
                </c:pt>
              </c:numCache>
            </c:numRef>
          </c:yVal>
          <c:smooth val="1"/>
        </c:ser>
        <c:ser>
          <c:idx val="2"/>
          <c:order val="2"/>
          <c:tx>
            <c:v>Clean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Values'!$U$3:$U$163</c:f>
              <c:numCache>
                <c:formatCode>General</c:formatCode>
                <c:ptCount val="161"/>
                <c:pt idx="0">
                  <c:v>33.509933971623212</c:v>
                </c:pt>
                <c:pt idx="1">
                  <c:v>33.192882230857109</c:v>
                </c:pt>
                <c:pt idx="2">
                  <c:v>32.677761311306561</c:v>
                </c:pt>
                <c:pt idx="3">
                  <c:v>33.04022116805718</c:v>
                </c:pt>
                <c:pt idx="4">
                  <c:v>32.799919348126892</c:v>
                </c:pt>
                <c:pt idx="5">
                  <c:v>32.999528319034951</c:v>
                </c:pt>
                <c:pt idx="6">
                  <c:v>33.38100577121584</c:v>
                </c:pt>
                <c:pt idx="7">
                  <c:v>33.680871742449085</c:v>
                </c:pt>
                <c:pt idx="8">
                  <c:v>33.558599699719586</c:v>
                </c:pt>
                <c:pt idx="9">
                  <c:v>32.724628570421132</c:v>
                </c:pt>
                <c:pt idx="10">
                  <c:v>32.779576765624682</c:v>
                </c:pt>
                <c:pt idx="11">
                  <c:v>32.944018600857689</c:v>
                </c:pt>
                <c:pt idx="12">
                  <c:v>33.116459891627457</c:v>
                </c:pt>
                <c:pt idx="13">
                  <c:v>32.920196576024793</c:v>
                </c:pt>
                <c:pt idx="14">
                  <c:v>32.777826746612604</c:v>
                </c:pt>
                <c:pt idx="15">
                  <c:v>33.144873813468763</c:v>
                </c:pt>
                <c:pt idx="16">
                  <c:v>33.410973333902476</c:v>
                </c:pt>
                <c:pt idx="17">
                  <c:v>33.440172924267188</c:v>
                </c:pt>
                <c:pt idx="18">
                  <c:v>33.053534954027995</c:v>
                </c:pt>
                <c:pt idx="19">
                  <c:v>32.733312334121152</c:v>
                </c:pt>
                <c:pt idx="20">
                  <c:v>32.305333876289737</c:v>
                </c:pt>
                <c:pt idx="21">
                  <c:v>32.067409260896277</c:v>
                </c:pt>
                <c:pt idx="22">
                  <c:v>31.642833577406183</c:v>
                </c:pt>
                <c:pt idx="23">
                  <c:v>31.381481596280615</c:v>
                </c:pt>
                <c:pt idx="24">
                  <c:v>31.464245615457791</c:v>
                </c:pt>
                <c:pt idx="25">
                  <c:v>31.620732573935076</c:v>
                </c:pt>
                <c:pt idx="26">
                  <c:v>31.986255377913366</c:v>
                </c:pt>
                <c:pt idx="27">
                  <c:v>32.407726018573968</c:v>
                </c:pt>
                <c:pt idx="28">
                  <c:v>33.100980589641971</c:v>
                </c:pt>
                <c:pt idx="29">
                  <c:v>33.681567092178085</c:v>
                </c:pt>
                <c:pt idx="30">
                  <c:v>33.150926429182363</c:v>
                </c:pt>
                <c:pt idx="31">
                  <c:v>33.662371518570595</c:v>
                </c:pt>
                <c:pt idx="32">
                  <c:v>33.533874911261393</c:v>
                </c:pt>
                <c:pt idx="33">
                  <c:v>34.089291150443728</c:v>
                </c:pt>
                <c:pt idx="34">
                  <c:v>34.172703254764869</c:v>
                </c:pt>
                <c:pt idx="35">
                  <c:v>33.968505297218549</c:v>
                </c:pt>
                <c:pt idx="36">
                  <c:v>33.884127494577356</c:v>
                </c:pt>
                <c:pt idx="37">
                  <c:v>33.642789112510997</c:v>
                </c:pt>
                <c:pt idx="38">
                  <c:v>34.00301443799286</c:v>
                </c:pt>
                <c:pt idx="39">
                  <c:v>33.877035809039711</c:v>
                </c:pt>
                <c:pt idx="40">
                  <c:v>34</c:v>
                </c:pt>
                <c:pt idx="41">
                  <c:v>33.955654487077439</c:v>
                </c:pt>
                <c:pt idx="42">
                  <c:v>34.221421491512558</c:v>
                </c:pt>
                <c:pt idx="43">
                  <c:v>33.44495931597109</c:v>
                </c:pt>
                <c:pt idx="44">
                  <c:v>33.377636428823408</c:v>
                </c:pt>
                <c:pt idx="45">
                  <c:v>33.126157899641711</c:v>
                </c:pt>
                <c:pt idx="46">
                  <c:v>33.196104637100063</c:v>
                </c:pt>
                <c:pt idx="47">
                  <c:v>33.034259478598642</c:v>
                </c:pt>
                <c:pt idx="48">
                  <c:v>33.073517711253281</c:v>
                </c:pt>
                <c:pt idx="49">
                  <c:v>33.347708061216551</c:v>
                </c:pt>
                <c:pt idx="50">
                  <c:v>33.459675886918504</c:v>
                </c:pt>
                <c:pt idx="51">
                  <c:v>33.503514430884138</c:v>
                </c:pt>
                <c:pt idx="52">
                  <c:v>32.968950208098697</c:v>
                </c:pt>
                <c:pt idx="53">
                  <c:v>32.687310122195356</c:v>
                </c:pt>
                <c:pt idx="54">
                  <c:v>32.576205924323524</c:v>
                </c:pt>
                <c:pt idx="55">
                  <c:v>32.951424933448379</c:v>
                </c:pt>
                <c:pt idx="56">
                  <c:v>33.421726273394349</c:v>
                </c:pt>
                <c:pt idx="57">
                  <c:v>33.080491674291082</c:v>
                </c:pt>
                <c:pt idx="58">
                  <c:v>33.22609965446361</c:v>
                </c:pt>
                <c:pt idx="59">
                  <c:v>33.077841608121162</c:v>
                </c:pt>
                <c:pt idx="60">
                  <c:v>33.263588073452908</c:v>
                </c:pt>
                <c:pt idx="61">
                  <c:v>32.858653985418982</c:v>
                </c:pt>
                <c:pt idx="62">
                  <c:v>32.873559579804223</c:v>
                </c:pt>
                <c:pt idx="63">
                  <c:v>33.04318165392305</c:v>
                </c:pt>
                <c:pt idx="64">
                  <c:v>33.683840059471734</c:v>
                </c:pt>
                <c:pt idx="65">
                  <c:v>33.572406636500077</c:v>
                </c:pt>
                <c:pt idx="66">
                  <c:v>33.502273417014123</c:v>
                </c:pt>
                <c:pt idx="67">
                  <c:v>32.96250700295893</c:v>
                </c:pt>
                <c:pt idx="68">
                  <c:v>32.669398553280445</c:v>
                </c:pt>
                <c:pt idx="69">
                  <c:v>32.314655398795978</c:v>
                </c:pt>
                <c:pt idx="70">
                  <c:v>32.373511608122058</c:v>
                </c:pt>
                <c:pt idx="71">
                  <c:v>32.837777044449396</c:v>
                </c:pt>
                <c:pt idx="72">
                  <c:v>34.325213259350193</c:v>
                </c:pt>
                <c:pt idx="73">
                  <c:v>34.847176149751618</c:v>
                </c:pt>
                <c:pt idx="74">
                  <c:v>35.559936473999016</c:v>
                </c:pt>
                <c:pt idx="75">
                  <c:v>34.87963407122605</c:v>
                </c:pt>
                <c:pt idx="76">
                  <c:v>34.836040404036424</c:v>
                </c:pt>
                <c:pt idx="77">
                  <c:v>34.496303714948937</c:v>
                </c:pt>
                <c:pt idx="78">
                  <c:v>34.4002828630274</c:v>
                </c:pt>
                <c:pt idx="79">
                  <c:v>34.499581944359477</c:v>
                </c:pt>
                <c:pt idx="80">
                  <c:v>34.582739411778377</c:v>
                </c:pt>
                <c:pt idx="81">
                  <c:v>34.622178751265182</c:v>
                </c:pt>
                <c:pt idx="82">
                  <c:v>34.456078791593839</c:v>
                </c:pt>
                <c:pt idx="83">
                  <c:v>33.968737778184057</c:v>
                </c:pt>
                <c:pt idx="84">
                  <c:v>34.091426557330351</c:v>
                </c:pt>
                <c:pt idx="85">
                  <c:v>34.125522927617681</c:v>
                </c:pt>
                <c:pt idx="86">
                  <c:v>34.258099681759418</c:v>
                </c:pt>
                <c:pt idx="87">
                  <c:v>34.071303030611048</c:v>
                </c:pt>
                <c:pt idx="88">
                  <c:v>34.074522973686356</c:v>
                </c:pt>
                <c:pt idx="89">
                  <c:v>34.193693512904403</c:v>
                </c:pt>
                <c:pt idx="90">
                  <c:v>34.27484383397865</c:v>
                </c:pt>
                <c:pt idx="91">
                  <c:v>33.775726165038051</c:v>
                </c:pt>
                <c:pt idx="92">
                  <c:v>33.39801304906824</c:v>
                </c:pt>
                <c:pt idx="93">
                  <c:v>32.906857665402896</c:v>
                </c:pt>
                <c:pt idx="94">
                  <c:v>33.044367119425196</c:v>
                </c:pt>
                <c:pt idx="95">
                  <c:v>32.855335805470531</c:v>
                </c:pt>
                <c:pt idx="96">
                  <c:v>33.232557756716375</c:v>
                </c:pt>
                <c:pt idx="97">
                  <c:v>33.017674327115685</c:v>
                </c:pt>
                <c:pt idx="98">
                  <c:v>32.908831456112928</c:v>
                </c:pt>
                <c:pt idx="99">
                  <c:v>32.733047587578284</c:v>
                </c:pt>
                <c:pt idx="100">
                  <c:v>32.689523453146478</c:v>
                </c:pt>
                <c:pt idx="101">
                  <c:v>33.098901240816929</c:v>
                </c:pt>
                <c:pt idx="102">
                  <c:v>33.187311313916865</c:v>
                </c:pt>
                <c:pt idx="103">
                  <c:v>33.359090809554132</c:v>
                </c:pt>
                <c:pt idx="104">
                  <c:v>33.211751659363571</c:v>
                </c:pt>
                <c:pt idx="105">
                  <c:v>33.341587244668176</c:v>
                </c:pt>
                <c:pt idx="106">
                  <c:v>33.391499668758009</c:v>
                </c:pt>
                <c:pt idx="107">
                  <c:v>33.532830849075573</c:v>
                </c:pt>
                <c:pt idx="108">
                  <c:v>33.349930844943664</c:v>
                </c:pt>
                <c:pt idx="109">
                  <c:v>33.284452991300384</c:v>
                </c:pt>
                <c:pt idx="110">
                  <c:v>33.3399544107994</c:v>
                </c:pt>
                <c:pt idx="111">
                  <c:v>33.371465665719292</c:v>
                </c:pt>
                <c:pt idx="112">
                  <c:v>33.316964376470281</c:v>
                </c:pt>
                <c:pt idx="113">
                  <c:v>33.346597573559478</c:v>
                </c:pt>
                <c:pt idx="114">
                  <c:v>33.234901179627826</c:v>
                </c:pt>
                <c:pt idx="115">
                  <c:v>33.14087774777731</c:v>
                </c:pt>
                <c:pt idx="116">
                  <c:v>32.562399688473825</c:v>
                </c:pt>
                <c:pt idx="117">
                  <c:v>32.164734891018107</c:v>
                </c:pt>
                <c:pt idx="118">
                  <c:v>31.760150918770286</c:v>
                </c:pt>
                <c:pt idx="119">
                  <c:v>31.741114560635175</c:v>
                </c:pt>
                <c:pt idx="120">
                  <c:v>32.11851776424993</c:v>
                </c:pt>
                <c:pt idx="121">
                  <c:v>32.376074733358713</c:v>
                </c:pt>
                <c:pt idx="122">
                  <c:v>33.533559559105598</c:v>
                </c:pt>
                <c:pt idx="123">
                  <c:v>33.680447722926829</c:v>
                </c:pt>
                <c:pt idx="124">
                  <c:v>34.57021648430586</c:v>
                </c:pt>
                <c:pt idx="125">
                  <c:v>34.05275948387451</c:v>
                </c:pt>
                <c:pt idx="126">
                  <c:v>34.185709120669046</c:v>
                </c:pt>
                <c:pt idx="127">
                  <c:v>34.307784180037331</c:v>
                </c:pt>
                <c:pt idx="128">
                  <c:v>34.466500241423155</c:v>
                </c:pt>
                <c:pt idx="129">
                  <c:v>34.654510639498568</c:v>
                </c:pt>
                <c:pt idx="130">
                  <c:v>34.290746900371261</c:v>
                </c:pt>
                <c:pt idx="131">
                  <c:v>34.294244039346012</c:v>
                </c:pt>
                <c:pt idx="132">
                  <c:v>33.902733509810389</c:v>
                </c:pt>
                <c:pt idx="133">
                  <c:v>33.813004965837592</c:v>
                </c:pt>
                <c:pt idx="134">
                  <c:v>33.818834239306071</c:v>
                </c:pt>
                <c:pt idx="135">
                  <c:v>33.798738273377751</c:v>
                </c:pt>
                <c:pt idx="136">
                  <c:v>33.918476868570281</c:v>
                </c:pt>
                <c:pt idx="137">
                  <c:v>33.587651348010446</c:v>
                </c:pt>
                <c:pt idx="138">
                  <c:v>33.388656981018002</c:v>
                </c:pt>
                <c:pt idx="139">
                  <c:v>33.450927959631791</c:v>
                </c:pt>
                <c:pt idx="140">
                  <c:v>33.385991160096211</c:v>
                </c:pt>
                <c:pt idx="141">
                  <c:v>33.756637078498741</c:v>
                </c:pt>
                <c:pt idx="142">
                  <c:v>33.521541583168528</c:v>
                </c:pt>
                <c:pt idx="143">
                  <c:v>33.763761467441483</c:v>
                </c:pt>
                <c:pt idx="144">
                  <c:v>33.710483959039784</c:v>
                </c:pt>
                <c:pt idx="145">
                  <c:v>33.734149867372082</c:v>
                </c:pt>
                <c:pt idx="146">
                  <c:v>33.570327813423617</c:v>
                </c:pt>
                <c:pt idx="147">
                  <c:v>33.146170089104615</c:v>
                </c:pt>
                <c:pt idx="148">
                  <c:v>32.501285760765583</c:v>
                </c:pt>
                <c:pt idx="149">
                  <c:v>32.191164021504605</c:v>
                </c:pt>
                <c:pt idx="150">
                  <c:v>32.434266869741045</c:v>
                </c:pt>
                <c:pt idx="151">
                  <c:v>32.843414597897741</c:v>
                </c:pt>
                <c:pt idx="152">
                  <c:v>33.423978568090938</c:v>
                </c:pt>
                <c:pt idx="153">
                  <c:v>33.53566121663988</c:v>
                </c:pt>
                <c:pt idx="154">
                  <c:v>33.626522644256369</c:v>
                </c:pt>
                <c:pt idx="155">
                  <c:v>33.229955826101445</c:v>
                </c:pt>
                <c:pt idx="156">
                  <c:v>32.950395912666735</c:v>
                </c:pt>
                <c:pt idx="157">
                  <c:v>33.017322874958865</c:v>
                </c:pt>
                <c:pt idx="158">
                  <c:v>33.136043975578218</c:v>
                </c:pt>
                <c:pt idx="159">
                  <c:v>33.161739859272508</c:v>
                </c:pt>
                <c:pt idx="160">
                  <c:v>32.941561888947724</c:v>
                </c:pt>
              </c:numCache>
            </c:numRef>
          </c:yVal>
          <c:smooth val="1"/>
        </c:ser>
        <c:ser>
          <c:idx val="3"/>
          <c:order val="3"/>
          <c:tx>
            <c:v>Fouled</c:v>
          </c:tx>
          <c:marker>
            <c:symbol val="none"/>
          </c:marker>
          <c:xVal>
            <c:numRef>
              <c:f>'Average Values'!$H$2:$H$162</c:f>
              <c:numCache>
                <c:formatCode>General</c:formatCode>
                <c:ptCount val="161"/>
                <c:pt idx="0">
                  <c:v>-40</c:v>
                </c:pt>
                <c:pt idx="1">
                  <c:v>-39</c:v>
                </c:pt>
                <c:pt idx="2">
                  <c:v>-38</c:v>
                </c:pt>
                <c:pt idx="3">
                  <c:v>-37</c:v>
                </c:pt>
                <c:pt idx="4">
                  <c:v>-36</c:v>
                </c:pt>
                <c:pt idx="5">
                  <c:v>-35</c:v>
                </c:pt>
                <c:pt idx="6">
                  <c:v>-34</c:v>
                </c:pt>
                <c:pt idx="7">
                  <c:v>-33</c:v>
                </c:pt>
                <c:pt idx="8">
                  <c:v>-32</c:v>
                </c:pt>
                <c:pt idx="9">
                  <c:v>-31</c:v>
                </c:pt>
                <c:pt idx="10">
                  <c:v>-30</c:v>
                </c:pt>
                <c:pt idx="11">
                  <c:v>-29</c:v>
                </c:pt>
                <c:pt idx="12">
                  <c:v>-28</c:v>
                </c:pt>
                <c:pt idx="13">
                  <c:v>-27</c:v>
                </c:pt>
                <c:pt idx="14">
                  <c:v>-26</c:v>
                </c:pt>
                <c:pt idx="15">
                  <c:v>-25</c:v>
                </c:pt>
                <c:pt idx="16">
                  <c:v>-24</c:v>
                </c:pt>
                <c:pt idx="17">
                  <c:v>-23</c:v>
                </c:pt>
                <c:pt idx="18">
                  <c:v>-22</c:v>
                </c:pt>
                <c:pt idx="19">
                  <c:v>-21</c:v>
                </c:pt>
                <c:pt idx="20">
                  <c:v>-20</c:v>
                </c:pt>
                <c:pt idx="21">
                  <c:v>-19</c:v>
                </c:pt>
                <c:pt idx="22">
                  <c:v>-18</c:v>
                </c:pt>
                <c:pt idx="23">
                  <c:v>-17</c:v>
                </c:pt>
                <c:pt idx="24">
                  <c:v>-16</c:v>
                </c:pt>
                <c:pt idx="25">
                  <c:v>-15</c:v>
                </c:pt>
                <c:pt idx="26">
                  <c:v>-14</c:v>
                </c:pt>
                <c:pt idx="27">
                  <c:v>-13</c:v>
                </c:pt>
                <c:pt idx="28">
                  <c:v>-12</c:v>
                </c:pt>
                <c:pt idx="29">
                  <c:v>-11</c:v>
                </c:pt>
                <c:pt idx="30">
                  <c:v>-10</c:v>
                </c:pt>
                <c:pt idx="31">
                  <c:v>-9</c:v>
                </c:pt>
                <c:pt idx="32">
                  <c:v>-8</c:v>
                </c:pt>
                <c:pt idx="33">
                  <c:v>-7</c:v>
                </c:pt>
                <c:pt idx="34">
                  <c:v>-6</c:v>
                </c:pt>
                <c:pt idx="35">
                  <c:v>-5</c:v>
                </c:pt>
                <c:pt idx="36">
                  <c:v>-4</c:v>
                </c:pt>
                <c:pt idx="37">
                  <c:v>-3</c:v>
                </c:pt>
                <c:pt idx="38">
                  <c:v>-2</c:v>
                </c:pt>
                <c:pt idx="39">
                  <c:v>-1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33</c:v>
                </c:pt>
                <c:pt idx="74">
                  <c:v>34</c:v>
                </c:pt>
                <c:pt idx="75">
                  <c:v>35</c:v>
                </c:pt>
                <c:pt idx="76">
                  <c:v>36</c:v>
                </c:pt>
                <c:pt idx="77">
                  <c:v>37</c:v>
                </c:pt>
                <c:pt idx="78">
                  <c:v>38</c:v>
                </c:pt>
                <c:pt idx="79">
                  <c:v>39</c:v>
                </c:pt>
                <c:pt idx="80">
                  <c:v>40</c:v>
                </c:pt>
                <c:pt idx="81">
                  <c:v>41</c:v>
                </c:pt>
                <c:pt idx="82">
                  <c:v>42</c:v>
                </c:pt>
                <c:pt idx="83">
                  <c:v>43</c:v>
                </c:pt>
                <c:pt idx="84">
                  <c:v>44</c:v>
                </c:pt>
                <c:pt idx="85">
                  <c:v>45</c:v>
                </c:pt>
                <c:pt idx="86">
                  <c:v>46</c:v>
                </c:pt>
                <c:pt idx="87">
                  <c:v>47</c:v>
                </c:pt>
                <c:pt idx="88">
                  <c:v>48</c:v>
                </c:pt>
                <c:pt idx="89">
                  <c:v>49</c:v>
                </c:pt>
                <c:pt idx="90">
                  <c:v>50</c:v>
                </c:pt>
                <c:pt idx="91">
                  <c:v>51</c:v>
                </c:pt>
                <c:pt idx="92">
                  <c:v>52</c:v>
                </c:pt>
                <c:pt idx="93">
                  <c:v>53</c:v>
                </c:pt>
                <c:pt idx="94">
                  <c:v>54</c:v>
                </c:pt>
                <c:pt idx="95">
                  <c:v>55</c:v>
                </c:pt>
                <c:pt idx="96">
                  <c:v>56</c:v>
                </c:pt>
                <c:pt idx="97">
                  <c:v>57</c:v>
                </c:pt>
                <c:pt idx="98">
                  <c:v>58</c:v>
                </c:pt>
                <c:pt idx="99">
                  <c:v>59</c:v>
                </c:pt>
                <c:pt idx="100">
                  <c:v>60</c:v>
                </c:pt>
                <c:pt idx="101">
                  <c:v>61</c:v>
                </c:pt>
                <c:pt idx="102">
                  <c:v>62</c:v>
                </c:pt>
                <c:pt idx="103">
                  <c:v>63</c:v>
                </c:pt>
                <c:pt idx="104">
                  <c:v>64</c:v>
                </c:pt>
                <c:pt idx="105">
                  <c:v>65</c:v>
                </c:pt>
                <c:pt idx="106">
                  <c:v>66</c:v>
                </c:pt>
                <c:pt idx="107">
                  <c:v>67</c:v>
                </c:pt>
                <c:pt idx="108">
                  <c:v>68</c:v>
                </c:pt>
                <c:pt idx="109">
                  <c:v>69</c:v>
                </c:pt>
                <c:pt idx="110">
                  <c:v>70</c:v>
                </c:pt>
                <c:pt idx="111">
                  <c:v>71</c:v>
                </c:pt>
                <c:pt idx="112">
                  <c:v>72</c:v>
                </c:pt>
                <c:pt idx="113">
                  <c:v>73</c:v>
                </c:pt>
                <c:pt idx="114">
                  <c:v>74</c:v>
                </c:pt>
                <c:pt idx="115">
                  <c:v>75</c:v>
                </c:pt>
                <c:pt idx="116">
                  <c:v>76</c:v>
                </c:pt>
                <c:pt idx="117">
                  <c:v>77</c:v>
                </c:pt>
                <c:pt idx="118">
                  <c:v>78</c:v>
                </c:pt>
                <c:pt idx="119">
                  <c:v>79</c:v>
                </c:pt>
                <c:pt idx="120">
                  <c:v>80</c:v>
                </c:pt>
                <c:pt idx="121">
                  <c:v>81</c:v>
                </c:pt>
                <c:pt idx="122">
                  <c:v>82</c:v>
                </c:pt>
                <c:pt idx="123">
                  <c:v>83</c:v>
                </c:pt>
                <c:pt idx="124">
                  <c:v>84</c:v>
                </c:pt>
                <c:pt idx="125">
                  <c:v>85</c:v>
                </c:pt>
                <c:pt idx="126">
                  <c:v>86</c:v>
                </c:pt>
                <c:pt idx="127">
                  <c:v>87</c:v>
                </c:pt>
                <c:pt idx="128">
                  <c:v>88</c:v>
                </c:pt>
                <c:pt idx="129">
                  <c:v>89</c:v>
                </c:pt>
                <c:pt idx="130">
                  <c:v>90</c:v>
                </c:pt>
                <c:pt idx="131">
                  <c:v>91</c:v>
                </c:pt>
                <c:pt idx="132">
                  <c:v>92</c:v>
                </c:pt>
                <c:pt idx="133">
                  <c:v>93</c:v>
                </c:pt>
                <c:pt idx="134">
                  <c:v>94</c:v>
                </c:pt>
                <c:pt idx="135">
                  <c:v>95</c:v>
                </c:pt>
                <c:pt idx="136">
                  <c:v>96</c:v>
                </c:pt>
                <c:pt idx="137">
                  <c:v>97</c:v>
                </c:pt>
                <c:pt idx="138">
                  <c:v>98</c:v>
                </c:pt>
                <c:pt idx="139">
                  <c:v>99</c:v>
                </c:pt>
                <c:pt idx="140">
                  <c:v>100</c:v>
                </c:pt>
                <c:pt idx="141">
                  <c:v>101</c:v>
                </c:pt>
                <c:pt idx="142">
                  <c:v>102</c:v>
                </c:pt>
                <c:pt idx="143">
                  <c:v>103</c:v>
                </c:pt>
                <c:pt idx="144">
                  <c:v>104</c:v>
                </c:pt>
                <c:pt idx="145">
                  <c:v>105</c:v>
                </c:pt>
                <c:pt idx="146">
                  <c:v>106</c:v>
                </c:pt>
                <c:pt idx="147">
                  <c:v>107</c:v>
                </c:pt>
                <c:pt idx="148">
                  <c:v>108</c:v>
                </c:pt>
                <c:pt idx="149">
                  <c:v>109</c:v>
                </c:pt>
                <c:pt idx="150">
                  <c:v>110</c:v>
                </c:pt>
                <c:pt idx="151">
                  <c:v>111</c:v>
                </c:pt>
                <c:pt idx="152">
                  <c:v>112</c:v>
                </c:pt>
                <c:pt idx="153">
                  <c:v>113</c:v>
                </c:pt>
                <c:pt idx="154">
                  <c:v>114</c:v>
                </c:pt>
                <c:pt idx="155">
                  <c:v>115</c:v>
                </c:pt>
                <c:pt idx="156">
                  <c:v>116</c:v>
                </c:pt>
                <c:pt idx="157">
                  <c:v>117</c:v>
                </c:pt>
                <c:pt idx="158">
                  <c:v>118</c:v>
                </c:pt>
                <c:pt idx="159">
                  <c:v>119</c:v>
                </c:pt>
                <c:pt idx="160">
                  <c:v>120</c:v>
                </c:pt>
              </c:numCache>
            </c:numRef>
          </c:xVal>
          <c:yVal>
            <c:numRef>
              <c:f>'Average Values'!$AB$2:$AB$162</c:f>
              <c:numCache>
                <c:formatCode>General</c:formatCode>
                <c:ptCount val="161"/>
                <c:pt idx="0">
                  <c:v>35.719523819999999</c:v>
                </c:pt>
                <c:pt idx="1">
                  <c:v>35.759464950000002</c:v>
                </c:pt>
                <c:pt idx="2">
                  <c:v>35.966184149999997</c:v>
                </c:pt>
                <c:pt idx="3">
                  <c:v>35.561312549999997</c:v>
                </c:pt>
                <c:pt idx="4">
                  <c:v>35.404337779999999</c:v>
                </c:pt>
                <c:pt idx="5">
                  <c:v>35.191196339999998</c:v>
                </c:pt>
                <c:pt idx="6">
                  <c:v>35.300102559999999</c:v>
                </c:pt>
                <c:pt idx="7">
                  <c:v>35.394229680000002</c:v>
                </c:pt>
                <c:pt idx="8">
                  <c:v>35.466871150000003</c:v>
                </c:pt>
                <c:pt idx="9">
                  <c:v>35.396660369999999</c:v>
                </c:pt>
                <c:pt idx="10">
                  <c:v>35.326722119999999</c:v>
                </c:pt>
                <c:pt idx="11">
                  <c:v>35.358628699999997</c:v>
                </c:pt>
                <c:pt idx="12">
                  <c:v>35.579013879999998</c:v>
                </c:pt>
                <c:pt idx="13">
                  <c:v>35.669589119999998</c:v>
                </c:pt>
                <c:pt idx="14">
                  <c:v>35.659636929999998</c:v>
                </c:pt>
                <c:pt idx="15">
                  <c:v>35.411221259999998</c:v>
                </c:pt>
                <c:pt idx="16">
                  <c:v>35.482948479999997</c:v>
                </c:pt>
                <c:pt idx="17">
                  <c:v>35.109823759999998</c:v>
                </c:pt>
                <c:pt idx="18">
                  <c:v>34.964285940000003</c:v>
                </c:pt>
                <c:pt idx="19">
                  <c:v>34.663497390000003</c:v>
                </c:pt>
                <c:pt idx="20">
                  <c:v>34.223744080000003</c:v>
                </c:pt>
                <c:pt idx="21">
                  <c:v>34.06136137</c:v>
                </c:pt>
                <c:pt idx="22">
                  <c:v>33.771078160000002</c:v>
                </c:pt>
                <c:pt idx="23">
                  <c:v>33.785657290000003</c:v>
                </c:pt>
                <c:pt idx="24">
                  <c:v>33.32894993</c:v>
                </c:pt>
                <c:pt idx="25">
                  <c:v>32.836262089999998</c:v>
                </c:pt>
                <c:pt idx="26">
                  <c:v>32.621103159999997</c:v>
                </c:pt>
                <c:pt idx="27">
                  <c:v>32.575783260000001</c:v>
                </c:pt>
                <c:pt idx="28">
                  <c:v>32.918180909999997</c:v>
                </c:pt>
                <c:pt idx="29">
                  <c:v>33.383355229999999</c:v>
                </c:pt>
                <c:pt idx="30">
                  <c:v>34.059314180000001</c:v>
                </c:pt>
                <c:pt idx="31">
                  <c:v>34.134763139999997</c:v>
                </c:pt>
                <c:pt idx="32">
                  <c:v>34.656312630000002</c:v>
                </c:pt>
                <c:pt idx="33">
                  <c:v>34.972158640000004</c:v>
                </c:pt>
                <c:pt idx="34">
                  <c:v>35.783245180000002</c:v>
                </c:pt>
                <c:pt idx="35">
                  <c:v>36.187565679999999</c:v>
                </c:pt>
                <c:pt idx="36">
                  <c:v>36.208807479999997</c:v>
                </c:pt>
                <c:pt idx="37">
                  <c:v>36.398155420000002</c:v>
                </c:pt>
                <c:pt idx="38">
                  <c:v>36.254262799999999</c:v>
                </c:pt>
                <c:pt idx="39">
                  <c:v>36.570434169999999</c:v>
                </c:pt>
                <c:pt idx="40">
                  <c:v>36</c:v>
                </c:pt>
                <c:pt idx="41">
                  <c:v>36.369846109999997</c:v>
                </c:pt>
                <c:pt idx="42">
                  <c:v>36.15360424</c:v>
                </c:pt>
                <c:pt idx="43">
                  <c:v>36.117541770000003</c:v>
                </c:pt>
                <c:pt idx="44">
                  <c:v>35.91879823</c:v>
                </c:pt>
                <c:pt idx="45">
                  <c:v>35.686537880000003</c:v>
                </c:pt>
                <c:pt idx="46">
                  <c:v>35.419445179999997</c:v>
                </c:pt>
                <c:pt idx="47">
                  <c:v>35.390984529999997</c:v>
                </c:pt>
                <c:pt idx="48">
                  <c:v>35.279747209999996</c:v>
                </c:pt>
                <c:pt idx="49">
                  <c:v>35.668791839999997</c:v>
                </c:pt>
                <c:pt idx="50">
                  <c:v>35.504144459999999</c:v>
                </c:pt>
                <c:pt idx="51">
                  <c:v>35.495414089999997</c:v>
                </c:pt>
                <c:pt idx="52">
                  <c:v>35.150345369999997</c:v>
                </c:pt>
                <c:pt idx="53">
                  <c:v>35.311030529999996</c:v>
                </c:pt>
                <c:pt idx="54">
                  <c:v>35.256195239999997</c:v>
                </c:pt>
                <c:pt idx="55">
                  <c:v>34.96472601</c:v>
                </c:pt>
                <c:pt idx="56">
                  <c:v>34.465948529999999</c:v>
                </c:pt>
                <c:pt idx="57">
                  <c:v>34.362234780000001</c:v>
                </c:pt>
                <c:pt idx="58">
                  <c:v>33.963799000000002</c:v>
                </c:pt>
                <c:pt idx="59">
                  <c:v>34.27736238</c:v>
                </c:pt>
                <c:pt idx="60">
                  <c:v>34.218428869999997</c:v>
                </c:pt>
                <c:pt idx="61">
                  <c:v>34.85382224</c:v>
                </c:pt>
                <c:pt idx="62">
                  <c:v>34.820724920000004</c:v>
                </c:pt>
                <c:pt idx="63">
                  <c:v>34.912170979999999</c:v>
                </c:pt>
                <c:pt idx="64">
                  <c:v>34.723562809999997</c:v>
                </c:pt>
                <c:pt idx="65">
                  <c:v>34.539608389999998</c:v>
                </c:pt>
                <c:pt idx="66">
                  <c:v>34.396844080000001</c:v>
                </c:pt>
                <c:pt idx="67">
                  <c:v>34.494250989999998</c:v>
                </c:pt>
                <c:pt idx="68">
                  <c:v>34.359742769999997</c:v>
                </c:pt>
                <c:pt idx="69">
                  <c:v>34.462836639999999</c:v>
                </c:pt>
                <c:pt idx="70">
                  <c:v>33.95518242</c:v>
                </c:pt>
                <c:pt idx="71">
                  <c:v>33.792020000000001</c:v>
                </c:pt>
                <c:pt idx="72">
                  <c:v>33.135680549999996</c:v>
                </c:pt>
                <c:pt idx="73">
                  <c:v>32.811214440000001</c:v>
                </c:pt>
                <c:pt idx="74">
                  <c:v>32.550777949999997</c:v>
                </c:pt>
                <c:pt idx="75">
                  <c:v>32.59999329</c:v>
                </c:pt>
                <c:pt idx="76">
                  <c:v>33.046125310000001</c:v>
                </c:pt>
                <c:pt idx="77">
                  <c:v>33.014339390000004</c:v>
                </c:pt>
                <c:pt idx="78">
                  <c:v>33.614027309999997</c:v>
                </c:pt>
                <c:pt idx="79">
                  <c:v>33.971130019999997</c:v>
                </c:pt>
                <c:pt idx="80">
                  <c:v>34.976134870000003</c:v>
                </c:pt>
                <c:pt idx="81">
                  <c:v>35.335093450000002</c:v>
                </c:pt>
                <c:pt idx="82">
                  <c:v>35.70002916</c:v>
                </c:pt>
                <c:pt idx="83">
                  <c:v>36.349190980000003</c:v>
                </c:pt>
                <c:pt idx="84">
                  <c:v>36.684752789999997</c:v>
                </c:pt>
                <c:pt idx="85">
                  <c:v>36.945020669999998</c:v>
                </c:pt>
                <c:pt idx="86">
                  <c:v>36.603786220000003</c:v>
                </c:pt>
                <c:pt idx="87">
                  <c:v>36.514236250000003</c:v>
                </c:pt>
                <c:pt idx="88">
                  <c:v>36.39984931</c:v>
                </c:pt>
                <c:pt idx="89">
                  <c:v>36.450762279999999</c:v>
                </c:pt>
                <c:pt idx="90">
                  <c:v>36.4482681</c:v>
                </c:pt>
                <c:pt idx="91">
                  <c:v>36.185402879999998</c:v>
                </c:pt>
                <c:pt idx="92">
                  <c:v>36.1145554</c:v>
                </c:pt>
                <c:pt idx="93">
                  <c:v>35.848623590000003</c:v>
                </c:pt>
                <c:pt idx="94">
                  <c:v>35.796223589999997</c:v>
                </c:pt>
                <c:pt idx="95">
                  <c:v>36.008577850000002</c:v>
                </c:pt>
                <c:pt idx="96">
                  <c:v>36.203960350000003</c:v>
                </c:pt>
                <c:pt idx="97">
                  <c:v>36.192414530000001</c:v>
                </c:pt>
                <c:pt idx="98">
                  <c:v>35.752013959999999</c:v>
                </c:pt>
                <c:pt idx="99">
                  <c:v>35.708143460000002</c:v>
                </c:pt>
                <c:pt idx="100">
                  <c:v>35.932691419999998</c:v>
                </c:pt>
                <c:pt idx="101">
                  <c:v>35.847611980000003</c:v>
                </c:pt>
                <c:pt idx="102">
                  <c:v>35.915072199999997</c:v>
                </c:pt>
                <c:pt idx="103">
                  <c:v>35.982248859999999</c:v>
                </c:pt>
                <c:pt idx="104">
                  <c:v>36.099179409999998</c:v>
                </c:pt>
                <c:pt idx="105">
                  <c:v>35.691626769999999</c:v>
                </c:pt>
                <c:pt idx="106">
                  <c:v>35.280272519999997</c:v>
                </c:pt>
                <c:pt idx="107">
                  <c:v>35.625514680000002</c:v>
                </c:pt>
                <c:pt idx="108">
                  <c:v>35.640091589999997</c:v>
                </c:pt>
                <c:pt idx="109">
                  <c:v>35.722224490000002</c:v>
                </c:pt>
                <c:pt idx="110">
                  <c:v>35.168140039999997</c:v>
                </c:pt>
                <c:pt idx="111">
                  <c:v>35.408270260000002</c:v>
                </c:pt>
                <c:pt idx="112">
                  <c:v>35.31155425</c:v>
                </c:pt>
                <c:pt idx="113">
                  <c:v>35.304149969999997</c:v>
                </c:pt>
                <c:pt idx="114">
                  <c:v>35.211811660000002</c:v>
                </c:pt>
                <c:pt idx="115">
                  <c:v>34.997022800000003</c:v>
                </c:pt>
                <c:pt idx="116">
                  <c:v>35.07358207</c:v>
                </c:pt>
                <c:pt idx="117">
                  <c:v>34.60726623</c:v>
                </c:pt>
                <c:pt idx="118">
                  <c:v>34.365628610000002</c:v>
                </c:pt>
                <c:pt idx="119">
                  <c:v>34.055424389999999</c:v>
                </c:pt>
                <c:pt idx="120">
                  <c:v>33.819570259999999</c:v>
                </c:pt>
                <c:pt idx="121">
                  <c:v>33.50260376</c:v>
                </c:pt>
                <c:pt idx="122">
                  <c:v>33.409877860000002</c:v>
                </c:pt>
                <c:pt idx="123">
                  <c:v>33.544801190000001</c:v>
                </c:pt>
                <c:pt idx="124">
                  <c:v>34.24160655</c:v>
                </c:pt>
                <c:pt idx="125">
                  <c:v>35.256212050000002</c:v>
                </c:pt>
                <c:pt idx="126">
                  <c:v>35.655562760000002</c:v>
                </c:pt>
                <c:pt idx="127">
                  <c:v>36.229020689999999</c:v>
                </c:pt>
                <c:pt idx="128">
                  <c:v>36.344452799999999</c:v>
                </c:pt>
                <c:pt idx="129">
                  <c:v>37.22533731</c:v>
                </c:pt>
                <c:pt idx="130">
                  <c:v>37.686040859999999</c:v>
                </c:pt>
                <c:pt idx="131">
                  <c:v>37.985715810000002</c:v>
                </c:pt>
                <c:pt idx="132">
                  <c:v>38.295380010000002</c:v>
                </c:pt>
                <c:pt idx="133">
                  <c:v>38.144881429999998</c:v>
                </c:pt>
                <c:pt idx="134">
                  <c:v>37.908679190000001</c:v>
                </c:pt>
                <c:pt idx="135">
                  <c:v>37.587056099999998</c:v>
                </c:pt>
                <c:pt idx="136">
                  <c:v>37.69376682</c:v>
                </c:pt>
                <c:pt idx="137">
                  <c:v>37.569599949999997</c:v>
                </c:pt>
                <c:pt idx="138">
                  <c:v>37.349582720000001</c:v>
                </c:pt>
                <c:pt idx="139">
                  <c:v>36.949522610000002</c:v>
                </c:pt>
                <c:pt idx="140">
                  <c:v>36.85192833</c:v>
                </c:pt>
                <c:pt idx="141">
                  <c:v>36.969268309999997</c:v>
                </c:pt>
                <c:pt idx="142">
                  <c:v>36.929744710000001</c:v>
                </c:pt>
                <c:pt idx="143">
                  <c:v>36.809784649999997</c:v>
                </c:pt>
                <c:pt idx="144">
                  <c:v>36.650220709999999</c:v>
                </c:pt>
                <c:pt idx="145">
                  <c:v>36.73733584</c:v>
                </c:pt>
                <c:pt idx="146">
                  <c:v>36.439757720000003</c:v>
                </c:pt>
                <c:pt idx="147">
                  <c:v>36.710045360000002</c:v>
                </c:pt>
                <c:pt idx="148">
                  <c:v>36.525768669999998</c:v>
                </c:pt>
                <c:pt idx="149">
                  <c:v>36.598952939999997</c:v>
                </c:pt>
                <c:pt idx="150">
                  <c:v>36.113472719999997</c:v>
                </c:pt>
                <c:pt idx="151">
                  <c:v>36.594905599999997</c:v>
                </c:pt>
                <c:pt idx="152">
                  <c:v>36.691353360000001</c:v>
                </c:pt>
                <c:pt idx="153">
                  <c:v>36.949657209999998</c:v>
                </c:pt>
                <c:pt idx="154">
                  <c:v>36.130882509999999</c:v>
                </c:pt>
                <c:pt idx="155">
                  <c:v>36.314322869999998</c:v>
                </c:pt>
                <c:pt idx="156">
                  <c:v>35.98486647</c:v>
                </c:pt>
                <c:pt idx="157">
                  <c:v>36.688796660000001</c:v>
                </c:pt>
                <c:pt idx="158">
                  <c:v>36.366443840000002</c:v>
                </c:pt>
                <c:pt idx="159">
                  <c:v>36.390189999999997</c:v>
                </c:pt>
                <c:pt idx="160">
                  <c:v>35.98483409</c:v>
                </c:pt>
              </c:numCache>
            </c:numRef>
          </c:yVal>
          <c:smooth val="1"/>
        </c:ser>
        <c:axId val="86529152"/>
        <c:axId val="86530688"/>
      </c:scatterChart>
      <c:valAx>
        <c:axId val="86529152"/>
        <c:scaling>
          <c:orientation val="minMax"/>
        </c:scaling>
        <c:axPos val="b"/>
        <c:numFmt formatCode="General" sourceLinked="1"/>
        <c:tickLblPos val="nextTo"/>
        <c:crossAx val="86530688"/>
        <c:crosses val="autoZero"/>
        <c:crossBetween val="midCat"/>
      </c:valAx>
      <c:valAx>
        <c:axId val="86530688"/>
        <c:scaling>
          <c:orientation val="minMax"/>
          <c:min val="31"/>
        </c:scaling>
        <c:axPos val="l"/>
        <c:numFmt formatCode="General" sourceLinked="1"/>
        <c:tickLblPos val="nextTo"/>
        <c:crossAx val="865291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0</xdr:row>
      <xdr:rowOff>50800</xdr:rowOff>
    </xdr:from>
    <xdr:to>
      <xdr:col>22</xdr:col>
      <xdr:colOff>558800</xdr:colOff>
      <xdr:row>15</xdr:row>
      <xdr:rowOff>38100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736600</xdr:colOff>
      <xdr:row>0</xdr:row>
      <xdr:rowOff>63500</xdr:rowOff>
    </xdr:from>
    <xdr:to>
      <xdr:col>31</xdr:col>
      <xdr:colOff>838200</xdr:colOff>
      <xdr:row>14</xdr:row>
      <xdr:rowOff>139700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215900</xdr:colOff>
      <xdr:row>0</xdr:row>
      <xdr:rowOff>38100</xdr:rowOff>
    </xdr:from>
    <xdr:to>
      <xdr:col>41</xdr:col>
      <xdr:colOff>495300</xdr:colOff>
      <xdr:row>14</xdr:row>
      <xdr:rowOff>139700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63500</xdr:colOff>
      <xdr:row>19</xdr:row>
      <xdr:rowOff>25400</xdr:rowOff>
    </xdr:from>
    <xdr:to>
      <xdr:col>36</xdr:col>
      <xdr:colOff>101600</xdr:colOff>
      <xdr:row>41</xdr:row>
      <xdr:rowOff>139700</xdr:rowOff>
    </xdr:to>
    <xdr:graphicFrame macro="">
      <xdr:nvGraphicFramePr>
        <xdr:cNvPr id="5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38100</xdr:colOff>
      <xdr:row>43</xdr:row>
      <xdr:rowOff>25400</xdr:rowOff>
    </xdr:from>
    <xdr:to>
      <xdr:col>36</xdr:col>
      <xdr:colOff>12700</xdr:colOff>
      <xdr:row>65</xdr:row>
      <xdr:rowOff>139700</xdr:rowOff>
    </xdr:to>
    <xdr:graphicFrame macro="">
      <xdr:nvGraphicFramePr>
        <xdr:cNvPr id="6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38100</xdr:colOff>
      <xdr:row>66</xdr:row>
      <xdr:rowOff>114300</xdr:rowOff>
    </xdr:from>
    <xdr:to>
      <xdr:col>35</xdr:col>
      <xdr:colOff>838200</xdr:colOff>
      <xdr:row>89</xdr:row>
      <xdr:rowOff>63500</xdr:rowOff>
    </xdr:to>
    <xdr:graphicFrame macro="">
      <xdr:nvGraphicFramePr>
        <xdr:cNvPr id="7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324427</xdr:colOff>
      <xdr:row>40</xdr:row>
      <xdr:rowOff>9235</xdr:rowOff>
    </xdr:from>
    <xdr:to>
      <xdr:col>39</xdr:col>
      <xdr:colOff>700808</xdr:colOff>
      <xdr:row>57</xdr:row>
      <xdr:rowOff>145471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300182</xdr:colOff>
      <xdr:row>19</xdr:row>
      <xdr:rowOff>99291</xdr:rowOff>
    </xdr:from>
    <xdr:to>
      <xdr:col>40</xdr:col>
      <xdr:colOff>749300</xdr:colOff>
      <xdr:row>37</xdr:row>
      <xdr:rowOff>23091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21</xdr:row>
      <xdr:rowOff>57150</xdr:rowOff>
    </xdr:from>
    <xdr:to>
      <xdr:col>18</xdr:col>
      <xdr:colOff>76200</xdr:colOff>
      <xdr:row>38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142875</xdr:colOff>
      <xdr:row>1</xdr:row>
      <xdr:rowOff>142874</xdr:rowOff>
    </xdr:from>
    <xdr:to>
      <xdr:col>18</xdr:col>
      <xdr:colOff>466725</xdr:colOff>
      <xdr:row>18</xdr:row>
      <xdr:rowOff>95249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0.32917</cdr:x>
      <cdr:y>0.87845</cdr:y>
    </cdr:from>
    <cdr:to>
      <cdr:x>0.54722</cdr:x>
      <cdr:y>0.9779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57424" y="3028950"/>
          <a:ext cx="14954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GB" sz="1100" b="1"/>
            <a:t>Pitch wise Distance(mm)</a:t>
          </a:r>
        </a:p>
      </cdr:txBody>
    </cdr:sp>
  </cdr:relSizeAnchor>
  <cdr:relSizeAnchor xmlns:cdr="http://schemas.openxmlformats.org/drawingml/2006/chartDrawing">
    <cdr:from>
      <cdr:x>0</cdr:x>
      <cdr:y>0.27486</cdr:y>
    </cdr:from>
    <cdr:to>
      <cdr:x>0.05139</cdr:x>
      <cdr:y>0.75</cdr:y>
    </cdr:to>
    <cdr:sp macro="" textlink="">
      <cdr:nvSpPr>
        <cdr:cNvPr id="3" name="TextBox 2"/>
        <cdr:cNvSpPr txBox="1"/>
      </cdr:nvSpPr>
      <cdr:spPr>
        <a:xfrm xmlns:a="http://schemas.openxmlformats.org/drawingml/2006/main" rot="16200000">
          <a:off x="-642937" y="1590675"/>
          <a:ext cx="16383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GB" sz="1100" b="1"/>
            <a:t>Exit Flow Angle (degrees)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0.31378</cdr:x>
      <cdr:y>0.89802</cdr:y>
    </cdr:from>
    <cdr:to>
      <cdr:x>0.54399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38350" y="3038475"/>
          <a:ext cx="14954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GB" sz="1100" b="1"/>
            <a:t>Pitch wise Distance(mm)</a:t>
          </a:r>
        </a:p>
      </cdr:txBody>
    </cdr:sp>
  </cdr:relSizeAnchor>
  <cdr:relSizeAnchor xmlns:cdr="http://schemas.openxmlformats.org/drawingml/2006/chartDrawing">
    <cdr:from>
      <cdr:x>0</cdr:x>
      <cdr:y>0.25779</cdr:y>
    </cdr:from>
    <cdr:to>
      <cdr:x>0.05425</cdr:x>
      <cdr:y>0.74504</cdr:y>
    </cdr:to>
    <cdr:sp macro="" textlink="">
      <cdr:nvSpPr>
        <cdr:cNvPr id="3" name="TextBox 1"/>
        <cdr:cNvSpPr txBox="1"/>
      </cdr:nvSpPr>
      <cdr:spPr>
        <a:xfrm xmlns:a="http://schemas.openxmlformats.org/drawingml/2006/main" rot="16200000">
          <a:off x="-642937" y="1509712"/>
          <a:ext cx="16383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GB" sz="1100" b="1"/>
            <a:t>Total Pressure Loss Coefficient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77"/>
  <sheetViews>
    <sheetView topLeftCell="A145" zoomScale="110" zoomScaleNormal="110" zoomScalePageLayoutView="130" workbookViewId="0">
      <selection activeCell="I13" sqref="I13:M177"/>
    </sheetView>
  </sheetViews>
  <sheetFormatPr defaultColWidth="8.875" defaultRowHeight="15.75"/>
  <cols>
    <col min="1" max="1" width="2.375" style="60" customWidth="1"/>
    <col min="2" max="2" width="16.375" style="60" customWidth="1"/>
    <col min="3" max="3" width="8.875" style="60"/>
    <col min="4" max="4" width="17.125" style="60" customWidth="1"/>
    <col min="5" max="5" width="8.875" style="60"/>
    <col min="6" max="6" width="14" style="60" customWidth="1"/>
    <col min="7" max="19" width="8.875" style="60"/>
    <col min="21" max="16384" width="8.875" style="60"/>
  </cols>
  <sheetData>
    <row r="1" spans="1:31" ht="16.5" thickBot="1"/>
    <row r="2" spans="1:31" ht="16.5" thickBot="1">
      <c r="B2" s="140" t="s">
        <v>56</v>
      </c>
      <c r="C2" s="141"/>
      <c r="D2" s="141"/>
      <c r="E2" s="141"/>
      <c r="F2" s="142"/>
      <c r="I2" s="143" t="s">
        <v>51</v>
      </c>
      <c r="J2" s="144"/>
      <c r="K2" s="144"/>
      <c r="L2" s="144"/>
      <c r="M2" s="145"/>
      <c r="O2" s="152" t="s">
        <v>52</v>
      </c>
      <c r="P2" s="153"/>
      <c r="Q2" s="153"/>
      <c r="R2" s="153"/>
      <c r="S2" s="154"/>
      <c r="U2" s="152" t="s">
        <v>50</v>
      </c>
      <c r="V2" s="153"/>
      <c r="W2" s="153"/>
      <c r="X2" s="153"/>
      <c r="Y2" s="154"/>
    </row>
    <row r="3" spans="1:31">
      <c r="B3" s="60" t="s">
        <v>49</v>
      </c>
      <c r="C3" s="60" t="s">
        <v>48</v>
      </c>
      <c r="D3" s="60" t="s">
        <v>47</v>
      </c>
      <c r="E3" s="60" t="s">
        <v>39</v>
      </c>
      <c r="F3" s="60" t="s">
        <v>46</v>
      </c>
      <c r="I3" s="146"/>
      <c r="J3" s="147"/>
      <c r="K3" s="147"/>
      <c r="L3" s="147"/>
      <c r="M3" s="148"/>
      <c r="O3" s="155"/>
      <c r="P3" s="156"/>
      <c r="Q3" s="156"/>
      <c r="R3" s="156"/>
      <c r="S3" s="157"/>
      <c r="U3" s="155"/>
      <c r="V3" s="156"/>
      <c r="W3" s="156"/>
      <c r="X3" s="156"/>
      <c r="Y3" s="157"/>
    </row>
    <row r="4" spans="1:31">
      <c r="B4" s="94">
        <v>-2.379E-3</v>
      </c>
      <c r="C4" s="94">
        <v>-2.6214999999999999E-2</v>
      </c>
      <c r="D4" s="94">
        <v>-0.20518400000000001</v>
      </c>
      <c r="E4" s="94">
        <v>-3.1794999999999997E-2</v>
      </c>
      <c r="F4" s="94">
        <v>-0.186783</v>
      </c>
      <c r="I4" s="146"/>
      <c r="J4" s="147"/>
      <c r="K4" s="147"/>
      <c r="L4" s="147"/>
      <c r="M4" s="148"/>
      <c r="O4" s="155"/>
      <c r="P4" s="156"/>
      <c r="Q4" s="156"/>
      <c r="R4" s="156"/>
      <c r="S4" s="157"/>
      <c r="U4" s="155"/>
      <c r="V4" s="156"/>
      <c r="W4" s="156"/>
      <c r="X4" s="156"/>
      <c r="Y4" s="157"/>
    </row>
    <row r="5" spans="1:31" ht="16.5" thickBot="1">
      <c r="G5" s="68"/>
      <c r="H5" s="68"/>
      <c r="I5" s="149"/>
      <c r="J5" s="150"/>
      <c r="K5" s="150"/>
      <c r="L5" s="150"/>
      <c r="M5" s="151"/>
      <c r="O5" s="158"/>
      <c r="P5" s="158"/>
      <c r="Q5" s="158"/>
      <c r="R5" s="158"/>
      <c r="S5" s="159"/>
      <c r="U5" s="160"/>
      <c r="V5" s="158"/>
      <c r="W5" s="158"/>
      <c r="X5" s="158"/>
      <c r="Y5" s="159"/>
    </row>
    <row r="6" spans="1:31" ht="18" customHeight="1" thickBot="1">
      <c r="B6" s="96" t="s">
        <v>55</v>
      </c>
      <c r="D6" s="96" t="s">
        <v>54</v>
      </c>
      <c r="F6" s="96" t="s">
        <v>53</v>
      </c>
      <c r="H6" s="68"/>
      <c r="N6" s="60" t="s">
        <v>37</v>
      </c>
      <c r="AA6" s="60" t="s">
        <v>42</v>
      </c>
      <c r="AB6" s="60" t="s">
        <v>41</v>
      </c>
      <c r="AC6" s="60" t="s">
        <v>40</v>
      </c>
      <c r="AD6" s="60" t="s">
        <v>39</v>
      </c>
      <c r="AE6" s="60" t="s">
        <v>38</v>
      </c>
    </row>
    <row r="7" spans="1:31">
      <c r="A7" s="78"/>
      <c r="B7" s="94">
        <v>100577</v>
      </c>
      <c r="C7" s="60" t="s">
        <v>45</v>
      </c>
      <c r="D7">
        <v>282.39999999999998</v>
      </c>
      <c r="E7" s="60" t="s">
        <v>44</v>
      </c>
      <c r="F7" s="95">
        <v>35</v>
      </c>
      <c r="G7" s="95" t="s">
        <v>43</v>
      </c>
      <c r="H7">
        <v>-80</v>
      </c>
      <c r="I7" s="78">
        <v>-1.2219000000000001E-2</v>
      </c>
      <c r="J7" s="72">
        <v>-0.19933799999999999</v>
      </c>
      <c r="K7" s="72">
        <v>-0.40067799999999998</v>
      </c>
      <c r="L7" s="73">
        <v>-3.1740999999999998E-2</v>
      </c>
      <c r="M7" s="106">
        <v>-0.59959099999999999</v>
      </c>
      <c r="N7" s="103">
        <v>-80</v>
      </c>
      <c r="O7" s="97">
        <f>(17447*AA7)-87.083+$B$7</f>
        <v>100318.23852</v>
      </c>
      <c r="P7" s="93">
        <f>(17423*AB7)-89.527+$B$7</f>
        <v>97471.150970999995</v>
      </c>
      <c r="Q7" s="93">
        <f>(17651*AC7)-62.953+$B$7</f>
        <v>97063.382406000004</v>
      </c>
      <c r="R7" s="76">
        <f>(17142*AD7)-87.201+$B$7</f>
        <v>100490.724668</v>
      </c>
      <c r="S7" s="92">
        <f>(17526*AE7)-77.26+$B$7</f>
        <v>93264.866991999996</v>
      </c>
      <c r="U7" s="91">
        <f t="shared" ref="U7:Y11" si="0">O7</f>
        <v>100318.23852</v>
      </c>
      <c r="V7" s="91">
        <f t="shared" si="0"/>
        <v>97471.150970999995</v>
      </c>
      <c r="W7" s="91">
        <f t="shared" si="0"/>
        <v>97063.382406000004</v>
      </c>
      <c r="X7" s="90">
        <f t="shared" si="0"/>
        <v>100490.724668</v>
      </c>
      <c r="Y7" s="90">
        <f t="shared" si="0"/>
        <v>93264.866991999996</v>
      </c>
      <c r="AA7" s="60">
        <f>IF($A$12,I7-B$4,I7)</f>
        <v>-9.8400000000000015E-3</v>
      </c>
      <c r="AB7" s="60">
        <f t="shared" ref="AB7:AE7" si="1">IF($A$12,J7-C$4,J7)</f>
        <v>-0.173123</v>
      </c>
      <c r="AC7" s="60">
        <f t="shared" si="1"/>
        <v>-0.19549399999999997</v>
      </c>
      <c r="AD7" s="60">
        <f t="shared" si="1"/>
        <v>5.3999999999998494E-5</v>
      </c>
      <c r="AE7" s="60">
        <f t="shared" si="1"/>
        <v>-0.41280799999999995</v>
      </c>
    </row>
    <row r="8" spans="1:31">
      <c r="A8" s="71"/>
      <c r="G8" s="68"/>
      <c r="H8">
        <v>-40</v>
      </c>
      <c r="I8" s="71">
        <v>-6.1460000000000004E-3</v>
      </c>
      <c r="J8" s="68">
        <v>-0.192499</v>
      </c>
      <c r="K8" s="68">
        <v>-0.40089599999999997</v>
      </c>
      <c r="L8" s="69">
        <v>-3.2265000000000002E-2</v>
      </c>
      <c r="M8" s="107">
        <v>-0.61009999999999998</v>
      </c>
      <c r="N8" s="104">
        <v>-40</v>
      </c>
      <c r="O8" s="98">
        <f>(17447*AA8)-87.083+$B$7</f>
        <v>100424.194151</v>
      </c>
      <c r="P8" s="89">
        <f>(17423*AB8)-89.527+$B$7</f>
        <v>97590.306868</v>
      </c>
      <c r="Q8" s="89">
        <f>(17651*AC8)-62.953+$B$7</f>
        <v>97059.534488000005</v>
      </c>
      <c r="R8" s="66">
        <f>(17142*AD8)-87.201+$B$7</f>
        <v>100481.74226</v>
      </c>
      <c r="S8" s="88">
        <f>(17526*AE8)-77.26+$B$7</f>
        <v>93080.686258000002</v>
      </c>
      <c r="U8" s="87">
        <f t="shared" si="0"/>
        <v>100424.194151</v>
      </c>
      <c r="V8" s="87">
        <f t="shared" si="0"/>
        <v>97590.306868</v>
      </c>
      <c r="W8" s="87">
        <f t="shared" si="0"/>
        <v>97059.534488000005</v>
      </c>
      <c r="X8" s="62">
        <f t="shared" si="0"/>
        <v>100481.74226</v>
      </c>
      <c r="Y8" s="62">
        <f t="shared" si="0"/>
        <v>93080.686258000002</v>
      </c>
      <c r="AA8" s="60">
        <f t="shared" ref="AA8:AA11" si="2">IF($A$12,I8-B$4,I8)</f>
        <v>-3.7670000000000004E-3</v>
      </c>
      <c r="AB8" s="60">
        <f t="shared" ref="AB8:AB11" si="3">IF($A$12,J8-C$4,J8)</f>
        <v>-0.16628400000000002</v>
      </c>
      <c r="AC8" s="60">
        <f t="shared" ref="AC8:AC11" si="4">IF($A$12,K8-D$4,K8)</f>
        <v>-0.19571199999999997</v>
      </c>
      <c r="AD8" s="60">
        <f t="shared" ref="AD8:AD11" si="5">IF($A$12,L8-E$4,L8)</f>
        <v>-4.7000000000000514E-4</v>
      </c>
      <c r="AE8" s="60">
        <f t="shared" ref="AE8:AE10" si="6">IF($A$12,M8-F$4,M8)</f>
        <v>-0.42331699999999994</v>
      </c>
    </row>
    <row r="9" spans="1:31">
      <c r="A9" s="71"/>
      <c r="G9" s="68"/>
      <c r="H9">
        <v>0</v>
      </c>
      <c r="I9" s="71">
        <v>-9.8300000000000002E-3</v>
      </c>
      <c r="J9" s="68">
        <v>-0.197745</v>
      </c>
      <c r="K9" s="68">
        <v>-0.40494000000000002</v>
      </c>
      <c r="L9" s="69">
        <v>-3.1939000000000002E-2</v>
      </c>
      <c r="M9" s="107">
        <v>-0.61582999999999999</v>
      </c>
      <c r="N9" s="104">
        <v>0</v>
      </c>
      <c r="O9" s="98">
        <f>(17447*AA9)-87.083+$B$7</f>
        <v>100359.91940300001</v>
      </c>
      <c r="P9" s="89">
        <f>(17423*AB9)-89.527+$B$7</f>
        <v>97498.905809999997</v>
      </c>
      <c r="Q9" s="89">
        <f>(17651*AC9)-62.953+$B$7</f>
        <v>96988.153844</v>
      </c>
      <c r="R9" s="66">
        <f>(17142*AD9)-87.201+$B$7</f>
        <v>100487.330552</v>
      </c>
      <c r="S9" s="88">
        <f>(17526*AE9)-77.26+$B$7</f>
        <v>92980.262277999995</v>
      </c>
      <c r="U9" s="87">
        <f t="shared" si="0"/>
        <v>100359.91940300001</v>
      </c>
      <c r="V9" s="87">
        <f t="shared" si="0"/>
        <v>97498.905809999997</v>
      </c>
      <c r="W9" s="87">
        <f t="shared" si="0"/>
        <v>96988.153844</v>
      </c>
      <c r="X9" s="62">
        <f t="shared" si="0"/>
        <v>100487.330552</v>
      </c>
      <c r="Y9" s="62">
        <f t="shared" si="0"/>
        <v>92980.262277999995</v>
      </c>
      <c r="AA9" s="60">
        <f t="shared" si="2"/>
        <v>-7.4510000000000002E-3</v>
      </c>
      <c r="AB9" s="60">
        <f t="shared" si="3"/>
        <v>-0.17153000000000002</v>
      </c>
      <c r="AC9" s="60">
        <f t="shared" si="4"/>
        <v>-0.19975600000000002</v>
      </c>
      <c r="AD9" s="60">
        <f t="shared" si="5"/>
        <v>-1.4400000000000523E-4</v>
      </c>
      <c r="AE9" s="60">
        <f t="shared" si="6"/>
        <v>-0.42904699999999996</v>
      </c>
    </row>
    <row r="10" spans="1:31">
      <c r="A10" s="71"/>
      <c r="G10" s="68"/>
      <c r="H10">
        <v>40</v>
      </c>
      <c r="I10" s="71">
        <v>-1.9668999999999999E-2</v>
      </c>
      <c r="J10" s="68">
        <v>-0.215394</v>
      </c>
      <c r="K10" s="68">
        <v>-0.41150999999999999</v>
      </c>
      <c r="L10" s="69">
        <v>-3.2184999999999998E-2</v>
      </c>
      <c r="M10" s="107">
        <v>-0.62821099999999996</v>
      </c>
      <c r="N10" s="104">
        <v>40</v>
      </c>
      <c r="O10" s="98">
        <f>(17447*AA10)-87.083+$B$7</f>
        <v>100188.25837</v>
      </c>
      <c r="P10" s="89">
        <f>(17423*AB10)-89.527+$B$7</f>
        <v>97191.407282999993</v>
      </c>
      <c r="Q10" s="89">
        <f>(17651*AC10)-62.953+$B$7</f>
        <v>96872.186774000002</v>
      </c>
      <c r="R10" s="66">
        <f>(17142*AD10)-87.201+$B$7</f>
        <v>100483.11362</v>
      </c>
      <c r="S10" s="88">
        <f>(17526*AE10)-77.26+$B$7</f>
        <v>92763.272872000001</v>
      </c>
      <c r="U10" s="87">
        <f t="shared" si="0"/>
        <v>100188.25837</v>
      </c>
      <c r="V10" s="87">
        <f t="shared" si="0"/>
        <v>97191.407282999993</v>
      </c>
      <c r="W10" s="87">
        <f t="shared" si="0"/>
        <v>96872.186774000002</v>
      </c>
      <c r="X10" s="62">
        <f t="shared" si="0"/>
        <v>100483.11362</v>
      </c>
      <c r="Y10" s="62">
        <f t="shared" si="0"/>
        <v>92763.272872000001</v>
      </c>
      <c r="AA10" s="60">
        <f t="shared" si="2"/>
        <v>-1.729E-2</v>
      </c>
      <c r="AB10" s="60">
        <f t="shared" si="3"/>
        <v>-0.18917900000000001</v>
      </c>
      <c r="AC10" s="60">
        <f t="shared" si="4"/>
        <v>-0.20632599999999998</v>
      </c>
      <c r="AD10" s="60">
        <f t="shared" si="5"/>
        <v>-3.9000000000000146E-4</v>
      </c>
      <c r="AE10" s="60">
        <f t="shared" si="6"/>
        <v>-0.44142799999999993</v>
      </c>
    </row>
    <row r="11" spans="1:31" ht="16.5" thickBot="1">
      <c r="A11" s="70"/>
      <c r="G11" s="68"/>
      <c r="H11">
        <v>80</v>
      </c>
      <c r="I11" s="70">
        <v>-2.1898000000000001E-2</v>
      </c>
      <c r="J11" s="61">
        <v>-0.20802999999999999</v>
      </c>
      <c r="K11" s="61">
        <v>-0.39506999999999998</v>
      </c>
      <c r="L11" s="63">
        <v>-3.2224999999999997E-2</v>
      </c>
      <c r="M11" s="108">
        <v>-0.62389799999999995</v>
      </c>
      <c r="N11" s="105">
        <v>80</v>
      </c>
      <c r="O11" s="99">
        <f>(17447*AA11)-87.083+$B$7</f>
        <v>100149.369007</v>
      </c>
      <c r="P11" s="85">
        <f>(17423*AB11)-89.527+$B$7</f>
        <v>97319.710254999998</v>
      </c>
      <c r="Q11" s="85">
        <f>(17651*AC11)-62.953+$B$7</f>
        <v>97162.369214000006</v>
      </c>
      <c r="R11" s="84">
        <f>(17142*AD11)-87.201+$B$7</f>
        <v>100482.42793999999</v>
      </c>
      <c r="S11" s="83">
        <f>(17526*AE11)-77.26+$B$7</f>
        <v>92838.862510000006</v>
      </c>
      <c r="U11" s="82">
        <f t="shared" si="0"/>
        <v>100149.369007</v>
      </c>
      <c r="V11" s="82">
        <f t="shared" si="0"/>
        <v>97319.710254999998</v>
      </c>
      <c r="W11" s="82">
        <f t="shared" si="0"/>
        <v>97162.369214000006</v>
      </c>
      <c r="X11" s="81">
        <f t="shared" si="0"/>
        <v>100482.42793999999</v>
      </c>
      <c r="Y11" s="81">
        <f t="shared" si="0"/>
        <v>92838.862510000006</v>
      </c>
      <c r="AA11" s="60">
        <f t="shared" si="2"/>
        <v>-1.9519000000000002E-2</v>
      </c>
      <c r="AB11" s="60">
        <f t="shared" si="3"/>
        <v>-0.181815</v>
      </c>
      <c r="AC11" s="60">
        <f t="shared" si="4"/>
        <v>-0.18988599999999997</v>
      </c>
      <c r="AD11" s="60">
        <f t="shared" si="5"/>
        <v>-4.2999999999999983E-4</v>
      </c>
      <c r="AE11" s="60">
        <f>IF($A$12,M11-F$4,M11)</f>
        <v>-0.43711499999999992</v>
      </c>
    </row>
    <row r="12" spans="1:31" ht="16.5" thickBot="1">
      <c r="A12" s="71" t="b">
        <v>1</v>
      </c>
      <c r="G12" s="68"/>
      <c r="H12" s="68"/>
      <c r="I12" s="71"/>
      <c r="J12" s="68"/>
      <c r="K12" s="68"/>
      <c r="L12" s="68"/>
      <c r="M12" s="67"/>
      <c r="O12" s="100"/>
      <c r="P12" s="80"/>
      <c r="Q12" s="80"/>
      <c r="R12" s="79"/>
      <c r="S12" s="79"/>
    </row>
    <row r="13" spans="1:31">
      <c r="A13" s="78"/>
      <c r="G13" s="68"/>
      <c r="H13">
        <v>0</v>
      </c>
      <c r="I13" s="109">
        <v>-3.6502E-2</v>
      </c>
      <c r="J13" s="73">
        <v>-0.21044399999999999</v>
      </c>
      <c r="K13" s="73">
        <v>-0.39852500000000002</v>
      </c>
      <c r="L13" s="72">
        <v>-4.2668999999999999E-2</v>
      </c>
      <c r="M13" s="77">
        <v>-0.55771800000000005</v>
      </c>
      <c r="N13" s="104">
        <v>-42</v>
      </c>
      <c r="O13" s="101">
        <f t="shared" ref="O13:O44" si="7">(17447*AA13)-87.083+$B$7</f>
        <v>99894.573019000003</v>
      </c>
      <c r="P13" s="76">
        <f t="shared" ref="P13:P44" si="8">(17423*AB13)-89.527+$B$7</f>
        <v>97277.651133000007</v>
      </c>
      <c r="Q13" s="76">
        <f t="shared" ref="Q13:Q44" si="9">(17651*AC13)-62.953+$B$7</f>
        <v>97101.385009000005</v>
      </c>
      <c r="R13" s="75">
        <f t="shared" ref="R13:R44" si="10">(17142*AD13)-87.201+$B$7</f>
        <v>100303.396892</v>
      </c>
      <c r="S13" s="74">
        <f t="shared" ref="S13:S44" si="11">(17526*AE13)-77.26+$B$7</f>
        <v>93998.733189999999</v>
      </c>
      <c r="U13" s="73"/>
      <c r="V13" s="73"/>
      <c r="W13" s="73"/>
      <c r="X13" s="72"/>
      <c r="Y13" s="72"/>
      <c r="AA13" s="60">
        <f t="shared" ref="AA13:AA76" si="12">IF($A$12,I13-B$4,I13)</f>
        <v>-3.4123000000000001E-2</v>
      </c>
      <c r="AB13" s="60">
        <f t="shared" ref="AB13:AB76" si="13">IF($A$12,J13-C$4,J13)</f>
        <v>-0.184229</v>
      </c>
      <c r="AC13" s="60">
        <f t="shared" ref="AC13:AC76" si="14">IF($A$12,K13-D$4,K13)</f>
        <v>-0.19334100000000001</v>
      </c>
      <c r="AD13" s="60">
        <f t="shared" ref="AD13:AD76" si="15">IF($A$12,L13-E$4,L13)</f>
        <v>-1.0874000000000002E-2</v>
      </c>
      <c r="AE13" s="60">
        <f t="shared" ref="AE13:AE76" si="16">IF($A$12,M13-F$4,M13)</f>
        <v>-0.37093500000000001</v>
      </c>
    </row>
    <row r="14" spans="1:31">
      <c r="A14" s="71"/>
      <c r="G14" s="68"/>
      <c r="H14">
        <v>-1</v>
      </c>
      <c r="I14" s="110">
        <v>-1.5129999999999999E-2</v>
      </c>
      <c r="J14" s="69">
        <v>-0.20194400000000001</v>
      </c>
      <c r="K14" s="69">
        <v>-0.38291799999999998</v>
      </c>
      <c r="L14" s="68">
        <v>-3.5615000000000001E-2</v>
      </c>
      <c r="M14" s="67">
        <v>-0.55739000000000005</v>
      </c>
      <c r="N14" s="104">
        <v>-41</v>
      </c>
      <c r="O14" s="102">
        <f t="shared" si="7"/>
        <v>100267.45030300001</v>
      </c>
      <c r="P14" s="66">
        <f t="shared" si="8"/>
        <v>97425.746633000002</v>
      </c>
      <c r="Q14" s="66">
        <f t="shared" si="9"/>
        <v>97376.864165999999</v>
      </c>
      <c r="R14" s="65">
        <f t="shared" si="10"/>
        <v>100424.31656000001</v>
      </c>
      <c r="S14" s="64">
        <f t="shared" si="11"/>
        <v>94004.481717999995</v>
      </c>
      <c r="U14" s="69"/>
      <c r="V14" s="69"/>
      <c r="W14" s="69"/>
      <c r="X14" s="68"/>
      <c r="Y14" s="68"/>
      <c r="AA14" s="60">
        <f t="shared" si="12"/>
        <v>-1.2750999999999998E-2</v>
      </c>
      <c r="AB14" s="60">
        <f t="shared" si="13"/>
        <v>-0.17572900000000002</v>
      </c>
      <c r="AC14" s="60">
        <f t="shared" si="14"/>
        <v>-0.17773399999999998</v>
      </c>
      <c r="AD14" s="60">
        <f t="shared" si="15"/>
        <v>-3.8200000000000039E-3</v>
      </c>
      <c r="AE14" s="60">
        <f t="shared" si="16"/>
        <v>-0.37060700000000002</v>
      </c>
    </row>
    <row r="15" spans="1:31">
      <c r="A15" s="71"/>
      <c r="G15" s="68"/>
      <c r="H15">
        <v>-2</v>
      </c>
      <c r="I15" s="110">
        <v>-7.8069999999999997E-3</v>
      </c>
      <c r="J15" s="69">
        <v>-0.20443900000000001</v>
      </c>
      <c r="K15" s="69">
        <v>-0.37239</v>
      </c>
      <c r="L15" s="68">
        <v>-3.5720000000000002E-2</v>
      </c>
      <c r="M15" s="67">
        <v>-0.55761300000000003</v>
      </c>
      <c r="N15" s="104">
        <v>-40</v>
      </c>
      <c r="O15" s="102">
        <f t="shared" si="7"/>
        <v>100395.21468400001</v>
      </c>
      <c r="P15" s="66">
        <f t="shared" si="8"/>
        <v>97382.276247999995</v>
      </c>
      <c r="Q15" s="66">
        <f t="shared" si="9"/>
        <v>97562.693893999996</v>
      </c>
      <c r="R15" s="65">
        <f t="shared" si="10"/>
        <v>100422.51665000001</v>
      </c>
      <c r="S15" s="64">
        <f t="shared" si="11"/>
        <v>94000.573420000001</v>
      </c>
      <c r="U15" s="62">
        <f t="shared" ref="U15:U46" si="17">AVERAGE(O13:O15)</f>
        <v>100185.746002</v>
      </c>
      <c r="V15" s="62">
        <f t="shared" ref="V15:V46" si="18">AVERAGE(P13:P15)</f>
        <v>97361.891338000001</v>
      </c>
      <c r="W15" s="62">
        <f t="shared" ref="W15:W46" si="19">AVERAGE(Q13:Q15)</f>
        <v>97346.981023000015</v>
      </c>
      <c r="X15" s="68"/>
      <c r="Y15" s="68"/>
      <c r="AA15" s="60">
        <f t="shared" si="12"/>
        <v>-5.4279999999999997E-3</v>
      </c>
      <c r="AB15" s="60">
        <f t="shared" si="13"/>
        <v>-0.17822400000000002</v>
      </c>
      <c r="AC15" s="60">
        <f t="shared" si="14"/>
        <v>-0.16720599999999999</v>
      </c>
      <c r="AD15" s="60">
        <f t="shared" si="15"/>
        <v>-3.9250000000000049E-3</v>
      </c>
      <c r="AE15" s="60">
        <f t="shared" si="16"/>
        <v>-0.37082999999999999</v>
      </c>
    </row>
    <row r="16" spans="1:31">
      <c r="A16" s="71"/>
      <c r="G16" s="68"/>
      <c r="H16">
        <v>-3</v>
      </c>
      <c r="I16" s="110">
        <v>-5.3420000000000004E-3</v>
      </c>
      <c r="J16" s="69">
        <v>-0.19836799999999999</v>
      </c>
      <c r="K16" s="69">
        <v>-0.374419</v>
      </c>
      <c r="L16" s="68">
        <v>-3.1812E-2</v>
      </c>
      <c r="M16" s="67">
        <v>-0.55728599999999995</v>
      </c>
      <c r="N16" s="104">
        <v>-39</v>
      </c>
      <c r="O16" s="102">
        <f t="shared" si="7"/>
        <v>100438.22153900001</v>
      </c>
      <c r="P16" s="66">
        <f t="shared" si="8"/>
        <v>97488.051280999993</v>
      </c>
      <c r="Q16" s="66">
        <f t="shared" si="9"/>
        <v>97526.880015000002</v>
      </c>
      <c r="R16" s="65">
        <f t="shared" si="10"/>
        <v>100489.50758600001</v>
      </c>
      <c r="S16" s="64">
        <f t="shared" si="11"/>
        <v>94006.304422000001</v>
      </c>
      <c r="U16" s="62">
        <f t="shared" si="17"/>
        <v>100366.96217533333</v>
      </c>
      <c r="V16" s="62">
        <f t="shared" si="18"/>
        <v>97432.024720666654</v>
      </c>
      <c r="W16" s="62">
        <f t="shared" si="19"/>
        <v>97488.812691666666</v>
      </c>
      <c r="X16" s="68"/>
      <c r="Y16" s="68"/>
      <c r="AA16" s="60">
        <f t="shared" si="12"/>
        <v>-2.9630000000000004E-3</v>
      </c>
      <c r="AB16" s="60">
        <f t="shared" si="13"/>
        <v>-0.172153</v>
      </c>
      <c r="AC16" s="60">
        <f t="shared" si="14"/>
        <v>-0.169235</v>
      </c>
      <c r="AD16" s="60">
        <f t="shared" si="15"/>
        <v>-1.7000000000003124E-5</v>
      </c>
      <c r="AE16" s="60">
        <f t="shared" si="16"/>
        <v>-0.37050299999999992</v>
      </c>
    </row>
    <row r="17" spans="1:31">
      <c r="A17" s="71"/>
      <c r="G17" s="68"/>
      <c r="H17">
        <v>-4</v>
      </c>
      <c r="I17" s="110">
        <v>-1.2625000000000001E-2</v>
      </c>
      <c r="J17" s="69">
        <v>-0.198764</v>
      </c>
      <c r="K17" s="69">
        <v>-0.378417</v>
      </c>
      <c r="L17" s="68">
        <v>-3.5180999999999997E-2</v>
      </c>
      <c r="M17" s="67">
        <v>-0.55815599999999999</v>
      </c>
      <c r="N17" s="104">
        <v>-38</v>
      </c>
      <c r="O17" s="102">
        <f t="shared" si="7"/>
        <v>100311.155038</v>
      </c>
      <c r="P17" s="66">
        <f t="shared" si="8"/>
        <v>97481.151773000005</v>
      </c>
      <c r="Q17" s="66">
        <f t="shared" si="9"/>
        <v>97456.311317</v>
      </c>
      <c r="R17" s="65">
        <f t="shared" si="10"/>
        <v>100431.756188</v>
      </c>
      <c r="S17" s="64">
        <f t="shared" si="11"/>
        <v>93991.056802000006</v>
      </c>
      <c r="U17" s="62">
        <f t="shared" si="17"/>
        <v>100381.53042033334</v>
      </c>
      <c r="V17" s="62">
        <f t="shared" si="18"/>
        <v>97450.493100666674</v>
      </c>
      <c r="W17" s="62">
        <f t="shared" si="19"/>
        <v>97515.295075333328</v>
      </c>
      <c r="X17" s="68"/>
      <c r="Y17" s="68"/>
      <c r="AA17" s="60">
        <f t="shared" si="12"/>
        <v>-1.0246000000000002E-2</v>
      </c>
      <c r="AB17" s="60">
        <f t="shared" si="13"/>
        <v>-0.17254900000000001</v>
      </c>
      <c r="AC17" s="60">
        <f t="shared" si="14"/>
        <v>-0.173233</v>
      </c>
      <c r="AD17" s="60">
        <f t="shared" si="15"/>
        <v>-3.3860000000000001E-3</v>
      </c>
      <c r="AE17" s="60">
        <f t="shared" si="16"/>
        <v>-0.37137299999999995</v>
      </c>
    </row>
    <row r="18" spans="1:31">
      <c r="A18" s="71"/>
      <c r="G18" s="68"/>
      <c r="H18">
        <v>1</v>
      </c>
      <c r="I18" s="110">
        <v>-2.4898E-2</v>
      </c>
      <c r="J18" s="69">
        <v>-0.19899600000000001</v>
      </c>
      <c r="K18" s="69">
        <v>-0.39489000000000002</v>
      </c>
      <c r="L18" s="68">
        <v>-4.9799000000000003E-2</v>
      </c>
      <c r="M18" s="67">
        <v>-0.554952</v>
      </c>
      <c r="N18" s="104">
        <v>-37</v>
      </c>
      <c r="O18" s="102">
        <f t="shared" si="7"/>
        <v>100097.028007</v>
      </c>
      <c r="P18" s="66">
        <f t="shared" si="8"/>
        <v>97477.109637000001</v>
      </c>
      <c r="Q18" s="66">
        <f t="shared" si="9"/>
        <v>97165.546394000005</v>
      </c>
      <c r="R18" s="65">
        <f t="shared" si="10"/>
        <v>100181.174432</v>
      </c>
      <c r="S18" s="64">
        <f t="shared" si="11"/>
        <v>94047.210105999999</v>
      </c>
      <c r="U18" s="62">
        <f t="shared" si="17"/>
        <v>100282.13486133334</v>
      </c>
      <c r="V18" s="62">
        <f t="shared" si="18"/>
        <v>97482.104230333338</v>
      </c>
      <c r="W18" s="62">
        <f t="shared" si="19"/>
        <v>97382.912575333336</v>
      </c>
      <c r="X18" s="68"/>
      <c r="Y18" s="68"/>
      <c r="AA18" s="60">
        <f t="shared" si="12"/>
        <v>-2.2519000000000001E-2</v>
      </c>
      <c r="AB18" s="60">
        <f t="shared" si="13"/>
        <v>-0.17278100000000002</v>
      </c>
      <c r="AC18" s="60">
        <f t="shared" si="14"/>
        <v>-0.18970600000000001</v>
      </c>
      <c r="AD18" s="60">
        <f t="shared" si="15"/>
        <v>-1.8004000000000006E-2</v>
      </c>
      <c r="AE18" s="60">
        <f t="shared" si="16"/>
        <v>-0.36816899999999997</v>
      </c>
    </row>
    <row r="19" spans="1:31">
      <c r="A19" s="71"/>
      <c r="G19" s="68"/>
      <c r="H19">
        <v>2</v>
      </c>
      <c r="I19" s="110">
        <v>-3.1357999999999997E-2</v>
      </c>
      <c r="J19" s="69">
        <v>-0.19511400000000001</v>
      </c>
      <c r="K19" s="69">
        <v>-0.40388800000000002</v>
      </c>
      <c r="L19" s="68">
        <v>-3.1476999999999998E-2</v>
      </c>
      <c r="M19" s="67">
        <v>-0.55683199999999999</v>
      </c>
      <c r="N19" s="104">
        <v>-36</v>
      </c>
      <c r="O19" s="102">
        <f t="shared" si="7"/>
        <v>99984.320387</v>
      </c>
      <c r="P19" s="66">
        <f t="shared" si="8"/>
        <v>97544.745723</v>
      </c>
      <c r="Q19" s="66">
        <f t="shared" si="9"/>
        <v>97006.722695999997</v>
      </c>
      <c r="R19" s="65">
        <f t="shared" si="10"/>
        <v>100495.25015599999</v>
      </c>
      <c r="S19" s="64">
        <f t="shared" si="11"/>
        <v>94014.261226000002</v>
      </c>
      <c r="U19" s="62">
        <f t="shared" si="17"/>
        <v>100130.83447733334</v>
      </c>
      <c r="V19" s="62">
        <f t="shared" si="18"/>
        <v>97501.002377666664</v>
      </c>
      <c r="W19" s="62">
        <f t="shared" si="19"/>
        <v>97209.526802333348</v>
      </c>
      <c r="X19" s="68"/>
      <c r="Y19" s="68"/>
      <c r="AA19" s="60">
        <f t="shared" si="12"/>
        <v>-2.8978999999999998E-2</v>
      </c>
      <c r="AB19" s="60">
        <f t="shared" si="13"/>
        <v>-0.16889900000000002</v>
      </c>
      <c r="AC19" s="60">
        <f t="shared" si="14"/>
        <v>-0.19870400000000002</v>
      </c>
      <c r="AD19" s="60">
        <f t="shared" si="15"/>
        <v>3.1799999999999884E-4</v>
      </c>
      <c r="AE19" s="60">
        <f t="shared" si="16"/>
        <v>-0.37004899999999996</v>
      </c>
    </row>
    <row r="20" spans="1:31">
      <c r="A20" s="71"/>
      <c r="G20" s="68"/>
      <c r="H20">
        <v>3</v>
      </c>
      <c r="I20" s="110">
        <v>-7.5719999999999997E-3</v>
      </c>
      <c r="J20" s="69">
        <v>-0.185859</v>
      </c>
      <c r="K20" s="69">
        <v>-0.38924900000000001</v>
      </c>
      <c r="L20" s="68">
        <v>-4.3949000000000002E-2</v>
      </c>
      <c r="M20" s="67">
        <v>-0.55638900000000002</v>
      </c>
      <c r="N20" s="104">
        <v>-35</v>
      </c>
      <c r="O20" s="102">
        <f t="shared" si="7"/>
        <v>100399.31472900001</v>
      </c>
      <c r="P20" s="66">
        <f t="shared" si="8"/>
        <v>97705.995588000005</v>
      </c>
      <c r="Q20" s="66">
        <f t="shared" si="9"/>
        <v>97265.115684999997</v>
      </c>
      <c r="R20" s="65">
        <f t="shared" si="10"/>
        <v>100281.455132</v>
      </c>
      <c r="S20" s="64">
        <f t="shared" si="11"/>
        <v>94022.025244000004</v>
      </c>
      <c r="U20" s="62">
        <f t="shared" si="17"/>
        <v>100160.221041</v>
      </c>
      <c r="V20" s="62">
        <f t="shared" si="18"/>
        <v>97575.950315999988</v>
      </c>
      <c r="W20" s="62">
        <f t="shared" si="19"/>
        <v>97145.794925000009</v>
      </c>
      <c r="X20" s="68"/>
      <c r="Y20" s="68"/>
      <c r="AA20" s="60">
        <f t="shared" si="12"/>
        <v>-5.1929999999999997E-3</v>
      </c>
      <c r="AB20" s="60">
        <f t="shared" si="13"/>
        <v>-0.15964400000000001</v>
      </c>
      <c r="AC20" s="60">
        <f t="shared" si="14"/>
        <v>-0.18406500000000001</v>
      </c>
      <c r="AD20" s="60">
        <f t="shared" si="15"/>
        <v>-1.2154000000000005E-2</v>
      </c>
      <c r="AE20" s="60">
        <f t="shared" si="16"/>
        <v>-0.36960599999999999</v>
      </c>
    </row>
    <row r="21" spans="1:31">
      <c r="A21" s="71"/>
      <c r="G21" s="68"/>
      <c r="H21">
        <v>4</v>
      </c>
      <c r="I21" s="110">
        <v>-5.4190000000000002E-3</v>
      </c>
      <c r="J21" s="69">
        <v>-0.199466</v>
      </c>
      <c r="K21" s="69">
        <v>-0.37520399999999998</v>
      </c>
      <c r="L21" s="68">
        <v>-3.9061999999999999E-2</v>
      </c>
      <c r="M21" s="67">
        <v>-0.55849199999999999</v>
      </c>
      <c r="N21" s="104">
        <v>-34</v>
      </c>
      <c r="O21" s="102">
        <f t="shared" si="7"/>
        <v>100436.87811999999</v>
      </c>
      <c r="P21" s="66">
        <f t="shared" si="8"/>
        <v>97468.920826999994</v>
      </c>
      <c r="Q21" s="66">
        <f t="shared" si="9"/>
        <v>97513.023979999998</v>
      </c>
      <c r="R21" s="65">
        <f t="shared" si="10"/>
        <v>100365.228086</v>
      </c>
      <c r="S21" s="64">
        <f t="shared" si="11"/>
        <v>93985.168065999998</v>
      </c>
      <c r="U21" s="62">
        <f t="shared" si="17"/>
        <v>100273.50441200001</v>
      </c>
      <c r="V21" s="62">
        <f t="shared" si="18"/>
        <v>97573.220712666676</v>
      </c>
      <c r="W21" s="62">
        <f t="shared" si="19"/>
        <v>97261.620786999993</v>
      </c>
      <c r="X21" s="68"/>
      <c r="Y21" s="68"/>
      <c r="AA21" s="60">
        <f t="shared" si="12"/>
        <v>-3.0400000000000002E-3</v>
      </c>
      <c r="AB21" s="60">
        <f t="shared" si="13"/>
        <v>-0.17325100000000002</v>
      </c>
      <c r="AC21" s="60">
        <f t="shared" si="14"/>
        <v>-0.17001999999999998</v>
      </c>
      <c r="AD21" s="60">
        <f t="shared" si="15"/>
        <v>-7.2670000000000026E-3</v>
      </c>
      <c r="AE21" s="60">
        <f t="shared" si="16"/>
        <v>-0.37170899999999996</v>
      </c>
    </row>
    <row r="22" spans="1:31">
      <c r="A22" s="71"/>
      <c r="G22" s="68"/>
      <c r="H22" s="68"/>
      <c r="I22" s="110">
        <v>-6.7089999999999997E-3</v>
      </c>
      <c r="J22" s="69">
        <v>-0.19081799999999999</v>
      </c>
      <c r="K22" s="69">
        <v>-0.38280700000000001</v>
      </c>
      <c r="L22" s="68">
        <v>-3.8376E-2</v>
      </c>
      <c r="M22" s="67">
        <v>-0.55405499999999996</v>
      </c>
      <c r="N22" s="104">
        <v>-33</v>
      </c>
      <c r="O22" s="102">
        <f t="shared" si="7"/>
        <v>100414.37149</v>
      </c>
      <c r="P22" s="66">
        <f t="shared" si="8"/>
        <v>97619.594931</v>
      </c>
      <c r="Q22" s="66">
        <f t="shared" si="9"/>
        <v>97378.823426999996</v>
      </c>
      <c r="R22" s="65">
        <f t="shared" si="10"/>
        <v>100376.987498</v>
      </c>
      <c r="S22" s="64">
        <f t="shared" si="11"/>
        <v>94062.930928000002</v>
      </c>
      <c r="U22" s="62">
        <f t="shared" si="17"/>
        <v>100416.85477966665</v>
      </c>
      <c r="V22" s="62">
        <f t="shared" si="18"/>
        <v>97598.170448666671</v>
      </c>
      <c r="W22" s="62">
        <f t="shared" si="19"/>
        <v>97385.654364000002</v>
      </c>
      <c r="X22" s="68"/>
      <c r="Y22" s="68"/>
      <c r="AA22" s="60">
        <f t="shared" si="12"/>
        <v>-4.3299999999999996E-3</v>
      </c>
      <c r="AB22" s="60">
        <f t="shared" si="13"/>
        <v>-0.164603</v>
      </c>
      <c r="AC22" s="60">
        <f t="shared" si="14"/>
        <v>-0.177623</v>
      </c>
      <c r="AD22" s="60">
        <f t="shared" si="15"/>
        <v>-6.5810000000000035E-3</v>
      </c>
      <c r="AE22" s="60">
        <f t="shared" si="16"/>
        <v>-0.36727199999999993</v>
      </c>
    </row>
    <row r="23" spans="1:31">
      <c r="A23" s="71"/>
      <c r="G23" s="68"/>
      <c r="H23" s="68"/>
      <c r="I23" s="110">
        <v>-5.1869999999999998E-3</v>
      </c>
      <c r="J23" s="69">
        <v>-0.196796</v>
      </c>
      <c r="K23" s="69">
        <v>-0.37690899999999999</v>
      </c>
      <c r="L23" s="68">
        <v>-4.5872999999999997E-2</v>
      </c>
      <c r="M23" s="67">
        <v>-0.55540400000000001</v>
      </c>
      <c r="N23" s="104">
        <v>-32</v>
      </c>
      <c r="O23" s="102">
        <f t="shared" si="7"/>
        <v>100440.92582400001</v>
      </c>
      <c r="P23" s="66">
        <f t="shared" si="8"/>
        <v>97515.440237000003</v>
      </c>
      <c r="Q23" s="66">
        <f t="shared" si="9"/>
        <v>97482.929025000005</v>
      </c>
      <c r="R23" s="65">
        <f t="shared" si="10"/>
        <v>100248.47392400001</v>
      </c>
      <c r="S23" s="64">
        <f t="shared" si="11"/>
        <v>94039.288354000004</v>
      </c>
      <c r="U23" s="62">
        <f t="shared" si="17"/>
        <v>100430.72514466666</v>
      </c>
      <c r="V23" s="62">
        <f t="shared" si="18"/>
        <v>97534.651998333327</v>
      </c>
      <c r="W23" s="62">
        <f t="shared" si="19"/>
        <v>97458.258810666666</v>
      </c>
      <c r="X23" s="68"/>
      <c r="Y23" s="68"/>
      <c r="AA23" s="60">
        <f t="shared" si="12"/>
        <v>-2.8079999999999997E-3</v>
      </c>
      <c r="AB23" s="60">
        <f t="shared" si="13"/>
        <v>-0.17058100000000001</v>
      </c>
      <c r="AC23" s="60">
        <f t="shared" si="14"/>
        <v>-0.17172499999999999</v>
      </c>
      <c r="AD23" s="60">
        <f t="shared" si="15"/>
        <v>-1.4078E-2</v>
      </c>
      <c r="AE23" s="60">
        <f t="shared" si="16"/>
        <v>-0.36862099999999998</v>
      </c>
    </row>
    <row r="24" spans="1:31">
      <c r="A24" s="71"/>
      <c r="G24" s="68"/>
      <c r="H24" s="68"/>
      <c r="I24" s="110">
        <v>-6.8199999999999997E-3</v>
      </c>
      <c r="J24" s="69">
        <v>-0.199182</v>
      </c>
      <c r="K24" s="69">
        <v>-0.38050899999999999</v>
      </c>
      <c r="L24" s="68">
        <v>-3.3758999999999997E-2</v>
      </c>
      <c r="M24" s="67">
        <v>-0.55910199999999999</v>
      </c>
      <c r="N24" s="104">
        <v>-31</v>
      </c>
      <c r="O24" s="102">
        <f t="shared" si="7"/>
        <v>100412.43487300001</v>
      </c>
      <c r="P24" s="66">
        <f t="shared" si="8"/>
        <v>97473.868958999999</v>
      </c>
      <c r="Q24" s="66">
        <f t="shared" si="9"/>
        <v>97419.385425</v>
      </c>
      <c r="R24" s="65">
        <f t="shared" si="10"/>
        <v>100456.13211200001</v>
      </c>
      <c r="S24" s="64">
        <f t="shared" si="11"/>
        <v>93974.477205999996</v>
      </c>
      <c r="U24" s="62">
        <f t="shared" si="17"/>
        <v>100422.57739566668</v>
      </c>
      <c r="V24" s="62">
        <f t="shared" si="18"/>
        <v>97536.301375666677</v>
      </c>
      <c r="W24" s="62">
        <f t="shared" si="19"/>
        <v>97427.045958999995</v>
      </c>
      <c r="X24" s="68"/>
      <c r="Y24" s="68"/>
      <c r="AA24" s="60">
        <f t="shared" si="12"/>
        <v>-4.4409999999999996E-3</v>
      </c>
      <c r="AB24" s="60">
        <f t="shared" si="13"/>
        <v>-0.17296700000000001</v>
      </c>
      <c r="AC24" s="60">
        <f t="shared" si="14"/>
        <v>-0.17532499999999998</v>
      </c>
      <c r="AD24" s="60">
        <f t="shared" si="15"/>
        <v>-1.9640000000000005E-3</v>
      </c>
      <c r="AE24" s="60">
        <f t="shared" si="16"/>
        <v>-0.37231899999999996</v>
      </c>
    </row>
    <row r="25" spans="1:31">
      <c r="A25" s="71"/>
      <c r="G25" s="68"/>
      <c r="H25" s="68"/>
      <c r="I25" s="110">
        <v>-7.7619999999999998E-3</v>
      </c>
      <c r="J25" s="69">
        <v>-0.20410400000000001</v>
      </c>
      <c r="K25" s="69">
        <v>-0.38008399999999998</v>
      </c>
      <c r="L25" s="68">
        <v>-3.2806000000000002E-2</v>
      </c>
      <c r="M25" s="67">
        <v>-0.55915000000000004</v>
      </c>
      <c r="N25" s="104">
        <v>-30</v>
      </c>
      <c r="O25" s="102">
        <f t="shared" si="7"/>
        <v>100395.999799</v>
      </c>
      <c r="P25" s="66">
        <f t="shared" si="8"/>
        <v>97388.112953000003</v>
      </c>
      <c r="Q25" s="66">
        <f t="shared" si="9"/>
        <v>97426.887100000007</v>
      </c>
      <c r="R25" s="65">
        <f t="shared" si="10"/>
        <v>100472.468438</v>
      </c>
      <c r="S25" s="64">
        <f t="shared" si="11"/>
        <v>93973.635957999999</v>
      </c>
      <c r="U25" s="62">
        <f t="shared" si="17"/>
        <v>100416.45349866665</v>
      </c>
      <c r="V25" s="62">
        <f t="shared" si="18"/>
        <v>97459.140716333335</v>
      </c>
      <c r="W25" s="62">
        <f t="shared" si="19"/>
        <v>97443.067183333333</v>
      </c>
      <c r="X25" s="68"/>
      <c r="Y25" s="68"/>
      <c r="AA25" s="60">
        <f t="shared" si="12"/>
        <v>-5.3829999999999998E-3</v>
      </c>
      <c r="AB25" s="60">
        <f t="shared" si="13"/>
        <v>-0.17788900000000002</v>
      </c>
      <c r="AC25" s="60">
        <f t="shared" si="14"/>
        <v>-0.17489999999999997</v>
      </c>
      <c r="AD25" s="60">
        <f t="shared" si="15"/>
        <v>-1.011000000000005E-3</v>
      </c>
      <c r="AE25" s="60">
        <f t="shared" si="16"/>
        <v>-0.372367</v>
      </c>
    </row>
    <row r="26" spans="1:31">
      <c r="A26" s="71"/>
      <c r="G26" s="68"/>
      <c r="H26" s="68"/>
      <c r="I26" s="110">
        <v>-1.324E-2</v>
      </c>
      <c r="J26" s="69">
        <v>-0.191746</v>
      </c>
      <c r="K26" s="69">
        <v>-0.39449800000000002</v>
      </c>
      <c r="L26" s="68">
        <v>-3.2571000000000003E-2</v>
      </c>
      <c r="M26" s="67">
        <v>-0.55781800000000004</v>
      </c>
      <c r="N26" s="104">
        <v>-29</v>
      </c>
      <c r="O26" s="102">
        <f t="shared" si="7"/>
        <v>100300.425133</v>
      </c>
      <c r="P26" s="66">
        <f t="shared" si="8"/>
        <v>97603.426387</v>
      </c>
      <c r="Q26" s="66">
        <f t="shared" si="9"/>
        <v>97172.465586000006</v>
      </c>
      <c r="R26" s="65">
        <f t="shared" si="10"/>
        <v>100476.496808</v>
      </c>
      <c r="S26" s="64">
        <f t="shared" si="11"/>
        <v>93996.980590000006</v>
      </c>
      <c r="U26" s="62">
        <f t="shared" si="17"/>
        <v>100369.61993500001</v>
      </c>
      <c r="V26" s="62">
        <f t="shared" si="18"/>
        <v>97488.469433000006</v>
      </c>
      <c r="W26" s="62">
        <f t="shared" si="19"/>
        <v>97339.579370333347</v>
      </c>
      <c r="X26" s="68"/>
      <c r="Y26" s="68"/>
      <c r="AA26" s="60">
        <f t="shared" si="12"/>
        <v>-1.0860999999999999E-2</v>
      </c>
      <c r="AB26" s="60">
        <f t="shared" si="13"/>
        <v>-0.16553100000000001</v>
      </c>
      <c r="AC26" s="60">
        <f t="shared" si="14"/>
        <v>-0.18931400000000001</v>
      </c>
      <c r="AD26" s="60">
        <f t="shared" si="15"/>
        <v>-7.7600000000000585E-4</v>
      </c>
      <c r="AE26" s="60">
        <f t="shared" si="16"/>
        <v>-0.371035</v>
      </c>
    </row>
    <row r="27" spans="1:31">
      <c r="A27" s="71"/>
      <c r="G27" s="68"/>
      <c r="H27" s="68"/>
      <c r="I27" s="110">
        <v>-6.0359999999999997E-3</v>
      </c>
      <c r="J27" s="69">
        <v>-0.189114</v>
      </c>
      <c r="K27" s="69">
        <v>-0.38727099999999998</v>
      </c>
      <c r="L27" s="68">
        <v>-3.2529000000000002E-2</v>
      </c>
      <c r="M27" s="67">
        <v>-0.55907799999999996</v>
      </c>
      <c r="N27" s="104">
        <v>-28</v>
      </c>
      <c r="O27" s="102">
        <f t="shared" si="7"/>
        <v>100426.113321</v>
      </c>
      <c r="P27" s="66">
        <f t="shared" si="8"/>
        <v>97649.283723</v>
      </c>
      <c r="Q27" s="66">
        <f t="shared" si="9"/>
        <v>97300.029362999994</v>
      </c>
      <c r="R27" s="65">
        <f t="shared" si="10"/>
        <v>100477.216772</v>
      </c>
      <c r="S27" s="64">
        <f t="shared" si="11"/>
        <v>93974.897830000002</v>
      </c>
      <c r="U27" s="62">
        <f t="shared" si="17"/>
        <v>100374.17941766667</v>
      </c>
      <c r="V27" s="62">
        <f t="shared" si="18"/>
        <v>97546.941020999991</v>
      </c>
      <c r="W27" s="62">
        <f t="shared" si="19"/>
        <v>97299.794016333341</v>
      </c>
      <c r="X27" s="68"/>
      <c r="Y27" s="68"/>
      <c r="AA27" s="60">
        <f t="shared" si="12"/>
        <v>-3.6569999999999997E-3</v>
      </c>
      <c r="AB27" s="60">
        <f t="shared" si="13"/>
        <v>-0.16289900000000002</v>
      </c>
      <c r="AC27" s="60">
        <f t="shared" si="14"/>
        <v>-0.18208699999999997</v>
      </c>
      <c r="AD27" s="60">
        <f t="shared" si="15"/>
        <v>-7.3400000000000548E-4</v>
      </c>
      <c r="AE27" s="60">
        <f t="shared" si="16"/>
        <v>-0.37229499999999993</v>
      </c>
    </row>
    <row r="28" spans="1:31">
      <c r="A28" s="71"/>
      <c r="G28" s="68"/>
      <c r="H28" s="68"/>
      <c r="I28" s="110">
        <v>-6.5859999999999998E-3</v>
      </c>
      <c r="J28" s="69">
        <v>-0.18396999999999999</v>
      </c>
      <c r="K28" s="69">
        <v>-0.39047999999999999</v>
      </c>
      <c r="L28" s="68">
        <v>-3.6567000000000002E-2</v>
      </c>
      <c r="M28" s="67">
        <v>-0.55741700000000005</v>
      </c>
      <c r="N28" s="104">
        <v>-27</v>
      </c>
      <c r="O28" s="102">
        <f t="shared" si="7"/>
        <v>100416.517471</v>
      </c>
      <c r="P28" s="66">
        <f t="shared" si="8"/>
        <v>97738.907634999996</v>
      </c>
      <c r="Q28" s="66">
        <f t="shared" si="9"/>
        <v>97243.387304000003</v>
      </c>
      <c r="R28" s="65">
        <f t="shared" si="10"/>
        <v>100407.997376</v>
      </c>
      <c r="S28" s="64">
        <f t="shared" si="11"/>
        <v>94004.008516000002</v>
      </c>
      <c r="U28" s="62">
        <f t="shared" si="17"/>
        <v>100381.01864166667</v>
      </c>
      <c r="V28" s="62">
        <f t="shared" si="18"/>
        <v>97663.87258166667</v>
      </c>
      <c r="W28" s="62">
        <f t="shared" si="19"/>
        <v>97238.627417666678</v>
      </c>
      <c r="X28" s="68"/>
      <c r="Y28" s="68"/>
      <c r="AA28" s="60">
        <f t="shared" si="12"/>
        <v>-4.2069999999999998E-3</v>
      </c>
      <c r="AB28" s="60">
        <f t="shared" si="13"/>
        <v>-0.15775500000000001</v>
      </c>
      <c r="AC28" s="60">
        <f t="shared" si="14"/>
        <v>-0.18529599999999999</v>
      </c>
      <c r="AD28" s="60">
        <f t="shared" si="15"/>
        <v>-4.7720000000000054E-3</v>
      </c>
      <c r="AE28" s="60">
        <f t="shared" si="16"/>
        <v>-0.37063400000000002</v>
      </c>
    </row>
    <row r="29" spans="1:31">
      <c r="A29" s="71"/>
      <c r="G29" s="68"/>
      <c r="H29" s="68"/>
      <c r="I29" s="110">
        <v>-8.796E-3</v>
      </c>
      <c r="J29" s="69">
        <v>-0.18255399999999999</v>
      </c>
      <c r="K29" s="69">
        <v>-0.39439099999999999</v>
      </c>
      <c r="L29" s="68">
        <v>-3.2962999999999999E-2</v>
      </c>
      <c r="M29" s="67">
        <v>-0.55676899999999996</v>
      </c>
      <c r="N29" s="104">
        <v>-26</v>
      </c>
      <c r="O29" s="102">
        <f t="shared" si="7"/>
        <v>100377.959601</v>
      </c>
      <c r="P29" s="66">
        <f t="shared" si="8"/>
        <v>97763.578603000002</v>
      </c>
      <c r="Q29" s="66">
        <f t="shared" si="9"/>
        <v>97174.354242999994</v>
      </c>
      <c r="R29" s="65">
        <f t="shared" si="10"/>
        <v>100469.77714400001</v>
      </c>
      <c r="S29" s="64">
        <f t="shared" si="11"/>
        <v>94015.365363999997</v>
      </c>
      <c r="U29" s="62">
        <f t="shared" si="17"/>
        <v>100406.86346433334</v>
      </c>
      <c r="V29" s="62">
        <f t="shared" si="18"/>
        <v>97717.256653666656</v>
      </c>
      <c r="W29" s="62">
        <f t="shared" si="19"/>
        <v>97239.256969999988</v>
      </c>
      <c r="X29" s="68"/>
      <c r="Y29" s="68"/>
      <c r="AA29" s="60">
        <f t="shared" si="12"/>
        <v>-6.417E-3</v>
      </c>
      <c r="AB29" s="60">
        <f t="shared" si="13"/>
        <v>-0.15633900000000001</v>
      </c>
      <c r="AC29" s="60">
        <f t="shared" si="14"/>
        <v>-0.18920699999999999</v>
      </c>
      <c r="AD29" s="60">
        <f t="shared" si="15"/>
        <v>-1.1680000000000024E-3</v>
      </c>
      <c r="AE29" s="60">
        <f t="shared" si="16"/>
        <v>-0.36998599999999993</v>
      </c>
    </row>
    <row r="30" spans="1:31">
      <c r="A30" s="71"/>
      <c r="G30" s="68"/>
      <c r="H30" s="68"/>
      <c r="I30" s="110">
        <v>-6.4539999999999997E-3</v>
      </c>
      <c r="J30" s="69">
        <v>-0.18993099999999999</v>
      </c>
      <c r="K30" s="69">
        <v>-0.38964700000000002</v>
      </c>
      <c r="L30" s="68">
        <v>-3.4729000000000003E-2</v>
      </c>
      <c r="M30" s="67">
        <v>-0.55894500000000003</v>
      </c>
      <c r="N30" s="104">
        <v>-25</v>
      </c>
      <c r="O30" s="102">
        <f t="shared" si="7"/>
        <v>100418.820475</v>
      </c>
      <c r="P30" s="66">
        <f t="shared" si="8"/>
        <v>97635.049132</v>
      </c>
      <c r="Q30" s="66">
        <f t="shared" si="9"/>
        <v>97258.090586999999</v>
      </c>
      <c r="R30" s="65">
        <f t="shared" si="10"/>
        <v>100439.504372</v>
      </c>
      <c r="S30" s="64">
        <f t="shared" si="11"/>
        <v>93977.228788000008</v>
      </c>
      <c r="U30" s="62">
        <f t="shared" si="17"/>
        <v>100404.43251566666</v>
      </c>
      <c r="V30" s="62">
        <f t="shared" si="18"/>
        <v>97712.511790000004</v>
      </c>
      <c r="W30" s="62">
        <f t="shared" si="19"/>
        <v>97225.277378000013</v>
      </c>
      <c r="X30" s="68"/>
      <c r="Y30" s="68"/>
      <c r="AA30" s="60">
        <f t="shared" si="12"/>
        <v>-4.0749999999999996E-3</v>
      </c>
      <c r="AB30" s="60">
        <f t="shared" si="13"/>
        <v>-0.163716</v>
      </c>
      <c r="AC30" s="60">
        <f t="shared" si="14"/>
        <v>-0.18446300000000002</v>
      </c>
      <c r="AD30" s="60">
        <f t="shared" si="15"/>
        <v>-2.934000000000006E-3</v>
      </c>
      <c r="AE30" s="60">
        <f t="shared" si="16"/>
        <v>-0.37216199999999999</v>
      </c>
    </row>
    <row r="31" spans="1:31">
      <c r="A31" s="71"/>
      <c r="G31" s="68"/>
      <c r="H31" s="68"/>
      <c r="I31" s="110">
        <v>-6.084E-3</v>
      </c>
      <c r="J31" s="69">
        <v>-0.19433</v>
      </c>
      <c r="K31" s="69">
        <v>-0.37970199999999998</v>
      </c>
      <c r="L31" s="68">
        <v>-3.4123000000000001E-2</v>
      </c>
      <c r="M31" s="67">
        <v>-0.55579299999999998</v>
      </c>
      <c r="N31" s="104">
        <v>-24</v>
      </c>
      <c r="O31" s="102">
        <f t="shared" si="7"/>
        <v>100425.275865</v>
      </c>
      <c r="P31" s="66">
        <f t="shared" si="8"/>
        <v>97558.405354999995</v>
      </c>
      <c r="Q31" s="66">
        <f t="shared" si="9"/>
        <v>97433.629782000004</v>
      </c>
      <c r="R31" s="65">
        <f t="shared" si="10"/>
        <v>100449.89242400001</v>
      </c>
      <c r="S31" s="64">
        <f t="shared" si="11"/>
        <v>94032.470740000004</v>
      </c>
      <c r="U31" s="62">
        <f t="shared" si="17"/>
        <v>100407.35198033333</v>
      </c>
      <c r="V31" s="62">
        <f t="shared" si="18"/>
        <v>97652.344363333323</v>
      </c>
      <c r="W31" s="62">
        <f t="shared" si="19"/>
        <v>97288.691537333347</v>
      </c>
      <c r="X31" s="68"/>
      <c r="Y31" s="68"/>
      <c r="AA31" s="60">
        <f t="shared" si="12"/>
        <v>-3.705E-3</v>
      </c>
      <c r="AB31" s="60">
        <f t="shared" si="13"/>
        <v>-0.16811500000000001</v>
      </c>
      <c r="AC31" s="60">
        <f t="shared" si="14"/>
        <v>-0.17451799999999998</v>
      </c>
      <c r="AD31" s="60">
        <f t="shared" si="15"/>
        <v>-2.3280000000000037E-3</v>
      </c>
      <c r="AE31" s="60">
        <f t="shared" si="16"/>
        <v>-0.36900999999999995</v>
      </c>
    </row>
    <row r="32" spans="1:31">
      <c r="A32" s="71"/>
      <c r="G32" s="68"/>
      <c r="H32" s="68"/>
      <c r="I32" s="110">
        <v>-7.1199999999999996E-3</v>
      </c>
      <c r="J32" s="69">
        <v>-0.191028</v>
      </c>
      <c r="K32" s="69">
        <v>-0.38759399999999999</v>
      </c>
      <c r="L32" s="68">
        <v>-3.1657999999999999E-2</v>
      </c>
      <c r="M32" s="67">
        <v>-0.55669500000000005</v>
      </c>
      <c r="N32" s="104">
        <v>-23</v>
      </c>
      <c r="O32" s="102">
        <f t="shared" si="7"/>
        <v>100407.200773</v>
      </c>
      <c r="P32" s="66">
        <f t="shared" si="8"/>
        <v>97615.936100999999</v>
      </c>
      <c r="Q32" s="66">
        <f t="shared" si="9"/>
        <v>97294.328089999995</v>
      </c>
      <c r="R32" s="65">
        <f t="shared" si="10"/>
        <v>100492.14745400001</v>
      </c>
      <c r="S32" s="64">
        <f t="shared" si="11"/>
        <v>94016.662287999992</v>
      </c>
      <c r="U32" s="62">
        <f t="shared" si="17"/>
        <v>100417.09903766667</v>
      </c>
      <c r="V32" s="62">
        <f t="shared" si="18"/>
        <v>97603.130195999998</v>
      </c>
      <c r="W32" s="62">
        <f t="shared" si="19"/>
        <v>97328.682819666647</v>
      </c>
      <c r="X32" s="68"/>
      <c r="Y32" s="68"/>
      <c r="AA32" s="60">
        <f t="shared" si="12"/>
        <v>-4.7409999999999996E-3</v>
      </c>
      <c r="AB32" s="60">
        <f t="shared" si="13"/>
        <v>-0.16481300000000002</v>
      </c>
      <c r="AC32" s="60">
        <f t="shared" si="14"/>
        <v>-0.18240999999999999</v>
      </c>
      <c r="AD32" s="60">
        <f t="shared" si="15"/>
        <v>1.3699999999999823E-4</v>
      </c>
      <c r="AE32" s="60">
        <f t="shared" si="16"/>
        <v>-0.36991200000000002</v>
      </c>
    </row>
    <row r="33" spans="1:31">
      <c r="A33" s="71"/>
      <c r="G33" s="68"/>
      <c r="H33" s="68"/>
      <c r="I33" s="110">
        <v>-7.2919999999999999E-3</v>
      </c>
      <c r="J33" s="69">
        <v>-0.18170500000000001</v>
      </c>
      <c r="K33" s="69">
        <v>-0.39251799999999998</v>
      </c>
      <c r="L33" s="68">
        <v>-3.4222000000000002E-2</v>
      </c>
      <c r="M33" s="67">
        <v>-0.55657199999999996</v>
      </c>
      <c r="N33" s="104">
        <v>-22</v>
      </c>
      <c r="O33" s="102">
        <f t="shared" si="7"/>
        <v>100404.199889</v>
      </c>
      <c r="P33" s="66">
        <f t="shared" si="8"/>
        <v>97778.370729999995</v>
      </c>
      <c r="Q33" s="66">
        <f t="shared" si="9"/>
        <v>97207.414566000007</v>
      </c>
      <c r="R33" s="65">
        <f t="shared" si="10"/>
        <v>100448.195366</v>
      </c>
      <c r="S33" s="64">
        <f t="shared" si="11"/>
        <v>94018.817985999995</v>
      </c>
      <c r="U33" s="62">
        <f t="shared" si="17"/>
        <v>100412.225509</v>
      </c>
      <c r="V33" s="62">
        <f t="shared" si="18"/>
        <v>97650.904061999987</v>
      </c>
      <c r="W33" s="62">
        <f t="shared" si="19"/>
        <v>97311.790812666659</v>
      </c>
      <c r="X33" s="68"/>
      <c r="Y33" s="68"/>
      <c r="AA33" s="60">
        <f t="shared" si="12"/>
        <v>-4.9129999999999998E-3</v>
      </c>
      <c r="AB33" s="60">
        <f t="shared" si="13"/>
        <v>-0.15549000000000002</v>
      </c>
      <c r="AC33" s="60">
        <f t="shared" si="14"/>
        <v>-0.18733399999999997</v>
      </c>
      <c r="AD33" s="60">
        <f t="shared" si="15"/>
        <v>-2.4270000000000055E-3</v>
      </c>
      <c r="AE33" s="60">
        <f t="shared" si="16"/>
        <v>-0.36978899999999992</v>
      </c>
    </row>
    <row r="34" spans="1:31">
      <c r="A34" s="71"/>
      <c r="G34" s="68"/>
      <c r="H34" s="68"/>
      <c r="I34" s="110">
        <v>-1.0884E-2</v>
      </c>
      <c r="J34" s="69">
        <v>-0.183757</v>
      </c>
      <c r="K34" s="69">
        <v>-0.40102100000000002</v>
      </c>
      <c r="L34" s="68">
        <v>-3.3063000000000002E-2</v>
      </c>
      <c r="M34" s="67">
        <v>-0.55755299999999997</v>
      </c>
      <c r="N34" s="104">
        <v>-21</v>
      </c>
      <c r="O34" s="102">
        <f t="shared" si="7"/>
        <v>100341.53026499999</v>
      </c>
      <c r="P34" s="66">
        <f t="shared" si="8"/>
        <v>97742.618734000003</v>
      </c>
      <c r="Q34" s="66">
        <f t="shared" si="9"/>
        <v>97057.328112999996</v>
      </c>
      <c r="R34" s="65">
        <f t="shared" si="10"/>
        <v>100468.062944</v>
      </c>
      <c r="S34" s="64">
        <f t="shared" si="11"/>
        <v>94001.624979999993</v>
      </c>
      <c r="U34" s="62">
        <f t="shared" si="17"/>
        <v>100384.31030900001</v>
      </c>
      <c r="V34" s="62">
        <f t="shared" si="18"/>
        <v>97712.308521666666</v>
      </c>
      <c r="W34" s="62">
        <f t="shared" si="19"/>
        <v>97186.356922999999</v>
      </c>
      <c r="X34" s="68"/>
      <c r="Y34" s="68"/>
      <c r="AA34" s="60">
        <f t="shared" si="12"/>
        <v>-8.5049999999999987E-3</v>
      </c>
      <c r="AB34" s="60">
        <f t="shared" si="13"/>
        <v>-0.15754200000000002</v>
      </c>
      <c r="AC34" s="60">
        <f t="shared" si="14"/>
        <v>-0.19583700000000001</v>
      </c>
      <c r="AD34" s="60">
        <f t="shared" si="15"/>
        <v>-1.2680000000000052E-3</v>
      </c>
      <c r="AE34" s="60">
        <f t="shared" si="16"/>
        <v>-0.37076999999999993</v>
      </c>
    </row>
    <row r="35" spans="1:31">
      <c r="A35" s="71"/>
      <c r="G35" s="68"/>
      <c r="H35" s="68"/>
      <c r="I35" s="110">
        <v>-3.1646000000000001E-2</v>
      </c>
      <c r="J35" s="69">
        <v>-0.19733700000000001</v>
      </c>
      <c r="K35" s="69">
        <v>-0.40339199999999997</v>
      </c>
      <c r="L35" s="68">
        <v>-3.2235E-2</v>
      </c>
      <c r="M35" s="67">
        <v>-0.56264400000000003</v>
      </c>
      <c r="N35" s="104">
        <v>-20</v>
      </c>
      <c r="O35" s="102">
        <f t="shared" si="7"/>
        <v>99979.295650999993</v>
      </c>
      <c r="P35" s="66">
        <f t="shared" si="8"/>
        <v>97506.014393999998</v>
      </c>
      <c r="Q35" s="66">
        <f t="shared" si="9"/>
        <v>97015.477591999996</v>
      </c>
      <c r="R35" s="65">
        <f t="shared" si="10"/>
        <v>100482.25652</v>
      </c>
      <c r="S35" s="64">
        <f t="shared" si="11"/>
        <v>93912.400114000004</v>
      </c>
      <c r="U35" s="62">
        <f t="shared" si="17"/>
        <v>100241.67526833333</v>
      </c>
      <c r="V35" s="62">
        <f t="shared" si="18"/>
        <v>97675.667952666656</v>
      </c>
      <c r="W35" s="62">
        <f t="shared" si="19"/>
        <v>97093.406757000004</v>
      </c>
      <c r="X35" s="68"/>
      <c r="Y35" s="68"/>
      <c r="AA35" s="60">
        <f t="shared" si="12"/>
        <v>-2.9267000000000001E-2</v>
      </c>
      <c r="AB35" s="60">
        <f t="shared" si="13"/>
        <v>-0.17112200000000002</v>
      </c>
      <c r="AC35" s="60">
        <f t="shared" si="14"/>
        <v>-0.19820799999999997</v>
      </c>
      <c r="AD35" s="60">
        <f t="shared" si="15"/>
        <v>-4.4000000000000289E-4</v>
      </c>
      <c r="AE35" s="60">
        <f t="shared" si="16"/>
        <v>-0.375861</v>
      </c>
    </row>
    <row r="36" spans="1:31">
      <c r="A36" s="71"/>
      <c r="G36" s="68"/>
      <c r="H36" s="68"/>
      <c r="I36" s="110">
        <v>-2.0022000000000002E-2</v>
      </c>
      <c r="J36" s="69">
        <v>-0.18246899999999999</v>
      </c>
      <c r="K36" s="69">
        <v>-0.41309299999999999</v>
      </c>
      <c r="L36" s="68">
        <v>-3.1541E-2</v>
      </c>
      <c r="M36" s="67">
        <v>-0.55462400000000001</v>
      </c>
      <c r="N36" s="104">
        <v>-19</v>
      </c>
      <c r="O36" s="102">
        <f t="shared" si="7"/>
        <v>100182.099579</v>
      </c>
      <c r="P36" s="66">
        <f t="shared" si="8"/>
        <v>97765.059557999994</v>
      </c>
      <c r="Q36" s="66">
        <f t="shared" si="9"/>
        <v>96844.245240999997</v>
      </c>
      <c r="R36" s="65">
        <f t="shared" si="10"/>
        <v>100494.153068</v>
      </c>
      <c r="S36" s="64">
        <f t="shared" si="11"/>
        <v>94052.958633999995</v>
      </c>
      <c r="U36" s="62">
        <f t="shared" si="17"/>
        <v>100167.64183166665</v>
      </c>
      <c r="V36" s="62">
        <f t="shared" si="18"/>
        <v>97671.230895333341</v>
      </c>
      <c r="W36" s="62">
        <f t="shared" si="19"/>
        <v>96972.350315333344</v>
      </c>
      <c r="X36" s="68"/>
      <c r="Y36" s="68"/>
      <c r="AA36" s="60">
        <f t="shared" si="12"/>
        <v>-1.7643000000000002E-2</v>
      </c>
      <c r="AB36" s="60">
        <f t="shared" si="13"/>
        <v>-0.156254</v>
      </c>
      <c r="AC36" s="60">
        <f t="shared" si="14"/>
        <v>-0.20790899999999998</v>
      </c>
      <c r="AD36" s="60">
        <f t="shared" si="15"/>
        <v>2.5399999999999728E-4</v>
      </c>
      <c r="AE36" s="60">
        <f t="shared" si="16"/>
        <v>-0.36784099999999997</v>
      </c>
    </row>
    <row r="37" spans="1:31">
      <c r="A37" s="71"/>
      <c r="G37" s="68"/>
      <c r="H37" s="68"/>
      <c r="I37" s="110">
        <v>-3.8269999999999998E-2</v>
      </c>
      <c r="J37" s="69">
        <v>-0.191029</v>
      </c>
      <c r="K37" s="69">
        <v>-0.416352</v>
      </c>
      <c r="L37" s="68">
        <v>-3.1740999999999998E-2</v>
      </c>
      <c r="M37" s="67">
        <v>-0.55596900000000005</v>
      </c>
      <c r="N37" s="104">
        <v>-18</v>
      </c>
      <c r="O37" s="102">
        <f t="shared" si="7"/>
        <v>99863.726723</v>
      </c>
      <c r="P37" s="66">
        <f t="shared" si="8"/>
        <v>97615.918678000002</v>
      </c>
      <c r="Q37" s="66">
        <f t="shared" si="9"/>
        <v>96786.720631999997</v>
      </c>
      <c r="R37" s="65">
        <f t="shared" si="10"/>
        <v>100490.724668</v>
      </c>
      <c r="S37" s="64">
        <f t="shared" si="11"/>
        <v>94029.386163999996</v>
      </c>
      <c r="U37" s="62">
        <f t="shared" si="17"/>
        <v>100008.37398433332</v>
      </c>
      <c r="V37" s="62">
        <f t="shared" si="18"/>
        <v>97628.997543333331</v>
      </c>
      <c r="W37" s="62">
        <f t="shared" si="19"/>
        <v>96882.147821666673</v>
      </c>
      <c r="X37" s="68"/>
      <c r="Y37" s="68"/>
      <c r="AA37" s="60">
        <f t="shared" si="12"/>
        <v>-3.5890999999999999E-2</v>
      </c>
      <c r="AB37" s="60">
        <f t="shared" si="13"/>
        <v>-0.16481400000000002</v>
      </c>
      <c r="AC37" s="60">
        <f t="shared" si="14"/>
        <v>-0.21116799999999999</v>
      </c>
      <c r="AD37" s="60">
        <f t="shared" si="15"/>
        <v>5.3999999999998494E-5</v>
      </c>
      <c r="AE37" s="60">
        <f t="shared" si="16"/>
        <v>-0.36918600000000001</v>
      </c>
    </row>
    <row r="38" spans="1:31">
      <c r="A38" s="71"/>
      <c r="G38" s="68"/>
      <c r="H38" s="68"/>
      <c r="I38" s="110">
        <v>-4.1758999999999998E-2</v>
      </c>
      <c r="J38" s="69">
        <v>-0.188635</v>
      </c>
      <c r="K38" s="69">
        <v>-0.41732799999999998</v>
      </c>
      <c r="L38" s="68">
        <v>-3.1537000000000003E-2</v>
      </c>
      <c r="M38" s="67">
        <v>-0.55782600000000004</v>
      </c>
      <c r="N38" s="104">
        <v>-17</v>
      </c>
      <c r="O38" s="102">
        <f t="shared" si="7"/>
        <v>99802.854139999996</v>
      </c>
      <c r="P38" s="66">
        <f t="shared" si="8"/>
        <v>97657.62934</v>
      </c>
      <c r="Q38" s="66">
        <f t="shared" si="9"/>
        <v>96769.493256000002</v>
      </c>
      <c r="R38" s="65">
        <f t="shared" si="10"/>
        <v>100494.221636</v>
      </c>
      <c r="S38" s="64">
        <f t="shared" si="11"/>
        <v>93996.840381999995</v>
      </c>
      <c r="U38" s="62">
        <f t="shared" si="17"/>
        <v>99949.560147333323</v>
      </c>
      <c r="V38" s="62">
        <f t="shared" si="18"/>
        <v>97679.535858666655</v>
      </c>
      <c r="W38" s="62">
        <f t="shared" si="19"/>
        <v>96800.153042999984</v>
      </c>
      <c r="X38" s="68"/>
      <c r="Y38" s="68"/>
      <c r="AA38" s="60">
        <f t="shared" si="12"/>
        <v>-3.9379999999999998E-2</v>
      </c>
      <c r="AB38" s="60">
        <f t="shared" si="13"/>
        <v>-0.16242000000000001</v>
      </c>
      <c r="AC38" s="60">
        <f t="shared" si="14"/>
        <v>-0.21214399999999997</v>
      </c>
      <c r="AD38" s="60">
        <f t="shared" si="15"/>
        <v>2.5799999999999434E-4</v>
      </c>
      <c r="AE38" s="60">
        <f t="shared" si="16"/>
        <v>-0.37104300000000001</v>
      </c>
    </row>
    <row r="39" spans="1:31">
      <c r="A39" s="71"/>
      <c r="G39" s="68"/>
      <c r="H39" s="68"/>
      <c r="I39" s="110">
        <v>-6.2670000000000003E-2</v>
      </c>
      <c r="J39" s="69">
        <v>-0.202068</v>
      </c>
      <c r="K39" s="69">
        <v>-0.42725400000000002</v>
      </c>
      <c r="L39" s="68">
        <v>-4.3777999999999997E-2</v>
      </c>
      <c r="M39" s="67">
        <v>-0.55564899999999995</v>
      </c>
      <c r="N39" s="104">
        <v>-16</v>
      </c>
      <c r="O39" s="102">
        <f t="shared" si="7"/>
        <v>99438.019923</v>
      </c>
      <c r="P39" s="66">
        <f t="shared" si="8"/>
        <v>97423.586181000006</v>
      </c>
      <c r="Q39" s="66">
        <f t="shared" si="9"/>
        <v>96594.289430000004</v>
      </c>
      <c r="R39" s="65">
        <f t="shared" si="10"/>
        <v>100284.38641399999</v>
      </c>
      <c r="S39" s="64">
        <f t="shared" si="11"/>
        <v>94034.994483999995</v>
      </c>
      <c r="U39" s="62">
        <f t="shared" si="17"/>
        <v>99701.533595333342</v>
      </c>
      <c r="V39" s="62">
        <f t="shared" si="18"/>
        <v>97565.711399666674</v>
      </c>
      <c r="W39" s="62">
        <f t="shared" si="19"/>
        <v>96716.834439333339</v>
      </c>
      <c r="X39" s="68"/>
      <c r="Y39" s="68"/>
      <c r="AA39" s="60">
        <f t="shared" si="12"/>
        <v>-6.0291000000000004E-2</v>
      </c>
      <c r="AB39" s="60">
        <f t="shared" si="13"/>
        <v>-0.17585300000000001</v>
      </c>
      <c r="AC39" s="60">
        <f t="shared" si="14"/>
        <v>-0.22207000000000002</v>
      </c>
      <c r="AD39" s="60">
        <f t="shared" si="15"/>
        <v>-1.1983000000000001E-2</v>
      </c>
      <c r="AE39" s="60">
        <f t="shared" si="16"/>
        <v>-0.36886599999999992</v>
      </c>
    </row>
    <row r="40" spans="1:31">
      <c r="A40" s="71"/>
      <c r="G40" s="68"/>
      <c r="H40" s="68"/>
      <c r="I40" s="110">
        <v>-9.7215999999999997E-2</v>
      </c>
      <c r="J40" s="69">
        <v>-0.22882</v>
      </c>
      <c r="K40" s="69">
        <v>-0.42898599999999998</v>
      </c>
      <c r="L40" s="68">
        <v>-3.5561000000000002E-2</v>
      </c>
      <c r="M40" s="67">
        <v>-0.55684800000000001</v>
      </c>
      <c r="N40" s="104">
        <v>-15</v>
      </c>
      <c r="O40" s="102">
        <f t="shared" si="7"/>
        <v>98835.295861000006</v>
      </c>
      <c r="P40" s="66">
        <f t="shared" si="8"/>
        <v>96957.486084999997</v>
      </c>
      <c r="Q40" s="66">
        <f t="shared" si="9"/>
        <v>96563.717898000003</v>
      </c>
      <c r="R40" s="65">
        <f t="shared" si="10"/>
        <v>100425.242228</v>
      </c>
      <c r="S40" s="64">
        <f t="shared" si="11"/>
        <v>94013.980809999994</v>
      </c>
      <c r="U40" s="62">
        <f t="shared" si="17"/>
        <v>99358.723308000001</v>
      </c>
      <c r="V40" s="62">
        <f t="shared" si="18"/>
        <v>97346.233868666677</v>
      </c>
      <c r="W40" s="62">
        <f t="shared" si="19"/>
        <v>96642.500194666674</v>
      </c>
      <c r="X40" s="68"/>
      <c r="Y40" s="68"/>
      <c r="AA40" s="60">
        <f t="shared" si="12"/>
        <v>-9.4836999999999991E-2</v>
      </c>
      <c r="AB40" s="60">
        <f t="shared" si="13"/>
        <v>-0.20260500000000001</v>
      </c>
      <c r="AC40" s="60">
        <f t="shared" si="14"/>
        <v>-0.22380199999999997</v>
      </c>
      <c r="AD40" s="60">
        <f t="shared" si="15"/>
        <v>-3.7660000000000055E-3</v>
      </c>
      <c r="AE40" s="60">
        <f t="shared" si="16"/>
        <v>-0.37006499999999998</v>
      </c>
    </row>
    <row r="41" spans="1:31">
      <c r="A41" s="71"/>
      <c r="G41" s="68"/>
      <c r="H41" s="68"/>
      <c r="I41" s="110">
        <v>-0.10581500000000001</v>
      </c>
      <c r="J41" s="69">
        <v>-0.238759</v>
      </c>
      <c r="K41" s="69">
        <v>-0.42735400000000001</v>
      </c>
      <c r="L41" s="68">
        <v>-3.7782000000000003E-2</v>
      </c>
      <c r="M41" s="67">
        <v>-0.55813999999999997</v>
      </c>
      <c r="N41" s="104">
        <v>-14</v>
      </c>
      <c r="O41" s="102">
        <f t="shared" si="7"/>
        <v>98685.269107999993</v>
      </c>
      <c r="P41" s="66">
        <f t="shared" si="8"/>
        <v>96784.318887999994</v>
      </c>
      <c r="Q41" s="66">
        <f t="shared" si="9"/>
        <v>96592.52433</v>
      </c>
      <c r="R41" s="65">
        <f t="shared" si="10"/>
        <v>100387.169846</v>
      </c>
      <c r="S41" s="64">
        <f t="shared" si="11"/>
        <v>93991.337218000001</v>
      </c>
      <c r="U41" s="62">
        <f t="shared" si="17"/>
        <v>98986.194964000009</v>
      </c>
      <c r="V41" s="62">
        <f t="shared" si="18"/>
        <v>97055.130384666671</v>
      </c>
      <c r="W41" s="62">
        <f t="shared" si="19"/>
        <v>96583.510552666674</v>
      </c>
      <c r="X41" s="68"/>
      <c r="Y41" s="68"/>
      <c r="AA41" s="60">
        <f t="shared" si="12"/>
        <v>-0.103436</v>
      </c>
      <c r="AB41" s="60">
        <f t="shared" si="13"/>
        <v>-0.21254400000000001</v>
      </c>
      <c r="AC41" s="60">
        <f t="shared" si="14"/>
        <v>-0.22217000000000001</v>
      </c>
      <c r="AD41" s="60">
        <f t="shared" si="15"/>
        <v>-5.9870000000000062E-3</v>
      </c>
      <c r="AE41" s="60">
        <f t="shared" si="16"/>
        <v>-0.37135699999999994</v>
      </c>
    </row>
    <row r="42" spans="1:31">
      <c r="A42" s="71"/>
      <c r="G42" s="68"/>
      <c r="H42" s="68"/>
      <c r="I42" s="110">
        <v>-9.3139E-2</v>
      </c>
      <c r="J42" s="69">
        <v>-0.21987899999999999</v>
      </c>
      <c r="K42" s="69">
        <v>-0.43736399999999998</v>
      </c>
      <c r="L42" s="68">
        <v>-5.8360000000000002E-2</v>
      </c>
      <c r="M42" s="67">
        <v>-0.55551799999999996</v>
      </c>
      <c r="N42" s="104">
        <v>-13</v>
      </c>
      <c r="O42" s="102">
        <f t="shared" si="7"/>
        <v>98906.427280000004</v>
      </c>
      <c r="P42" s="66">
        <f t="shared" si="8"/>
        <v>97113.265127999999</v>
      </c>
      <c r="Q42" s="66">
        <f t="shared" si="9"/>
        <v>96415.837820000001</v>
      </c>
      <c r="R42" s="65">
        <f t="shared" si="10"/>
        <v>100034.42177</v>
      </c>
      <c r="S42" s="64">
        <f t="shared" si="11"/>
        <v>94037.290389999995</v>
      </c>
      <c r="U42" s="62">
        <f t="shared" si="17"/>
        <v>98808.997416333339</v>
      </c>
      <c r="V42" s="62">
        <f t="shared" si="18"/>
        <v>96951.690033666673</v>
      </c>
      <c r="W42" s="62">
        <f t="shared" si="19"/>
        <v>96524.026682666678</v>
      </c>
      <c r="X42" s="68"/>
      <c r="Y42" s="68"/>
      <c r="AA42" s="60">
        <f t="shared" si="12"/>
        <v>-9.0759999999999993E-2</v>
      </c>
      <c r="AB42" s="60">
        <f t="shared" si="13"/>
        <v>-0.193664</v>
      </c>
      <c r="AC42" s="60">
        <f t="shared" si="14"/>
        <v>-0.23217999999999997</v>
      </c>
      <c r="AD42" s="60">
        <f t="shared" si="15"/>
        <v>-2.6565000000000005E-2</v>
      </c>
      <c r="AE42" s="60">
        <f t="shared" si="16"/>
        <v>-0.36873499999999992</v>
      </c>
    </row>
    <row r="43" spans="1:31">
      <c r="A43" s="71"/>
      <c r="G43" s="68"/>
      <c r="H43" s="68"/>
      <c r="I43" s="110">
        <v>-9.7735000000000002E-2</v>
      </c>
      <c r="J43" s="69">
        <v>-0.24227699999999999</v>
      </c>
      <c r="K43" s="69">
        <v>-0.42119899999999999</v>
      </c>
      <c r="L43" s="68">
        <v>-3.5602000000000002E-2</v>
      </c>
      <c r="M43" s="67">
        <v>-0.55725199999999997</v>
      </c>
      <c r="N43" s="104">
        <v>-12</v>
      </c>
      <c r="O43" s="102">
        <f t="shared" si="7"/>
        <v>98826.240867999993</v>
      </c>
      <c r="P43" s="66">
        <f t="shared" si="8"/>
        <v>96723.024774000005</v>
      </c>
      <c r="Q43" s="66">
        <f t="shared" si="9"/>
        <v>96701.166234999997</v>
      </c>
      <c r="R43" s="65">
        <f t="shared" si="10"/>
        <v>100424.539406</v>
      </c>
      <c r="S43" s="64">
        <f t="shared" si="11"/>
        <v>94006.900305999996</v>
      </c>
      <c r="U43" s="62">
        <f t="shared" si="17"/>
        <v>98805.97908533334</v>
      </c>
      <c r="V43" s="62">
        <f t="shared" si="18"/>
        <v>96873.536263333328</v>
      </c>
      <c r="W43" s="62">
        <f t="shared" si="19"/>
        <v>96569.842795000004</v>
      </c>
      <c r="X43" s="68"/>
      <c r="Y43" s="68"/>
      <c r="AA43" s="60">
        <f t="shared" si="12"/>
        <v>-9.5355999999999996E-2</v>
      </c>
      <c r="AB43" s="60">
        <f t="shared" si="13"/>
        <v>-0.216062</v>
      </c>
      <c r="AC43" s="60">
        <f t="shared" si="14"/>
        <v>-0.21601499999999998</v>
      </c>
      <c r="AD43" s="60">
        <f t="shared" si="15"/>
        <v>-3.8070000000000048E-3</v>
      </c>
      <c r="AE43" s="60">
        <f t="shared" si="16"/>
        <v>-0.37046899999999994</v>
      </c>
    </row>
    <row r="44" spans="1:31">
      <c r="A44" s="71"/>
      <c r="G44" s="68"/>
      <c r="H44" s="68"/>
      <c r="I44" s="110">
        <v>-9.9959000000000006E-2</v>
      </c>
      <c r="J44" s="69">
        <v>-0.22634699999999999</v>
      </c>
      <c r="K44" s="69">
        <v>-0.43789899999999998</v>
      </c>
      <c r="L44" s="68">
        <v>-3.1584000000000001E-2</v>
      </c>
      <c r="M44" s="67">
        <v>-0.55666300000000002</v>
      </c>
      <c r="N44" s="104">
        <v>-11</v>
      </c>
      <c r="O44" s="102">
        <f t="shared" si="7"/>
        <v>98787.438739999998</v>
      </c>
      <c r="P44" s="66">
        <f t="shared" si="8"/>
        <v>97000.573164000001</v>
      </c>
      <c r="Q44" s="66">
        <f t="shared" si="9"/>
        <v>96406.394534999999</v>
      </c>
      <c r="R44" s="65">
        <f t="shared" si="10"/>
        <v>100493.415962</v>
      </c>
      <c r="S44" s="64">
        <f t="shared" si="11"/>
        <v>94017.223119999995</v>
      </c>
      <c r="U44" s="62">
        <f t="shared" si="17"/>
        <v>98840.035629333332</v>
      </c>
      <c r="V44" s="62">
        <f t="shared" si="18"/>
        <v>96945.621021999992</v>
      </c>
      <c r="W44" s="62">
        <f t="shared" si="19"/>
        <v>96507.799530000004</v>
      </c>
      <c r="X44" s="68"/>
      <c r="Y44" s="68"/>
      <c r="AA44" s="60">
        <f t="shared" si="12"/>
        <v>-9.758E-2</v>
      </c>
      <c r="AB44" s="60">
        <f t="shared" si="13"/>
        <v>-0.200132</v>
      </c>
      <c r="AC44" s="60">
        <f t="shared" si="14"/>
        <v>-0.23271499999999998</v>
      </c>
      <c r="AD44" s="60">
        <f t="shared" si="15"/>
        <v>2.1099999999999591E-4</v>
      </c>
      <c r="AE44" s="60">
        <f t="shared" si="16"/>
        <v>-0.36987999999999999</v>
      </c>
    </row>
    <row r="45" spans="1:31">
      <c r="A45" s="71"/>
      <c r="G45" s="68"/>
      <c r="H45" s="68"/>
      <c r="I45" s="110">
        <v>-7.0956000000000005E-2</v>
      </c>
      <c r="J45" s="69">
        <v>-0.24660899999999999</v>
      </c>
      <c r="K45" s="69">
        <v>-0.39248699999999997</v>
      </c>
      <c r="L45" s="68">
        <v>-3.1558999999999997E-2</v>
      </c>
      <c r="M45" s="67">
        <v>-0.555759</v>
      </c>
      <c r="N45" s="104">
        <v>-10</v>
      </c>
      <c r="O45" s="102">
        <f t="shared" ref="O45:O76" si="20">(17447*AA45)-87.083+$B$7</f>
        <v>99293.454081000003</v>
      </c>
      <c r="P45" s="66">
        <f t="shared" ref="P45:P76" si="21">(17423*AB45)-89.527+$B$7</f>
        <v>96647.548337999993</v>
      </c>
      <c r="Q45" s="66">
        <f t="shared" ref="Q45:Q76" si="22">(17651*AC45)-62.953+$B$7</f>
        <v>97207.961746999994</v>
      </c>
      <c r="R45" s="65">
        <f t="shared" ref="R45:R76" si="23">(17142*AD45)-87.201+$B$7</f>
        <v>100493.844512</v>
      </c>
      <c r="S45" s="64">
        <f t="shared" ref="S45:S76" si="24">(17526*AE45)-77.26+$B$7</f>
        <v>94033.066623999999</v>
      </c>
      <c r="U45" s="62">
        <f t="shared" si="17"/>
        <v>98969.044562999989</v>
      </c>
      <c r="V45" s="62">
        <f t="shared" si="18"/>
        <v>96790.382091999985</v>
      </c>
      <c r="W45" s="62">
        <f t="shared" si="19"/>
        <v>96771.840838999997</v>
      </c>
      <c r="X45" s="68"/>
      <c r="Y45" s="68"/>
      <c r="AA45" s="60">
        <f t="shared" si="12"/>
        <v>-6.8576999999999999E-2</v>
      </c>
      <c r="AB45" s="60">
        <f t="shared" si="13"/>
        <v>-0.22039400000000001</v>
      </c>
      <c r="AC45" s="60">
        <f t="shared" si="14"/>
        <v>-0.18730299999999997</v>
      </c>
      <c r="AD45" s="60">
        <f t="shared" si="15"/>
        <v>2.360000000000001E-4</v>
      </c>
      <c r="AE45" s="60">
        <f t="shared" si="16"/>
        <v>-0.36897599999999997</v>
      </c>
    </row>
    <row r="46" spans="1:31">
      <c r="A46" s="71"/>
      <c r="G46" s="68"/>
      <c r="H46" s="68"/>
      <c r="I46" s="110">
        <v>-8.3740999999999996E-2</v>
      </c>
      <c r="J46" s="69">
        <v>-0.24146500000000001</v>
      </c>
      <c r="K46" s="69">
        <v>-0.41564000000000001</v>
      </c>
      <c r="L46" s="68">
        <v>-3.1548E-2</v>
      </c>
      <c r="M46" s="67">
        <v>-0.55674400000000002</v>
      </c>
      <c r="N46" s="104">
        <v>-9</v>
      </c>
      <c r="O46" s="102">
        <f t="shared" si="20"/>
        <v>99070.394186000005</v>
      </c>
      <c r="P46" s="66">
        <f t="shared" si="21"/>
        <v>96737.172250000003</v>
      </c>
      <c r="Q46" s="66">
        <f t="shared" si="22"/>
        <v>96799.288144000006</v>
      </c>
      <c r="R46" s="65">
        <f t="shared" si="23"/>
        <v>100494.03307400001</v>
      </c>
      <c r="S46" s="64">
        <f t="shared" si="24"/>
        <v>94015.803513999999</v>
      </c>
      <c r="U46" s="62">
        <f t="shared" si="17"/>
        <v>99050.429002333331</v>
      </c>
      <c r="V46" s="62">
        <f t="shared" si="18"/>
        <v>96795.097917333318</v>
      </c>
      <c r="W46" s="62">
        <f t="shared" si="19"/>
        <v>96804.548142</v>
      </c>
      <c r="X46" s="68"/>
      <c r="Y46" s="68"/>
      <c r="AA46" s="60">
        <f t="shared" si="12"/>
        <v>-8.136199999999999E-2</v>
      </c>
      <c r="AB46" s="60">
        <f t="shared" si="13"/>
        <v>-0.21525000000000002</v>
      </c>
      <c r="AC46" s="60">
        <f t="shared" si="14"/>
        <v>-0.210456</v>
      </c>
      <c r="AD46" s="60">
        <f t="shared" si="15"/>
        <v>2.4699999999999722E-4</v>
      </c>
      <c r="AE46" s="60">
        <f t="shared" si="16"/>
        <v>-0.36996099999999998</v>
      </c>
    </row>
    <row r="47" spans="1:31">
      <c r="A47" s="71"/>
      <c r="G47" s="68"/>
      <c r="H47" s="68"/>
      <c r="I47" s="110">
        <v>-5.4303999999999998E-2</v>
      </c>
      <c r="J47" s="69">
        <v>-0.23751700000000001</v>
      </c>
      <c r="K47" s="69">
        <v>-0.390015</v>
      </c>
      <c r="L47" s="68">
        <v>-3.8725999999999997E-2</v>
      </c>
      <c r="M47" s="67">
        <v>-0.55815800000000004</v>
      </c>
      <c r="N47" s="104">
        <v>-8</v>
      </c>
      <c r="O47" s="102">
        <f t="shared" si="20"/>
        <v>99583.981524999996</v>
      </c>
      <c r="P47" s="66">
        <f t="shared" si="21"/>
        <v>96805.958253999997</v>
      </c>
      <c r="Q47" s="66">
        <f t="shared" si="22"/>
        <v>97251.595019</v>
      </c>
      <c r="R47" s="65">
        <f t="shared" si="23"/>
        <v>100370.987798</v>
      </c>
      <c r="S47" s="64">
        <f t="shared" si="24"/>
        <v>93991.02175</v>
      </c>
      <c r="U47" s="62">
        <f t="shared" ref="U47:U78" si="25">AVERAGE(O45:O47)</f>
        <v>99315.943264000001</v>
      </c>
      <c r="V47" s="62">
        <f t="shared" ref="V47:V78" si="26">AVERAGE(P45:P47)</f>
        <v>96730.226280666655</v>
      </c>
      <c r="W47" s="62">
        <f t="shared" ref="W47:W78" si="27">AVERAGE(Q45:Q47)</f>
        <v>97086.281636666667</v>
      </c>
      <c r="X47" s="68"/>
      <c r="Y47" s="68"/>
      <c r="AA47" s="60">
        <f t="shared" si="12"/>
        <v>-5.1924999999999999E-2</v>
      </c>
      <c r="AB47" s="60">
        <f t="shared" si="13"/>
        <v>-0.21130200000000002</v>
      </c>
      <c r="AC47" s="60">
        <f t="shared" si="14"/>
        <v>-0.184831</v>
      </c>
      <c r="AD47" s="60">
        <f t="shared" si="15"/>
        <v>-6.9309999999999997E-3</v>
      </c>
      <c r="AE47" s="60">
        <f t="shared" si="16"/>
        <v>-0.37137500000000001</v>
      </c>
    </row>
    <row r="48" spans="1:31">
      <c r="A48" s="71"/>
      <c r="G48" s="68"/>
      <c r="H48" s="68"/>
      <c r="I48" s="110">
        <v>-5.1369999999999999E-2</v>
      </c>
      <c r="J48" s="69">
        <v>-0.227354</v>
      </c>
      <c r="K48" s="69">
        <v>-0.38820900000000003</v>
      </c>
      <c r="L48" s="68">
        <v>-3.3045999999999999E-2</v>
      </c>
      <c r="M48" s="67">
        <v>-0.55557699999999999</v>
      </c>
      <c r="N48" s="104">
        <v>-7</v>
      </c>
      <c r="O48" s="102">
        <f t="shared" si="20"/>
        <v>99635.171023000003</v>
      </c>
      <c r="P48" s="66">
        <f t="shared" si="21"/>
        <v>96983.028202999994</v>
      </c>
      <c r="Q48" s="66">
        <f t="shared" si="22"/>
        <v>97283.472725</v>
      </c>
      <c r="R48" s="65">
        <f t="shared" si="23"/>
        <v>100468.354358</v>
      </c>
      <c r="S48" s="64">
        <f t="shared" si="24"/>
        <v>94036.256355999998</v>
      </c>
      <c r="U48" s="62">
        <f t="shared" si="25"/>
        <v>99429.84891133332</v>
      </c>
      <c r="V48" s="62">
        <f t="shared" si="26"/>
        <v>96842.052902333322</v>
      </c>
      <c r="W48" s="62">
        <f t="shared" si="27"/>
        <v>97111.451962666659</v>
      </c>
      <c r="X48" s="68"/>
      <c r="Y48" s="68"/>
      <c r="AA48" s="60">
        <f t="shared" si="12"/>
        <v>-4.8991E-2</v>
      </c>
      <c r="AB48" s="60">
        <f t="shared" si="13"/>
        <v>-0.20113900000000001</v>
      </c>
      <c r="AC48" s="60">
        <f t="shared" si="14"/>
        <v>-0.18302500000000002</v>
      </c>
      <c r="AD48" s="60">
        <f t="shared" si="15"/>
        <v>-1.2510000000000021E-3</v>
      </c>
      <c r="AE48" s="60">
        <f t="shared" si="16"/>
        <v>-0.36879399999999996</v>
      </c>
    </row>
    <row r="49" spans="1:31">
      <c r="A49" s="71"/>
      <c r="G49" s="68"/>
      <c r="H49" s="68"/>
      <c r="I49" s="110">
        <v>-6.5722000000000003E-2</v>
      </c>
      <c r="J49" s="69">
        <v>-0.22864599999999999</v>
      </c>
      <c r="K49" s="69">
        <v>-0.406891</v>
      </c>
      <c r="L49" s="68">
        <v>-3.4389999999999997E-2</v>
      </c>
      <c r="M49" s="67">
        <v>-0.55632400000000004</v>
      </c>
      <c r="N49" s="104">
        <v>-6</v>
      </c>
      <c r="O49" s="102">
        <f t="shared" si="20"/>
        <v>99384.771678999998</v>
      </c>
      <c r="P49" s="66">
        <f t="shared" si="21"/>
        <v>96960.517687</v>
      </c>
      <c r="Q49" s="66">
        <f t="shared" si="22"/>
        <v>96953.716742999997</v>
      </c>
      <c r="R49" s="65">
        <f t="shared" si="23"/>
        <v>100445.31551</v>
      </c>
      <c r="S49" s="64">
        <f t="shared" si="24"/>
        <v>94023.164434000006</v>
      </c>
      <c r="U49" s="62">
        <f t="shared" si="25"/>
        <v>99534.641408999989</v>
      </c>
      <c r="V49" s="62">
        <f t="shared" si="26"/>
        <v>96916.501381333335</v>
      </c>
      <c r="W49" s="62">
        <f t="shared" si="27"/>
        <v>97162.928162333323</v>
      </c>
      <c r="X49" s="68"/>
      <c r="Y49" s="68"/>
      <c r="AA49" s="60">
        <f t="shared" si="12"/>
        <v>-6.3342999999999997E-2</v>
      </c>
      <c r="AB49" s="60">
        <f t="shared" si="13"/>
        <v>-0.202431</v>
      </c>
      <c r="AC49" s="60">
        <f t="shared" si="14"/>
        <v>-0.201707</v>
      </c>
      <c r="AD49" s="60">
        <f t="shared" si="15"/>
        <v>-2.5950000000000001E-3</v>
      </c>
      <c r="AE49" s="60">
        <f t="shared" si="16"/>
        <v>-0.36954100000000001</v>
      </c>
    </row>
    <row r="50" spans="1:31">
      <c r="A50" s="71"/>
      <c r="G50" s="68"/>
      <c r="H50" s="68"/>
      <c r="I50" s="110">
        <v>-1.9562E-2</v>
      </c>
      <c r="J50" s="69">
        <v>-0.219386</v>
      </c>
      <c r="K50" s="69">
        <v>-0.370222</v>
      </c>
      <c r="L50" s="68">
        <v>-3.2518999999999999E-2</v>
      </c>
      <c r="M50" s="67">
        <v>-0.56038200000000005</v>
      </c>
      <c r="N50" s="104">
        <v>-5</v>
      </c>
      <c r="O50" s="102">
        <f t="shared" si="20"/>
        <v>100190.125199</v>
      </c>
      <c r="P50" s="66">
        <f t="shared" si="21"/>
        <v>97121.854667000007</v>
      </c>
      <c r="Q50" s="66">
        <f t="shared" si="22"/>
        <v>97600.961261999997</v>
      </c>
      <c r="R50" s="65">
        <f t="shared" si="23"/>
        <v>100477.388192</v>
      </c>
      <c r="S50" s="64">
        <f t="shared" si="24"/>
        <v>93952.043925999998</v>
      </c>
      <c r="U50" s="62">
        <f t="shared" si="25"/>
        <v>99736.689300333339</v>
      </c>
      <c r="V50" s="62">
        <f t="shared" si="26"/>
        <v>97021.800185666667</v>
      </c>
      <c r="W50" s="62">
        <f t="shared" si="27"/>
        <v>97279.38357666666</v>
      </c>
      <c r="X50" s="68"/>
      <c r="Y50" s="68"/>
      <c r="AA50" s="60">
        <f t="shared" si="12"/>
        <v>-1.7183E-2</v>
      </c>
      <c r="AB50" s="60">
        <f t="shared" si="13"/>
        <v>-0.19317100000000001</v>
      </c>
      <c r="AC50" s="60">
        <f t="shared" si="14"/>
        <v>-0.16503799999999999</v>
      </c>
      <c r="AD50" s="60">
        <f t="shared" si="15"/>
        <v>-7.2400000000000242E-4</v>
      </c>
      <c r="AE50" s="60">
        <f t="shared" si="16"/>
        <v>-0.37359900000000001</v>
      </c>
    </row>
    <row r="51" spans="1:31">
      <c r="A51" s="71"/>
      <c r="G51" s="68"/>
      <c r="H51" s="68"/>
      <c r="I51" s="110">
        <v>-5.9685000000000002E-2</v>
      </c>
      <c r="J51" s="69">
        <v>-0.225605</v>
      </c>
      <c r="K51" s="69">
        <v>-0.404364</v>
      </c>
      <c r="L51" s="68">
        <v>-3.1814000000000002E-2</v>
      </c>
      <c r="M51" s="67">
        <v>-0.55754599999999999</v>
      </c>
      <c r="N51" s="104">
        <v>-4</v>
      </c>
      <c r="O51" s="102">
        <f t="shared" si="20"/>
        <v>99490.099218000003</v>
      </c>
      <c r="P51" s="66">
        <f t="shared" si="21"/>
        <v>97013.501029999999</v>
      </c>
      <c r="Q51" s="66">
        <f t="shared" si="22"/>
        <v>96998.320819999994</v>
      </c>
      <c r="R51" s="65">
        <f t="shared" si="23"/>
        <v>100489.473302</v>
      </c>
      <c r="S51" s="64">
        <f t="shared" si="24"/>
        <v>94001.747661999994</v>
      </c>
      <c r="U51" s="62">
        <f t="shared" si="25"/>
        <v>99688.332032000006</v>
      </c>
      <c r="V51" s="62">
        <f t="shared" si="26"/>
        <v>97031.957794666654</v>
      </c>
      <c r="W51" s="62">
        <f t="shared" si="27"/>
        <v>97184.332941666667</v>
      </c>
      <c r="X51" s="68"/>
      <c r="Y51" s="68"/>
      <c r="AA51" s="60">
        <f t="shared" si="12"/>
        <v>-5.7306000000000003E-2</v>
      </c>
      <c r="AB51" s="60">
        <f t="shared" si="13"/>
        <v>-0.19939000000000001</v>
      </c>
      <c r="AC51" s="60">
        <f t="shared" si="14"/>
        <v>-0.19918</v>
      </c>
      <c r="AD51" s="60">
        <f t="shared" si="15"/>
        <v>-1.9000000000005124E-5</v>
      </c>
      <c r="AE51" s="60">
        <f t="shared" si="16"/>
        <v>-0.37076299999999995</v>
      </c>
    </row>
    <row r="52" spans="1:31">
      <c r="A52" s="71"/>
      <c r="G52" s="68"/>
      <c r="H52" s="68"/>
      <c r="I52" s="110">
        <v>-2.9777999999999999E-2</v>
      </c>
      <c r="J52" s="69">
        <v>-0.21514900000000001</v>
      </c>
      <c r="K52" s="69">
        <v>-0.38936399999999999</v>
      </c>
      <c r="L52" s="68">
        <v>-4.8077000000000002E-2</v>
      </c>
      <c r="M52" s="67">
        <v>-0.55758799999999997</v>
      </c>
      <c r="N52" s="104">
        <v>-3</v>
      </c>
      <c r="O52" s="102">
        <f t="shared" si="20"/>
        <v>100011.88664700001</v>
      </c>
      <c r="P52" s="66">
        <f t="shared" si="21"/>
        <v>97195.675917999994</v>
      </c>
      <c r="Q52" s="66">
        <f t="shared" si="22"/>
        <v>97263.085820000008</v>
      </c>
      <c r="R52" s="65">
        <f t="shared" si="23"/>
        <v>100210.692956</v>
      </c>
      <c r="S52" s="64">
        <f t="shared" si="24"/>
        <v>94001.011570000002</v>
      </c>
      <c r="U52" s="62">
        <f t="shared" si="25"/>
        <v>99897.37035466668</v>
      </c>
      <c r="V52" s="62">
        <f t="shared" si="26"/>
        <v>97110.343871666657</v>
      </c>
      <c r="W52" s="62">
        <f t="shared" si="27"/>
        <v>97287.455967333328</v>
      </c>
      <c r="X52" s="68"/>
      <c r="Y52" s="68"/>
      <c r="AA52" s="60">
        <f t="shared" si="12"/>
        <v>-2.7399E-2</v>
      </c>
      <c r="AB52" s="60">
        <f t="shared" si="13"/>
        <v>-0.18893400000000002</v>
      </c>
      <c r="AC52" s="60">
        <f t="shared" si="14"/>
        <v>-0.18417999999999998</v>
      </c>
      <c r="AD52" s="60">
        <f t="shared" si="15"/>
        <v>-1.6282000000000005E-2</v>
      </c>
      <c r="AE52" s="60">
        <f t="shared" si="16"/>
        <v>-0.37080499999999994</v>
      </c>
    </row>
    <row r="53" spans="1:31">
      <c r="A53" s="71"/>
      <c r="G53" s="68"/>
      <c r="H53" s="68"/>
      <c r="I53" s="110">
        <v>-2.8289000000000002E-2</v>
      </c>
      <c r="J53" s="69">
        <v>-0.21296599999999999</v>
      </c>
      <c r="K53" s="69">
        <v>-0.38788400000000001</v>
      </c>
      <c r="L53" s="68">
        <v>-3.1544999999999997E-2</v>
      </c>
      <c r="M53" s="67">
        <v>-0.555983</v>
      </c>
      <c r="N53" s="104">
        <v>-2</v>
      </c>
      <c r="O53" s="102">
        <f t="shared" si="20"/>
        <v>100037.86523</v>
      </c>
      <c r="P53" s="66">
        <f t="shared" si="21"/>
        <v>97233.710326999993</v>
      </c>
      <c r="Q53" s="66">
        <f t="shared" si="22"/>
        <v>97289.209300000002</v>
      </c>
      <c r="R53" s="65">
        <f t="shared" si="23"/>
        <v>100494.0845</v>
      </c>
      <c r="S53" s="64">
        <f t="shared" si="24"/>
        <v>94029.140799999994</v>
      </c>
      <c r="U53" s="62">
        <f t="shared" si="25"/>
        <v>99846.617031666668</v>
      </c>
      <c r="V53" s="62">
        <f t="shared" si="26"/>
        <v>97147.629091666662</v>
      </c>
      <c r="W53" s="62">
        <f t="shared" si="27"/>
        <v>97183.538646666668</v>
      </c>
      <c r="X53" s="68"/>
      <c r="Y53" s="68"/>
      <c r="AA53" s="60">
        <f t="shared" si="12"/>
        <v>-2.5910000000000002E-2</v>
      </c>
      <c r="AB53" s="60">
        <f t="shared" si="13"/>
        <v>-0.186751</v>
      </c>
      <c r="AC53" s="60">
        <f t="shared" si="14"/>
        <v>-0.1827</v>
      </c>
      <c r="AD53" s="60">
        <f t="shared" si="15"/>
        <v>2.5000000000000022E-4</v>
      </c>
      <c r="AE53" s="60">
        <f t="shared" si="16"/>
        <v>-0.36919999999999997</v>
      </c>
    </row>
    <row r="54" spans="1:31">
      <c r="A54" s="71"/>
      <c r="G54" s="68"/>
      <c r="H54" s="68"/>
      <c r="I54" s="110">
        <v>-2.3036000000000001E-2</v>
      </c>
      <c r="J54" s="69">
        <v>-0.21360499999999999</v>
      </c>
      <c r="K54" s="69">
        <v>-0.39295400000000003</v>
      </c>
      <c r="L54" s="68">
        <v>-4.2502999999999999E-2</v>
      </c>
      <c r="M54" s="67">
        <v>-0.56095200000000001</v>
      </c>
      <c r="N54" s="104">
        <v>-1</v>
      </c>
      <c r="O54" s="102">
        <f t="shared" si="20"/>
        <v>100129.514321</v>
      </c>
      <c r="P54" s="66">
        <f t="shared" si="21"/>
        <v>97222.57703</v>
      </c>
      <c r="Q54" s="66">
        <f t="shared" si="22"/>
        <v>97199.718729999993</v>
      </c>
      <c r="R54" s="65">
        <f t="shared" si="23"/>
        <v>100306.242464</v>
      </c>
      <c r="S54" s="64">
        <f t="shared" si="24"/>
        <v>93942.054105999996</v>
      </c>
      <c r="U54" s="62">
        <f t="shared" si="25"/>
        <v>100059.75539933333</v>
      </c>
      <c r="V54" s="62">
        <f t="shared" si="26"/>
        <v>97217.321091666658</v>
      </c>
      <c r="W54" s="62">
        <f t="shared" si="27"/>
        <v>97250.671283333329</v>
      </c>
      <c r="X54" s="68"/>
      <c r="Y54" s="68"/>
      <c r="AA54" s="60">
        <f t="shared" si="12"/>
        <v>-2.0657000000000002E-2</v>
      </c>
      <c r="AB54" s="60">
        <f t="shared" si="13"/>
        <v>-0.18739</v>
      </c>
      <c r="AC54" s="60">
        <f t="shared" si="14"/>
        <v>-0.18777000000000002</v>
      </c>
      <c r="AD54" s="60">
        <f t="shared" si="15"/>
        <v>-1.0708000000000002E-2</v>
      </c>
      <c r="AE54" s="60">
        <f t="shared" si="16"/>
        <v>-0.37416899999999997</v>
      </c>
    </row>
    <row r="55" spans="1:31">
      <c r="A55" s="71"/>
      <c r="G55" s="68"/>
      <c r="H55" s="68"/>
      <c r="I55" s="110">
        <v>-3.6777999999999998E-2</v>
      </c>
      <c r="J55" s="69">
        <v>-0.21159600000000001</v>
      </c>
      <c r="K55" s="69">
        <v>-0.39611000000000002</v>
      </c>
      <c r="L55" s="68">
        <v>-3.1655000000000003E-2</v>
      </c>
      <c r="M55" s="67">
        <v>-0.55634499999999998</v>
      </c>
      <c r="N55" s="104">
        <v>0</v>
      </c>
      <c r="O55" s="102">
        <f t="shared" si="20"/>
        <v>99889.757647000006</v>
      </c>
      <c r="P55" s="66">
        <f t="shared" si="21"/>
        <v>97257.579836999997</v>
      </c>
      <c r="Q55" s="66">
        <f t="shared" si="22"/>
        <v>97144.012174000003</v>
      </c>
      <c r="R55" s="65">
        <f t="shared" si="23"/>
        <v>100492.19888</v>
      </c>
      <c r="S55" s="64">
        <f t="shared" si="24"/>
        <v>94022.796388000002</v>
      </c>
      <c r="U55" s="62">
        <f t="shared" si="25"/>
        <v>100019.04573266667</v>
      </c>
      <c r="V55" s="62">
        <f t="shared" si="26"/>
        <v>97237.955731333335</v>
      </c>
      <c r="W55" s="62">
        <f t="shared" si="27"/>
        <v>97210.98006799999</v>
      </c>
      <c r="X55" s="68"/>
      <c r="Y55" s="68"/>
      <c r="AA55" s="60">
        <f t="shared" si="12"/>
        <v>-3.4398999999999999E-2</v>
      </c>
      <c r="AB55" s="60">
        <f t="shared" si="13"/>
        <v>-0.18538100000000002</v>
      </c>
      <c r="AC55" s="60">
        <f t="shared" si="14"/>
        <v>-0.19092600000000001</v>
      </c>
      <c r="AD55" s="60">
        <f t="shared" si="15"/>
        <v>1.399999999999943E-4</v>
      </c>
      <c r="AE55" s="60">
        <f t="shared" si="16"/>
        <v>-0.36956199999999995</v>
      </c>
    </row>
    <row r="56" spans="1:31">
      <c r="A56" s="71"/>
      <c r="G56" s="68"/>
      <c r="H56" s="68"/>
      <c r="I56" s="110">
        <v>-1.2305E-2</v>
      </c>
      <c r="J56" s="69">
        <v>-0.20868400000000001</v>
      </c>
      <c r="K56" s="69">
        <v>-0.38202799999999998</v>
      </c>
      <c r="L56" s="68">
        <v>-3.3016999999999998E-2</v>
      </c>
      <c r="M56" s="67">
        <v>-0.55559199999999997</v>
      </c>
      <c r="N56" s="104">
        <v>1</v>
      </c>
      <c r="O56" s="102">
        <f t="shared" si="20"/>
        <v>100316.73807799999</v>
      </c>
      <c r="P56" s="66">
        <f t="shared" si="21"/>
        <v>97308.315612999999</v>
      </c>
      <c r="Q56" s="66">
        <f t="shared" si="22"/>
        <v>97392.573556000003</v>
      </c>
      <c r="R56" s="65">
        <f t="shared" si="23"/>
        <v>100468.851476</v>
      </c>
      <c r="S56" s="64">
        <f t="shared" si="24"/>
        <v>94035.993466</v>
      </c>
      <c r="U56" s="62">
        <f t="shared" si="25"/>
        <v>100112.00334866667</v>
      </c>
      <c r="V56" s="62">
        <f t="shared" si="26"/>
        <v>97262.824160000004</v>
      </c>
      <c r="W56" s="62">
        <f t="shared" si="27"/>
        <v>97245.434820000009</v>
      </c>
      <c r="X56" s="68"/>
      <c r="Y56" s="68"/>
      <c r="AA56" s="60">
        <f t="shared" si="12"/>
        <v>-9.9260000000000008E-3</v>
      </c>
      <c r="AB56" s="60">
        <f t="shared" si="13"/>
        <v>-0.18246900000000002</v>
      </c>
      <c r="AC56" s="60">
        <f t="shared" si="14"/>
        <v>-0.17684399999999997</v>
      </c>
      <c r="AD56" s="60">
        <f t="shared" si="15"/>
        <v>-1.2220000000000009E-3</v>
      </c>
      <c r="AE56" s="60">
        <f t="shared" si="16"/>
        <v>-0.36880899999999994</v>
      </c>
    </row>
    <row r="57" spans="1:31" ht="16.5" thickBot="1">
      <c r="A57" s="70"/>
      <c r="G57" s="68"/>
      <c r="H57" s="68"/>
      <c r="I57" s="110">
        <v>-1.6392E-2</v>
      </c>
      <c r="J57" s="69">
        <v>-0.20549500000000001</v>
      </c>
      <c r="K57" s="69">
        <v>-0.38944499999999999</v>
      </c>
      <c r="L57" s="68">
        <v>-3.7573000000000002E-2</v>
      </c>
      <c r="M57" s="67">
        <v>-0.55727400000000005</v>
      </c>
      <c r="N57" s="104">
        <v>2</v>
      </c>
      <c r="O57" s="102">
        <f t="shared" si="20"/>
        <v>100245.432189</v>
      </c>
      <c r="P57" s="66">
        <f t="shared" si="21"/>
        <v>97363.877559999994</v>
      </c>
      <c r="Q57" s="66">
        <f t="shared" si="22"/>
        <v>97261.656088999996</v>
      </c>
      <c r="R57" s="65">
        <f t="shared" si="23"/>
        <v>100390.752524</v>
      </c>
      <c r="S57" s="64">
        <f t="shared" si="24"/>
        <v>94006.514733999997</v>
      </c>
      <c r="U57" s="62">
        <f t="shared" si="25"/>
        <v>100150.642638</v>
      </c>
      <c r="V57" s="62">
        <f t="shared" si="26"/>
        <v>97309.924336666663</v>
      </c>
      <c r="W57" s="62">
        <f t="shared" si="27"/>
        <v>97266.080606333329</v>
      </c>
      <c r="X57" s="68"/>
      <c r="Y57" s="68"/>
      <c r="AA57" s="60">
        <f t="shared" si="12"/>
        <v>-1.4013000000000001E-2</v>
      </c>
      <c r="AB57" s="60">
        <f t="shared" si="13"/>
        <v>-0.17928000000000002</v>
      </c>
      <c r="AC57" s="60">
        <f t="shared" si="14"/>
        <v>-0.18426099999999998</v>
      </c>
      <c r="AD57" s="60">
        <f t="shared" si="15"/>
        <v>-5.7780000000000054E-3</v>
      </c>
      <c r="AE57" s="60">
        <f t="shared" si="16"/>
        <v>-0.37049100000000001</v>
      </c>
    </row>
    <row r="58" spans="1:31">
      <c r="G58" s="68"/>
      <c r="H58" s="68"/>
      <c r="I58" s="110">
        <v>-1.2727E-2</v>
      </c>
      <c r="J58" s="69">
        <v>-0.19964100000000001</v>
      </c>
      <c r="K58" s="69">
        <v>-0.38930100000000001</v>
      </c>
      <c r="L58" s="68">
        <v>-3.4028000000000003E-2</v>
      </c>
      <c r="M58" s="67">
        <v>-0.55650599999999995</v>
      </c>
      <c r="N58" s="104">
        <v>3</v>
      </c>
      <c r="O58" s="102">
        <f t="shared" si="20"/>
        <v>100309.375444</v>
      </c>
      <c r="P58" s="66">
        <f t="shared" si="21"/>
        <v>97465.871801999994</v>
      </c>
      <c r="Q58" s="66">
        <f t="shared" si="22"/>
        <v>97264.197832999998</v>
      </c>
      <c r="R58" s="65">
        <f t="shared" si="23"/>
        <v>100451.52091399999</v>
      </c>
      <c r="S58" s="64">
        <f t="shared" si="24"/>
        <v>94019.974702000007</v>
      </c>
      <c r="U58" s="62">
        <f t="shared" si="25"/>
        <v>100290.515237</v>
      </c>
      <c r="V58" s="62">
        <f t="shared" si="26"/>
        <v>97379.354991666667</v>
      </c>
      <c r="W58" s="62">
        <f t="shared" si="27"/>
        <v>97306.142492666666</v>
      </c>
      <c r="X58" s="68"/>
      <c r="Y58" s="68"/>
      <c r="AA58" s="60">
        <f t="shared" si="12"/>
        <v>-1.0348E-2</v>
      </c>
      <c r="AB58" s="60">
        <f t="shared" si="13"/>
        <v>-0.17342600000000002</v>
      </c>
      <c r="AC58" s="60">
        <f t="shared" si="14"/>
        <v>-0.184117</v>
      </c>
      <c r="AD58" s="60">
        <f t="shared" si="15"/>
        <v>-2.2330000000000058E-3</v>
      </c>
      <c r="AE58" s="60">
        <f t="shared" si="16"/>
        <v>-0.36972299999999991</v>
      </c>
    </row>
    <row r="59" spans="1:31">
      <c r="G59" s="68"/>
      <c r="H59" s="68"/>
      <c r="I59" s="110">
        <v>-7.3340000000000002E-3</v>
      </c>
      <c r="J59" s="69">
        <v>-0.20467099999999999</v>
      </c>
      <c r="K59" s="69">
        <v>-0.38164199999999998</v>
      </c>
      <c r="L59" s="68">
        <v>-4.6363000000000001E-2</v>
      </c>
      <c r="M59" s="67">
        <v>-0.55729899999999999</v>
      </c>
      <c r="N59" s="104">
        <v>4</v>
      </c>
      <c r="O59" s="102">
        <f t="shared" si="20"/>
        <v>100403.46711500001</v>
      </c>
      <c r="P59" s="66">
        <f t="shared" si="21"/>
        <v>97378.234112000006</v>
      </c>
      <c r="Q59" s="66">
        <f t="shared" si="22"/>
        <v>97399.386842000007</v>
      </c>
      <c r="R59" s="65">
        <f t="shared" si="23"/>
        <v>100240.07434399999</v>
      </c>
      <c r="S59" s="64">
        <f t="shared" si="24"/>
        <v>94006.076583999995</v>
      </c>
      <c r="U59" s="62">
        <f t="shared" si="25"/>
        <v>100319.424916</v>
      </c>
      <c r="V59" s="62">
        <f t="shared" si="26"/>
        <v>97402.661158000003</v>
      </c>
      <c r="W59" s="62">
        <f t="shared" si="27"/>
        <v>97308.413587999996</v>
      </c>
      <c r="X59" s="68"/>
      <c r="Y59" s="68"/>
      <c r="AA59" s="60">
        <f t="shared" si="12"/>
        <v>-4.9550000000000002E-3</v>
      </c>
      <c r="AB59" s="60">
        <f t="shared" si="13"/>
        <v>-0.178456</v>
      </c>
      <c r="AC59" s="60">
        <f t="shared" si="14"/>
        <v>-0.17645799999999998</v>
      </c>
      <c r="AD59" s="60">
        <f t="shared" si="15"/>
        <v>-1.4568000000000005E-2</v>
      </c>
      <c r="AE59" s="60">
        <f t="shared" si="16"/>
        <v>-0.37051599999999996</v>
      </c>
    </row>
    <row r="60" spans="1:31">
      <c r="G60" s="68"/>
      <c r="H60" s="68"/>
      <c r="I60" s="110">
        <v>-1.0508999999999999E-2</v>
      </c>
      <c r="J60" s="69">
        <v>-0.20544599999999999</v>
      </c>
      <c r="K60" s="69">
        <v>-0.38410100000000003</v>
      </c>
      <c r="L60" s="68">
        <v>-4.0625000000000001E-2</v>
      </c>
      <c r="M60" s="67">
        <v>-0.55869899999999995</v>
      </c>
      <c r="N60" s="104">
        <v>5</v>
      </c>
      <c r="O60" s="102">
        <f t="shared" si="20"/>
        <v>100348.07289</v>
      </c>
      <c r="P60" s="66">
        <f t="shared" si="21"/>
        <v>97364.731287000002</v>
      </c>
      <c r="Q60" s="66">
        <f t="shared" si="22"/>
        <v>97355.983032999997</v>
      </c>
      <c r="R60" s="65">
        <f t="shared" si="23"/>
        <v>100338.43514</v>
      </c>
      <c r="S60" s="64">
        <f t="shared" si="24"/>
        <v>93981.540183999998</v>
      </c>
      <c r="U60" s="62">
        <f t="shared" si="25"/>
        <v>100353.638483</v>
      </c>
      <c r="V60" s="62">
        <f t="shared" si="26"/>
        <v>97402.945733666667</v>
      </c>
      <c r="W60" s="62">
        <f t="shared" si="27"/>
        <v>97339.855902666648</v>
      </c>
      <c r="X60" s="68"/>
      <c r="Y60" s="68"/>
      <c r="AA60" s="60">
        <f t="shared" si="12"/>
        <v>-8.1299999999999983E-3</v>
      </c>
      <c r="AB60" s="60">
        <f t="shared" si="13"/>
        <v>-0.179231</v>
      </c>
      <c r="AC60" s="60">
        <f t="shared" si="14"/>
        <v>-0.17891700000000002</v>
      </c>
      <c r="AD60" s="60">
        <f t="shared" si="15"/>
        <v>-8.8300000000000045E-3</v>
      </c>
      <c r="AE60" s="60">
        <f t="shared" si="16"/>
        <v>-0.37191599999999991</v>
      </c>
    </row>
    <row r="61" spans="1:31">
      <c r="G61" s="68"/>
      <c r="H61" s="68"/>
      <c r="I61" s="110">
        <v>-8.1440000000000002E-3</v>
      </c>
      <c r="J61" s="69">
        <v>-0.19798199999999999</v>
      </c>
      <c r="K61" s="69">
        <v>-0.38746799999999998</v>
      </c>
      <c r="L61" s="68">
        <v>-3.1642000000000003E-2</v>
      </c>
      <c r="M61" s="67">
        <v>-0.55671400000000004</v>
      </c>
      <c r="N61" s="104">
        <v>6</v>
      </c>
      <c r="O61" s="102">
        <f t="shared" si="20"/>
        <v>100389.335045</v>
      </c>
      <c r="P61" s="66">
        <f t="shared" si="21"/>
        <v>97494.776559000005</v>
      </c>
      <c r="Q61" s="66">
        <f t="shared" si="22"/>
        <v>97296.552116000006</v>
      </c>
      <c r="R61" s="65">
        <f t="shared" si="23"/>
        <v>100492.421726</v>
      </c>
      <c r="S61" s="64">
        <f t="shared" si="24"/>
        <v>94016.329293999996</v>
      </c>
      <c r="U61" s="62">
        <f t="shared" si="25"/>
        <v>100380.29168333334</v>
      </c>
      <c r="V61" s="62">
        <f t="shared" si="26"/>
        <v>97412.580652666671</v>
      </c>
      <c r="W61" s="62">
        <f t="shared" si="27"/>
        <v>97350.640663666665</v>
      </c>
      <c r="X61" s="68"/>
      <c r="Y61" s="68"/>
      <c r="AA61" s="60">
        <f t="shared" si="12"/>
        <v>-5.7650000000000002E-3</v>
      </c>
      <c r="AB61" s="60">
        <f t="shared" si="13"/>
        <v>-0.171767</v>
      </c>
      <c r="AC61" s="60">
        <f t="shared" si="14"/>
        <v>-0.18228399999999997</v>
      </c>
      <c r="AD61" s="60">
        <f t="shared" si="15"/>
        <v>1.5299999999999342E-4</v>
      </c>
      <c r="AE61" s="60">
        <f t="shared" si="16"/>
        <v>-0.36993100000000001</v>
      </c>
    </row>
    <row r="62" spans="1:31">
      <c r="G62" s="68"/>
      <c r="H62" s="68"/>
      <c r="I62" s="110">
        <v>-5.9249999999999997E-3</v>
      </c>
      <c r="J62" s="69">
        <v>-0.19801199999999999</v>
      </c>
      <c r="K62" s="69">
        <v>-0.38090099999999999</v>
      </c>
      <c r="L62" s="68">
        <v>-3.2779999999999997E-2</v>
      </c>
      <c r="M62" s="67">
        <v>-0.55584500000000003</v>
      </c>
      <c r="N62" s="104">
        <v>7</v>
      </c>
      <c r="O62" s="102">
        <f t="shared" si="20"/>
        <v>100428.049938</v>
      </c>
      <c r="P62" s="66">
        <f t="shared" si="21"/>
        <v>97494.253868999993</v>
      </c>
      <c r="Q62" s="66">
        <f t="shared" si="22"/>
        <v>97412.466232999999</v>
      </c>
      <c r="R62" s="65">
        <f t="shared" si="23"/>
        <v>100472.91413</v>
      </c>
      <c r="S62" s="64">
        <f t="shared" si="24"/>
        <v>94031.559387999994</v>
      </c>
      <c r="U62" s="62">
        <f t="shared" si="25"/>
        <v>100388.48595766666</v>
      </c>
      <c r="V62" s="62">
        <f t="shared" si="26"/>
        <v>97451.253905000005</v>
      </c>
      <c r="W62" s="62">
        <f t="shared" si="27"/>
        <v>97355.000460666663</v>
      </c>
      <c r="X62" s="68"/>
      <c r="Y62" s="68"/>
      <c r="AA62" s="60">
        <f t="shared" si="12"/>
        <v>-3.5459999999999997E-3</v>
      </c>
      <c r="AB62" s="60">
        <f t="shared" si="13"/>
        <v>-0.17179700000000001</v>
      </c>
      <c r="AC62" s="60">
        <f t="shared" si="14"/>
        <v>-0.17571699999999998</v>
      </c>
      <c r="AD62" s="60">
        <f t="shared" si="15"/>
        <v>-9.8499999999999976E-4</v>
      </c>
      <c r="AE62" s="60">
        <f t="shared" si="16"/>
        <v>-0.369062</v>
      </c>
    </row>
    <row r="63" spans="1:31">
      <c r="G63" s="68"/>
      <c r="H63" s="68"/>
      <c r="I63" s="110">
        <v>-7.2430000000000003E-3</v>
      </c>
      <c r="J63" s="69">
        <v>-0.199319</v>
      </c>
      <c r="K63" s="69">
        <v>-0.38160699999999997</v>
      </c>
      <c r="L63" s="68">
        <v>-3.4521000000000003E-2</v>
      </c>
      <c r="M63" s="67">
        <v>-0.55737499999999995</v>
      </c>
      <c r="N63" s="104">
        <v>8</v>
      </c>
      <c r="O63" s="102">
        <f t="shared" si="20"/>
        <v>100405.054792</v>
      </c>
      <c r="P63" s="66">
        <f t="shared" si="21"/>
        <v>97471.482008000006</v>
      </c>
      <c r="Q63" s="66">
        <f t="shared" si="22"/>
        <v>97400.004627000002</v>
      </c>
      <c r="R63" s="65">
        <f t="shared" si="23"/>
        <v>100443.069908</v>
      </c>
      <c r="S63" s="64">
        <f t="shared" si="24"/>
        <v>94004.744608000008</v>
      </c>
      <c r="U63" s="62">
        <f t="shared" si="25"/>
        <v>100407.47992499999</v>
      </c>
      <c r="V63" s="62">
        <f t="shared" si="26"/>
        <v>97486.837478666668</v>
      </c>
      <c r="W63" s="62">
        <f t="shared" si="27"/>
        <v>97369.674325333341</v>
      </c>
      <c r="X63" s="68"/>
      <c r="Y63" s="68"/>
      <c r="AA63" s="60">
        <f t="shared" si="12"/>
        <v>-4.8640000000000003E-3</v>
      </c>
      <c r="AB63" s="60">
        <f t="shared" si="13"/>
        <v>-0.17310400000000001</v>
      </c>
      <c r="AC63" s="60">
        <f t="shared" si="14"/>
        <v>-0.17642299999999997</v>
      </c>
      <c r="AD63" s="60">
        <f t="shared" si="15"/>
        <v>-2.7260000000000062E-3</v>
      </c>
      <c r="AE63" s="60">
        <f t="shared" si="16"/>
        <v>-0.37059199999999992</v>
      </c>
    </row>
    <row r="64" spans="1:31">
      <c r="G64" s="68"/>
      <c r="H64" s="68"/>
      <c r="I64" s="110">
        <v>-8.2039999999999995E-3</v>
      </c>
      <c r="J64" s="69">
        <v>-0.19061400000000001</v>
      </c>
      <c r="K64" s="69">
        <v>-0.39650000000000002</v>
      </c>
      <c r="L64" s="68">
        <v>-3.7192999999999997E-2</v>
      </c>
      <c r="M64" s="67">
        <v>-0.55841799999999997</v>
      </c>
      <c r="N64" s="104">
        <v>9</v>
      </c>
      <c r="O64" s="102">
        <f t="shared" si="20"/>
        <v>100388.288225</v>
      </c>
      <c r="P64" s="66">
        <f t="shared" si="21"/>
        <v>97623.149223</v>
      </c>
      <c r="Q64" s="66">
        <f t="shared" si="22"/>
        <v>97137.128284000006</v>
      </c>
      <c r="R64" s="65">
        <f t="shared" si="23"/>
        <v>100397.26648400001</v>
      </c>
      <c r="S64" s="64">
        <f t="shared" si="24"/>
        <v>93986.464990000008</v>
      </c>
      <c r="U64" s="62">
        <f t="shared" si="25"/>
        <v>100407.130985</v>
      </c>
      <c r="V64" s="62">
        <f t="shared" si="26"/>
        <v>97529.628366666671</v>
      </c>
      <c r="W64" s="62">
        <f t="shared" si="27"/>
        <v>97316.533047999998</v>
      </c>
      <c r="X64" s="68"/>
      <c r="Y64" s="68"/>
      <c r="AA64" s="60">
        <f t="shared" si="12"/>
        <v>-5.8249999999999994E-3</v>
      </c>
      <c r="AB64" s="60">
        <f t="shared" si="13"/>
        <v>-0.16439900000000002</v>
      </c>
      <c r="AC64" s="60">
        <f t="shared" si="14"/>
        <v>-0.19131600000000001</v>
      </c>
      <c r="AD64" s="60">
        <f t="shared" si="15"/>
        <v>-5.398E-3</v>
      </c>
      <c r="AE64" s="60">
        <f t="shared" si="16"/>
        <v>-0.37163499999999994</v>
      </c>
    </row>
    <row r="65" spans="7:31">
      <c r="G65" s="68"/>
      <c r="H65" s="68"/>
      <c r="I65" s="110">
        <v>-1.0692E-2</v>
      </c>
      <c r="J65" s="69">
        <v>-0.190798</v>
      </c>
      <c r="K65" s="69">
        <v>-0.39618599999999998</v>
      </c>
      <c r="L65" s="68">
        <v>-3.1621000000000003E-2</v>
      </c>
      <c r="M65" s="67">
        <v>-0.557168</v>
      </c>
      <c r="N65" s="104">
        <v>10</v>
      </c>
      <c r="O65" s="102">
        <f t="shared" si="20"/>
        <v>100344.880089</v>
      </c>
      <c r="P65" s="66">
        <f t="shared" si="21"/>
        <v>97619.943390999993</v>
      </c>
      <c r="Q65" s="66">
        <f t="shared" si="22"/>
        <v>97142.670698000002</v>
      </c>
      <c r="R65" s="65">
        <f t="shared" si="23"/>
        <v>100492.78170799999</v>
      </c>
      <c r="S65" s="64">
        <f t="shared" si="24"/>
        <v>94008.372489999994</v>
      </c>
      <c r="U65" s="62">
        <f t="shared" si="25"/>
        <v>100379.407702</v>
      </c>
      <c r="V65" s="62">
        <f t="shared" si="26"/>
        <v>97571.524873999995</v>
      </c>
      <c r="W65" s="62">
        <f t="shared" si="27"/>
        <v>97226.601202999998</v>
      </c>
      <c r="X65" s="68"/>
      <c r="Y65" s="68"/>
      <c r="AA65" s="60">
        <f t="shared" si="12"/>
        <v>-8.3130000000000009E-3</v>
      </c>
      <c r="AB65" s="60">
        <f t="shared" si="13"/>
        <v>-0.16458300000000001</v>
      </c>
      <c r="AC65" s="60">
        <f t="shared" si="14"/>
        <v>-0.19100199999999998</v>
      </c>
      <c r="AD65" s="60">
        <f t="shared" si="15"/>
        <v>1.739999999999936E-4</v>
      </c>
      <c r="AE65" s="60">
        <f t="shared" si="16"/>
        <v>-0.37038499999999996</v>
      </c>
    </row>
    <row r="66" spans="7:31">
      <c r="G66" s="68"/>
      <c r="H66" s="68"/>
      <c r="I66" s="110">
        <v>-8.9849999999999999E-3</v>
      </c>
      <c r="J66" s="69">
        <v>-0.19426399999999999</v>
      </c>
      <c r="K66" s="69">
        <v>-0.38526899999999997</v>
      </c>
      <c r="L66" s="68">
        <v>-3.1660000000000001E-2</v>
      </c>
      <c r="M66" s="67">
        <v>-0.55450200000000005</v>
      </c>
      <c r="N66" s="104">
        <v>11</v>
      </c>
      <c r="O66" s="102">
        <f t="shared" si="20"/>
        <v>100374.66211799999</v>
      </c>
      <c r="P66" s="66">
        <f t="shared" si="21"/>
        <v>97559.555273000005</v>
      </c>
      <c r="Q66" s="66">
        <f t="shared" si="22"/>
        <v>97335.366664999994</v>
      </c>
      <c r="R66" s="65">
        <f t="shared" si="23"/>
        <v>100492.11317</v>
      </c>
      <c r="S66" s="64">
        <f t="shared" si="24"/>
        <v>94055.096806000001</v>
      </c>
      <c r="U66" s="62">
        <f t="shared" si="25"/>
        <v>100369.27681066666</v>
      </c>
      <c r="V66" s="62">
        <f t="shared" si="26"/>
        <v>97600.882629</v>
      </c>
      <c r="W66" s="62">
        <f t="shared" si="27"/>
        <v>97205.055215666667</v>
      </c>
      <c r="X66" s="68"/>
      <c r="Y66" s="68"/>
      <c r="AA66" s="60">
        <f t="shared" si="12"/>
        <v>-6.6059999999999999E-3</v>
      </c>
      <c r="AB66" s="60">
        <f t="shared" si="13"/>
        <v>-0.168049</v>
      </c>
      <c r="AC66" s="60">
        <f t="shared" si="14"/>
        <v>-0.18008499999999997</v>
      </c>
      <c r="AD66" s="60">
        <f t="shared" si="15"/>
        <v>1.3499999999999623E-4</v>
      </c>
      <c r="AE66" s="60">
        <f t="shared" si="16"/>
        <v>-0.36771900000000002</v>
      </c>
    </row>
    <row r="67" spans="7:31">
      <c r="G67" s="68"/>
      <c r="H67" s="68"/>
      <c r="I67" s="110">
        <v>-8.0110000000000008E-3</v>
      </c>
      <c r="J67" s="69">
        <v>-0.206452</v>
      </c>
      <c r="K67" s="69">
        <v>-0.380859</v>
      </c>
      <c r="L67" s="68">
        <v>-3.6102000000000002E-2</v>
      </c>
      <c r="M67" s="67">
        <v>-0.55687399999999998</v>
      </c>
      <c r="N67" s="104">
        <v>12</v>
      </c>
      <c r="O67" s="102">
        <f t="shared" si="20"/>
        <v>100391.65549600001</v>
      </c>
      <c r="P67" s="66">
        <f t="shared" si="21"/>
        <v>97347.203748999993</v>
      </c>
      <c r="Q67" s="66">
        <f t="shared" si="22"/>
        <v>97413.207574999993</v>
      </c>
      <c r="R67" s="65">
        <f t="shared" si="23"/>
        <v>100415.968406</v>
      </c>
      <c r="S67" s="64">
        <f t="shared" si="24"/>
        <v>94013.525133999996</v>
      </c>
      <c r="U67" s="62">
        <f t="shared" si="25"/>
        <v>100370.39923433332</v>
      </c>
      <c r="V67" s="62">
        <f t="shared" si="26"/>
        <v>97508.900804333331</v>
      </c>
      <c r="W67" s="62">
        <f t="shared" si="27"/>
        <v>97297.081645999991</v>
      </c>
      <c r="X67" s="68"/>
      <c r="Y67" s="68"/>
      <c r="AA67" s="60">
        <f t="shared" si="12"/>
        <v>-5.6320000000000007E-3</v>
      </c>
      <c r="AB67" s="60">
        <f t="shared" si="13"/>
        <v>-0.18023700000000001</v>
      </c>
      <c r="AC67" s="60">
        <f t="shared" si="14"/>
        <v>-0.175675</v>
      </c>
      <c r="AD67" s="60">
        <f t="shared" si="15"/>
        <v>-4.3070000000000053E-3</v>
      </c>
      <c r="AE67" s="60">
        <f t="shared" si="16"/>
        <v>-0.37009099999999995</v>
      </c>
    </row>
    <row r="68" spans="7:31">
      <c r="G68" s="68"/>
      <c r="H68" s="68"/>
      <c r="I68" s="110">
        <v>-8.2629999999999995E-3</v>
      </c>
      <c r="J68" s="69">
        <v>-0.19756099999999999</v>
      </c>
      <c r="K68" s="69">
        <v>-0.38675500000000002</v>
      </c>
      <c r="L68" s="68">
        <v>-3.1595999999999999E-2</v>
      </c>
      <c r="M68" s="67">
        <v>-0.55859700000000001</v>
      </c>
      <c r="N68" s="104">
        <v>13</v>
      </c>
      <c r="O68" s="102">
        <f t="shared" si="20"/>
        <v>100387.258852</v>
      </c>
      <c r="P68" s="66">
        <f t="shared" si="21"/>
        <v>97502.111642000003</v>
      </c>
      <c r="Q68" s="66">
        <f t="shared" si="22"/>
        <v>97309.137279000002</v>
      </c>
      <c r="R68" s="65">
        <f t="shared" si="23"/>
        <v>100493.21025800001</v>
      </c>
      <c r="S68" s="64">
        <f t="shared" si="24"/>
        <v>93983.327835999997</v>
      </c>
      <c r="U68" s="62">
        <f t="shared" si="25"/>
        <v>100384.52548866667</v>
      </c>
      <c r="V68" s="62">
        <f t="shared" si="26"/>
        <v>97469.623554666687</v>
      </c>
      <c r="W68" s="62">
        <f t="shared" si="27"/>
        <v>97352.57050633333</v>
      </c>
      <c r="X68" s="68"/>
      <c r="Y68" s="68"/>
      <c r="AA68" s="60">
        <f t="shared" si="12"/>
        <v>-5.8839999999999995E-3</v>
      </c>
      <c r="AB68" s="60">
        <f t="shared" si="13"/>
        <v>-0.171346</v>
      </c>
      <c r="AC68" s="60">
        <f t="shared" si="14"/>
        <v>-0.18157100000000001</v>
      </c>
      <c r="AD68" s="60">
        <f t="shared" si="15"/>
        <v>1.9899999999999779E-4</v>
      </c>
      <c r="AE68" s="60">
        <f t="shared" si="16"/>
        <v>-0.37181399999999998</v>
      </c>
    </row>
    <row r="69" spans="7:31">
      <c r="G69" s="68"/>
      <c r="H69" s="68"/>
      <c r="I69" s="110">
        <v>-7.5230000000000002E-3</v>
      </c>
      <c r="J69" s="69">
        <v>-0.19575500000000001</v>
      </c>
      <c r="K69" s="69">
        <v>-0.38911600000000002</v>
      </c>
      <c r="L69" s="68">
        <v>-3.5277000000000003E-2</v>
      </c>
      <c r="M69" s="67">
        <v>-0.557589</v>
      </c>
      <c r="N69" s="104">
        <v>14</v>
      </c>
      <c r="O69" s="102">
        <f t="shared" si="20"/>
        <v>100400.169632</v>
      </c>
      <c r="P69" s="66">
        <f t="shared" si="21"/>
        <v>97533.577579999997</v>
      </c>
      <c r="Q69" s="66">
        <f t="shared" si="22"/>
        <v>97267.463268000007</v>
      </c>
      <c r="R69" s="65">
        <f t="shared" si="23"/>
        <v>100430.110556</v>
      </c>
      <c r="S69" s="64">
        <f t="shared" si="24"/>
        <v>94000.994044000006</v>
      </c>
      <c r="U69" s="62">
        <f t="shared" si="25"/>
        <v>100393.02799333334</v>
      </c>
      <c r="V69" s="62">
        <f t="shared" si="26"/>
        <v>97460.96432366666</v>
      </c>
      <c r="W69" s="62">
        <f t="shared" si="27"/>
        <v>97329.936040666667</v>
      </c>
      <c r="X69" s="68"/>
      <c r="Y69" s="68"/>
      <c r="AA69" s="60">
        <f t="shared" si="12"/>
        <v>-5.1440000000000001E-3</v>
      </c>
      <c r="AB69" s="60">
        <f t="shared" si="13"/>
        <v>-0.16954000000000002</v>
      </c>
      <c r="AC69" s="60">
        <f t="shared" si="14"/>
        <v>-0.18393200000000001</v>
      </c>
      <c r="AD69" s="60">
        <f t="shared" si="15"/>
        <v>-3.4820000000000059E-3</v>
      </c>
      <c r="AE69" s="60">
        <f t="shared" si="16"/>
        <v>-0.37080599999999997</v>
      </c>
    </row>
    <row r="70" spans="7:31">
      <c r="G70" s="68"/>
      <c r="H70" s="68"/>
      <c r="I70" s="110">
        <v>-7.3010000000000002E-3</v>
      </c>
      <c r="J70" s="69">
        <v>-0.182617</v>
      </c>
      <c r="K70" s="69">
        <v>-0.39737299999999998</v>
      </c>
      <c r="L70" s="68">
        <v>-3.4501999999999998E-2</v>
      </c>
      <c r="M70" s="67">
        <v>-0.55475200000000002</v>
      </c>
      <c r="N70" s="104">
        <v>15</v>
      </c>
      <c r="O70" s="102">
        <f t="shared" si="20"/>
        <v>100404.042866</v>
      </c>
      <c r="P70" s="66">
        <f t="shared" si="21"/>
        <v>97762.480953999999</v>
      </c>
      <c r="Q70" s="66">
        <f t="shared" si="22"/>
        <v>97121.718961000006</v>
      </c>
      <c r="R70" s="65">
        <f t="shared" si="23"/>
        <v>100443.39560600001</v>
      </c>
      <c r="S70" s="64">
        <f t="shared" si="24"/>
        <v>94050.715305999998</v>
      </c>
      <c r="U70" s="62">
        <f t="shared" si="25"/>
        <v>100397.15711666667</v>
      </c>
      <c r="V70" s="62">
        <f t="shared" si="26"/>
        <v>97599.390058666657</v>
      </c>
      <c r="W70" s="62">
        <f t="shared" si="27"/>
        <v>97232.773169333348</v>
      </c>
      <c r="X70" s="68"/>
      <c r="Y70" s="68"/>
      <c r="AA70" s="60">
        <f t="shared" si="12"/>
        <v>-4.9220000000000002E-3</v>
      </c>
      <c r="AB70" s="60">
        <f t="shared" si="13"/>
        <v>-0.15640200000000001</v>
      </c>
      <c r="AC70" s="60">
        <f t="shared" si="14"/>
        <v>-0.19218899999999997</v>
      </c>
      <c r="AD70" s="60">
        <f t="shared" si="15"/>
        <v>-2.7070000000000011E-3</v>
      </c>
      <c r="AE70" s="60">
        <f t="shared" si="16"/>
        <v>-0.36796899999999999</v>
      </c>
    </row>
    <row r="71" spans="7:31">
      <c r="G71" s="68"/>
      <c r="H71" s="68"/>
      <c r="I71" s="110">
        <v>-6.973E-3</v>
      </c>
      <c r="J71" s="69">
        <v>-0.19561700000000001</v>
      </c>
      <c r="K71" s="69">
        <v>-0.38817400000000002</v>
      </c>
      <c r="L71" s="68">
        <v>-3.9251000000000001E-2</v>
      </c>
      <c r="M71" s="67">
        <v>-0.55766800000000005</v>
      </c>
      <c r="N71" s="104">
        <v>16</v>
      </c>
      <c r="O71" s="102">
        <f t="shared" si="20"/>
        <v>100409.765482</v>
      </c>
      <c r="P71" s="66">
        <f t="shared" si="21"/>
        <v>97535.981954000003</v>
      </c>
      <c r="Q71" s="66">
        <f t="shared" si="22"/>
        <v>97284.090509999995</v>
      </c>
      <c r="R71" s="65">
        <f t="shared" si="23"/>
        <v>100361.98824799999</v>
      </c>
      <c r="S71" s="64">
        <f t="shared" si="24"/>
        <v>93999.609490000003</v>
      </c>
      <c r="U71" s="62">
        <f t="shared" si="25"/>
        <v>100404.65932666668</v>
      </c>
      <c r="V71" s="62">
        <f t="shared" si="26"/>
        <v>97610.680162666671</v>
      </c>
      <c r="W71" s="62">
        <f t="shared" si="27"/>
        <v>97224.42424633335</v>
      </c>
      <c r="X71" s="68"/>
      <c r="Y71" s="68"/>
      <c r="AA71" s="60">
        <f t="shared" si="12"/>
        <v>-4.594E-3</v>
      </c>
      <c r="AB71" s="60">
        <f t="shared" si="13"/>
        <v>-0.16940200000000002</v>
      </c>
      <c r="AC71" s="60">
        <f t="shared" si="14"/>
        <v>-0.18299000000000001</v>
      </c>
      <c r="AD71" s="60">
        <f t="shared" si="15"/>
        <v>-7.4560000000000043E-3</v>
      </c>
      <c r="AE71" s="60">
        <f t="shared" si="16"/>
        <v>-0.37088500000000002</v>
      </c>
    </row>
    <row r="72" spans="7:31">
      <c r="G72" s="68"/>
      <c r="H72" s="68"/>
      <c r="I72" s="110">
        <v>-1.0113E-2</v>
      </c>
      <c r="J72" s="69">
        <v>-0.18184700000000001</v>
      </c>
      <c r="K72" s="69">
        <v>-0.40306199999999998</v>
      </c>
      <c r="L72" s="68">
        <v>-3.6502E-2</v>
      </c>
      <c r="M72" s="67">
        <v>-0.56052800000000003</v>
      </c>
      <c r="N72" s="104">
        <v>17</v>
      </c>
      <c r="O72" s="102">
        <f t="shared" si="20"/>
        <v>100354.981902</v>
      </c>
      <c r="P72" s="66">
        <f t="shared" si="21"/>
        <v>97775.896664</v>
      </c>
      <c r="Q72" s="66">
        <f t="shared" si="22"/>
        <v>97021.302422000008</v>
      </c>
      <c r="R72" s="65">
        <f t="shared" si="23"/>
        <v>100409.11160600001</v>
      </c>
      <c r="S72" s="64">
        <f t="shared" si="24"/>
        <v>93949.485130000001</v>
      </c>
      <c r="U72" s="62">
        <f t="shared" si="25"/>
        <v>100389.59674999998</v>
      </c>
      <c r="V72" s="62">
        <f t="shared" si="26"/>
        <v>97691.453190666667</v>
      </c>
      <c r="W72" s="62">
        <f t="shared" si="27"/>
        <v>97142.370630999983</v>
      </c>
      <c r="X72" s="68"/>
      <c r="Y72" s="68"/>
      <c r="AA72" s="60">
        <f t="shared" si="12"/>
        <v>-7.7340000000000004E-3</v>
      </c>
      <c r="AB72" s="60">
        <f t="shared" si="13"/>
        <v>-0.15563200000000002</v>
      </c>
      <c r="AC72" s="60">
        <f t="shared" si="14"/>
        <v>-0.19787799999999997</v>
      </c>
      <c r="AD72" s="60">
        <f t="shared" si="15"/>
        <v>-4.7070000000000028E-3</v>
      </c>
      <c r="AE72" s="60">
        <f t="shared" si="16"/>
        <v>-0.37374499999999999</v>
      </c>
    </row>
    <row r="73" spans="7:31">
      <c r="G73" s="68"/>
      <c r="H73" s="68"/>
      <c r="I73" s="110">
        <v>-9.6399999999999993E-3</v>
      </c>
      <c r="J73" s="69">
        <v>-0.20366300000000001</v>
      </c>
      <c r="K73" s="69">
        <v>-0.38950200000000001</v>
      </c>
      <c r="L73" s="68">
        <v>-3.4977000000000001E-2</v>
      </c>
      <c r="M73" s="67">
        <v>-0.55789999999999995</v>
      </c>
      <c r="N73" s="104">
        <v>18</v>
      </c>
      <c r="O73" s="102">
        <f t="shared" si="20"/>
        <v>100363.234333</v>
      </c>
      <c r="P73" s="66">
        <f t="shared" si="21"/>
        <v>97395.796495999995</v>
      </c>
      <c r="Q73" s="66">
        <f t="shared" si="22"/>
        <v>97260.649982000003</v>
      </c>
      <c r="R73" s="65">
        <f t="shared" si="23"/>
        <v>100435.25315600001</v>
      </c>
      <c r="S73" s="64">
        <f t="shared" si="24"/>
        <v>93995.543458</v>
      </c>
      <c r="U73" s="62">
        <f t="shared" si="25"/>
        <v>100375.99390566668</v>
      </c>
      <c r="V73" s="62">
        <f t="shared" si="26"/>
        <v>97569.22503799999</v>
      </c>
      <c r="W73" s="62">
        <f t="shared" si="27"/>
        <v>97188.680971333335</v>
      </c>
      <c r="X73" s="68"/>
      <c r="Y73" s="68"/>
      <c r="AA73" s="60">
        <f t="shared" si="12"/>
        <v>-7.2609999999999992E-3</v>
      </c>
      <c r="AB73" s="60">
        <f t="shared" si="13"/>
        <v>-0.17744800000000002</v>
      </c>
      <c r="AC73" s="60">
        <f t="shared" si="14"/>
        <v>-0.18431800000000001</v>
      </c>
      <c r="AD73" s="60">
        <f t="shared" si="15"/>
        <v>-3.1820000000000043E-3</v>
      </c>
      <c r="AE73" s="60">
        <f t="shared" si="16"/>
        <v>-0.37111699999999992</v>
      </c>
    </row>
    <row r="74" spans="7:31">
      <c r="G74" s="68"/>
      <c r="H74" s="68"/>
      <c r="I74" s="110">
        <v>-9.1920000000000005E-3</v>
      </c>
      <c r="J74" s="69">
        <v>-0.20333899999999999</v>
      </c>
      <c r="K74" s="69">
        <v>-0.38822400000000001</v>
      </c>
      <c r="L74" s="68">
        <v>-3.2111000000000001E-2</v>
      </c>
      <c r="M74" s="67">
        <v>-0.55951799999999996</v>
      </c>
      <c r="N74" s="104">
        <v>19</v>
      </c>
      <c r="O74" s="102">
        <f t="shared" si="20"/>
        <v>100371.05058900001</v>
      </c>
      <c r="P74" s="66">
        <f t="shared" si="21"/>
        <v>97401.441548000003</v>
      </c>
      <c r="Q74" s="66">
        <f t="shared" si="22"/>
        <v>97283.20796</v>
      </c>
      <c r="R74" s="65">
        <f t="shared" si="23"/>
        <v>100484.382128</v>
      </c>
      <c r="S74" s="64">
        <f t="shared" si="24"/>
        <v>93967.186390000003</v>
      </c>
      <c r="U74" s="62">
        <f t="shared" si="25"/>
        <v>100363.08894133334</v>
      </c>
      <c r="V74" s="62">
        <f t="shared" si="26"/>
        <v>97524.378236000004</v>
      </c>
      <c r="W74" s="62">
        <f t="shared" si="27"/>
        <v>97188.386788000003</v>
      </c>
      <c r="X74" s="68"/>
      <c r="Y74" s="68"/>
      <c r="AA74" s="60">
        <f t="shared" si="12"/>
        <v>-6.8130000000000005E-3</v>
      </c>
      <c r="AB74" s="60">
        <f t="shared" si="13"/>
        <v>-0.177124</v>
      </c>
      <c r="AC74" s="60">
        <f t="shared" si="14"/>
        <v>-0.18304000000000001</v>
      </c>
      <c r="AD74" s="60">
        <f t="shared" si="15"/>
        <v>-3.1600000000000378E-4</v>
      </c>
      <c r="AE74" s="60">
        <f t="shared" si="16"/>
        <v>-0.37273499999999993</v>
      </c>
    </row>
    <row r="75" spans="7:31">
      <c r="G75" s="68"/>
      <c r="H75" s="68"/>
      <c r="I75" s="110">
        <v>-7.4650000000000003E-3</v>
      </c>
      <c r="J75" s="69">
        <v>-0.19401399999999999</v>
      </c>
      <c r="K75" s="69">
        <v>-0.38905899999999999</v>
      </c>
      <c r="L75" s="68">
        <v>-3.3224999999999998E-2</v>
      </c>
      <c r="M75" s="67">
        <v>-0.55519399999999997</v>
      </c>
      <c r="N75" s="104">
        <v>20</v>
      </c>
      <c r="O75" s="102">
        <f t="shared" si="20"/>
        <v>100401.181558</v>
      </c>
      <c r="P75" s="66">
        <f t="shared" si="21"/>
        <v>97563.911022999993</v>
      </c>
      <c r="Q75" s="66">
        <f t="shared" si="22"/>
        <v>97268.469375000001</v>
      </c>
      <c r="R75" s="65">
        <f t="shared" si="23"/>
        <v>100465.28594</v>
      </c>
      <c r="S75" s="64">
        <f t="shared" si="24"/>
        <v>94042.968814000007</v>
      </c>
      <c r="U75" s="62">
        <f t="shared" si="25"/>
        <v>100378.48882666667</v>
      </c>
      <c r="V75" s="62">
        <f t="shared" si="26"/>
        <v>97453.716355666678</v>
      </c>
      <c r="W75" s="62">
        <f t="shared" si="27"/>
        <v>97270.775772333334</v>
      </c>
      <c r="X75" s="68"/>
      <c r="Y75" s="68"/>
      <c r="AA75" s="60">
        <f t="shared" si="12"/>
        <v>-5.0860000000000002E-3</v>
      </c>
      <c r="AB75" s="60">
        <f t="shared" si="13"/>
        <v>-0.167799</v>
      </c>
      <c r="AC75" s="60">
        <f t="shared" si="14"/>
        <v>-0.18387499999999998</v>
      </c>
      <c r="AD75" s="60">
        <f t="shared" si="15"/>
        <v>-1.4300000000000007E-3</v>
      </c>
      <c r="AE75" s="60">
        <f t="shared" si="16"/>
        <v>-0.36841099999999993</v>
      </c>
    </row>
    <row r="76" spans="7:31">
      <c r="G76" s="68"/>
      <c r="H76" s="68"/>
      <c r="I76" s="110">
        <v>-6.535E-3</v>
      </c>
      <c r="J76" s="69">
        <v>-0.196099</v>
      </c>
      <c r="K76" s="69">
        <v>-0.38656299999999999</v>
      </c>
      <c r="L76" s="68">
        <v>-3.4328999999999998E-2</v>
      </c>
      <c r="M76" s="67">
        <v>-0.55733999999999995</v>
      </c>
      <c r="N76" s="104">
        <v>21</v>
      </c>
      <c r="O76" s="102">
        <f t="shared" si="20"/>
        <v>100417.407268</v>
      </c>
      <c r="P76" s="66">
        <f t="shared" si="21"/>
        <v>97527.584067999996</v>
      </c>
      <c r="Q76" s="66">
        <f t="shared" si="22"/>
        <v>97312.526270999995</v>
      </c>
      <c r="R76" s="65">
        <f t="shared" si="23"/>
        <v>100446.361172</v>
      </c>
      <c r="S76" s="64">
        <f t="shared" si="24"/>
        <v>94005.358017999999</v>
      </c>
      <c r="U76" s="62">
        <f t="shared" si="25"/>
        <v>100396.54647166666</v>
      </c>
      <c r="V76" s="62">
        <f t="shared" si="26"/>
        <v>97497.645546333326</v>
      </c>
      <c r="W76" s="62">
        <f t="shared" si="27"/>
        <v>97288.067868666665</v>
      </c>
      <c r="X76" s="68"/>
      <c r="Y76" s="68"/>
      <c r="AA76" s="60">
        <f t="shared" si="12"/>
        <v>-4.156E-3</v>
      </c>
      <c r="AB76" s="60">
        <f t="shared" si="13"/>
        <v>-0.16988400000000001</v>
      </c>
      <c r="AC76" s="60">
        <f t="shared" si="14"/>
        <v>-0.18137899999999998</v>
      </c>
      <c r="AD76" s="60">
        <f t="shared" si="15"/>
        <v>-2.5340000000000015E-3</v>
      </c>
      <c r="AE76" s="60">
        <f t="shared" si="16"/>
        <v>-0.37055699999999991</v>
      </c>
    </row>
    <row r="77" spans="7:31">
      <c r="G77" s="68"/>
      <c r="H77" s="68"/>
      <c r="I77" s="110">
        <v>-8.8760000000000002E-3</v>
      </c>
      <c r="J77" s="69">
        <v>-0.181724</v>
      </c>
      <c r="K77" s="69">
        <v>-0.40489399999999998</v>
      </c>
      <c r="L77" s="68">
        <v>-3.7052000000000002E-2</v>
      </c>
      <c r="M77" s="67">
        <v>-0.55770500000000001</v>
      </c>
      <c r="N77" s="104">
        <v>22</v>
      </c>
      <c r="O77" s="102">
        <f t="shared" ref="O77:O108" si="28">(17447*AA77)-87.083+$B$7</f>
        <v>100376.563841</v>
      </c>
      <c r="P77" s="66">
        <f t="shared" ref="P77:P108" si="29">(17423*AB77)-89.527+$B$7</f>
        <v>97778.039692999999</v>
      </c>
      <c r="Q77" s="66">
        <f t="shared" ref="Q77:Q108" si="30">(17651*AC77)-62.953+$B$7</f>
        <v>96988.965790000002</v>
      </c>
      <c r="R77" s="65">
        <f t="shared" ref="R77:R108" si="31">(17142*AD77)-87.201+$B$7</f>
        <v>100399.683506</v>
      </c>
      <c r="S77" s="64">
        <f t="shared" ref="S77:S108" si="32">(17526*AE77)-77.26+$B$7</f>
        <v>93998.961028000005</v>
      </c>
      <c r="U77" s="62">
        <f t="shared" si="25"/>
        <v>100398.38422233332</v>
      </c>
      <c r="V77" s="62">
        <f t="shared" si="26"/>
        <v>97623.178261333334</v>
      </c>
      <c r="W77" s="62">
        <f t="shared" si="27"/>
        <v>97189.987145333333</v>
      </c>
      <c r="X77" s="68"/>
      <c r="Y77" s="68"/>
      <c r="AA77" s="60">
        <f t="shared" ref="AA77:AA135" si="33">IF($A$12,I77-B$4,I77)</f>
        <v>-6.4970000000000002E-3</v>
      </c>
      <c r="AB77" s="60">
        <f t="shared" ref="AB77:AB135" si="34">IF($A$12,J77-C$4,J77)</f>
        <v>-0.15550900000000001</v>
      </c>
      <c r="AC77" s="60">
        <f t="shared" ref="AC77:AC135" si="35">IF($A$12,K77-D$4,K77)</f>
        <v>-0.19970999999999997</v>
      </c>
      <c r="AD77" s="60">
        <f t="shared" ref="AD77:AD135" si="36">IF($A$12,L77-E$4,L77)</f>
        <v>-5.2570000000000047E-3</v>
      </c>
      <c r="AE77" s="60">
        <f t="shared" ref="AE77:AE135" si="37">IF($A$12,M77-F$4,M77)</f>
        <v>-0.37092199999999997</v>
      </c>
    </row>
    <row r="78" spans="7:31">
      <c r="G78" s="68"/>
      <c r="H78" s="68"/>
      <c r="I78" s="110">
        <v>-1.0123999999999999E-2</v>
      </c>
      <c r="J78" s="69">
        <v>-0.18773999999999999</v>
      </c>
      <c r="K78" s="69">
        <v>-0.40306500000000001</v>
      </c>
      <c r="L78" s="68">
        <v>-3.7790999999999998E-2</v>
      </c>
      <c r="M78" s="67">
        <v>-0.55657000000000001</v>
      </c>
      <c r="N78" s="104">
        <v>23</v>
      </c>
      <c r="O78" s="102">
        <f t="shared" si="28"/>
        <v>100354.789985</v>
      </c>
      <c r="P78" s="66">
        <f t="shared" si="29"/>
        <v>97673.222924999995</v>
      </c>
      <c r="Q78" s="66">
        <f t="shared" si="30"/>
        <v>97021.249469000002</v>
      </c>
      <c r="R78" s="65">
        <f t="shared" si="31"/>
        <v>100387.015568</v>
      </c>
      <c r="S78" s="64">
        <f t="shared" si="32"/>
        <v>94018.853038000001</v>
      </c>
      <c r="U78" s="62">
        <f t="shared" si="25"/>
        <v>100382.92036466666</v>
      </c>
      <c r="V78" s="62">
        <f t="shared" si="26"/>
        <v>97659.615562000006</v>
      </c>
      <c r="W78" s="62">
        <f t="shared" si="27"/>
        <v>97107.58051</v>
      </c>
      <c r="X78" s="68"/>
      <c r="Y78" s="68"/>
      <c r="AA78" s="60">
        <f t="shared" si="33"/>
        <v>-7.7449999999999993E-3</v>
      </c>
      <c r="AB78" s="60">
        <f t="shared" si="34"/>
        <v>-0.161525</v>
      </c>
      <c r="AC78" s="60">
        <f t="shared" si="35"/>
        <v>-0.197881</v>
      </c>
      <c r="AD78" s="60">
        <f t="shared" si="36"/>
        <v>-5.9960000000000013E-3</v>
      </c>
      <c r="AE78" s="60">
        <f t="shared" si="37"/>
        <v>-0.36978699999999998</v>
      </c>
    </row>
    <row r="79" spans="7:31">
      <c r="G79" s="68"/>
      <c r="H79" s="68"/>
      <c r="I79" s="110">
        <v>-6.7990000000000004E-3</v>
      </c>
      <c r="J79" s="69">
        <v>-0.19387199999999999</v>
      </c>
      <c r="K79" s="69">
        <v>-0.39116499999999998</v>
      </c>
      <c r="L79" s="68">
        <v>-3.6728999999999998E-2</v>
      </c>
      <c r="M79" s="67">
        <v>-0.55728599999999995</v>
      </c>
      <c r="N79" s="104">
        <v>24</v>
      </c>
      <c r="O79" s="102">
        <f t="shared" si="28"/>
        <v>100412.80125999999</v>
      </c>
      <c r="P79" s="66">
        <f t="shared" si="29"/>
        <v>97566.385089000003</v>
      </c>
      <c r="Q79" s="66">
        <f t="shared" si="30"/>
        <v>97231.296369000003</v>
      </c>
      <c r="R79" s="65">
        <f t="shared" si="31"/>
        <v>100405.220372</v>
      </c>
      <c r="S79" s="64">
        <f t="shared" si="32"/>
        <v>94006.304422000001</v>
      </c>
      <c r="U79" s="62">
        <f t="shared" ref="U79:U110" si="38">AVERAGE(O77:O79)</f>
        <v>100381.38502866666</v>
      </c>
      <c r="V79" s="62">
        <f t="shared" ref="V79:V110" si="39">AVERAGE(P77:P79)</f>
        <v>97672.549235666651</v>
      </c>
      <c r="W79" s="62">
        <f t="shared" ref="W79:W110" si="40">AVERAGE(Q77:Q79)</f>
        <v>97080.503876000002</v>
      </c>
      <c r="X79" s="68"/>
      <c r="Y79" s="68"/>
      <c r="AA79" s="60">
        <f t="shared" si="33"/>
        <v>-4.4200000000000003E-3</v>
      </c>
      <c r="AB79" s="60">
        <f t="shared" si="34"/>
        <v>-0.167657</v>
      </c>
      <c r="AC79" s="60">
        <f t="shared" si="35"/>
        <v>-0.18598099999999998</v>
      </c>
      <c r="AD79" s="60">
        <f t="shared" si="36"/>
        <v>-4.9340000000000009E-3</v>
      </c>
      <c r="AE79" s="60">
        <f t="shared" si="37"/>
        <v>-0.37050299999999992</v>
      </c>
    </row>
    <row r="80" spans="7:31">
      <c r="G80" s="68"/>
      <c r="H80" s="68"/>
      <c r="I80" s="110">
        <v>-8.7679999999999998E-3</v>
      </c>
      <c r="J80" s="69">
        <v>-0.19331999999999999</v>
      </c>
      <c r="K80" s="69">
        <v>-0.39629500000000001</v>
      </c>
      <c r="L80" s="68">
        <v>-3.7168E-2</v>
      </c>
      <c r="M80" s="67">
        <v>-0.55690700000000004</v>
      </c>
      <c r="N80" s="104">
        <v>25</v>
      </c>
      <c r="O80" s="102">
        <f t="shared" si="28"/>
        <v>100378.44811700001</v>
      </c>
      <c r="P80" s="66">
        <f t="shared" si="29"/>
        <v>97576.002584999995</v>
      </c>
      <c r="Q80" s="66">
        <f t="shared" si="30"/>
        <v>97140.746738999995</v>
      </c>
      <c r="R80" s="65">
        <f t="shared" si="31"/>
        <v>100397.695034</v>
      </c>
      <c r="S80" s="64">
        <f t="shared" si="32"/>
        <v>94012.946775999997</v>
      </c>
      <c r="U80" s="62">
        <f t="shared" si="38"/>
        <v>100382.01312066667</v>
      </c>
      <c r="V80" s="62">
        <f t="shared" si="39"/>
        <v>97605.203533000007</v>
      </c>
      <c r="W80" s="62">
        <f t="shared" si="40"/>
        <v>97131.097525666657</v>
      </c>
      <c r="X80" s="68"/>
      <c r="Y80" s="68"/>
      <c r="AA80" s="60">
        <f t="shared" si="33"/>
        <v>-6.3889999999999997E-3</v>
      </c>
      <c r="AB80" s="60">
        <f t="shared" si="34"/>
        <v>-0.167105</v>
      </c>
      <c r="AC80" s="60">
        <f t="shared" si="35"/>
        <v>-0.191111</v>
      </c>
      <c r="AD80" s="60">
        <f t="shared" si="36"/>
        <v>-5.3730000000000028E-3</v>
      </c>
      <c r="AE80" s="60">
        <f t="shared" si="37"/>
        <v>-0.37012400000000001</v>
      </c>
    </row>
    <row r="81" spans="7:31">
      <c r="G81" s="68"/>
      <c r="H81" s="68"/>
      <c r="I81" s="110">
        <v>-9.5969999999999996E-3</v>
      </c>
      <c r="J81" s="69">
        <v>-0.189696</v>
      </c>
      <c r="K81" s="69">
        <v>-0.39916200000000002</v>
      </c>
      <c r="L81" s="68">
        <v>-3.6672000000000003E-2</v>
      </c>
      <c r="M81" s="67">
        <v>-0.55587799999999998</v>
      </c>
      <c r="N81" s="104">
        <v>26</v>
      </c>
      <c r="O81" s="102">
        <f t="shared" si="28"/>
        <v>100363.984554</v>
      </c>
      <c r="P81" s="66">
        <f t="shared" si="29"/>
        <v>97639.143536999996</v>
      </c>
      <c r="Q81" s="66">
        <f t="shared" si="30"/>
        <v>97090.141321999996</v>
      </c>
      <c r="R81" s="65">
        <f t="shared" si="31"/>
        <v>100406.197466</v>
      </c>
      <c r="S81" s="64">
        <f t="shared" si="32"/>
        <v>94030.981029999995</v>
      </c>
      <c r="U81" s="62">
        <f t="shared" si="38"/>
        <v>100385.07797699999</v>
      </c>
      <c r="V81" s="62">
        <f t="shared" si="39"/>
        <v>97593.843737000003</v>
      </c>
      <c r="W81" s="62">
        <f t="shared" si="40"/>
        <v>97154.061476666669</v>
      </c>
      <c r="X81" s="68"/>
      <c r="Y81" s="68"/>
      <c r="AA81" s="60">
        <f t="shared" si="33"/>
        <v>-7.2179999999999996E-3</v>
      </c>
      <c r="AB81" s="60">
        <f t="shared" si="34"/>
        <v>-0.16348100000000002</v>
      </c>
      <c r="AC81" s="60">
        <f t="shared" si="35"/>
        <v>-0.19397800000000001</v>
      </c>
      <c r="AD81" s="60">
        <f t="shared" si="36"/>
        <v>-4.8770000000000063E-3</v>
      </c>
      <c r="AE81" s="60">
        <f t="shared" si="37"/>
        <v>-0.36909499999999995</v>
      </c>
    </row>
    <row r="82" spans="7:31">
      <c r="G82" s="68"/>
      <c r="H82" s="68"/>
      <c r="I82" s="110">
        <v>-1.4413E-2</v>
      </c>
      <c r="J82" s="69">
        <v>-0.191325</v>
      </c>
      <c r="K82" s="69">
        <v>-0.40224900000000002</v>
      </c>
      <c r="L82" s="68">
        <v>-5.3837999999999997E-2</v>
      </c>
      <c r="M82" s="67">
        <v>-0.55448600000000003</v>
      </c>
      <c r="N82" s="104">
        <v>27</v>
      </c>
      <c r="O82" s="102">
        <f t="shared" si="28"/>
        <v>100279.959802</v>
      </c>
      <c r="P82" s="66">
        <f t="shared" si="29"/>
        <v>97610.761469999998</v>
      </c>
      <c r="Q82" s="66">
        <f t="shared" si="30"/>
        <v>97035.652684999994</v>
      </c>
      <c r="R82" s="65">
        <f t="shared" si="31"/>
        <v>100111.937894</v>
      </c>
      <c r="S82" s="64">
        <f t="shared" si="32"/>
        <v>94055.377221999996</v>
      </c>
      <c r="U82" s="62">
        <f t="shared" si="38"/>
        <v>100340.79749099999</v>
      </c>
      <c r="V82" s="62">
        <f t="shared" si="39"/>
        <v>97608.635863999996</v>
      </c>
      <c r="W82" s="62">
        <f t="shared" si="40"/>
        <v>97088.846915333314</v>
      </c>
      <c r="X82" s="68"/>
      <c r="Y82" s="68"/>
      <c r="AA82" s="60">
        <f t="shared" si="33"/>
        <v>-1.2034E-2</v>
      </c>
      <c r="AB82" s="60">
        <f t="shared" si="34"/>
        <v>-0.16511000000000001</v>
      </c>
      <c r="AC82" s="60">
        <f t="shared" si="35"/>
        <v>-0.19706500000000002</v>
      </c>
      <c r="AD82" s="60">
        <f t="shared" si="36"/>
        <v>-2.2043E-2</v>
      </c>
      <c r="AE82" s="60">
        <f t="shared" si="37"/>
        <v>-0.367703</v>
      </c>
    </row>
    <row r="83" spans="7:31">
      <c r="G83" s="68"/>
      <c r="H83" s="68"/>
      <c r="I83" s="110">
        <v>-1.8234E-2</v>
      </c>
      <c r="J83" s="69">
        <v>-0.188495</v>
      </c>
      <c r="K83" s="69">
        <v>-0.40937699999999999</v>
      </c>
      <c r="L83" s="68">
        <v>-3.1753999999999998E-2</v>
      </c>
      <c r="M83" s="67">
        <v>-0.55626600000000004</v>
      </c>
      <c r="N83" s="104">
        <v>28</v>
      </c>
      <c r="O83" s="102">
        <f t="shared" si="28"/>
        <v>100213.294815</v>
      </c>
      <c r="P83" s="66">
        <f t="shared" si="29"/>
        <v>97660.06856</v>
      </c>
      <c r="Q83" s="66">
        <f t="shared" si="30"/>
        <v>96909.836356999993</v>
      </c>
      <c r="R83" s="65">
        <f t="shared" si="31"/>
        <v>100490.50182200001</v>
      </c>
      <c r="S83" s="64">
        <f t="shared" si="32"/>
        <v>94024.180942000006</v>
      </c>
      <c r="U83" s="62">
        <f t="shared" si="38"/>
        <v>100285.74639033333</v>
      </c>
      <c r="V83" s="62">
        <f t="shared" si="39"/>
        <v>97636.657855666665</v>
      </c>
      <c r="W83" s="62">
        <f t="shared" si="40"/>
        <v>97011.876787999994</v>
      </c>
      <c r="X83" s="68"/>
      <c r="Y83" s="68"/>
      <c r="AA83" s="60">
        <f t="shared" si="33"/>
        <v>-1.5855000000000001E-2</v>
      </c>
      <c r="AB83" s="60">
        <f t="shared" si="34"/>
        <v>-0.16228000000000001</v>
      </c>
      <c r="AC83" s="60">
        <f t="shared" si="35"/>
        <v>-0.20419299999999999</v>
      </c>
      <c r="AD83" s="60">
        <f t="shared" si="36"/>
        <v>4.099999999999937E-5</v>
      </c>
      <c r="AE83" s="60">
        <f t="shared" si="37"/>
        <v>-0.36948300000000001</v>
      </c>
    </row>
    <row r="84" spans="7:31">
      <c r="G84" s="68"/>
      <c r="H84" s="68"/>
      <c r="I84" s="110">
        <v>-3.2397000000000002E-2</v>
      </c>
      <c r="J84" s="69">
        <v>-0.19763500000000001</v>
      </c>
      <c r="K84" s="69">
        <v>-0.414802</v>
      </c>
      <c r="L84" s="68">
        <v>-3.1772000000000002E-2</v>
      </c>
      <c r="M84" s="67">
        <v>-0.55546499999999999</v>
      </c>
      <c r="N84" s="104">
        <v>29</v>
      </c>
      <c r="O84" s="102">
        <f t="shared" si="28"/>
        <v>99966.192953999998</v>
      </c>
      <c r="P84" s="66">
        <f t="shared" si="29"/>
        <v>97500.822339999999</v>
      </c>
      <c r="Q84" s="66">
        <f t="shared" si="30"/>
        <v>96814.079681999996</v>
      </c>
      <c r="R84" s="65">
        <f t="shared" si="31"/>
        <v>100490.193266</v>
      </c>
      <c r="S84" s="64">
        <f t="shared" si="32"/>
        <v>94038.219268000001</v>
      </c>
      <c r="U84" s="62">
        <f t="shared" si="38"/>
        <v>100153.14919033332</v>
      </c>
      <c r="V84" s="62">
        <f t="shared" si="39"/>
        <v>97590.550790000008</v>
      </c>
      <c r="W84" s="62">
        <f t="shared" si="40"/>
        <v>96919.856241333313</v>
      </c>
      <c r="X84" s="68"/>
      <c r="Y84" s="68"/>
      <c r="AA84" s="60">
        <f t="shared" si="33"/>
        <v>-3.0018000000000003E-2</v>
      </c>
      <c r="AB84" s="60">
        <f t="shared" si="34"/>
        <v>-0.17142000000000002</v>
      </c>
      <c r="AC84" s="60">
        <f t="shared" si="35"/>
        <v>-0.209618</v>
      </c>
      <c r="AD84" s="60">
        <f t="shared" si="36"/>
        <v>2.2999999999995246E-5</v>
      </c>
      <c r="AE84" s="60">
        <f t="shared" si="37"/>
        <v>-0.36868199999999995</v>
      </c>
    </row>
    <row r="85" spans="7:31">
      <c r="G85" s="68"/>
      <c r="H85" s="68"/>
      <c r="I85" s="110">
        <v>-7.4066999999999994E-2</v>
      </c>
      <c r="J85" s="69">
        <v>-0.22390299999999999</v>
      </c>
      <c r="K85" s="69">
        <v>-0.42977399999999999</v>
      </c>
      <c r="L85" s="68">
        <v>-3.1583E-2</v>
      </c>
      <c r="M85" s="67">
        <v>-0.554118</v>
      </c>
      <c r="N85" s="104">
        <v>30</v>
      </c>
      <c r="O85" s="102">
        <f t="shared" si="28"/>
        <v>99239.176464000004</v>
      </c>
      <c r="P85" s="66">
        <f t="shared" si="29"/>
        <v>97043.154976000005</v>
      </c>
      <c r="Q85" s="66">
        <f t="shared" si="30"/>
        <v>96549.808910000007</v>
      </c>
      <c r="R85" s="65">
        <f t="shared" si="31"/>
        <v>100493.433104</v>
      </c>
      <c r="S85" s="64">
        <f t="shared" si="32"/>
        <v>94061.826790000006</v>
      </c>
      <c r="U85" s="62">
        <f t="shared" si="38"/>
        <v>99806.221411000006</v>
      </c>
      <c r="V85" s="62">
        <f t="shared" si="39"/>
        <v>97401.348625333339</v>
      </c>
      <c r="W85" s="62">
        <f t="shared" si="40"/>
        <v>96757.908316333327</v>
      </c>
      <c r="X85" s="68"/>
      <c r="Y85" s="68"/>
      <c r="AA85" s="60">
        <f t="shared" si="33"/>
        <v>-7.1687999999999988E-2</v>
      </c>
      <c r="AB85" s="60">
        <f t="shared" si="34"/>
        <v>-0.197688</v>
      </c>
      <c r="AC85" s="60">
        <f t="shared" si="35"/>
        <v>-0.22458999999999998</v>
      </c>
      <c r="AD85" s="60">
        <f t="shared" si="36"/>
        <v>2.1199999999999691E-4</v>
      </c>
      <c r="AE85" s="60">
        <f t="shared" si="37"/>
        <v>-0.36733499999999997</v>
      </c>
    </row>
    <row r="86" spans="7:31">
      <c r="G86" s="68"/>
      <c r="H86" s="68"/>
      <c r="I86" s="110">
        <v>-5.1968E-2</v>
      </c>
      <c r="J86" s="69">
        <v>-0.202627</v>
      </c>
      <c r="K86" s="69">
        <v>-0.428226</v>
      </c>
      <c r="L86" s="68">
        <v>-3.2405000000000003E-2</v>
      </c>
      <c r="M86" s="67">
        <v>-0.55945199999999995</v>
      </c>
      <c r="N86" s="104">
        <v>31</v>
      </c>
      <c r="O86" s="102">
        <f t="shared" si="28"/>
        <v>99624.737716999996</v>
      </c>
      <c r="P86" s="66">
        <f t="shared" si="29"/>
        <v>97413.846724000003</v>
      </c>
      <c r="Q86" s="66">
        <f t="shared" si="30"/>
        <v>96577.132658000002</v>
      </c>
      <c r="R86" s="65">
        <f t="shared" si="31"/>
        <v>100479.34238</v>
      </c>
      <c r="S86" s="64">
        <f t="shared" si="32"/>
        <v>93968.343106</v>
      </c>
      <c r="U86" s="62">
        <f t="shared" si="38"/>
        <v>99610.035711666671</v>
      </c>
      <c r="V86" s="62">
        <f t="shared" si="39"/>
        <v>97319.274679999988</v>
      </c>
      <c r="W86" s="62">
        <f t="shared" si="40"/>
        <v>96647.00708333333</v>
      </c>
      <c r="X86" s="68"/>
      <c r="Y86" s="68"/>
      <c r="AA86" s="60">
        <f t="shared" si="33"/>
        <v>-4.9589000000000001E-2</v>
      </c>
      <c r="AB86" s="60">
        <f t="shared" si="34"/>
        <v>-0.17641200000000001</v>
      </c>
      <c r="AC86" s="60">
        <f t="shared" si="35"/>
        <v>-0.22304199999999999</v>
      </c>
      <c r="AD86" s="60">
        <f t="shared" si="36"/>
        <v>-6.1000000000000637E-4</v>
      </c>
      <c r="AE86" s="60">
        <f t="shared" si="37"/>
        <v>-0.37266899999999992</v>
      </c>
    </row>
    <row r="87" spans="7:31">
      <c r="G87" s="68"/>
      <c r="H87" s="68"/>
      <c r="I87" s="110">
        <v>-0.100189</v>
      </c>
      <c r="J87" s="69">
        <v>-0.24371300000000001</v>
      </c>
      <c r="K87" s="69">
        <v>-0.44102599999999997</v>
      </c>
      <c r="L87" s="68">
        <v>-3.6991000000000003E-2</v>
      </c>
      <c r="M87" s="67">
        <v>-0.559805</v>
      </c>
      <c r="N87" s="104">
        <v>32</v>
      </c>
      <c r="O87" s="102">
        <f t="shared" si="28"/>
        <v>98783.425929999998</v>
      </c>
      <c r="P87" s="66">
        <f t="shared" si="29"/>
        <v>96698.005346000005</v>
      </c>
      <c r="Q87" s="66">
        <f t="shared" si="30"/>
        <v>96351.199858000007</v>
      </c>
      <c r="R87" s="65">
        <f t="shared" si="31"/>
        <v>100400.72916800001</v>
      </c>
      <c r="S87" s="64">
        <f t="shared" si="32"/>
        <v>93962.156428000002</v>
      </c>
      <c r="U87" s="62">
        <f t="shared" si="38"/>
        <v>99215.780037000004</v>
      </c>
      <c r="V87" s="62">
        <f t="shared" si="39"/>
        <v>97051.669015333347</v>
      </c>
      <c r="W87" s="62">
        <f t="shared" si="40"/>
        <v>96492.713808666682</v>
      </c>
      <c r="X87" s="68"/>
      <c r="Y87" s="68"/>
      <c r="AA87" s="60">
        <f t="shared" si="33"/>
        <v>-9.7809999999999994E-2</v>
      </c>
      <c r="AB87" s="60">
        <f t="shared" si="34"/>
        <v>-0.21749800000000002</v>
      </c>
      <c r="AC87" s="60">
        <f t="shared" si="35"/>
        <v>-0.23584199999999997</v>
      </c>
      <c r="AD87" s="60">
        <f t="shared" si="36"/>
        <v>-5.1960000000000062E-3</v>
      </c>
      <c r="AE87" s="60">
        <f t="shared" si="37"/>
        <v>-0.37302199999999996</v>
      </c>
    </row>
    <row r="88" spans="7:31">
      <c r="G88" s="68"/>
      <c r="H88" s="68"/>
      <c r="I88" s="110">
        <v>-8.4001000000000006E-2</v>
      </c>
      <c r="J88" s="69">
        <v>-0.221051</v>
      </c>
      <c r="K88" s="69">
        <v>-0.43199100000000001</v>
      </c>
      <c r="L88" s="68">
        <v>-3.7317999999999997E-2</v>
      </c>
      <c r="M88" s="67">
        <v>-0.55675200000000002</v>
      </c>
      <c r="N88" s="104">
        <v>33</v>
      </c>
      <c r="O88" s="102">
        <f t="shared" si="28"/>
        <v>99065.857965999996</v>
      </c>
      <c r="P88" s="66">
        <f t="shared" si="29"/>
        <v>97092.845371999996</v>
      </c>
      <c r="Q88" s="66">
        <f t="shared" si="30"/>
        <v>96510.676642999999</v>
      </c>
      <c r="R88" s="65">
        <f t="shared" si="31"/>
        <v>100395.12373399999</v>
      </c>
      <c r="S88" s="64">
        <f t="shared" si="32"/>
        <v>94015.663306000002</v>
      </c>
      <c r="U88" s="62">
        <f t="shared" si="38"/>
        <v>99158.00720433332</v>
      </c>
      <c r="V88" s="62">
        <f t="shared" si="39"/>
        <v>97068.232480666673</v>
      </c>
      <c r="W88" s="62">
        <f t="shared" si="40"/>
        <v>96479.669719666665</v>
      </c>
      <c r="X88" s="68"/>
      <c r="Y88" s="68"/>
      <c r="AA88" s="60">
        <f t="shared" si="33"/>
        <v>-8.1622E-2</v>
      </c>
      <c r="AB88" s="60">
        <f t="shared" si="34"/>
        <v>-0.19483600000000001</v>
      </c>
      <c r="AC88" s="60">
        <f t="shared" si="35"/>
        <v>-0.22680700000000001</v>
      </c>
      <c r="AD88" s="60">
        <f t="shared" si="36"/>
        <v>-5.5230000000000001E-3</v>
      </c>
      <c r="AE88" s="60">
        <f t="shared" si="37"/>
        <v>-0.36996899999999999</v>
      </c>
    </row>
    <row r="89" spans="7:31">
      <c r="G89" s="68"/>
      <c r="H89" s="68"/>
      <c r="I89" s="110">
        <v>-8.6129999999999998E-2</v>
      </c>
      <c r="J89" s="69">
        <v>-0.219828</v>
      </c>
      <c r="K89" s="69">
        <v>-0.43884400000000001</v>
      </c>
      <c r="L89" s="68">
        <v>-3.2927999999999999E-2</v>
      </c>
      <c r="M89" s="67">
        <v>-0.556334</v>
      </c>
      <c r="N89" s="104">
        <v>34</v>
      </c>
      <c r="O89" s="102">
        <f t="shared" si="28"/>
        <v>99028.713302999997</v>
      </c>
      <c r="P89" s="66">
        <f t="shared" si="29"/>
        <v>97114.153701000003</v>
      </c>
      <c r="Q89" s="66">
        <f t="shared" si="30"/>
        <v>96389.714340000006</v>
      </c>
      <c r="R89" s="65">
        <f t="shared" si="31"/>
        <v>100470.377114</v>
      </c>
      <c r="S89" s="64">
        <f t="shared" si="32"/>
        <v>94022.989174000002</v>
      </c>
      <c r="U89" s="62">
        <f t="shared" si="38"/>
        <v>98959.332399666659</v>
      </c>
      <c r="V89" s="62">
        <f t="shared" si="39"/>
        <v>96968.33480633334</v>
      </c>
      <c r="W89" s="62">
        <f t="shared" si="40"/>
        <v>96417.196947000004</v>
      </c>
      <c r="X89" s="68"/>
      <c r="Y89" s="68"/>
      <c r="AA89" s="60">
        <f t="shared" si="33"/>
        <v>-8.3750999999999992E-2</v>
      </c>
      <c r="AB89" s="60">
        <f t="shared" si="34"/>
        <v>-0.19361300000000001</v>
      </c>
      <c r="AC89" s="60">
        <f t="shared" si="35"/>
        <v>-0.23366000000000001</v>
      </c>
      <c r="AD89" s="60">
        <f t="shared" si="36"/>
        <v>-1.1330000000000021E-3</v>
      </c>
      <c r="AE89" s="60">
        <f t="shared" si="37"/>
        <v>-0.36955099999999996</v>
      </c>
    </row>
    <row r="90" spans="7:31">
      <c r="G90" s="68"/>
      <c r="H90" s="68"/>
      <c r="I90" s="110">
        <v>-9.5994999999999997E-2</v>
      </c>
      <c r="J90" s="69">
        <v>-0.24492700000000001</v>
      </c>
      <c r="K90" s="69">
        <v>-0.41854799999999998</v>
      </c>
      <c r="L90" s="68">
        <v>-3.5574000000000001E-2</v>
      </c>
      <c r="M90" s="67">
        <v>-0.55549999999999999</v>
      </c>
      <c r="N90" s="104">
        <v>35</v>
      </c>
      <c r="O90" s="102">
        <f t="shared" si="28"/>
        <v>98856.598647999999</v>
      </c>
      <c r="P90" s="66">
        <f t="shared" si="29"/>
        <v>96676.853824000005</v>
      </c>
      <c r="Q90" s="66">
        <f t="shared" si="30"/>
        <v>96747.959036</v>
      </c>
      <c r="R90" s="65">
        <f t="shared" si="31"/>
        <v>100425.019382</v>
      </c>
      <c r="S90" s="64">
        <f t="shared" si="32"/>
        <v>94037.605857999995</v>
      </c>
      <c r="U90" s="62">
        <f t="shared" si="38"/>
        <v>98983.723305666659</v>
      </c>
      <c r="V90" s="62">
        <f t="shared" si="39"/>
        <v>96961.284298999992</v>
      </c>
      <c r="W90" s="62">
        <f t="shared" si="40"/>
        <v>96549.45000633334</v>
      </c>
      <c r="X90" s="68"/>
      <c r="Y90" s="68"/>
      <c r="AA90" s="60">
        <f t="shared" si="33"/>
        <v>-9.3615999999999991E-2</v>
      </c>
      <c r="AB90" s="60">
        <f t="shared" si="34"/>
        <v>-0.21871200000000002</v>
      </c>
      <c r="AC90" s="60">
        <f t="shared" si="35"/>
        <v>-0.21336399999999997</v>
      </c>
      <c r="AD90" s="60">
        <f t="shared" si="36"/>
        <v>-3.7790000000000046E-3</v>
      </c>
      <c r="AE90" s="60">
        <f t="shared" si="37"/>
        <v>-0.36871699999999996</v>
      </c>
    </row>
    <row r="91" spans="7:31">
      <c r="G91" s="68"/>
      <c r="H91" s="68"/>
      <c r="I91" s="110">
        <v>-0.107778</v>
      </c>
      <c r="J91" s="69">
        <v>-0.24317</v>
      </c>
      <c r="K91" s="69">
        <v>-0.43098999999999998</v>
      </c>
      <c r="L91" s="68">
        <v>-3.3087999999999999E-2</v>
      </c>
      <c r="M91" s="67">
        <v>-0.55608800000000003</v>
      </c>
      <c r="N91" s="104">
        <v>36</v>
      </c>
      <c r="O91" s="102">
        <f t="shared" si="28"/>
        <v>98651.020646999998</v>
      </c>
      <c r="P91" s="66">
        <f t="shared" si="29"/>
        <v>96707.466035000005</v>
      </c>
      <c r="Q91" s="66">
        <f t="shared" si="30"/>
        <v>96528.345293999999</v>
      </c>
      <c r="R91" s="65">
        <f t="shared" si="31"/>
        <v>100467.63439399999</v>
      </c>
      <c r="S91" s="64">
        <f t="shared" si="32"/>
        <v>94027.300570000007</v>
      </c>
      <c r="U91" s="62">
        <f t="shared" si="38"/>
        <v>98845.444199333331</v>
      </c>
      <c r="V91" s="62">
        <f t="shared" si="39"/>
        <v>96832.824520000009</v>
      </c>
      <c r="W91" s="62">
        <f t="shared" si="40"/>
        <v>96555.339556666673</v>
      </c>
      <c r="X91" s="68"/>
      <c r="Y91" s="68"/>
      <c r="AA91" s="60">
        <f t="shared" si="33"/>
        <v>-0.10539899999999999</v>
      </c>
      <c r="AB91" s="60">
        <f t="shared" si="34"/>
        <v>-0.21695500000000001</v>
      </c>
      <c r="AC91" s="60">
        <f t="shared" si="35"/>
        <v>-0.22580599999999998</v>
      </c>
      <c r="AD91" s="60">
        <f t="shared" si="36"/>
        <v>-1.2930000000000025E-3</v>
      </c>
      <c r="AE91" s="60">
        <f t="shared" si="37"/>
        <v>-0.36930499999999999</v>
      </c>
    </row>
    <row r="92" spans="7:31">
      <c r="G92" s="68"/>
      <c r="H92" s="68"/>
      <c r="I92" s="110">
        <v>-8.616E-2</v>
      </c>
      <c r="J92" s="69">
        <v>-0.25273699999999999</v>
      </c>
      <c r="K92" s="69">
        <v>-0.40936400000000001</v>
      </c>
      <c r="L92" s="68">
        <v>-3.2682999999999997E-2</v>
      </c>
      <c r="M92" s="67">
        <v>-0.55856300000000003</v>
      </c>
      <c r="N92" s="104">
        <v>37</v>
      </c>
      <c r="O92" s="102">
        <f t="shared" si="28"/>
        <v>99028.189893000002</v>
      </c>
      <c r="P92" s="66">
        <f t="shared" si="29"/>
        <v>96540.780194000006</v>
      </c>
      <c r="Q92" s="66">
        <f t="shared" si="30"/>
        <v>96910.065820000003</v>
      </c>
      <c r="R92" s="65">
        <f t="shared" si="31"/>
        <v>100474.576904</v>
      </c>
      <c r="S92" s="64">
        <f t="shared" si="32"/>
        <v>93983.923720000006</v>
      </c>
      <c r="U92" s="62">
        <f t="shared" si="38"/>
        <v>98845.269729333333</v>
      </c>
      <c r="V92" s="62">
        <f t="shared" si="39"/>
        <v>96641.700017666677</v>
      </c>
      <c r="W92" s="62">
        <f t="shared" si="40"/>
        <v>96728.790050000011</v>
      </c>
      <c r="X92" s="68"/>
      <c r="Y92" s="68"/>
      <c r="AA92" s="60">
        <f t="shared" si="33"/>
        <v>-8.3780999999999994E-2</v>
      </c>
      <c r="AB92" s="60">
        <f t="shared" si="34"/>
        <v>-0.226522</v>
      </c>
      <c r="AC92" s="60">
        <f t="shared" si="35"/>
        <v>-0.20418</v>
      </c>
      <c r="AD92" s="60">
        <f t="shared" si="36"/>
        <v>-8.879999999999999E-4</v>
      </c>
      <c r="AE92" s="60">
        <f t="shared" si="37"/>
        <v>-0.37178</v>
      </c>
    </row>
    <row r="93" spans="7:31">
      <c r="G93" s="68"/>
      <c r="H93" s="68"/>
      <c r="I93" s="110">
        <v>-0.105271</v>
      </c>
      <c r="J93" s="69">
        <v>-0.245842</v>
      </c>
      <c r="K93" s="69">
        <v>-0.43476199999999998</v>
      </c>
      <c r="L93" s="68">
        <v>-3.7034999999999998E-2</v>
      </c>
      <c r="M93" s="67">
        <v>-0.55788700000000002</v>
      </c>
      <c r="N93" s="104">
        <v>38</v>
      </c>
      <c r="O93" s="102">
        <f t="shared" si="28"/>
        <v>98694.760276000001</v>
      </c>
      <c r="P93" s="66">
        <f t="shared" si="29"/>
        <v>96660.911779000002</v>
      </c>
      <c r="Q93" s="66">
        <f t="shared" si="30"/>
        <v>96461.765721999996</v>
      </c>
      <c r="R93" s="65">
        <f t="shared" si="31"/>
        <v>100399.97491999999</v>
      </c>
      <c r="S93" s="64">
        <f t="shared" si="32"/>
        <v>93995.771296000006</v>
      </c>
      <c r="U93" s="62">
        <f t="shared" si="38"/>
        <v>98791.323605333338</v>
      </c>
      <c r="V93" s="62">
        <f t="shared" si="39"/>
        <v>96636.386002666666</v>
      </c>
      <c r="W93" s="62">
        <f t="shared" si="40"/>
        <v>96633.392278666666</v>
      </c>
      <c r="X93" s="68"/>
      <c r="Y93" s="68"/>
      <c r="AA93" s="60">
        <f t="shared" si="33"/>
        <v>-0.102892</v>
      </c>
      <c r="AB93" s="60">
        <f t="shared" si="34"/>
        <v>-0.21962700000000002</v>
      </c>
      <c r="AC93" s="60">
        <f t="shared" si="35"/>
        <v>-0.22957799999999998</v>
      </c>
      <c r="AD93" s="60">
        <f t="shared" si="36"/>
        <v>-5.2400000000000016E-3</v>
      </c>
      <c r="AE93" s="60">
        <f t="shared" si="37"/>
        <v>-0.37110399999999999</v>
      </c>
    </row>
    <row r="94" spans="7:31">
      <c r="G94" s="68"/>
      <c r="H94" s="68"/>
      <c r="I94" s="110">
        <v>-7.9584000000000002E-2</v>
      </c>
      <c r="J94" s="69">
        <v>-0.24512200000000001</v>
      </c>
      <c r="K94" s="69">
        <v>-0.418854</v>
      </c>
      <c r="L94" s="68">
        <v>-3.1775999999999999E-2</v>
      </c>
      <c r="M94" s="67">
        <v>-0.55513000000000001</v>
      </c>
      <c r="N94" s="104">
        <v>39</v>
      </c>
      <c r="O94" s="102">
        <f t="shared" si="28"/>
        <v>99142.921365000002</v>
      </c>
      <c r="P94" s="66">
        <f t="shared" si="29"/>
        <v>96673.456338999997</v>
      </c>
      <c r="Q94" s="66">
        <f t="shared" si="30"/>
        <v>96742.557830000005</v>
      </c>
      <c r="R94" s="65">
        <f t="shared" si="31"/>
        <v>100490.124698</v>
      </c>
      <c r="S94" s="64">
        <f t="shared" si="32"/>
        <v>94044.090477999998</v>
      </c>
      <c r="U94" s="62">
        <f t="shared" si="38"/>
        <v>98955.29051133334</v>
      </c>
      <c r="V94" s="62">
        <f t="shared" si="39"/>
        <v>96625.04943733332</v>
      </c>
      <c r="W94" s="62">
        <f t="shared" si="40"/>
        <v>96704.79645733333</v>
      </c>
      <c r="X94" s="68"/>
      <c r="Y94" s="68"/>
      <c r="AA94" s="60">
        <f t="shared" si="33"/>
        <v>-7.7204999999999996E-2</v>
      </c>
      <c r="AB94" s="60">
        <f t="shared" si="34"/>
        <v>-0.21890700000000002</v>
      </c>
      <c r="AC94" s="60">
        <f t="shared" si="35"/>
        <v>-0.21367</v>
      </c>
      <c r="AD94" s="60">
        <f t="shared" si="36"/>
        <v>1.8999999999998185E-5</v>
      </c>
      <c r="AE94" s="60">
        <f t="shared" si="37"/>
        <v>-0.36834699999999998</v>
      </c>
    </row>
    <row r="95" spans="7:31">
      <c r="G95" s="68"/>
      <c r="H95" s="68"/>
      <c r="I95" s="110">
        <v>-8.2263000000000003E-2</v>
      </c>
      <c r="J95" s="69">
        <v>-0.249357</v>
      </c>
      <c r="K95" s="69">
        <v>-0.41817199999999999</v>
      </c>
      <c r="L95" s="68">
        <v>-3.3669999999999999E-2</v>
      </c>
      <c r="M95" s="67">
        <v>-0.55823699999999998</v>
      </c>
      <c r="N95" s="104">
        <v>40</v>
      </c>
      <c r="O95" s="102">
        <f t="shared" si="28"/>
        <v>99096.180852000005</v>
      </c>
      <c r="P95" s="66">
        <f t="shared" si="29"/>
        <v>96599.669934000005</v>
      </c>
      <c r="Q95" s="66">
        <f t="shared" si="30"/>
        <v>96754.595812</v>
      </c>
      <c r="R95" s="65">
        <f t="shared" si="31"/>
        <v>100457.65775</v>
      </c>
      <c r="S95" s="64">
        <f t="shared" si="32"/>
        <v>93989.637195999996</v>
      </c>
      <c r="U95" s="62">
        <f t="shared" si="38"/>
        <v>98977.954164333336</v>
      </c>
      <c r="V95" s="62">
        <f t="shared" si="39"/>
        <v>96644.679350666658</v>
      </c>
      <c r="W95" s="62">
        <f t="shared" si="40"/>
        <v>96652.973121333329</v>
      </c>
      <c r="X95" s="68"/>
      <c r="Y95" s="68"/>
      <c r="AA95" s="60">
        <f t="shared" si="33"/>
        <v>-7.9883999999999997E-2</v>
      </c>
      <c r="AB95" s="60">
        <f t="shared" si="34"/>
        <v>-0.22314200000000001</v>
      </c>
      <c r="AC95" s="60">
        <f t="shared" si="35"/>
        <v>-0.21298799999999998</v>
      </c>
      <c r="AD95" s="60">
        <f t="shared" si="36"/>
        <v>-1.8750000000000017E-3</v>
      </c>
      <c r="AE95" s="60">
        <f t="shared" si="37"/>
        <v>-0.37145399999999995</v>
      </c>
    </row>
    <row r="96" spans="7:31">
      <c r="G96" s="68"/>
      <c r="H96" s="68"/>
      <c r="I96" s="110">
        <v>-5.6660000000000002E-2</v>
      </c>
      <c r="J96" s="69">
        <v>-0.24129600000000001</v>
      </c>
      <c r="K96" s="69">
        <v>-0.39782299999999998</v>
      </c>
      <c r="L96" s="68">
        <v>-3.1843999999999997E-2</v>
      </c>
      <c r="M96" s="67">
        <v>-0.55674800000000002</v>
      </c>
      <c r="N96" s="104">
        <v>41</v>
      </c>
      <c r="O96" s="102">
        <f t="shared" si="28"/>
        <v>99542.876392999999</v>
      </c>
      <c r="P96" s="66">
        <f t="shared" si="29"/>
        <v>96740.116737000004</v>
      </c>
      <c r="Q96" s="66">
        <f t="shared" si="30"/>
        <v>97113.776010999994</v>
      </c>
      <c r="R96" s="65">
        <f t="shared" si="31"/>
        <v>100488.959042</v>
      </c>
      <c r="S96" s="64">
        <f t="shared" si="32"/>
        <v>94015.733410000001</v>
      </c>
      <c r="U96" s="62">
        <f t="shared" si="38"/>
        <v>99260.659536666659</v>
      </c>
      <c r="V96" s="62">
        <f t="shared" si="39"/>
        <v>96671.081003333325</v>
      </c>
      <c r="W96" s="62">
        <f t="shared" si="40"/>
        <v>96870.309884333328</v>
      </c>
      <c r="X96" s="68"/>
      <c r="Y96" s="68"/>
      <c r="AA96" s="60">
        <f t="shared" si="33"/>
        <v>-5.4281000000000003E-2</v>
      </c>
      <c r="AB96" s="60">
        <f t="shared" si="34"/>
        <v>-0.21508100000000002</v>
      </c>
      <c r="AC96" s="60">
        <f t="shared" si="35"/>
        <v>-0.19263899999999998</v>
      </c>
      <c r="AD96" s="60">
        <f t="shared" si="36"/>
        <v>-4.9000000000000432E-5</v>
      </c>
      <c r="AE96" s="60">
        <f t="shared" si="37"/>
        <v>-0.36996499999999999</v>
      </c>
    </row>
    <row r="97" spans="7:31">
      <c r="G97" s="68"/>
      <c r="H97" s="68"/>
      <c r="I97" s="110">
        <v>-5.6254999999999999E-2</v>
      </c>
      <c r="J97" s="69">
        <v>-0.241559</v>
      </c>
      <c r="K97" s="69">
        <v>-0.40409499999999998</v>
      </c>
      <c r="L97" s="68">
        <v>-3.1675000000000002E-2</v>
      </c>
      <c r="M97" s="67">
        <v>-0.55879400000000001</v>
      </c>
      <c r="N97" s="104">
        <v>42</v>
      </c>
      <c r="O97" s="102">
        <f t="shared" si="28"/>
        <v>99549.942427999995</v>
      </c>
      <c r="P97" s="66">
        <f t="shared" si="29"/>
        <v>96735.534488000005</v>
      </c>
      <c r="Q97" s="66">
        <f t="shared" si="30"/>
        <v>97003.068939000004</v>
      </c>
      <c r="R97" s="65">
        <f t="shared" si="31"/>
        <v>100491.85604</v>
      </c>
      <c r="S97" s="64">
        <f t="shared" si="32"/>
        <v>93979.875214</v>
      </c>
      <c r="U97" s="62">
        <f t="shared" si="38"/>
        <v>99396.333224333343</v>
      </c>
      <c r="V97" s="62">
        <f t="shared" si="39"/>
        <v>96691.773719666686</v>
      </c>
      <c r="W97" s="62">
        <f t="shared" si="40"/>
        <v>96957.146920666666</v>
      </c>
      <c r="X97" s="68"/>
      <c r="Y97" s="68"/>
      <c r="AA97" s="60">
        <f t="shared" si="33"/>
        <v>-5.3876E-2</v>
      </c>
      <c r="AB97" s="60">
        <f t="shared" si="34"/>
        <v>-0.21534400000000001</v>
      </c>
      <c r="AC97" s="60">
        <f t="shared" si="35"/>
        <v>-0.19891099999999998</v>
      </c>
      <c r="AD97" s="60">
        <f t="shared" si="36"/>
        <v>1.1999999999999511E-4</v>
      </c>
      <c r="AE97" s="60">
        <f t="shared" si="37"/>
        <v>-0.37201099999999998</v>
      </c>
    </row>
    <row r="98" spans="7:31">
      <c r="G98" s="68"/>
      <c r="H98" s="68"/>
      <c r="I98" s="110">
        <v>-6.3259999999999997E-2</v>
      </c>
      <c r="J98" s="69">
        <v>-0.23418900000000001</v>
      </c>
      <c r="K98" s="69">
        <v>-0.40985199999999999</v>
      </c>
      <c r="L98" s="68">
        <v>-3.1655000000000003E-2</v>
      </c>
      <c r="M98" s="67">
        <v>-0.55680799999999997</v>
      </c>
      <c r="N98" s="104">
        <v>43</v>
      </c>
      <c r="O98" s="102">
        <f t="shared" si="28"/>
        <v>99427.726192999995</v>
      </c>
      <c r="P98" s="66">
        <f t="shared" si="29"/>
        <v>96863.941997999995</v>
      </c>
      <c r="Q98" s="66">
        <f t="shared" si="30"/>
        <v>96901.452132000006</v>
      </c>
      <c r="R98" s="65">
        <f t="shared" si="31"/>
        <v>100492.19888</v>
      </c>
      <c r="S98" s="64">
        <f t="shared" si="32"/>
        <v>94014.681849999994</v>
      </c>
      <c r="U98" s="62">
        <f t="shared" si="38"/>
        <v>99506.848337999996</v>
      </c>
      <c r="V98" s="62">
        <f t="shared" si="39"/>
        <v>96779.864407666668</v>
      </c>
      <c r="W98" s="62">
        <f t="shared" si="40"/>
        <v>97006.09902733333</v>
      </c>
      <c r="X98" s="68"/>
      <c r="Y98" s="68"/>
      <c r="AA98" s="60">
        <f t="shared" si="33"/>
        <v>-6.0880999999999998E-2</v>
      </c>
      <c r="AB98" s="60">
        <f t="shared" si="34"/>
        <v>-0.20797400000000002</v>
      </c>
      <c r="AC98" s="60">
        <f t="shared" si="35"/>
        <v>-0.20466799999999999</v>
      </c>
      <c r="AD98" s="60">
        <f t="shared" si="36"/>
        <v>1.399999999999943E-4</v>
      </c>
      <c r="AE98" s="60">
        <f t="shared" si="37"/>
        <v>-0.37002499999999994</v>
      </c>
    </row>
    <row r="99" spans="7:31">
      <c r="G99" s="68"/>
      <c r="H99" s="68"/>
      <c r="I99" s="110">
        <v>-5.5662999999999997E-2</v>
      </c>
      <c r="J99" s="69">
        <v>-0.22539300000000001</v>
      </c>
      <c r="K99" s="69">
        <v>-0.40753800000000001</v>
      </c>
      <c r="L99" s="68">
        <v>-3.2515000000000002E-2</v>
      </c>
      <c r="M99" s="67">
        <v>-0.55598899999999996</v>
      </c>
      <c r="N99" s="104">
        <v>44</v>
      </c>
      <c r="O99" s="102">
        <f t="shared" si="28"/>
        <v>99560.271051999996</v>
      </c>
      <c r="P99" s="66">
        <f t="shared" si="29"/>
        <v>97017.194705999995</v>
      </c>
      <c r="Q99" s="66">
        <f t="shared" si="30"/>
        <v>96942.296545999998</v>
      </c>
      <c r="R99" s="65">
        <f t="shared" si="31"/>
        <v>100477.45676</v>
      </c>
      <c r="S99" s="64">
        <f t="shared" si="32"/>
        <v>94029.035644000003</v>
      </c>
      <c r="U99" s="62">
        <f t="shared" si="38"/>
        <v>99512.646557666667</v>
      </c>
      <c r="V99" s="62">
        <f t="shared" si="39"/>
        <v>96872.223730666665</v>
      </c>
      <c r="W99" s="62">
        <f t="shared" si="40"/>
        <v>96948.939205666669</v>
      </c>
      <c r="X99" s="68"/>
      <c r="Y99" s="68"/>
      <c r="AA99" s="60">
        <f t="shared" si="33"/>
        <v>-5.3283999999999998E-2</v>
      </c>
      <c r="AB99" s="60">
        <f t="shared" si="34"/>
        <v>-0.19917800000000002</v>
      </c>
      <c r="AC99" s="60">
        <f t="shared" si="35"/>
        <v>-0.20235400000000001</v>
      </c>
      <c r="AD99" s="60">
        <f t="shared" si="36"/>
        <v>-7.2000000000000536E-4</v>
      </c>
      <c r="AE99" s="60">
        <f t="shared" si="37"/>
        <v>-0.36920599999999992</v>
      </c>
    </row>
    <row r="100" spans="7:31">
      <c r="G100" s="68"/>
      <c r="H100" s="68"/>
      <c r="I100" s="110">
        <v>-2.2745000000000001E-2</v>
      </c>
      <c r="J100" s="69">
        <v>-0.224635</v>
      </c>
      <c r="K100" s="69">
        <v>-0.38411600000000001</v>
      </c>
      <c r="L100" s="68">
        <v>-3.5368999999999998E-2</v>
      </c>
      <c r="M100" s="67">
        <v>-0.55912399999999995</v>
      </c>
      <c r="N100" s="104">
        <v>45</v>
      </c>
      <c r="O100" s="102">
        <f t="shared" si="28"/>
        <v>100134.591398</v>
      </c>
      <c r="P100" s="66">
        <f t="shared" si="29"/>
        <v>97030.401339999997</v>
      </c>
      <c r="Q100" s="66">
        <f t="shared" si="30"/>
        <v>97355.718267999997</v>
      </c>
      <c r="R100" s="65">
        <f t="shared" si="31"/>
        <v>100428.533492</v>
      </c>
      <c r="S100" s="64">
        <f t="shared" si="32"/>
        <v>93974.091633999997</v>
      </c>
      <c r="U100" s="62">
        <f t="shared" si="38"/>
        <v>99707.529547666665</v>
      </c>
      <c r="V100" s="62">
        <f t="shared" si="39"/>
        <v>96970.512681333334</v>
      </c>
      <c r="W100" s="62">
        <f t="shared" si="40"/>
        <v>97066.488981999995</v>
      </c>
      <c r="X100" s="68"/>
      <c r="Y100" s="68"/>
      <c r="AA100" s="60">
        <f t="shared" si="33"/>
        <v>-2.0366000000000002E-2</v>
      </c>
      <c r="AB100" s="60">
        <f t="shared" si="34"/>
        <v>-0.19842000000000001</v>
      </c>
      <c r="AC100" s="60">
        <f t="shared" si="35"/>
        <v>-0.17893200000000001</v>
      </c>
      <c r="AD100" s="60">
        <f t="shared" si="36"/>
        <v>-3.5740000000000008E-3</v>
      </c>
      <c r="AE100" s="60">
        <f t="shared" si="37"/>
        <v>-0.37234099999999992</v>
      </c>
    </row>
    <row r="101" spans="7:31">
      <c r="G101" s="68"/>
      <c r="H101" s="68"/>
      <c r="I101" s="110">
        <v>-4.5261999999999997E-2</v>
      </c>
      <c r="J101" s="69">
        <v>-0.22564799999999999</v>
      </c>
      <c r="K101" s="69">
        <v>-0.40490799999999999</v>
      </c>
      <c r="L101" s="68">
        <v>-3.6590999999999999E-2</v>
      </c>
      <c r="M101" s="67">
        <v>-0.55729700000000004</v>
      </c>
      <c r="N101" s="104">
        <v>46</v>
      </c>
      <c r="O101" s="102">
        <f t="shared" si="28"/>
        <v>99741.737299</v>
      </c>
      <c r="P101" s="66">
        <f t="shared" si="29"/>
        <v>97012.751841000005</v>
      </c>
      <c r="Q101" s="66">
        <f t="shared" si="30"/>
        <v>96988.718676000004</v>
      </c>
      <c r="R101" s="65">
        <f t="shared" si="31"/>
        <v>100407.585968</v>
      </c>
      <c r="S101" s="64">
        <f t="shared" si="32"/>
        <v>94006.111636000001</v>
      </c>
      <c r="U101" s="62">
        <f t="shared" si="38"/>
        <v>99812.199916333353</v>
      </c>
      <c r="V101" s="62">
        <f t="shared" si="39"/>
        <v>97020.115962333337</v>
      </c>
      <c r="W101" s="62">
        <f t="shared" si="40"/>
        <v>97095.577830000009</v>
      </c>
      <c r="X101" s="68"/>
      <c r="Y101" s="68"/>
      <c r="AA101" s="60">
        <f t="shared" si="33"/>
        <v>-4.2882999999999998E-2</v>
      </c>
      <c r="AB101" s="60">
        <f t="shared" si="34"/>
        <v>-0.199433</v>
      </c>
      <c r="AC101" s="60">
        <f t="shared" si="35"/>
        <v>-0.19972399999999998</v>
      </c>
      <c r="AD101" s="60">
        <f t="shared" si="36"/>
        <v>-4.7960000000000017E-3</v>
      </c>
      <c r="AE101" s="60">
        <f t="shared" si="37"/>
        <v>-0.37051400000000001</v>
      </c>
    </row>
    <row r="102" spans="7:31">
      <c r="G102" s="68"/>
      <c r="H102" s="68"/>
      <c r="I102" s="110">
        <v>-1.7236000000000001E-2</v>
      </c>
      <c r="J102" s="69">
        <v>-0.21573500000000001</v>
      </c>
      <c r="K102" s="69">
        <v>-0.38483400000000001</v>
      </c>
      <c r="L102" s="68">
        <v>-4.0265000000000002E-2</v>
      </c>
      <c r="M102" s="67">
        <v>-0.55787900000000001</v>
      </c>
      <c r="N102" s="104">
        <v>47</v>
      </c>
      <c r="O102" s="102">
        <f t="shared" si="28"/>
        <v>100230.706921</v>
      </c>
      <c r="P102" s="66">
        <f t="shared" si="29"/>
        <v>97185.466039999999</v>
      </c>
      <c r="Q102" s="66">
        <f t="shared" si="30"/>
        <v>97343.044850000006</v>
      </c>
      <c r="R102" s="65">
        <f t="shared" si="31"/>
        <v>100344.60626</v>
      </c>
      <c r="S102" s="64">
        <f t="shared" si="32"/>
        <v>93995.911504000003</v>
      </c>
      <c r="U102" s="62">
        <f t="shared" si="38"/>
        <v>100035.67853933333</v>
      </c>
      <c r="V102" s="62">
        <f t="shared" si="39"/>
        <v>97076.206407000005</v>
      </c>
      <c r="W102" s="62">
        <f t="shared" si="40"/>
        <v>97229.160598000002</v>
      </c>
      <c r="X102" s="68"/>
      <c r="Y102" s="68"/>
      <c r="AA102" s="60">
        <f t="shared" si="33"/>
        <v>-1.4857000000000002E-2</v>
      </c>
      <c r="AB102" s="60">
        <f t="shared" si="34"/>
        <v>-0.18952000000000002</v>
      </c>
      <c r="AC102" s="60">
        <f t="shared" si="35"/>
        <v>-0.17965</v>
      </c>
      <c r="AD102" s="60">
        <f t="shared" si="36"/>
        <v>-8.4700000000000053E-3</v>
      </c>
      <c r="AE102" s="60">
        <f t="shared" si="37"/>
        <v>-0.37109599999999998</v>
      </c>
    </row>
    <row r="103" spans="7:31">
      <c r="G103" s="68"/>
      <c r="H103" s="68"/>
      <c r="I103" s="110">
        <v>-3.6173999999999998E-2</v>
      </c>
      <c r="J103" s="69">
        <v>-0.21687200000000001</v>
      </c>
      <c r="K103" s="69">
        <v>-0.40051599999999998</v>
      </c>
      <c r="L103" s="68">
        <v>-3.2554E-2</v>
      </c>
      <c r="M103" s="67">
        <v>-0.55511100000000002</v>
      </c>
      <c r="N103" s="104">
        <v>48</v>
      </c>
      <c r="O103" s="102">
        <f t="shared" si="28"/>
        <v>99900.295635000002</v>
      </c>
      <c r="P103" s="66">
        <f t="shared" si="29"/>
        <v>97165.656088999996</v>
      </c>
      <c r="Q103" s="66">
        <f t="shared" si="30"/>
        <v>97066.241867999997</v>
      </c>
      <c r="R103" s="65">
        <f t="shared" si="31"/>
        <v>100476.788222</v>
      </c>
      <c r="S103" s="64">
        <f t="shared" si="32"/>
        <v>94044.423471999995</v>
      </c>
      <c r="U103" s="62">
        <f t="shared" si="38"/>
        <v>99957.579951666659</v>
      </c>
      <c r="V103" s="62">
        <f t="shared" si="39"/>
        <v>97121.291323333338</v>
      </c>
      <c r="W103" s="62">
        <f t="shared" si="40"/>
        <v>97132.668464666684</v>
      </c>
      <c r="X103" s="68"/>
      <c r="Y103" s="68"/>
      <c r="AA103" s="60">
        <f t="shared" si="33"/>
        <v>-3.3794999999999999E-2</v>
      </c>
      <c r="AB103" s="60">
        <f t="shared" si="34"/>
        <v>-0.19065700000000002</v>
      </c>
      <c r="AC103" s="60">
        <f t="shared" si="35"/>
        <v>-0.19533199999999998</v>
      </c>
      <c r="AD103" s="60">
        <f t="shared" si="36"/>
        <v>-7.5900000000000273E-4</v>
      </c>
      <c r="AE103" s="60">
        <f t="shared" si="37"/>
        <v>-0.36832799999999999</v>
      </c>
    </row>
    <row r="104" spans="7:31">
      <c r="G104" s="68"/>
      <c r="H104" s="68"/>
      <c r="I104" s="110">
        <v>-1.8692E-2</v>
      </c>
      <c r="J104" s="69">
        <v>-0.22009100000000001</v>
      </c>
      <c r="K104" s="69">
        <v>-0.39112799999999998</v>
      </c>
      <c r="L104" s="68">
        <v>-3.2723000000000002E-2</v>
      </c>
      <c r="M104" s="67">
        <v>-0.55778300000000003</v>
      </c>
      <c r="N104" s="104">
        <v>49</v>
      </c>
      <c r="O104" s="102">
        <f t="shared" si="28"/>
        <v>100205.304089</v>
      </c>
      <c r="P104" s="66">
        <f t="shared" si="29"/>
        <v>97109.571452000004</v>
      </c>
      <c r="Q104" s="66">
        <f t="shared" si="30"/>
        <v>97231.949456000002</v>
      </c>
      <c r="R104" s="65">
        <f t="shared" si="31"/>
        <v>100473.89122400001</v>
      </c>
      <c r="S104" s="64">
        <f t="shared" si="32"/>
        <v>93997.593999999997</v>
      </c>
      <c r="U104" s="62">
        <f t="shared" si="38"/>
        <v>100112.10221500001</v>
      </c>
      <c r="V104" s="62">
        <f t="shared" si="39"/>
        <v>97153.564526999995</v>
      </c>
      <c r="W104" s="62">
        <f t="shared" si="40"/>
        <v>97213.745391333345</v>
      </c>
      <c r="X104" s="68"/>
      <c r="Y104" s="68"/>
      <c r="AA104" s="60">
        <f t="shared" si="33"/>
        <v>-1.6313000000000001E-2</v>
      </c>
      <c r="AB104" s="60">
        <f t="shared" si="34"/>
        <v>-0.19387600000000002</v>
      </c>
      <c r="AC104" s="60">
        <f t="shared" si="35"/>
        <v>-0.18594399999999997</v>
      </c>
      <c r="AD104" s="60">
        <f t="shared" si="36"/>
        <v>-9.2800000000000521E-4</v>
      </c>
      <c r="AE104" s="60">
        <f t="shared" si="37"/>
        <v>-0.371</v>
      </c>
    </row>
    <row r="105" spans="7:31">
      <c r="G105" s="68"/>
      <c r="H105" s="68"/>
      <c r="I105" s="110">
        <v>-2.8701999999999998E-2</v>
      </c>
      <c r="J105" s="69">
        <v>-0.212198</v>
      </c>
      <c r="K105" s="69">
        <v>-0.398206</v>
      </c>
      <c r="L105" s="68">
        <v>-3.3149999999999999E-2</v>
      </c>
      <c r="M105" s="67">
        <v>-0.55888599999999999</v>
      </c>
      <c r="N105" s="104">
        <v>50</v>
      </c>
      <c r="O105" s="102">
        <f t="shared" si="28"/>
        <v>100030.659619</v>
      </c>
      <c r="P105" s="66">
        <f t="shared" si="29"/>
        <v>97247.091191</v>
      </c>
      <c r="Q105" s="66">
        <f t="shared" si="30"/>
        <v>97107.015677999996</v>
      </c>
      <c r="R105" s="65">
        <f t="shared" si="31"/>
        <v>100466.57159000001</v>
      </c>
      <c r="S105" s="64">
        <f t="shared" si="32"/>
        <v>93978.262822000004</v>
      </c>
      <c r="U105" s="62">
        <f t="shared" si="38"/>
        <v>100045.419781</v>
      </c>
      <c r="V105" s="62">
        <f t="shared" si="39"/>
        <v>97174.10624400001</v>
      </c>
      <c r="W105" s="62">
        <f t="shared" si="40"/>
        <v>97135.06900066667</v>
      </c>
      <c r="X105" s="68"/>
      <c r="Y105" s="68"/>
      <c r="AA105" s="60">
        <f t="shared" si="33"/>
        <v>-2.6322999999999999E-2</v>
      </c>
      <c r="AB105" s="60">
        <f t="shared" si="34"/>
        <v>-0.18598300000000001</v>
      </c>
      <c r="AC105" s="60">
        <f t="shared" si="35"/>
        <v>-0.193022</v>
      </c>
      <c r="AD105" s="60">
        <f t="shared" si="36"/>
        <v>-1.355000000000002E-3</v>
      </c>
      <c r="AE105" s="60">
        <f t="shared" si="37"/>
        <v>-0.37210299999999996</v>
      </c>
    </row>
    <row r="106" spans="7:31">
      <c r="G106" s="68"/>
      <c r="H106" s="68"/>
      <c r="I106" s="110">
        <v>-2.8128E-2</v>
      </c>
      <c r="J106" s="69">
        <v>-0.20932400000000001</v>
      </c>
      <c r="K106" s="69">
        <v>-0.39905600000000002</v>
      </c>
      <c r="L106" s="68">
        <v>-3.7134E-2</v>
      </c>
      <c r="M106" s="67">
        <v>-0.558751</v>
      </c>
      <c r="N106" s="104">
        <v>51</v>
      </c>
      <c r="O106" s="102">
        <f t="shared" si="28"/>
        <v>100040.674197</v>
      </c>
      <c r="P106" s="66">
        <f t="shared" si="29"/>
        <v>97297.164892999994</v>
      </c>
      <c r="Q106" s="66">
        <f t="shared" si="30"/>
        <v>97092.012327999997</v>
      </c>
      <c r="R106" s="65">
        <f t="shared" si="31"/>
        <v>100398.277862</v>
      </c>
      <c r="S106" s="64">
        <f t="shared" si="32"/>
        <v>93980.628832000002</v>
      </c>
      <c r="U106" s="62">
        <f t="shared" si="38"/>
        <v>100092.212635</v>
      </c>
      <c r="V106" s="62">
        <f t="shared" si="39"/>
        <v>97217.942511999994</v>
      </c>
      <c r="W106" s="62">
        <f t="shared" si="40"/>
        <v>97143.659153999994</v>
      </c>
      <c r="X106" s="68"/>
      <c r="Y106" s="68"/>
      <c r="AA106" s="60">
        <f t="shared" si="33"/>
        <v>-2.5749000000000001E-2</v>
      </c>
      <c r="AB106" s="60">
        <f t="shared" si="34"/>
        <v>-0.18310900000000002</v>
      </c>
      <c r="AC106" s="60">
        <f t="shared" si="35"/>
        <v>-0.19387200000000002</v>
      </c>
      <c r="AD106" s="60">
        <f t="shared" si="36"/>
        <v>-5.3390000000000035E-3</v>
      </c>
      <c r="AE106" s="60">
        <f t="shared" si="37"/>
        <v>-0.37196799999999997</v>
      </c>
    </row>
    <row r="107" spans="7:31">
      <c r="G107" s="68"/>
      <c r="H107" s="68"/>
      <c r="I107" s="110">
        <v>-1.193E-2</v>
      </c>
      <c r="J107" s="69">
        <v>-0.207011</v>
      </c>
      <c r="K107" s="69">
        <v>-0.38917000000000002</v>
      </c>
      <c r="L107" s="68">
        <v>-4.1888000000000002E-2</v>
      </c>
      <c r="M107" s="67">
        <v>-0.55629499999999998</v>
      </c>
      <c r="N107" s="104">
        <v>52</v>
      </c>
      <c r="O107" s="102">
        <f t="shared" si="28"/>
        <v>100323.280703</v>
      </c>
      <c r="P107" s="66">
        <f t="shared" si="29"/>
        <v>97337.464292000004</v>
      </c>
      <c r="Q107" s="66">
        <f t="shared" si="30"/>
        <v>97266.510114000004</v>
      </c>
      <c r="R107" s="65">
        <f t="shared" si="31"/>
        <v>100316.78479400001</v>
      </c>
      <c r="S107" s="64">
        <f t="shared" si="32"/>
        <v>94023.672688000006</v>
      </c>
      <c r="U107" s="62">
        <f t="shared" si="38"/>
        <v>100131.53817299999</v>
      </c>
      <c r="V107" s="62">
        <f t="shared" si="39"/>
        <v>97293.906791999994</v>
      </c>
      <c r="W107" s="62">
        <f t="shared" si="40"/>
        <v>97155.179373333332</v>
      </c>
      <c r="X107" s="68"/>
      <c r="Y107" s="68"/>
      <c r="AA107" s="60">
        <f t="shared" si="33"/>
        <v>-9.5510000000000005E-3</v>
      </c>
      <c r="AB107" s="60">
        <f t="shared" si="34"/>
        <v>-0.18079600000000001</v>
      </c>
      <c r="AC107" s="60">
        <f t="shared" si="35"/>
        <v>-0.18398600000000001</v>
      </c>
      <c r="AD107" s="60">
        <f t="shared" si="36"/>
        <v>-1.0093000000000005E-2</v>
      </c>
      <c r="AE107" s="60">
        <f t="shared" si="37"/>
        <v>-0.36951199999999995</v>
      </c>
    </row>
    <row r="108" spans="7:31">
      <c r="G108" s="68"/>
      <c r="H108" s="68"/>
      <c r="I108" s="110">
        <v>-1.2409999999999999E-2</v>
      </c>
      <c r="J108" s="69">
        <v>-0.20427799999999999</v>
      </c>
      <c r="K108" s="69">
        <v>-0.39131100000000002</v>
      </c>
      <c r="L108" s="68">
        <v>-3.2834000000000002E-2</v>
      </c>
      <c r="M108" s="67">
        <v>-0.55563099999999999</v>
      </c>
      <c r="N108" s="104">
        <v>53</v>
      </c>
      <c r="O108" s="102">
        <f t="shared" si="28"/>
        <v>100314.906143</v>
      </c>
      <c r="P108" s="66">
        <f t="shared" si="29"/>
        <v>97385.081351000001</v>
      </c>
      <c r="Q108" s="66">
        <f t="shared" si="30"/>
        <v>97228.719322999998</v>
      </c>
      <c r="R108" s="65">
        <f t="shared" si="31"/>
        <v>100471.98846199999</v>
      </c>
      <c r="S108" s="64">
        <f t="shared" si="32"/>
        <v>94035.309951999996</v>
      </c>
      <c r="U108" s="62">
        <f t="shared" si="38"/>
        <v>100226.28701433334</v>
      </c>
      <c r="V108" s="62">
        <f t="shared" si="39"/>
        <v>97339.90351199999</v>
      </c>
      <c r="W108" s="62">
        <f t="shared" si="40"/>
        <v>97195.747254999995</v>
      </c>
      <c r="X108" s="68"/>
      <c r="Y108" s="68"/>
      <c r="AA108" s="60">
        <f t="shared" si="33"/>
        <v>-1.0030999999999998E-2</v>
      </c>
      <c r="AB108" s="60">
        <f t="shared" si="34"/>
        <v>-0.178063</v>
      </c>
      <c r="AC108" s="60">
        <f t="shared" si="35"/>
        <v>-0.18612700000000001</v>
      </c>
      <c r="AD108" s="60">
        <f t="shared" si="36"/>
        <v>-1.0390000000000052E-3</v>
      </c>
      <c r="AE108" s="60">
        <f t="shared" si="37"/>
        <v>-0.36884799999999995</v>
      </c>
    </row>
    <row r="109" spans="7:31">
      <c r="G109" s="68"/>
      <c r="H109" s="68"/>
      <c r="I109" s="110">
        <v>-2.1815000000000001E-2</v>
      </c>
      <c r="J109" s="69">
        <v>-0.20221600000000001</v>
      </c>
      <c r="K109" s="69">
        <v>-0.40090100000000001</v>
      </c>
      <c r="L109" s="68">
        <v>-3.1607000000000003E-2</v>
      </c>
      <c r="M109" s="67">
        <v>-0.55648200000000003</v>
      </c>
      <c r="N109" s="104">
        <v>54</v>
      </c>
      <c r="O109" s="102">
        <f t="shared" ref="O109:O140" si="41">(17447*AA109)-87.083+$B$7</f>
        <v>100150.817108</v>
      </c>
      <c r="P109" s="66">
        <f t="shared" ref="P109:P140" si="42">(17423*AB109)-89.527+$B$7</f>
        <v>97421.007576999997</v>
      </c>
      <c r="Q109" s="66">
        <f t="shared" ref="Q109:Q140" si="43">(17651*AC109)-62.953+$B$7</f>
        <v>97059.446232999995</v>
      </c>
      <c r="R109" s="65">
        <f t="shared" ref="R109:R140" si="44">(17142*AD109)-87.201+$B$7</f>
        <v>100493.021696</v>
      </c>
      <c r="S109" s="64">
        <f t="shared" ref="S109:S140" si="45">(17526*AE109)-77.26+$B$7</f>
        <v>94020.395325999998</v>
      </c>
      <c r="U109" s="62">
        <f t="shared" si="38"/>
        <v>100263.00131800001</v>
      </c>
      <c r="V109" s="62">
        <f t="shared" si="39"/>
        <v>97381.184406666667</v>
      </c>
      <c r="W109" s="62">
        <f t="shared" si="40"/>
        <v>97184.891890000014</v>
      </c>
      <c r="X109" s="68"/>
      <c r="Y109" s="68"/>
      <c r="AA109" s="60">
        <f t="shared" si="33"/>
        <v>-1.9436000000000002E-2</v>
      </c>
      <c r="AB109" s="60">
        <f t="shared" si="34"/>
        <v>-0.17600100000000002</v>
      </c>
      <c r="AC109" s="60">
        <f t="shared" si="35"/>
        <v>-0.195717</v>
      </c>
      <c r="AD109" s="60">
        <f t="shared" si="36"/>
        <v>1.8799999999999373E-4</v>
      </c>
      <c r="AE109" s="60">
        <f t="shared" si="37"/>
        <v>-0.369699</v>
      </c>
    </row>
    <row r="110" spans="7:31">
      <c r="G110" s="68"/>
      <c r="H110" s="68"/>
      <c r="I110" s="110">
        <v>-1.2473E-2</v>
      </c>
      <c r="J110" s="69">
        <v>-0.20069500000000001</v>
      </c>
      <c r="K110" s="69">
        <v>-0.40113199999999999</v>
      </c>
      <c r="L110" s="68">
        <v>-4.1866E-2</v>
      </c>
      <c r="M110" s="67">
        <v>-0.55631299999999995</v>
      </c>
      <c r="N110" s="104">
        <v>55</v>
      </c>
      <c r="O110" s="102">
        <f t="shared" si="41"/>
        <v>100313.80698199999</v>
      </c>
      <c r="P110" s="66">
        <f t="shared" si="42"/>
        <v>97447.507960000003</v>
      </c>
      <c r="Q110" s="66">
        <f t="shared" si="43"/>
        <v>97055.368852</v>
      </c>
      <c r="R110" s="65">
        <f t="shared" si="44"/>
        <v>100317.161918</v>
      </c>
      <c r="S110" s="64">
        <f t="shared" si="45"/>
        <v>94023.357220000005</v>
      </c>
      <c r="U110" s="62">
        <f t="shared" si="38"/>
        <v>100259.84341099999</v>
      </c>
      <c r="V110" s="62">
        <f t="shared" si="39"/>
        <v>97417.865629333348</v>
      </c>
      <c r="W110" s="62">
        <f t="shared" si="40"/>
        <v>97114.511469333331</v>
      </c>
      <c r="X110" s="68"/>
      <c r="Y110" s="68"/>
      <c r="AA110" s="60">
        <f t="shared" si="33"/>
        <v>-1.0093999999999999E-2</v>
      </c>
      <c r="AB110" s="60">
        <f t="shared" si="34"/>
        <v>-0.17448000000000002</v>
      </c>
      <c r="AC110" s="60">
        <f t="shared" si="35"/>
        <v>-0.19594799999999998</v>
      </c>
      <c r="AD110" s="60">
        <f t="shared" si="36"/>
        <v>-1.0071000000000004E-2</v>
      </c>
      <c r="AE110" s="60">
        <f t="shared" si="37"/>
        <v>-0.36952999999999991</v>
      </c>
    </row>
    <row r="111" spans="7:31">
      <c r="G111" s="68"/>
      <c r="H111" s="68"/>
      <c r="I111" s="110">
        <v>-8.6459999999999992E-3</v>
      </c>
      <c r="J111" s="69">
        <v>-0.203013</v>
      </c>
      <c r="K111" s="69">
        <v>-0.39560200000000001</v>
      </c>
      <c r="L111" s="68">
        <v>-3.1628000000000003E-2</v>
      </c>
      <c r="M111" s="67">
        <v>-0.55692299999999995</v>
      </c>
      <c r="N111" s="104">
        <v>56</v>
      </c>
      <c r="O111" s="102">
        <f t="shared" si="41"/>
        <v>100380.576651</v>
      </c>
      <c r="P111" s="66">
        <f t="shared" si="42"/>
        <v>97407.121446000005</v>
      </c>
      <c r="Q111" s="66">
        <f t="shared" si="43"/>
        <v>97152.978881999996</v>
      </c>
      <c r="R111" s="65">
        <f t="shared" si="44"/>
        <v>100492.661714</v>
      </c>
      <c r="S111" s="64">
        <f t="shared" si="45"/>
        <v>94012.666360000003</v>
      </c>
      <c r="U111" s="62">
        <f t="shared" ref="U111:U142" si="46">AVERAGE(O109:O111)</f>
        <v>100281.73358033334</v>
      </c>
      <c r="V111" s="62">
        <f t="shared" ref="V111:V142" si="47">AVERAGE(P109:P111)</f>
        <v>97425.212327666653</v>
      </c>
      <c r="W111" s="62">
        <f t="shared" ref="W111:W142" si="48">AVERAGE(Q109:Q111)</f>
        <v>97089.264655666659</v>
      </c>
      <c r="X111" s="68"/>
      <c r="Y111" s="68"/>
      <c r="AA111" s="60">
        <f t="shared" si="33"/>
        <v>-6.2669999999999991E-3</v>
      </c>
      <c r="AB111" s="60">
        <f t="shared" si="34"/>
        <v>-0.17679800000000001</v>
      </c>
      <c r="AC111" s="60">
        <f t="shared" si="35"/>
        <v>-0.190418</v>
      </c>
      <c r="AD111" s="60">
        <f t="shared" si="36"/>
        <v>1.6699999999999354E-4</v>
      </c>
      <c r="AE111" s="60">
        <f t="shared" si="37"/>
        <v>-0.37013999999999991</v>
      </c>
    </row>
    <row r="112" spans="7:31">
      <c r="G112" s="68"/>
      <c r="H112" s="68"/>
      <c r="I112" s="110">
        <v>-8.1919999999999996E-3</v>
      </c>
      <c r="J112" s="69">
        <v>-0.19950499999999999</v>
      </c>
      <c r="K112" s="69">
        <v>-0.38895299999999999</v>
      </c>
      <c r="L112" s="68">
        <v>-3.6695999999999999E-2</v>
      </c>
      <c r="M112" s="67">
        <v>-0.55618100000000004</v>
      </c>
      <c r="N112" s="104">
        <v>57</v>
      </c>
      <c r="O112" s="102">
        <f t="shared" si="41"/>
        <v>100388.49758900001</v>
      </c>
      <c r="P112" s="66">
        <f t="shared" si="42"/>
        <v>97468.241330000004</v>
      </c>
      <c r="Q112" s="66">
        <f t="shared" si="43"/>
        <v>97270.340381000002</v>
      </c>
      <c r="R112" s="65">
        <f t="shared" si="44"/>
        <v>100405.786058</v>
      </c>
      <c r="S112" s="64">
        <f t="shared" si="45"/>
        <v>94025.670652000001</v>
      </c>
      <c r="U112" s="62">
        <f t="shared" si="46"/>
        <v>100360.96040733333</v>
      </c>
      <c r="V112" s="62">
        <f t="shared" si="47"/>
        <v>97440.956912000009</v>
      </c>
      <c r="W112" s="62">
        <f t="shared" si="48"/>
        <v>97159.562705000004</v>
      </c>
      <c r="X112" s="68"/>
      <c r="Y112" s="68"/>
      <c r="AA112" s="60">
        <f t="shared" si="33"/>
        <v>-5.8129999999999996E-3</v>
      </c>
      <c r="AB112" s="60">
        <f t="shared" si="34"/>
        <v>-0.17329</v>
      </c>
      <c r="AC112" s="60">
        <f t="shared" si="35"/>
        <v>-0.18376899999999999</v>
      </c>
      <c r="AD112" s="60">
        <f t="shared" si="36"/>
        <v>-4.9010000000000026E-3</v>
      </c>
      <c r="AE112" s="60">
        <f t="shared" si="37"/>
        <v>-0.369398</v>
      </c>
    </row>
    <row r="113" spans="7:31">
      <c r="G113" s="68"/>
      <c r="H113" s="68"/>
      <c r="I113" s="110">
        <v>-8.0929999999999995E-3</v>
      </c>
      <c r="J113" s="69">
        <v>-0.19914699999999999</v>
      </c>
      <c r="K113" s="69">
        <v>-0.39519100000000001</v>
      </c>
      <c r="L113" s="68">
        <v>-3.3307000000000003E-2</v>
      </c>
      <c r="M113" s="67">
        <v>-0.55607399999999996</v>
      </c>
      <c r="N113" s="104">
        <v>58</v>
      </c>
      <c r="O113" s="102">
        <f t="shared" si="41"/>
        <v>100390.224842</v>
      </c>
      <c r="P113" s="66">
        <f t="shared" si="42"/>
        <v>97474.478764</v>
      </c>
      <c r="Q113" s="66">
        <f t="shared" si="43"/>
        <v>97160.233443000005</v>
      </c>
      <c r="R113" s="65">
        <f t="shared" si="44"/>
        <v>100463.880296</v>
      </c>
      <c r="S113" s="64">
        <f t="shared" si="45"/>
        <v>94027.545933999994</v>
      </c>
      <c r="U113" s="62">
        <f t="shared" si="46"/>
        <v>100386.43302733333</v>
      </c>
      <c r="V113" s="62">
        <f t="shared" si="47"/>
        <v>97449.947180000003</v>
      </c>
      <c r="W113" s="62">
        <f t="shared" si="48"/>
        <v>97194.517568666663</v>
      </c>
      <c r="X113" s="68"/>
      <c r="Y113" s="68"/>
      <c r="AA113" s="60">
        <f t="shared" si="33"/>
        <v>-5.7139999999999995E-3</v>
      </c>
      <c r="AB113" s="60">
        <f t="shared" si="34"/>
        <v>-0.172932</v>
      </c>
      <c r="AC113" s="60">
        <f t="shared" si="35"/>
        <v>-0.19000700000000001</v>
      </c>
      <c r="AD113" s="60">
        <f t="shared" si="36"/>
        <v>-1.5120000000000064E-3</v>
      </c>
      <c r="AE113" s="60">
        <f t="shared" si="37"/>
        <v>-0.36929099999999992</v>
      </c>
    </row>
    <row r="114" spans="7:31">
      <c r="G114" s="68"/>
      <c r="H114" s="68"/>
      <c r="I114" s="110">
        <v>-1.0194E-2</v>
      </c>
      <c r="J114" s="69">
        <v>-0.206122</v>
      </c>
      <c r="K114" s="69">
        <v>-0.393513</v>
      </c>
      <c r="L114" s="68">
        <v>-4.0740999999999999E-2</v>
      </c>
      <c r="M114" s="67">
        <v>-0.55707099999999998</v>
      </c>
      <c r="N114" s="104">
        <v>59</v>
      </c>
      <c r="O114" s="102">
        <f t="shared" si="41"/>
        <v>100353.56869499999</v>
      </c>
      <c r="P114" s="66">
        <f t="shared" si="42"/>
        <v>97352.953339</v>
      </c>
      <c r="Q114" s="66">
        <f t="shared" si="43"/>
        <v>97189.851821000004</v>
      </c>
      <c r="R114" s="65">
        <f t="shared" si="44"/>
        <v>100336.446668</v>
      </c>
      <c r="S114" s="64">
        <f t="shared" si="45"/>
        <v>94010.072511999999</v>
      </c>
      <c r="U114" s="62">
        <f t="shared" si="46"/>
        <v>100377.43037533334</v>
      </c>
      <c r="V114" s="62">
        <f t="shared" si="47"/>
        <v>97431.891144333335</v>
      </c>
      <c r="W114" s="62">
        <f t="shared" si="48"/>
        <v>97206.808548333342</v>
      </c>
      <c r="X114" s="68"/>
      <c r="Y114" s="68"/>
      <c r="AA114" s="60">
        <f t="shared" si="33"/>
        <v>-7.814999999999999E-3</v>
      </c>
      <c r="AB114" s="60">
        <f t="shared" si="34"/>
        <v>-0.17990700000000001</v>
      </c>
      <c r="AC114" s="60">
        <f t="shared" si="35"/>
        <v>-0.188329</v>
      </c>
      <c r="AD114" s="60">
        <f t="shared" si="36"/>
        <v>-8.9460000000000026E-3</v>
      </c>
      <c r="AE114" s="60">
        <f t="shared" si="37"/>
        <v>-0.37028799999999995</v>
      </c>
    </row>
    <row r="115" spans="7:31">
      <c r="G115" s="68"/>
      <c r="H115" s="68"/>
      <c r="I115" s="110">
        <v>-8.1379999999999994E-3</v>
      </c>
      <c r="J115" s="69">
        <v>-0.19552800000000001</v>
      </c>
      <c r="K115" s="69">
        <v>-0.39638800000000002</v>
      </c>
      <c r="L115" s="68">
        <v>-3.1627000000000002E-2</v>
      </c>
      <c r="M115" s="67">
        <v>-0.55404500000000001</v>
      </c>
      <c r="N115" s="104">
        <v>60</v>
      </c>
      <c r="O115" s="102">
        <f t="shared" si="41"/>
        <v>100389.439727</v>
      </c>
      <c r="P115" s="66">
        <f t="shared" si="42"/>
        <v>97537.532600999999</v>
      </c>
      <c r="Q115" s="66">
        <f t="shared" si="43"/>
        <v>97139.105196000004</v>
      </c>
      <c r="R115" s="65">
        <f t="shared" si="44"/>
        <v>100492.678856</v>
      </c>
      <c r="S115" s="64">
        <f t="shared" si="45"/>
        <v>94063.106188000005</v>
      </c>
      <c r="U115" s="62">
        <f t="shared" si="46"/>
        <v>100377.74442133332</v>
      </c>
      <c r="V115" s="62">
        <f t="shared" si="47"/>
        <v>97454.988234666656</v>
      </c>
      <c r="W115" s="62">
        <f t="shared" si="48"/>
        <v>97163.063486666666</v>
      </c>
      <c r="X115" s="68"/>
      <c r="Y115" s="68"/>
      <c r="AA115" s="60">
        <f t="shared" si="33"/>
        <v>-5.7589999999999994E-3</v>
      </c>
      <c r="AB115" s="60">
        <f t="shared" si="34"/>
        <v>-0.16931300000000002</v>
      </c>
      <c r="AC115" s="60">
        <f t="shared" si="35"/>
        <v>-0.19120400000000001</v>
      </c>
      <c r="AD115" s="60">
        <f t="shared" si="36"/>
        <v>1.6799999999999454E-4</v>
      </c>
      <c r="AE115" s="60">
        <f t="shared" si="37"/>
        <v>-0.36726199999999998</v>
      </c>
    </row>
    <row r="116" spans="7:31">
      <c r="G116" s="68"/>
      <c r="H116" s="68"/>
      <c r="I116" s="110">
        <v>-5.9030000000000003E-3</v>
      </c>
      <c r="J116" s="69">
        <v>-0.20676800000000001</v>
      </c>
      <c r="K116" s="69">
        <v>-0.38204199999999999</v>
      </c>
      <c r="L116" s="68">
        <v>-3.5185000000000001E-2</v>
      </c>
      <c r="M116" s="67">
        <v>-0.55762999999999996</v>
      </c>
      <c r="N116" s="104">
        <v>61</v>
      </c>
      <c r="O116" s="102">
        <f t="shared" si="41"/>
        <v>100428.433772</v>
      </c>
      <c r="P116" s="66">
        <f t="shared" si="42"/>
        <v>97341.698080999995</v>
      </c>
      <c r="Q116" s="66">
        <f t="shared" si="43"/>
        <v>97392.326442000005</v>
      </c>
      <c r="R116" s="65">
        <f t="shared" si="44"/>
        <v>100431.68762</v>
      </c>
      <c r="S116" s="64">
        <f t="shared" si="45"/>
        <v>94000.275477999996</v>
      </c>
      <c r="U116" s="62">
        <f t="shared" si="46"/>
        <v>100390.48073133333</v>
      </c>
      <c r="V116" s="62">
        <f t="shared" si="47"/>
        <v>97410.728006999998</v>
      </c>
      <c r="W116" s="62">
        <f t="shared" si="48"/>
        <v>97240.427819666671</v>
      </c>
      <c r="X116" s="68"/>
      <c r="Y116" s="68"/>
      <c r="AA116" s="60">
        <f t="shared" si="33"/>
        <v>-3.5240000000000002E-3</v>
      </c>
      <c r="AB116" s="60">
        <f t="shared" si="34"/>
        <v>-0.18055300000000002</v>
      </c>
      <c r="AC116" s="60">
        <f t="shared" si="35"/>
        <v>-0.17685799999999999</v>
      </c>
      <c r="AD116" s="60">
        <f t="shared" si="36"/>
        <v>-3.3900000000000041E-3</v>
      </c>
      <c r="AE116" s="60">
        <f t="shared" si="37"/>
        <v>-0.37084699999999993</v>
      </c>
    </row>
    <row r="117" spans="7:31">
      <c r="G117" s="68"/>
      <c r="H117" s="68"/>
      <c r="I117" s="110">
        <v>-9.7149999999999997E-3</v>
      </c>
      <c r="J117" s="69">
        <v>-0.21130599999999999</v>
      </c>
      <c r="K117" s="69">
        <v>-0.392341</v>
      </c>
      <c r="L117" s="68">
        <v>-3.3377999999999998E-2</v>
      </c>
      <c r="M117" s="67">
        <v>-0.56002399999999997</v>
      </c>
      <c r="N117" s="104">
        <v>62</v>
      </c>
      <c r="O117" s="102">
        <f t="shared" si="41"/>
        <v>100361.925808</v>
      </c>
      <c r="P117" s="66">
        <f t="shared" si="42"/>
        <v>97262.632507000002</v>
      </c>
      <c r="Q117" s="66">
        <f t="shared" si="43"/>
        <v>97210.538793</v>
      </c>
      <c r="R117" s="65">
        <f t="shared" si="44"/>
        <v>100462.663214</v>
      </c>
      <c r="S117" s="64">
        <f t="shared" si="45"/>
        <v>93958.318234000006</v>
      </c>
      <c r="U117" s="62">
        <f t="shared" si="46"/>
        <v>100393.26643566666</v>
      </c>
      <c r="V117" s="62">
        <f t="shared" si="47"/>
        <v>97380.621062999999</v>
      </c>
      <c r="W117" s="62">
        <f t="shared" si="48"/>
        <v>97247.323476999998</v>
      </c>
      <c r="X117" s="68"/>
      <c r="Y117" s="68"/>
      <c r="AA117" s="60">
        <f t="shared" si="33"/>
        <v>-7.3359999999999996E-3</v>
      </c>
      <c r="AB117" s="60">
        <f t="shared" si="34"/>
        <v>-0.18509100000000001</v>
      </c>
      <c r="AC117" s="60">
        <f t="shared" si="35"/>
        <v>-0.18715699999999999</v>
      </c>
      <c r="AD117" s="60">
        <f t="shared" si="36"/>
        <v>-1.5830000000000011E-3</v>
      </c>
      <c r="AE117" s="60">
        <f t="shared" si="37"/>
        <v>-0.37324099999999993</v>
      </c>
    </row>
    <row r="118" spans="7:31">
      <c r="G118" s="68"/>
      <c r="H118" s="68"/>
      <c r="I118" s="110">
        <v>-9.1800000000000007E-3</v>
      </c>
      <c r="J118" s="69">
        <v>-0.201907</v>
      </c>
      <c r="K118" s="69">
        <v>-0.39573599999999998</v>
      </c>
      <c r="L118" s="68">
        <v>-3.2278000000000001E-2</v>
      </c>
      <c r="M118" s="67">
        <v>-0.55640500000000004</v>
      </c>
      <c r="N118" s="104">
        <v>63</v>
      </c>
      <c r="O118" s="102">
        <f t="shared" si="41"/>
        <v>100371.259953</v>
      </c>
      <c r="P118" s="66">
        <f t="shared" si="42"/>
        <v>97426.391283999998</v>
      </c>
      <c r="Q118" s="66">
        <f t="shared" si="43"/>
        <v>97150.613647999999</v>
      </c>
      <c r="R118" s="65">
        <f t="shared" si="44"/>
        <v>100481.51941399999</v>
      </c>
      <c r="S118" s="64">
        <f t="shared" si="45"/>
        <v>94021.744827999995</v>
      </c>
      <c r="U118" s="62">
        <f t="shared" si="46"/>
        <v>100387.206511</v>
      </c>
      <c r="V118" s="62">
        <f t="shared" si="47"/>
        <v>97343.573957333341</v>
      </c>
      <c r="W118" s="62">
        <f t="shared" si="48"/>
        <v>97251.159627666653</v>
      </c>
      <c r="X118" s="68"/>
      <c r="Y118" s="68"/>
      <c r="AA118" s="60">
        <f t="shared" si="33"/>
        <v>-6.8010000000000006E-3</v>
      </c>
      <c r="AB118" s="60">
        <f t="shared" si="34"/>
        <v>-0.17569200000000001</v>
      </c>
      <c r="AC118" s="60">
        <f t="shared" si="35"/>
        <v>-0.19055199999999997</v>
      </c>
      <c r="AD118" s="60">
        <f t="shared" si="36"/>
        <v>-4.8300000000000426E-4</v>
      </c>
      <c r="AE118" s="60">
        <f t="shared" si="37"/>
        <v>-0.36962200000000001</v>
      </c>
    </row>
    <row r="119" spans="7:31">
      <c r="G119" s="68"/>
      <c r="H119" s="68"/>
      <c r="I119" s="110">
        <v>-8.3020000000000004E-3</v>
      </c>
      <c r="J119" s="69">
        <v>-0.19331300000000001</v>
      </c>
      <c r="K119" s="69">
        <v>-0.40310299999999999</v>
      </c>
      <c r="L119" s="68">
        <v>-3.3547E-2</v>
      </c>
      <c r="M119" s="67">
        <v>-0.55669500000000005</v>
      </c>
      <c r="N119" s="104">
        <v>64</v>
      </c>
      <c r="O119" s="102">
        <f t="shared" si="41"/>
        <v>100386.578419</v>
      </c>
      <c r="P119" s="66">
        <f t="shared" si="42"/>
        <v>97576.124546000006</v>
      </c>
      <c r="Q119" s="66">
        <f t="shared" si="43"/>
        <v>97020.578731000001</v>
      </c>
      <c r="R119" s="65">
        <f t="shared" si="44"/>
        <v>100459.766216</v>
      </c>
      <c r="S119" s="64">
        <f t="shared" si="45"/>
        <v>94016.662287999992</v>
      </c>
      <c r="U119" s="62">
        <f t="shared" si="46"/>
        <v>100373.25472666667</v>
      </c>
      <c r="V119" s="62">
        <f t="shared" si="47"/>
        <v>97421.71611233335</v>
      </c>
      <c r="W119" s="62">
        <f t="shared" si="48"/>
        <v>97127.243724</v>
      </c>
      <c r="X119" s="68"/>
      <c r="Y119" s="68"/>
      <c r="AA119" s="60">
        <f t="shared" si="33"/>
        <v>-5.9230000000000003E-3</v>
      </c>
      <c r="AB119" s="60">
        <f t="shared" si="34"/>
        <v>-0.16709800000000002</v>
      </c>
      <c r="AC119" s="60">
        <f t="shared" si="35"/>
        <v>-0.19791899999999998</v>
      </c>
      <c r="AD119" s="60">
        <f t="shared" si="36"/>
        <v>-1.7520000000000036E-3</v>
      </c>
      <c r="AE119" s="60">
        <f t="shared" si="37"/>
        <v>-0.36991200000000002</v>
      </c>
    </row>
    <row r="120" spans="7:31">
      <c r="G120" s="68"/>
      <c r="H120" s="68"/>
      <c r="I120" s="110">
        <v>-7.6160000000000004E-3</v>
      </c>
      <c r="J120" s="69">
        <v>-0.20480200000000001</v>
      </c>
      <c r="K120" s="69">
        <v>-0.39016800000000001</v>
      </c>
      <c r="L120" s="68">
        <v>-3.1752000000000002E-2</v>
      </c>
      <c r="M120" s="67">
        <v>-0.55515300000000001</v>
      </c>
      <c r="N120" s="104">
        <v>65</v>
      </c>
      <c r="O120" s="102">
        <f t="shared" si="41"/>
        <v>100398.547061</v>
      </c>
      <c r="P120" s="66">
        <f t="shared" si="42"/>
        <v>97375.951698999997</v>
      </c>
      <c r="Q120" s="66">
        <f t="shared" si="43"/>
        <v>97248.894415999996</v>
      </c>
      <c r="R120" s="65">
        <f t="shared" si="44"/>
        <v>100490.536106</v>
      </c>
      <c r="S120" s="64">
        <f t="shared" si="45"/>
        <v>94043.687380000003</v>
      </c>
      <c r="U120" s="62">
        <f t="shared" si="46"/>
        <v>100385.461811</v>
      </c>
      <c r="V120" s="62">
        <f t="shared" si="47"/>
        <v>97459.489176333343</v>
      </c>
      <c r="W120" s="62">
        <f t="shared" si="48"/>
        <v>97140.028931666675</v>
      </c>
      <c r="X120" s="68"/>
      <c r="Y120" s="68"/>
      <c r="AA120" s="60">
        <f t="shared" si="33"/>
        <v>-5.2370000000000003E-3</v>
      </c>
      <c r="AB120" s="60">
        <f t="shared" si="34"/>
        <v>-0.17858700000000002</v>
      </c>
      <c r="AC120" s="60">
        <f t="shared" si="35"/>
        <v>-0.18498400000000001</v>
      </c>
      <c r="AD120" s="60">
        <f t="shared" si="36"/>
        <v>4.2999999999994432E-5</v>
      </c>
      <c r="AE120" s="60">
        <f t="shared" si="37"/>
        <v>-0.36836999999999998</v>
      </c>
    </row>
    <row r="121" spans="7:31">
      <c r="G121" s="68"/>
      <c r="H121" s="68"/>
      <c r="I121" s="110">
        <v>-8.6829999999999997E-3</v>
      </c>
      <c r="J121" s="69">
        <v>-0.20857700000000001</v>
      </c>
      <c r="K121" s="69">
        <v>-0.39044600000000002</v>
      </c>
      <c r="L121" s="68">
        <v>-3.6483000000000002E-2</v>
      </c>
      <c r="M121" s="67">
        <v>-0.55706100000000003</v>
      </c>
      <c r="N121" s="104">
        <v>66</v>
      </c>
      <c r="O121" s="102">
        <f t="shared" si="41"/>
        <v>100379.93111200001</v>
      </c>
      <c r="P121" s="66">
        <f t="shared" si="42"/>
        <v>97310.179873999994</v>
      </c>
      <c r="Q121" s="66">
        <f t="shared" si="43"/>
        <v>97243.987437999996</v>
      </c>
      <c r="R121" s="65">
        <f t="shared" si="44"/>
        <v>100409.43730400001</v>
      </c>
      <c r="S121" s="64">
        <f t="shared" si="45"/>
        <v>94010.247772000002</v>
      </c>
      <c r="U121" s="62">
        <f t="shared" si="46"/>
        <v>100388.35219733334</v>
      </c>
      <c r="V121" s="62">
        <f t="shared" si="47"/>
        <v>97420.752039666681</v>
      </c>
      <c r="W121" s="62">
        <f t="shared" si="48"/>
        <v>97171.153528333336</v>
      </c>
      <c r="X121" s="68"/>
      <c r="Y121" s="68"/>
      <c r="AA121" s="60">
        <f t="shared" si="33"/>
        <v>-6.3039999999999997E-3</v>
      </c>
      <c r="AB121" s="60">
        <f t="shared" si="34"/>
        <v>-0.18236200000000002</v>
      </c>
      <c r="AC121" s="60">
        <f t="shared" si="35"/>
        <v>-0.18526200000000001</v>
      </c>
      <c r="AD121" s="60">
        <f t="shared" si="36"/>
        <v>-4.6880000000000047E-3</v>
      </c>
      <c r="AE121" s="60">
        <f t="shared" si="37"/>
        <v>-0.370278</v>
      </c>
    </row>
    <row r="122" spans="7:31">
      <c r="G122" s="68"/>
      <c r="H122" s="68"/>
      <c r="I122" s="110">
        <v>-9.6640000000000007E-3</v>
      </c>
      <c r="J122" s="69">
        <v>-0.19638</v>
      </c>
      <c r="K122" s="69">
        <v>-0.39974599999999999</v>
      </c>
      <c r="L122" s="68">
        <v>-4.2165000000000001E-2</v>
      </c>
      <c r="M122" s="67">
        <v>-0.55557800000000002</v>
      </c>
      <c r="N122" s="104">
        <v>67</v>
      </c>
      <c r="O122" s="102">
        <f t="shared" si="41"/>
        <v>100362.815605</v>
      </c>
      <c r="P122" s="66">
        <f t="shared" si="42"/>
        <v>97522.688204999999</v>
      </c>
      <c r="Q122" s="66">
        <f t="shared" si="43"/>
        <v>97079.833138000002</v>
      </c>
      <c r="R122" s="65">
        <f t="shared" si="44"/>
        <v>100312.03646</v>
      </c>
      <c r="S122" s="64">
        <f t="shared" si="45"/>
        <v>94036.238830000002</v>
      </c>
      <c r="U122" s="62">
        <f t="shared" si="46"/>
        <v>100380.43125933333</v>
      </c>
      <c r="V122" s="62">
        <f t="shared" si="47"/>
        <v>97402.939926000006</v>
      </c>
      <c r="W122" s="62">
        <f t="shared" si="48"/>
        <v>97190.904997333317</v>
      </c>
      <c r="X122" s="68"/>
      <c r="Y122" s="68"/>
      <c r="AA122" s="60">
        <f t="shared" si="33"/>
        <v>-7.2850000000000007E-3</v>
      </c>
      <c r="AB122" s="60">
        <f t="shared" si="34"/>
        <v>-0.17016500000000001</v>
      </c>
      <c r="AC122" s="60">
        <f t="shared" si="35"/>
        <v>-0.19456199999999998</v>
      </c>
      <c r="AD122" s="60">
        <f t="shared" si="36"/>
        <v>-1.0370000000000004E-2</v>
      </c>
      <c r="AE122" s="60">
        <f t="shared" si="37"/>
        <v>-0.36879499999999998</v>
      </c>
    </row>
    <row r="123" spans="7:31">
      <c r="G123" s="68"/>
      <c r="H123" s="68"/>
      <c r="I123" s="110">
        <v>-7.9970000000000006E-3</v>
      </c>
      <c r="J123" s="69">
        <v>-0.201014</v>
      </c>
      <c r="K123" s="69">
        <v>-0.39380900000000002</v>
      </c>
      <c r="L123" s="68">
        <v>-3.8536000000000001E-2</v>
      </c>
      <c r="M123" s="67">
        <v>-0.55597700000000005</v>
      </c>
      <c r="N123" s="104">
        <v>68</v>
      </c>
      <c r="O123" s="102">
        <f t="shared" si="41"/>
        <v>100391.899754</v>
      </c>
      <c r="P123" s="66">
        <f t="shared" si="42"/>
        <v>97441.950022999998</v>
      </c>
      <c r="Q123" s="66">
        <f t="shared" si="43"/>
        <v>97184.627124999999</v>
      </c>
      <c r="R123" s="65">
        <f t="shared" si="44"/>
        <v>100374.24477799999</v>
      </c>
      <c r="S123" s="64">
        <f t="shared" si="45"/>
        <v>94029.245955999999</v>
      </c>
      <c r="U123" s="62">
        <f t="shared" si="46"/>
        <v>100378.21549033333</v>
      </c>
      <c r="V123" s="62">
        <f t="shared" si="47"/>
        <v>97424.939367333325</v>
      </c>
      <c r="W123" s="62">
        <f t="shared" si="48"/>
        <v>97169.482567000014</v>
      </c>
      <c r="X123" s="68"/>
      <c r="Y123" s="68"/>
      <c r="AA123" s="60">
        <f t="shared" si="33"/>
        <v>-5.6180000000000006E-3</v>
      </c>
      <c r="AB123" s="60">
        <f t="shared" si="34"/>
        <v>-0.17479900000000001</v>
      </c>
      <c r="AC123" s="60">
        <f t="shared" si="35"/>
        <v>-0.18862500000000001</v>
      </c>
      <c r="AD123" s="60">
        <f t="shared" si="36"/>
        <v>-6.7410000000000039E-3</v>
      </c>
      <c r="AE123" s="60">
        <f t="shared" si="37"/>
        <v>-0.36919400000000002</v>
      </c>
    </row>
    <row r="124" spans="7:31">
      <c r="G124" s="68"/>
      <c r="H124" s="68"/>
      <c r="I124" s="110">
        <v>-6.2090000000000001E-3</v>
      </c>
      <c r="J124" s="69">
        <v>-0.20793800000000001</v>
      </c>
      <c r="K124" s="69">
        <v>-0.380722</v>
      </c>
      <c r="L124" s="68">
        <v>-3.1697999999999997E-2</v>
      </c>
      <c r="M124" s="67">
        <v>-0.55649999999999999</v>
      </c>
      <c r="N124" s="104">
        <v>69</v>
      </c>
      <c r="O124" s="102">
        <f t="shared" si="41"/>
        <v>100423.09499</v>
      </c>
      <c r="P124" s="66">
        <f t="shared" si="42"/>
        <v>97321.313171000002</v>
      </c>
      <c r="Q124" s="66">
        <f t="shared" si="43"/>
        <v>97415.625761999996</v>
      </c>
      <c r="R124" s="65">
        <f t="shared" si="44"/>
        <v>100491.461774</v>
      </c>
      <c r="S124" s="64">
        <f t="shared" si="45"/>
        <v>94020.079857999997</v>
      </c>
      <c r="U124" s="62">
        <f t="shared" si="46"/>
        <v>100392.60344966665</v>
      </c>
      <c r="V124" s="62">
        <f t="shared" si="47"/>
        <v>97428.650466333333</v>
      </c>
      <c r="W124" s="62">
        <f t="shared" si="48"/>
        <v>97226.695341666651</v>
      </c>
      <c r="X124" s="68"/>
      <c r="Y124" s="68"/>
      <c r="AA124" s="60">
        <f t="shared" si="33"/>
        <v>-3.8300000000000001E-3</v>
      </c>
      <c r="AB124" s="60">
        <f t="shared" si="34"/>
        <v>-0.18172300000000002</v>
      </c>
      <c r="AC124" s="60">
        <f t="shared" si="35"/>
        <v>-0.175538</v>
      </c>
      <c r="AD124" s="60">
        <f t="shared" si="36"/>
        <v>9.6999999999999864E-5</v>
      </c>
      <c r="AE124" s="60">
        <f t="shared" si="37"/>
        <v>-0.36971699999999996</v>
      </c>
    </row>
    <row r="125" spans="7:31">
      <c r="G125" s="68"/>
      <c r="H125" s="68"/>
      <c r="I125" s="110">
        <v>-4.9719999999999999E-3</v>
      </c>
      <c r="J125" s="69">
        <v>-0.20563500000000001</v>
      </c>
      <c r="K125" s="69">
        <v>-0.37764300000000001</v>
      </c>
      <c r="L125" s="68">
        <v>-3.3418000000000003E-2</v>
      </c>
      <c r="M125" s="67">
        <v>-0.55606900000000004</v>
      </c>
      <c r="N125" s="104">
        <v>70</v>
      </c>
      <c r="O125" s="102">
        <f t="shared" si="41"/>
        <v>100444.67692899999</v>
      </c>
      <c r="P125" s="66">
        <f t="shared" si="42"/>
        <v>97361.438339999993</v>
      </c>
      <c r="Q125" s="66">
        <f t="shared" si="43"/>
        <v>97469.973190999997</v>
      </c>
      <c r="R125" s="65">
        <f t="shared" si="44"/>
        <v>100461.97753400001</v>
      </c>
      <c r="S125" s="64">
        <f t="shared" si="45"/>
        <v>94027.633564000003</v>
      </c>
      <c r="U125" s="62">
        <f t="shared" si="46"/>
        <v>100419.89055766666</v>
      </c>
      <c r="V125" s="62">
        <f t="shared" si="47"/>
        <v>97374.900511333326</v>
      </c>
      <c r="W125" s="62">
        <f t="shared" si="48"/>
        <v>97356.742025999993</v>
      </c>
      <c r="X125" s="68"/>
      <c r="Y125" s="68"/>
      <c r="AA125" s="60">
        <f t="shared" si="33"/>
        <v>-2.5929999999999998E-3</v>
      </c>
      <c r="AB125" s="60">
        <f t="shared" si="34"/>
        <v>-0.17942000000000002</v>
      </c>
      <c r="AC125" s="60">
        <f t="shared" si="35"/>
        <v>-0.172459</v>
      </c>
      <c r="AD125" s="60">
        <f t="shared" si="36"/>
        <v>-1.6230000000000064E-3</v>
      </c>
      <c r="AE125" s="60">
        <f t="shared" si="37"/>
        <v>-0.369286</v>
      </c>
    </row>
    <row r="126" spans="7:31">
      <c r="G126" s="68"/>
      <c r="H126" s="68"/>
      <c r="I126" s="110">
        <v>-9.4490000000000008E-3</v>
      </c>
      <c r="J126" s="69">
        <v>-0.21571199999999999</v>
      </c>
      <c r="K126" s="69">
        <v>-0.38048300000000002</v>
      </c>
      <c r="L126" s="68">
        <v>-3.4516999999999999E-2</v>
      </c>
      <c r="M126" s="67">
        <v>-0.55756799999999995</v>
      </c>
      <c r="N126" s="104">
        <v>71</v>
      </c>
      <c r="O126" s="102">
        <f t="shared" si="41"/>
        <v>100366.56671</v>
      </c>
      <c r="P126" s="66">
        <f t="shared" si="42"/>
        <v>97185.866769</v>
      </c>
      <c r="Q126" s="66">
        <f t="shared" si="43"/>
        <v>97419.844351000007</v>
      </c>
      <c r="R126" s="65">
        <f t="shared" si="44"/>
        <v>100443.13847599999</v>
      </c>
      <c r="S126" s="64">
        <f t="shared" si="45"/>
        <v>94001.362089999995</v>
      </c>
      <c r="U126" s="62">
        <f t="shared" si="46"/>
        <v>100411.44620966667</v>
      </c>
      <c r="V126" s="62">
        <f t="shared" si="47"/>
        <v>97289.53942666667</v>
      </c>
      <c r="W126" s="62">
        <f t="shared" si="48"/>
        <v>97435.147767999981</v>
      </c>
      <c r="X126" s="68"/>
      <c r="Y126" s="68"/>
      <c r="AA126" s="60">
        <f t="shared" si="33"/>
        <v>-7.0700000000000008E-3</v>
      </c>
      <c r="AB126" s="60">
        <f t="shared" si="34"/>
        <v>-0.189497</v>
      </c>
      <c r="AC126" s="60">
        <f t="shared" si="35"/>
        <v>-0.17529900000000001</v>
      </c>
      <c r="AD126" s="60">
        <f t="shared" si="36"/>
        <v>-2.7220000000000022E-3</v>
      </c>
      <c r="AE126" s="60">
        <f t="shared" si="37"/>
        <v>-0.37078499999999992</v>
      </c>
    </row>
    <row r="127" spans="7:31">
      <c r="G127" s="68"/>
      <c r="H127" s="68"/>
      <c r="I127" s="110">
        <v>-7.4390000000000003E-3</v>
      </c>
      <c r="J127" s="69">
        <v>-0.193055</v>
      </c>
      <c r="K127" s="69">
        <v>-0.39760699999999999</v>
      </c>
      <c r="L127" s="68">
        <v>-3.4750000000000003E-2</v>
      </c>
      <c r="M127" s="67">
        <v>-0.56045699999999998</v>
      </c>
      <c r="N127" s="104">
        <v>72</v>
      </c>
      <c r="O127" s="102">
        <f t="shared" si="41"/>
        <v>100401.63518</v>
      </c>
      <c r="P127" s="66">
        <f t="shared" si="42"/>
        <v>97580.619680000003</v>
      </c>
      <c r="Q127" s="66">
        <f t="shared" si="43"/>
        <v>97117.588627000005</v>
      </c>
      <c r="R127" s="65">
        <f t="shared" si="44"/>
        <v>100439.14439</v>
      </c>
      <c r="S127" s="64">
        <f t="shared" si="45"/>
        <v>93950.729476000008</v>
      </c>
      <c r="U127" s="62">
        <f t="shared" si="46"/>
        <v>100404.29293966666</v>
      </c>
      <c r="V127" s="62">
        <f t="shared" si="47"/>
        <v>97375.974929666671</v>
      </c>
      <c r="W127" s="62">
        <f t="shared" si="48"/>
        <v>97335.802056333341</v>
      </c>
      <c r="X127" s="68"/>
      <c r="Y127" s="68"/>
      <c r="AA127" s="60">
        <f t="shared" si="33"/>
        <v>-5.0600000000000003E-3</v>
      </c>
      <c r="AB127" s="60">
        <f t="shared" si="34"/>
        <v>-0.16684000000000002</v>
      </c>
      <c r="AC127" s="60">
        <f t="shared" si="35"/>
        <v>-0.19242299999999998</v>
      </c>
      <c r="AD127" s="60">
        <f t="shared" si="36"/>
        <v>-2.9550000000000062E-3</v>
      </c>
      <c r="AE127" s="60">
        <f t="shared" si="37"/>
        <v>-0.37367399999999995</v>
      </c>
    </row>
    <row r="128" spans="7:31">
      <c r="G128" s="68"/>
      <c r="H128" s="68"/>
      <c r="I128" s="110">
        <v>-4.3870000000000003E-3</v>
      </c>
      <c r="J128" s="69">
        <v>-0.19137499999999999</v>
      </c>
      <c r="K128" s="69">
        <v>-0.38420100000000001</v>
      </c>
      <c r="L128" s="68">
        <v>-3.1865999999999998E-2</v>
      </c>
      <c r="M128" s="67">
        <v>-0.55784500000000004</v>
      </c>
      <c r="N128" s="104">
        <v>73</v>
      </c>
      <c r="O128" s="102">
        <f t="shared" si="41"/>
        <v>100454.883424</v>
      </c>
      <c r="P128" s="66">
        <f t="shared" si="42"/>
        <v>97609.890320000006</v>
      </c>
      <c r="Q128" s="66">
        <f t="shared" si="43"/>
        <v>97354.217933000007</v>
      </c>
      <c r="R128" s="65">
        <f t="shared" si="44"/>
        <v>100488.581918</v>
      </c>
      <c r="S128" s="64">
        <f t="shared" si="45"/>
        <v>93996.507387999998</v>
      </c>
      <c r="U128" s="62">
        <f t="shared" si="46"/>
        <v>100407.69510466668</v>
      </c>
      <c r="V128" s="62">
        <f t="shared" si="47"/>
        <v>97458.792256333341</v>
      </c>
      <c r="W128" s="62">
        <f t="shared" si="48"/>
        <v>97297.216970333349</v>
      </c>
      <c r="X128" s="68"/>
      <c r="Y128" s="68"/>
      <c r="AA128" s="60">
        <f t="shared" si="33"/>
        <v>-2.0080000000000002E-3</v>
      </c>
      <c r="AB128" s="60">
        <f t="shared" si="34"/>
        <v>-0.16516</v>
      </c>
      <c r="AC128" s="60">
        <f t="shared" si="35"/>
        <v>-0.17901700000000001</v>
      </c>
      <c r="AD128" s="60">
        <f t="shared" si="36"/>
        <v>-7.1000000000001617E-5</v>
      </c>
      <c r="AE128" s="60">
        <f t="shared" si="37"/>
        <v>-0.371062</v>
      </c>
    </row>
    <row r="129" spans="7:31">
      <c r="G129" s="68"/>
      <c r="H129" s="68"/>
      <c r="I129" s="110">
        <v>-8.26E-3</v>
      </c>
      <c r="J129" s="69">
        <v>-0.19527900000000001</v>
      </c>
      <c r="K129" s="69">
        <v>-0.39861200000000002</v>
      </c>
      <c r="L129" s="68">
        <v>-3.2988000000000003E-2</v>
      </c>
      <c r="M129" s="67">
        <v>-0.559971</v>
      </c>
      <c r="N129" s="104">
        <v>74</v>
      </c>
      <c r="O129" s="102">
        <f t="shared" si="41"/>
        <v>100387.311193</v>
      </c>
      <c r="P129" s="66">
        <f t="shared" si="42"/>
        <v>97541.870928000004</v>
      </c>
      <c r="Q129" s="66">
        <f t="shared" si="43"/>
        <v>97099.849371999997</v>
      </c>
      <c r="R129" s="65">
        <f t="shared" si="44"/>
        <v>100469.348594</v>
      </c>
      <c r="S129" s="64">
        <f t="shared" si="45"/>
        <v>93959.247111999997</v>
      </c>
      <c r="U129" s="62">
        <f t="shared" si="46"/>
        <v>100414.60993233333</v>
      </c>
      <c r="V129" s="62">
        <f t="shared" si="47"/>
        <v>97577.460309333343</v>
      </c>
      <c r="W129" s="62">
        <f t="shared" si="48"/>
        <v>97190.551977333336</v>
      </c>
      <c r="X129" s="68"/>
      <c r="Y129" s="68"/>
      <c r="AA129" s="60">
        <f t="shared" si="33"/>
        <v>-5.8809999999999999E-3</v>
      </c>
      <c r="AB129" s="60">
        <f t="shared" si="34"/>
        <v>-0.16906400000000002</v>
      </c>
      <c r="AC129" s="60">
        <f t="shared" si="35"/>
        <v>-0.19342800000000002</v>
      </c>
      <c r="AD129" s="60">
        <f t="shared" si="36"/>
        <v>-1.1930000000000066E-3</v>
      </c>
      <c r="AE129" s="60">
        <f t="shared" si="37"/>
        <v>-0.37318799999999996</v>
      </c>
    </row>
    <row r="130" spans="7:31">
      <c r="G130" s="68"/>
      <c r="H130" s="68"/>
      <c r="I130" s="110">
        <v>-1.2265E-2</v>
      </c>
      <c r="J130" s="69">
        <v>-0.19977500000000001</v>
      </c>
      <c r="K130" s="69">
        <v>-0.39178299999999999</v>
      </c>
      <c r="L130" s="68">
        <v>-3.1720999999999999E-2</v>
      </c>
      <c r="M130" s="67">
        <v>-0.55598199999999998</v>
      </c>
      <c r="N130" s="104">
        <v>75</v>
      </c>
      <c r="O130" s="102">
        <f t="shared" si="41"/>
        <v>100317.435958</v>
      </c>
      <c r="P130" s="66">
        <f t="shared" si="42"/>
        <v>97463.537119999994</v>
      </c>
      <c r="Q130" s="66">
        <f t="shared" si="43"/>
        <v>97220.388051000002</v>
      </c>
      <c r="R130" s="65">
        <f t="shared" si="44"/>
        <v>100491.06750799999</v>
      </c>
      <c r="S130" s="64">
        <f t="shared" si="45"/>
        <v>94029.158326000004</v>
      </c>
      <c r="U130" s="62">
        <f t="shared" si="46"/>
        <v>100386.543525</v>
      </c>
      <c r="V130" s="62">
        <f t="shared" si="47"/>
        <v>97538.432789333339</v>
      </c>
      <c r="W130" s="62">
        <f t="shared" si="48"/>
        <v>97224.818451999992</v>
      </c>
      <c r="X130" s="68"/>
      <c r="Y130" s="68"/>
      <c r="AA130" s="60">
        <f t="shared" si="33"/>
        <v>-9.885999999999999E-3</v>
      </c>
      <c r="AB130" s="60">
        <f t="shared" si="34"/>
        <v>-0.17356000000000002</v>
      </c>
      <c r="AC130" s="60">
        <f t="shared" si="35"/>
        <v>-0.18659899999999999</v>
      </c>
      <c r="AD130" s="60">
        <f t="shared" si="36"/>
        <v>7.3999999999997679E-5</v>
      </c>
      <c r="AE130" s="60">
        <f t="shared" si="37"/>
        <v>-0.36919899999999994</v>
      </c>
    </row>
    <row r="131" spans="7:31">
      <c r="G131" s="68"/>
      <c r="H131" s="68"/>
      <c r="I131" s="110">
        <v>-2.5321E-2</v>
      </c>
      <c r="J131" s="69">
        <v>-0.20408399999999999</v>
      </c>
      <c r="K131" s="69">
        <v>-0.40182200000000001</v>
      </c>
      <c r="L131" s="68">
        <v>-3.1636999999999998E-2</v>
      </c>
      <c r="M131" s="67">
        <v>-0.55491299999999999</v>
      </c>
      <c r="N131" s="104">
        <v>76</v>
      </c>
      <c r="O131" s="102">
        <f t="shared" si="41"/>
        <v>100089.64792600001</v>
      </c>
      <c r="P131" s="66">
        <f t="shared" si="42"/>
        <v>97388.461412999997</v>
      </c>
      <c r="Q131" s="66">
        <f t="shared" si="43"/>
        <v>97043.189662000004</v>
      </c>
      <c r="R131" s="65">
        <f t="shared" si="44"/>
        <v>100492.507436</v>
      </c>
      <c r="S131" s="64">
        <f t="shared" si="45"/>
        <v>94047.893620000003</v>
      </c>
      <c r="U131" s="62">
        <f t="shared" si="46"/>
        <v>100264.79835900001</v>
      </c>
      <c r="V131" s="62">
        <f t="shared" si="47"/>
        <v>97464.623153666675</v>
      </c>
      <c r="W131" s="62">
        <f t="shared" si="48"/>
        <v>97121.142361666658</v>
      </c>
      <c r="X131" s="68"/>
      <c r="Y131" s="68"/>
      <c r="AA131" s="60">
        <f t="shared" si="33"/>
        <v>-2.2942000000000001E-2</v>
      </c>
      <c r="AB131" s="60">
        <f t="shared" si="34"/>
        <v>-0.177869</v>
      </c>
      <c r="AC131" s="60">
        <f t="shared" si="35"/>
        <v>-0.19663800000000001</v>
      </c>
      <c r="AD131" s="60">
        <f t="shared" si="36"/>
        <v>1.5799999999999842E-4</v>
      </c>
      <c r="AE131" s="60">
        <f t="shared" si="37"/>
        <v>-0.36812999999999996</v>
      </c>
    </row>
    <row r="132" spans="7:31">
      <c r="G132" s="68"/>
      <c r="H132" s="68"/>
      <c r="I132" s="110">
        <v>-2.2464000000000001E-2</v>
      </c>
      <c r="J132" s="69">
        <v>-0.19931599999999999</v>
      </c>
      <c r="K132" s="69">
        <v>-0.41447000000000001</v>
      </c>
      <c r="L132" s="68">
        <v>-3.2941999999999999E-2</v>
      </c>
      <c r="M132" s="67">
        <v>-0.55804799999999999</v>
      </c>
      <c r="N132" s="104">
        <v>77</v>
      </c>
      <c r="O132" s="102">
        <f t="shared" si="41"/>
        <v>100139.494005</v>
      </c>
      <c r="P132" s="66">
        <f t="shared" si="42"/>
        <v>97471.534276999999</v>
      </c>
      <c r="Q132" s="66">
        <f t="shared" si="43"/>
        <v>96819.939813999998</v>
      </c>
      <c r="R132" s="65">
        <f t="shared" si="44"/>
        <v>100470.137126</v>
      </c>
      <c r="S132" s="64">
        <f t="shared" si="45"/>
        <v>93992.949609999996</v>
      </c>
      <c r="U132" s="62">
        <f t="shared" si="46"/>
        <v>100182.19262966666</v>
      </c>
      <c r="V132" s="62">
        <f t="shared" si="47"/>
        <v>97441.17760333333</v>
      </c>
      <c r="W132" s="62">
        <f t="shared" si="48"/>
        <v>97027.839175666668</v>
      </c>
      <c r="X132" s="68"/>
      <c r="Y132" s="68"/>
      <c r="AA132" s="60">
        <f t="shared" si="33"/>
        <v>-2.0085000000000002E-2</v>
      </c>
      <c r="AB132" s="60">
        <f t="shared" si="34"/>
        <v>-0.173101</v>
      </c>
      <c r="AC132" s="60">
        <f t="shared" si="35"/>
        <v>-0.209286</v>
      </c>
      <c r="AD132" s="60">
        <f t="shared" si="36"/>
        <v>-1.1470000000000022E-3</v>
      </c>
      <c r="AE132" s="60">
        <f t="shared" si="37"/>
        <v>-0.37126499999999996</v>
      </c>
    </row>
    <row r="133" spans="7:31">
      <c r="G133" s="68"/>
      <c r="H133" s="68"/>
      <c r="I133" s="110">
        <v>-2.8417000000000001E-2</v>
      </c>
      <c r="J133" s="69">
        <v>-0.196243</v>
      </c>
      <c r="K133" s="69">
        <v>-0.41953699999999999</v>
      </c>
      <c r="L133" s="68">
        <v>-3.5178000000000001E-2</v>
      </c>
      <c r="M133" s="67">
        <v>-0.55576199999999998</v>
      </c>
      <c r="N133" s="104">
        <v>78</v>
      </c>
      <c r="O133" s="102">
        <f t="shared" si="41"/>
        <v>100035.632014</v>
      </c>
      <c r="P133" s="66">
        <f t="shared" si="42"/>
        <v>97525.075156000006</v>
      </c>
      <c r="Q133" s="66">
        <f t="shared" si="43"/>
        <v>96730.502196999994</v>
      </c>
      <c r="R133" s="65">
        <f t="shared" si="44"/>
        <v>100431.807614</v>
      </c>
      <c r="S133" s="64">
        <f t="shared" si="45"/>
        <v>94033.014045999997</v>
      </c>
      <c r="U133" s="62">
        <f t="shared" si="46"/>
        <v>100088.25798166667</v>
      </c>
      <c r="V133" s="62">
        <f t="shared" si="47"/>
        <v>97461.690281999996</v>
      </c>
      <c r="W133" s="62">
        <f t="shared" si="48"/>
        <v>96864.543890999994</v>
      </c>
      <c r="X133" s="68"/>
      <c r="Y133" s="68"/>
      <c r="AA133" s="60">
        <f t="shared" si="33"/>
        <v>-2.6038000000000002E-2</v>
      </c>
      <c r="AB133" s="60">
        <f t="shared" si="34"/>
        <v>-0.17002800000000001</v>
      </c>
      <c r="AC133" s="60">
        <f t="shared" si="35"/>
        <v>-0.21435299999999999</v>
      </c>
      <c r="AD133" s="60">
        <f t="shared" si="36"/>
        <v>-3.3830000000000041E-3</v>
      </c>
      <c r="AE133" s="60">
        <f t="shared" si="37"/>
        <v>-0.36897899999999995</v>
      </c>
    </row>
    <row r="134" spans="7:31">
      <c r="G134" s="68"/>
      <c r="H134" s="68"/>
      <c r="I134" s="110">
        <v>-4.4427000000000001E-2</v>
      </c>
      <c r="J134" s="69">
        <v>-0.201595</v>
      </c>
      <c r="K134" s="69">
        <v>-0.42376799999999998</v>
      </c>
      <c r="L134" s="68">
        <v>-3.2342000000000003E-2</v>
      </c>
      <c r="M134" s="67">
        <v>-0.55471099999999995</v>
      </c>
      <c r="N134" s="104">
        <v>79</v>
      </c>
      <c r="O134" s="102">
        <f t="shared" si="41"/>
        <v>99756.305544000003</v>
      </c>
      <c r="P134" s="66">
        <f t="shared" si="42"/>
        <v>97431.827260000005</v>
      </c>
      <c r="Q134" s="66">
        <f t="shared" si="43"/>
        <v>96655.820816000007</v>
      </c>
      <c r="R134" s="65">
        <f t="shared" si="44"/>
        <v>100480.422326</v>
      </c>
      <c r="S134" s="64">
        <f t="shared" si="45"/>
        <v>94051.433871999994</v>
      </c>
      <c r="U134" s="62">
        <f t="shared" si="46"/>
        <v>99977.143854333335</v>
      </c>
      <c r="V134" s="62">
        <f t="shared" si="47"/>
        <v>97476.145564333347</v>
      </c>
      <c r="W134" s="62">
        <f t="shared" si="48"/>
        <v>96735.420942333338</v>
      </c>
      <c r="X134" s="68"/>
      <c r="Y134" s="68"/>
      <c r="AA134" s="60">
        <f t="shared" si="33"/>
        <v>-4.2048000000000002E-2</v>
      </c>
      <c r="AB134" s="60">
        <f t="shared" si="34"/>
        <v>-0.17538000000000001</v>
      </c>
      <c r="AC134" s="60">
        <f t="shared" si="35"/>
        <v>-0.21858399999999997</v>
      </c>
      <c r="AD134" s="60">
        <f t="shared" si="36"/>
        <v>-5.4700000000000581E-4</v>
      </c>
      <c r="AE134" s="60">
        <f t="shared" si="37"/>
        <v>-0.36792799999999992</v>
      </c>
    </row>
    <row r="135" spans="7:31">
      <c r="G135" s="68"/>
      <c r="H135" s="68"/>
      <c r="I135" s="110">
        <v>-4.5853999999999999E-2</v>
      </c>
      <c r="J135" s="69">
        <v>-0.19791400000000001</v>
      </c>
      <c r="K135" s="69">
        <v>-0.42943100000000001</v>
      </c>
      <c r="L135" s="68">
        <v>-3.4987999999999998E-2</v>
      </c>
      <c r="M135" s="67">
        <v>-0.55818599999999996</v>
      </c>
      <c r="N135" s="104">
        <v>80</v>
      </c>
      <c r="O135" s="102">
        <f t="shared" si="41"/>
        <v>99731.408674999999</v>
      </c>
      <c r="P135" s="66">
        <f t="shared" si="42"/>
        <v>97495.961322999996</v>
      </c>
      <c r="Q135" s="66">
        <f t="shared" si="43"/>
        <v>96555.863203000001</v>
      </c>
      <c r="R135" s="65">
        <f t="shared" si="44"/>
        <v>100435.064594</v>
      </c>
      <c r="S135" s="64">
        <f t="shared" si="45"/>
        <v>93990.531021999996</v>
      </c>
      <c r="U135" s="62">
        <f t="shared" si="46"/>
        <v>99841.115410999992</v>
      </c>
      <c r="V135" s="62">
        <f t="shared" si="47"/>
        <v>97484.287913000022</v>
      </c>
      <c r="W135" s="62">
        <f t="shared" si="48"/>
        <v>96647.395405333329</v>
      </c>
      <c r="X135" s="68"/>
      <c r="Y135" s="68"/>
      <c r="AA135" s="60">
        <f t="shared" si="33"/>
        <v>-4.3475E-2</v>
      </c>
      <c r="AB135" s="60">
        <f t="shared" si="34"/>
        <v>-0.17169900000000002</v>
      </c>
      <c r="AC135" s="60">
        <f t="shared" si="35"/>
        <v>-0.224247</v>
      </c>
      <c r="AD135" s="60">
        <f t="shared" si="36"/>
        <v>-3.1930000000000014E-3</v>
      </c>
      <c r="AE135" s="60">
        <f t="shared" si="37"/>
        <v>-0.37140299999999993</v>
      </c>
    </row>
    <row r="136" spans="7:31">
      <c r="G136" s="68"/>
      <c r="H136" s="68"/>
      <c r="I136" s="110">
        <v>-0.106611</v>
      </c>
      <c r="J136" s="69">
        <v>-0.24596799999999999</v>
      </c>
      <c r="K136" s="69">
        <v>-0.436529</v>
      </c>
      <c r="L136" s="68">
        <v>-3.2902000000000001E-2</v>
      </c>
      <c r="M136" s="67">
        <v>-0.55572900000000003</v>
      </c>
      <c r="N136" s="104">
        <v>81</v>
      </c>
      <c r="O136" s="102">
        <f t="shared" si="41"/>
        <v>98671.381296000007</v>
      </c>
      <c r="P136" s="66">
        <f t="shared" si="42"/>
        <v>96658.716480999996</v>
      </c>
      <c r="Q136" s="66">
        <f t="shared" si="43"/>
        <v>96430.576405</v>
      </c>
      <c r="R136" s="65">
        <f t="shared" si="44"/>
        <v>100470.822806</v>
      </c>
      <c r="S136" s="64">
        <f t="shared" si="45"/>
        <v>94033.592403999995</v>
      </c>
      <c r="U136" s="62">
        <f t="shared" si="46"/>
        <v>99386.365171666679</v>
      </c>
      <c r="V136" s="62">
        <f t="shared" si="47"/>
        <v>97195.501688000004</v>
      </c>
      <c r="W136" s="62">
        <f t="shared" si="48"/>
        <v>96547.420141333321</v>
      </c>
      <c r="X136" s="68"/>
      <c r="Y136" s="68"/>
      <c r="AA136" s="60">
        <f t="shared" ref="AA136:AA175" si="49">IF($A$12,I136-B$4,I136)</f>
        <v>-0.10423199999999999</v>
      </c>
      <c r="AB136" s="60">
        <f t="shared" ref="AB136:AB175" si="50">IF($A$12,J136-C$4,J136)</f>
        <v>-0.219753</v>
      </c>
      <c r="AC136" s="60">
        <f t="shared" ref="AC136:AC175" si="51">IF($A$12,K136-D$4,K136)</f>
        <v>-0.231345</v>
      </c>
      <c r="AD136" s="60">
        <f t="shared" ref="AD136:AD175" si="52">IF($A$12,L136-E$4,L136)</f>
        <v>-1.1070000000000038E-3</v>
      </c>
      <c r="AE136" s="60">
        <f t="shared" ref="AE136:AE175" si="53">IF($A$12,M136-F$4,M136)</f>
        <v>-0.368946</v>
      </c>
    </row>
    <row r="137" spans="7:31">
      <c r="G137" s="68"/>
      <c r="H137" s="68"/>
      <c r="I137" s="110">
        <v>-8.8662000000000005E-2</v>
      </c>
      <c r="J137" s="69">
        <v>-0.22806000000000001</v>
      </c>
      <c r="K137" s="69">
        <v>-0.43951699999999999</v>
      </c>
      <c r="L137" s="68">
        <v>-3.2448999999999999E-2</v>
      </c>
      <c r="M137" s="67">
        <v>-0.55570399999999998</v>
      </c>
      <c r="N137" s="104">
        <v>82</v>
      </c>
      <c r="O137" s="102">
        <f t="shared" si="41"/>
        <v>98984.537498999998</v>
      </c>
      <c r="P137" s="66">
        <f t="shared" si="42"/>
        <v>96970.727564999994</v>
      </c>
      <c r="Q137" s="66">
        <f t="shared" si="43"/>
        <v>96377.835217</v>
      </c>
      <c r="R137" s="65">
        <f t="shared" si="44"/>
        <v>100478.588132</v>
      </c>
      <c r="S137" s="64">
        <f t="shared" si="45"/>
        <v>94034.030553999997</v>
      </c>
      <c r="U137" s="62">
        <f t="shared" si="46"/>
        <v>99129.109156666673</v>
      </c>
      <c r="V137" s="62">
        <f t="shared" si="47"/>
        <v>97041.801789666657</v>
      </c>
      <c r="W137" s="62">
        <f t="shared" si="48"/>
        <v>96454.758274999986</v>
      </c>
      <c r="X137" s="68"/>
      <c r="Y137" s="68"/>
      <c r="AA137" s="60">
        <f t="shared" si="49"/>
        <v>-8.6282999999999999E-2</v>
      </c>
      <c r="AB137" s="60">
        <f t="shared" si="50"/>
        <v>-0.20184500000000002</v>
      </c>
      <c r="AC137" s="60">
        <f t="shared" si="51"/>
        <v>-0.23433299999999999</v>
      </c>
      <c r="AD137" s="60">
        <f t="shared" si="52"/>
        <v>-6.540000000000018E-4</v>
      </c>
      <c r="AE137" s="60">
        <f t="shared" si="53"/>
        <v>-0.36892099999999994</v>
      </c>
    </row>
    <row r="138" spans="7:31">
      <c r="G138" s="68"/>
      <c r="H138" s="68"/>
      <c r="I138" s="110">
        <v>-0.114125</v>
      </c>
      <c r="J138" s="69">
        <v>-0.255546</v>
      </c>
      <c r="K138" s="69">
        <v>-0.43571100000000001</v>
      </c>
      <c r="L138" s="68">
        <v>-3.4313999999999997E-2</v>
      </c>
      <c r="M138" s="67">
        <v>-0.55723599999999995</v>
      </c>
      <c r="N138" s="104">
        <v>83</v>
      </c>
      <c r="O138" s="102">
        <f t="shared" si="41"/>
        <v>98540.284538000007</v>
      </c>
      <c r="P138" s="66">
        <f t="shared" si="42"/>
        <v>96491.838986999996</v>
      </c>
      <c r="Q138" s="66">
        <f t="shared" si="43"/>
        <v>96445.014922999995</v>
      </c>
      <c r="R138" s="65">
        <f t="shared" si="44"/>
        <v>100446.618302</v>
      </c>
      <c r="S138" s="64">
        <f t="shared" si="45"/>
        <v>94007.180722000005</v>
      </c>
      <c r="U138" s="62">
        <f t="shared" si="46"/>
        <v>98732.067777666671</v>
      </c>
      <c r="V138" s="62">
        <f t="shared" si="47"/>
        <v>96707.094344333324</v>
      </c>
      <c r="W138" s="62">
        <f t="shared" si="48"/>
        <v>96417.808848333327</v>
      </c>
      <c r="X138" s="68"/>
      <c r="Y138" s="68"/>
      <c r="AA138" s="60">
        <f t="shared" si="49"/>
        <v>-0.111746</v>
      </c>
      <c r="AB138" s="60">
        <f t="shared" si="50"/>
        <v>-0.22933100000000001</v>
      </c>
      <c r="AC138" s="60">
        <f t="shared" si="51"/>
        <v>-0.23052700000000001</v>
      </c>
      <c r="AD138" s="60">
        <f t="shared" si="52"/>
        <v>-2.5190000000000004E-3</v>
      </c>
      <c r="AE138" s="60">
        <f t="shared" si="53"/>
        <v>-0.37045299999999992</v>
      </c>
    </row>
    <row r="139" spans="7:31">
      <c r="G139" s="68"/>
      <c r="H139" s="68"/>
      <c r="I139" s="110">
        <v>-9.3690999999999997E-2</v>
      </c>
      <c r="J139" s="69">
        <v>-0.22972799999999999</v>
      </c>
      <c r="K139" s="69">
        <v>-0.44770599999999999</v>
      </c>
      <c r="L139" s="68">
        <v>-3.4188000000000003E-2</v>
      </c>
      <c r="M139" s="67">
        <v>-0.55740199999999995</v>
      </c>
      <c r="N139" s="104">
        <v>84</v>
      </c>
      <c r="O139" s="102">
        <f t="shared" si="41"/>
        <v>98896.796535999994</v>
      </c>
      <c r="P139" s="66">
        <f t="shared" si="42"/>
        <v>96941.666001000005</v>
      </c>
      <c r="Q139" s="66">
        <f t="shared" si="43"/>
        <v>96233.291177999999</v>
      </c>
      <c r="R139" s="65">
        <f t="shared" si="44"/>
        <v>100448.778194</v>
      </c>
      <c r="S139" s="64">
        <f t="shared" si="45"/>
        <v>94004.271406</v>
      </c>
      <c r="U139" s="62">
        <f t="shared" si="46"/>
        <v>98807.206191000005</v>
      </c>
      <c r="V139" s="62">
        <f t="shared" si="47"/>
        <v>96801.410850999993</v>
      </c>
      <c r="W139" s="62">
        <f t="shared" si="48"/>
        <v>96352.047105999998</v>
      </c>
      <c r="X139" s="68"/>
      <c r="Y139" s="68"/>
      <c r="AA139" s="60">
        <f t="shared" si="49"/>
        <v>-9.131199999999999E-2</v>
      </c>
      <c r="AB139" s="60">
        <f t="shared" si="50"/>
        <v>-0.203513</v>
      </c>
      <c r="AC139" s="60">
        <f t="shared" si="51"/>
        <v>-0.24252199999999999</v>
      </c>
      <c r="AD139" s="60">
        <f t="shared" si="52"/>
        <v>-2.3930000000000062E-3</v>
      </c>
      <c r="AE139" s="60">
        <f t="shared" si="53"/>
        <v>-0.37061899999999992</v>
      </c>
    </row>
    <row r="140" spans="7:31">
      <c r="G140" s="68"/>
      <c r="H140" s="68"/>
      <c r="I140" s="110">
        <v>-0.11225499999999999</v>
      </c>
      <c r="J140" s="69">
        <v>-0.24794099999999999</v>
      </c>
      <c r="K140" s="69">
        <v>-0.45134000000000002</v>
      </c>
      <c r="L140" s="68">
        <v>-3.175E-2</v>
      </c>
      <c r="M140" s="67">
        <v>-0.55764599999999998</v>
      </c>
      <c r="N140" s="104">
        <v>85</v>
      </c>
      <c r="O140" s="102">
        <f t="shared" si="41"/>
        <v>98572.910428000003</v>
      </c>
      <c r="P140" s="66">
        <f t="shared" si="42"/>
        <v>96624.340901999996</v>
      </c>
      <c r="Q140" s="66">
        <f t="shared" si="43"/>
        <v>96169.147444000002</v>
      </c>
      <c r="R140" s="65">
        <f t="shared" si="44"/>
        <v>100490.57038999999</v>
      </c>
      <c r="S140" s="64">
        <f t="shared" si="45"/>
        <v>93999.995062000002</v>
      </c>
      <c r="U140" s="62">
        <f t="shared" si="46"/>
        <v>98669.997167333335</v>
      </c>
      <c r="V140" s="62">
        <f t="shared" si="47"/>
        <v>96685.948629999999</v>
      </c>
      <c r="W140" s="62">
        <f t="shared" si="48"/>
        <v>96282.484515000004</v>
      </c>
      <c r="X140" s="68"/>
      <c r="Y140" s="68"/>
      <c r="AA140" s="60">
        <f t="shared" si="49"/>
        <v>-0.10987599999999999</v>
      </c>
      <c r="AB140" s="60">
        <f t="shared" si="50"/>
        <v>-0.22172600000000001</v>
      </c>
      <c r="AC140" s="60">
        <f t="shared" si="51"/>
        <v>-0.24615600000000001</v>
      </c>
      <c r="AD140" s="60">
        <f t="shared" si="52"/>
        <v>4.4999999999996432E-5</v>
      </c>
      <c r="AE140" s="60">
        <f t="shared" si="53"/>
        <v>-0.37086299999999994</v>
      </c>
    </row>
    <row r="141" spans="7:31">
      <c r="G141" s="68"/>
      <c r="H141" s="68"/>
      <c r="I141" s="110">
        <v>-7.1896000000000002E-2</v>
      </c>
      <c r="J141" s="69">
        <v>-0.25698100000000001</v>
      </c>
      <c r="K141" s="69">
        <v>-0.39900799999999997</v>
      </c>
      <c r="L141" s="68">
        <v>-3.3978000000000001E-2</v>
      </c>
      <c r="M141" s="67">
        <v>-0.55624499999999999</v>
      </c>
      <c r="N141" s="104">
        <v>86</v>
      </c>
      <c r="O141" s="102">
        <f t="shared" ref="O141:O175" si="54">(17447*AA141)-87.083+$B$7</f>
        <v>99277.053901000007</v>
      </c>
      <c r="P141" s="66">
        <f t="shared" ref="P141:P175" si="55">(17423*AB141)-89.527+$B$7</f>
        <v>96466.836981999993</v>
      </c>
      <c r="Q141" s="66">
        <f t="shared" ref="Q141:Q175" si="56">(17651*AC141)-62.953+$B$7</f>
        <v>97092.859576000003</v>
      </c>
      <c r="R141" s="65">
        <f t="shared" ref="R141:R175" si="57">(17142*AD141)-87.201+$B$7</f>
        <v>100452.378014</v>
      </c>
      <c r="S141" s="64">
        <f t="shared" ref="S141:S175" si="58">(17526*AE141)-77.26+$B$7</f>
        <v>94024.548987999995</v>
      </c>
      <c r="U141" s="62">
        <f t="shared" si="46"/>
        <v>98915.586955000006</v>
      </c>
      <c r="V141" s="62">
        <f t="shared" si="47"/>
        <v>96677.614628333322</v>
      </c>
      <c r="W141" s="62">
        <f t="shared" si="48"/>
        <v>96498.432732666668</v>
      </c>
      <c r="X141" s="68"/>
      <c r="Y141" s="68"/>
      <c r="AA141" s="60">
        <f t="shared" si="49"/>
        <v>-6.9516999999999995E-2</v>
      </c>
      <c r="AB141" s="60">
        <f t="shared" si="50"/>
        <v>-0.23076600000000003</v>
      </c>
      <c r="AC141" s="60">
        <f t="shared" si="51"/>
        <v>-0.19382399999999997</v>
      </c>
      <c r="AD141" s="60">
        <f t="shared" si="52"/>
        <v>-2.1830000000000044E-3</v>
      </c>
      <c r="AE141" s="60">
        <f t="shared" si="53"/>
        <v>-0.36946199999999996</v>
      </c>
    </row>
    <row r="142" spans="7:31">
      <c r="G142" s="68"/>
      <c r="H142" s="68"/>
      <c r="I142" s="110">
        <v>-6.4598000000000003E-2</v>
      </c>
      <c r="J142" s="69">
        <v>-0.25277100000000002</v>
      </c>
      <c r="K142" s="69">
        <v>-0.406943</v>
      </c>
      <c r="L142" s="68">
        <v>-4.2111999999999997E-2</v>
      </c>
      <c r="M142" s="67">
        <v>-0.55734499999999998</v>
      </c>
      <c r="N142" s="104">
        <v>87</v>
      </c>
      <c r="O142" s="102">
        <f t="shared" si="54"/>
        <v>99404.382106999998</v>
      </c>
      <c r="P142" s="66">
        <f t="shared" si="55"/>
        <v>96540.187812000004</v>
      </c>
      <c r="Q142" s="66">
        <f t="shared" si="56"/>
        <v>96952.798890999999</v>
      </c>
      <c r="R142" s="65">
        <f t="shared" si="57"/>
        <v>100312.944986</v>
      </c>
      <c r="S142" s="64">
        <f t="shared" si="58"/>
        <v>94005.270388000004</v>
      </c>
      <c r="U142" s="62">
        <f t="shared" si="46"/>
        <v>99084.782145333345</v>
      </c>
      <c r="V142" s="62">
        <f t="shared" si="47"/>
        <v>96543.788565333336</v>
      </c>
      <c r="W142" s="62">
        <f t="shared" si="48"/>
        <v>96738.268637000001</v>
      </c>
      <c r="X142" s="68"/>
      <c r="Y142" s="68"/>
      <c r="AA142" s="60">
        <f t="shared" si="49"/>
        <v>-6.2219000000000003E-2</v>
      </c>
      <c r="AB142" s="60">
        <f t="shared" si="50"/>
        <v>-0.22655600000000004</v>
      </c>
      <c r="AC142" s="60">
        <f t="shared" si="51"/>
        <v>-0.20175899999999999</v>
      </c>
      <c r="AD142" s="60">
        <f t="shared" si="52"/>
        <v>-1.0317E-2</v>
      </c>
      <c r="AE142" s="60">
        <f t="shared" si="53"/>
        <v>-0.37056199999999995</v>
      </c>
    </row>
    <row r="143" spans="7:31">
      <c r="G143" s="68"/>
      <c r="H143" s="68"/>
      <c r="I143" s="110">
        <v>-7.7719999999999997E-2</v>
      </c>
      <c r="J143" s="69">
        <v>-0.24746499999999999</v>
      </c>
      <c r="K143" s="69">
        <v>-0.41350300000000001</v>
      </c>
      <c r="L143" s="68">
        <v>-3.2476999999999999E-2</v>
      </c>
      <c r="M143" s="67">
        <v>-0.55622199999999999</v>
      </c>
      <c r="N143" s="104">
        <v>88</v>
      </c>
      <c r="O143" s="102">
        <f t="shared" si="54"/>
        <v>99175.442572999993</v>
      </c>
      <c r="P143" s="66">
        <f t="shared" si="55"/>
        <v>96632.634250000003</v>
      </c>
      <c r="Q143" s="66">
        <f t="shared" si="56"/>
        <v>96837.008331000005</v>
      </c>
      <c r="R143" s="65">
        <f t="shared" si="57"/>
        <v>100478.108156</v>
      </c>
      <c r="S143" s="64">
        <f t="shared" si="58"/>
        <v>94024.952086000005</v>
      </c>
      <c r="U143" s="62">
        <f t="shared" ref="U143:U174" si="59">AVERAGE(O141:O143)</f>
        <v>99285.626193666656</v>
      </c>
      <c r="V143" s="62">
        <f t="shared" ref="V143:V174" si="60">AVERAGE(P141:P143)</f>
        <v>96546.553014666657</v>
      </c>
      <c r="W143" s="62">
        <f t="shared" ref="W143:W174" si="61">AVERAGE(Q141:Q143)</f>
        <v>96960.888932666669</v>
      </c>
      <c r="X143" s="68"/>
      <c r="Y143" s="68"/>
      <c r="AA143" s="60">
        <f t="shared" si="49"/>
        <v>-7.5340999999999991E-2</v>
      </c>
      <c r="AB143" s="60">
        <f t="shared" si="50"/>
        <v>-0.22125</v>
      </c>
      <c r="AC143" s="60">
        <f t="shared" si="51"/>
        <v>-0.208319</v>
      </c>
      <c r="AD143" s="60">
        <f t="shared" si="52"/>
        <v>-6.8200000000000205E-4</v>
      </c>
      <c r="AE143" s="60">
        <f t="shared" si="53"/>
        <v>-0.36943899999999996</v>
      </c>
    </row>
    <row r="144" spans="7:31">
      <c r="G144" s="68"/>
      <c r="H144" s="68"/>
      <c r="I144" s="110">
        <v>-3.8072000000000002E-2</v>
      </c>
      <c r="J144" s="69">
        <v>-0.24168400000000001</v>
      </c>
      <c r="K144" s="69">
        <v>-0.389492</v>
      </c>
      <c r="L144" s="68">
        <v>-3.1766000000000003E-2</v>
      </c>
      <c r="M144" s="67">
        <v>-0.55583300000000002</v>
      </c>
      <c r="N144" s="104">
        <v>89</v>
      </c>
      <c r="O144" s="102">
        <f t="shared" si="54"/>
        <v>99867.181228999994</v>
      </c>
      <c r="P144" s="66">
        <f t="shared" si="55"/>
        <v>96733.356612999996</v>
      </c>
      <c r="Q144" s="66">
        <f t="shared" si="56"/>
        <v>97260.826491999993</v>
      </c>
      <c r="R144" s="65">
        <f t="shared" si="57"/>
        <v>100490.296118</v>
      </c>
      <c r="S144" s="64">
        <f t="shared" si="58"/>
        <v>94031.769700000004</v>
      </c>
      <c r="U144" s="62">
        <f t="shared" si="59"/>
        <v>99482.335303</v>
      </c>
      <c r="V144" s="62">
        <f t="shared" si="60"/>
        <v>96635.392891666663</v>
      </c>
      <c r="W144" s="62">
        <f t="shared" si="61"/>
        <v>97016.87790466666</v>
      </c>
      <c r="X144" s="68"/>
      <c r="Y144" s="68"/>
      <c r="AA144" s="60">
        <f t="shared" si="49"/>
        <v>-3.5693000000000003E-2</v>
      </c>
      <c r="AB144" s="60">
        <f t="shared" si="50"/>
        <v>-0.21546900000000002</v>
      </c>
      <c r="AC144" s="60">
        <f t="shared" si="51"/>
        <v>-0.184308</v>
      </c>
      <c r="AD144" s="60">
        <f t="shared" si="52"/>
        <v>2.8999999999994308E-5</v>
      </c>
      <c r="AE144" s="60">
        <f t="shared" si="53"/>
        <v>-0.36904999999999999</v>
      </c>
    </row>
    <row r="145" spans="7:31">
      <c r="G145" s="68"/>
      <c r="H145" s="68"/>
      <c r="I145" s="110">
        <v>-3.2097000000000001E-2</v>
      </c>
      <c r="J145" s="69">
        <v>-0.22541600000000001</v>
      </c>
      <c r="K145" s="69">
        <v>-0.384351</v>
      </c>
      <c r="L145" s="68">
        <v>-3.1653000000000001E-2</v>
      </c>
      <c r="M145" s="67">
        <v>-0.55632700000000002</v>
      </c>
      <c r="N145" s="104">
        <v>90</v>
      </c>
      <c r="O145" s="102">
        <f t="shared" si="54"/>
        <v>99971.427054</v>
      </c>
      <c r="P145" s="66">
        <f t="shared" si="55"/>
        <v>97016.793976999994</v>
      </c>
      <c r="Q145" s="66">
        <f t="shared" si="56"/>
        <v>97351.570282999994</v>
      </c>
      <c r="R145" s="65">
        <f t="shared" si="57"/>
        <v>100492.233164</v>
      </c>
      <c r="S145" s="64">
        <f t="shared" si="58"/>
        <v>94023.111856000003</v>
      </c>
      <c r="U145" s="62">
        <f t="shared" si="59"/>
        <v>99671.350285333334</v>
      </c>
      <c r="V145" s="62">
        <f t="shared" si="60"/>
        <v>96794.261613333321</v>
      </c>
      <c r="W145" s="62">
        <f t="shared" si="61"/>
        <v>97149.801702000012</v>
      </c>
      <c r="X145" s="68"/>
      <c r="Y145" s="68"/>
      <c r="AA145" s="60">
        <f t="shared" si="49"/>
        <v>-2.9718000000000001E-2</v>
      </c>
      <c r="AB145" s="60">
        <f t="shared" si="50"/>
        <v>-0.19920100000000002</v>
      </c>
      <c r="AC145" s="60">
        <f t="shared" si="51"/>
        <v>-0.17916699999999999</v>
      </c>
      <c r="AD145" s="60">
        <f t="shared" si="52"/>
        <v>1.419999999999963E-4</v>
      </c>
      <c r="AE145" s="60">
        <f t="shared" si="53"/>
        <v>-0.36954399999999998</v>
      </c>
    </row>
    <row r="146" spans="7:31">
      <c r="G146" s="68"/>
      <c r="H146" s="68"/>
      <c r="I146" s="110">
        <v>-1.1703E-2</v>
      </c>
      <c r="J146" s="69">
        <v>-0.22315599999999999</v>
      </c>
      <c r="K146" s="69">
        <v>-0.37291200000000002</v>
      </c>
      <c r="L146" s="68">
        <v>-3.8835000000000001E-2</v>
      </c>
      <c r="M146" s="67">
        <v>-0.55593000000000004</v>
      </c>
      <c r="N146" s="104">
        <v>91</v>
      </c>
      <c r="O146" s="102">
        <f t="shared" si="54"/>
        <v>100327.24117199999</v>
      </c>
      <c r="P146" s="66">
        <f t="shared" si="55"/>
        <v>97056.169957000006</v>
      </c>
      <c r="Q146" s="66">
        <f t="shared" si="56"/>
        <v>97553.480072000006</v>
      </c>
      <c r="R146" s="65">
        <f t="shared" si="57"/>
        <v>100369.11932</v>
      </c>
      <c r="S146" s="64">
        <f t="shared" si="58"/>
        <v>94030.069678</v>
      </c>
      <c r="U146" s="62">
        <f t="shared" si="59"/>
        <v>100055.28315166668</v>
      </c>
      <c r="V146" s="62">
        <f t="shared" si="60"/>
        <v>96935.440182333332</v>
      </c>
      <c r="W146" s="62">
        <f t="shared" si="61"/>
        <v>97388.625615666664</v>
      </c>
      <c r="X146" s="68"/>
      <c r="Y146" s="68"/>
      <c r="AA146" s="60">
        <f t="shared" si="49"/>
        <v>-9.323999999999999E-3</v>
      </c>
      <c r="AB146" s="60">
        <f t="shared" si="50"/>
        <v>-0.196941</v>
      </c>
      <c r="AC146" s="60">
        <f t="shared" si="51"/>
        <v>-0.16772800000000002</v>
      </c>
      <c r="AD146" s="60">
        <f t="shared" si="52"/>
        <v>-7.0400000000000046E-3</v>
      </c>
      <c r="AE146" s="60">
        <f t="shared" si="53"/>
        <v>-0.369147</v>
      </c>
    </row>
    <row r="147" spans="7:31">
      <c r="G147" s="68"/>
      <c r="H147" s="68"/>
      <c r="I147" s="110">
        <v>-2.0396999999999998E-2</v>
      </c>
      <c r="J147" s="69">
        <v>-0.228577</v>
      </c>
      <c r="K147" s="69">
        <v>-0.39112999999999998</v>
      </c>
      <c r="L147" s="68">
        <v>-3.3492000000000001E-2</v>
      </c>
      <c r="M147" s="67">
        <v>-0.55538900000000002</v>
      </c>
      <c r="N147" s="104">
        <v>92</v>
      </c>
      <c r="O147" s="102">
        <f t="shared" si="54"/>
        <v>100175.556954</v>
      </c>
      <c r="P147" s="66">
        <f t="shared" si="55"/>
        <v>96961.719874000002</v>
      </c>
      <c r="Q147" s="66">
        <f t="shared" si="56"/>
        <v>97231.914153999998</v>
      </c>
      <c r="R147" s="65">
        <f t="shared" si="57"/>
        <v>100460.709026</v>
      </c>
      <c r="S147" s="64">
        <f t="shared" si="58"/>
        <v>94039.551244000002</v>
      </c>
      <c r="U147" s="62">
        <f t="shared" si="59"/>
        <v>100158.07505999999</v>
      </c>
      <c r="V147" s="62">
        <f t="shared" si="60"/>
        <v>97011.561269333339</v>
      </c>
      <c r="W147" s="62">
        <f t="shared" si="61"/>
        <v>97378.988169666671</v>
      </c>
      <c r="X147" s="68"/>
      <c r="Y147" s="68"/>
      <c r="AA147" s="60">
        <f t="shared" si="49"/>
        <v>-1.8017999999999999E-2</v>
      </c>
      <c r="AB147" s="60">
        <f t="shared" si="50"/>
        <v>-0.20236200000000001</v>
      </c>
      <c r="AC147" s="60">
        <f t="shared" si="51"/>
        <v>-0.18594599999999997</v>
      </c>
      <c r="AD147" s="60">
        <f t="shared" si="52"/>
        <v>-1.6970000000000041E-3</v>
      </c>
      <c r="AE147" s="60">
        <f t="shared" si="53"/>
        <v>-0.36860599999999999</v>
      </c>
    </row>
    <row r="148" spans="7:31">
      <c r="G148" s="68"/>
      <c r="H148" s="68"/>
      <c r="I148" s="110">
        <v>-3.0893E-2</v>
      </c>
      <c r="J148" s="69">
        <v>-0.22713700000000001</v>
      </c>
      <c r="K148" s="69">
        <v>-0.39990100000000001</v>
      </c>
      <c r="L148" s="68">
        <v>-3.4314999999999998E-2</v>
      </c>
      <c r="M148" s="67">
        <v>-0.55832800000000005</v>
      </c>
      <c r="N148" s="104">
        <v>93</v>
      </c>
      <c r="O148" s="102">
        <f t="shared" si="54"/>
        <v>99992.433241999999</v>
      </c>
      <c r="P148" s="66">
        <f t="shared" si="55"/>
        <v>96986.808994000006</v>
      </c>
      <c r="Q148" s="66">
        <f t="shared" si="56"/>
        <v>97077.097232999993</v>
      </c>
      <c r="R148" s="65">
        <f t="shared" si="57"/>
        <v>100446.60116000001</v>
      </c>
      <c r="S148" s="64">
        <f t="shared" si="58"/>
        <v>93988.042329999997</v>
      </c>
      <c r="U148" s="62">
        <f t="shared" si="59"/>
        <v>100165.07712266665</v>
      </c>
      <c r="V148" s="62">
        <f t="shared" si="60"/>
        <v>97001.566275000005</v>
      </c>
      <c r="W148" s="62">
        <f t="shared" si="61"/>
        <v>97287.497152999989</v>
      </c>
      <c r="X148" s="68"/>
      <c r="Y148" s="68"/>
      <c r="AA148" s="60">
        <f t="shared" si="49"/>
        <v>-2.8514000000000001E-2</v>
      </c>
      <c r="AB148" s="60">
        <f t="shared" si="50"/>
        <v>-0.20092200000000002</v>
      </c>
      <c r="AC148" s="60">
        <f t="shared" si="51"/>
        <v>-0.194717</v>
      </c>
      <c r="AD148" s="60">
        <f t="shared" si="52"/>
        <v>-2.5200000000000014E-3</v>
      </c>
      <c r="AE148" s="60">
        <f t="shared" si="53"/>
        <v>-0.37154500000000001</v>
      </c>
    </row>
    <row r="149" spans="7:31">
      <c r="G149" s="68"/>
      <c r="H149" s="68"/>
      <c r="I149" s="110">
        <v>-2.6623000000000001E-2</v>
      </c>
      <c r="J149" s="69">
        <v>-0.22043699999999999</v>
      </c>
      <c r="K149" s="69">
        <v>-0.39972400000000002</v>
      </c>
      <c r="L149" s="68">
        <v>-3.5500999999999998E-2</v>
      </c>
      <c r="M149" s="67">
        <v>-0.55605199999999999</v>
      </c>
      <c r="N149" s="104">
        <v>94</v>
      </c>
      <c r="O149" s="102">
        <f t="shared" si="54"/>
        <v>100066.93193200001</v>
      </c>
      <c r="P149" s="66">
        <f t="shared" si="55"/>
        <v>97103.543093999993</v>
      </c>
      <c r="Q149" s="66">
        <f t="shared" si="56"/>
        <v>97080.221460000001</v>
      </c>
      <c r="R149" s="65">
        <f t="shared" si="57"/>
        <v>100426.270748</v>
      </c>
      <c r="S149" s="64">
        <f t="shared" si="58"/>
        <v>94027.931505999994</v>
      </c>
      <c r="U149" s="62">
        <f t="shared" si="59"/>
        <v>100078.307376</v>
      </c>
      <c r="V149" s="62">
        <f t="shared" si="60"/>
        <v>97017.357320666662</v>
      </c>
      <c r="W149" s="62">
        <f t="shared" si="61"/>
        <v>97129.74428233334</v>
      </c>
      <c r="X149" s="68"/>
      <c r="Y149" s="68"/>
      <c r="AA149" s="60">
        <f t="shared" si="49"/>
        <v>-2.4244000000000002E-2</v>
      </c>
      <c r="AB149" s="60">
        <f t="shared" si="50"/>
        <v>-0.19422200000000001</v>
      </c>
      <c r="AC149" s="60">
        <f t="shared" si="51"/>
        <v>-0.19454000000000002</v>
      </c>
      <c r="AD149" s="60">
        <f t="shared" si="52"/>
        <v>-3.706000000000001E-3</v>
      </c>
      <c r="AE149" s="60">
        <f t="shared" si="53"/>
        <v>-0.36926899999999996</v>
      </c>
    </row>
    <row r="150" spans="7:31">
      <c r="G150" s="68"/>
      <c r="H150" s="68"/>
      <c r="I150" s="110">
        <v>-2.1336999999999998E-2</v>
      </c>
      <c r="J150" s="69">
        <v>-0.21678</v>
      </c>
      <c r="K150" s="69">
        <v>-0.39647100000000002</v>
      </c>
      <c r="L150" s="68">
        <v>-3.3010999999999999E-2</v>
      </c>
      <c r="M150" s="67">
        <v>-0.556593</v>
      </c>
      <c r="N150" s="104">
        <v>95</v>
      </c>
      <c r="O150" s="102">
        <f t="shared" si="54"/>
        <v>100159.156774</v>
      </c>
      <c r="P150" s="66">
        <f t="shared" si="55"/>
        <v>97167.259005</v>
      </c>
      <c r="Q150" s="66">
        <f t="shared" si="56"/>
        <v>97137.640163000004</v>
      </c>
      <c r="R150" s="65">
        <f t="shared" si="57"/>
        <v>100468.95432800001</v>
      </c>
      <c r="S150" s="64">
        <f t="shared" si="58"/>
        <v>94018.449940000006</v>
      </c>
      <c r="U150" s="62">
        <f t="shared" si="59"/>
        <v>100072.84064933333</v>
      </c>
      <c r="V150" s="62">
        <f t="shared" si="60"/>
        <v>97085.870364333328</v>
      </c>
      <c r="W150" s="62">
        <f t="shared" si="61"/>
        <v>97098.319618666661</v>
      </c>
      <c r="X150" s="68"/>
      <c r="Y150" s="68"/>
      <c r="AA150" s="60">
        <f t="shared" si="49"/>
        <v>-1.8957999999999999E-2</v>
      </c>
      <c r="AB150" s="60">
        <f t="shared" si="50"/>
        <v>-0.19056500000000001</v>
      </c>
      <c r="AC150" s="60">
        <f t="shared" si="51"/>
        <v>-0.19128700000000001</v>
      </c>
      <c r="AD150" s="60">
        <f t="shared" si="52"/>
        <v>-1.2160000000000018E-3</v>
      </c>
      <c r="AE150" s="60">
        <f t="shared" si="53"/>
        <v>-0.36980999999999997</v>
      </c>
    </row>
    <row r="151" spans="7:31">
      <c r="G151" s="68"/>
      <c r="H151" s="68"/>
      <c r="I151" s="110">
        <v>-1.0456999999999999E-2</v>
      </c>
      <c r="J151" s="69">
        <v>-0.21441099999999999</v>
      </c>
      <c r="K151" s="69">
        <v>-0.392789</v>
      </c>
      <c r="L151" s="68">
        <v>-3.3045999999999999E-2</v>
      </c>
      <c r="M151" s="67">
        <v>-0.55662800000000001</v>
      </c>
      <c r="N151" s="104">
        <v>96</v>
      </c>
      <c r="O151" s="102">
        <f t="shared" si="54"/>
        <v>100348.980134</v>
      </c>
      <c r="P151" s="66">
        <f t="shared" si="55"/>
        <v>97208.534092000002</v>
      </c>
      <c r="Q151" s="66">
        <f t="shared" si="56"/>
        <v>97202.631145000007</v>
      </c>
      <c r="R151" s="65">
        <f t="shared" si="57"/>
        <v>100468.354358</v>
      </c>
      <c r="S151" s="64">
        <f t="shared" si="58"/>
        <v>94017.83653</v>
      </c>
      <c r="U151" s="62">
        <f t="shared" si="59"/>
        <v>100191.68961333334</v>
      </c>
      <c r="V151" s="62">
        <f t="shared" si="60"/>
        <v>97159.778730333332</v>
      </c>
      <c r="W151" s="62">
        <f t="shared" si="61"/>
        <v>97140.164256000004</v>
      </c>
      <c r="X151" s="68"/>
      <c r="Y151" s="68"/>
      <c r="AA151" s="60">
        <f t="shared" si="49"/>
        <v>-8.0779999999999984E-3</v>
      </c>
      <c r="AB151" s="60">
        <f t="shared" si="50"/>
        <v>-0.188196</v>
      </c>
      <c r="AC151" s="60">
        <f t="shared" si="51"/>
        <v>-0.18760499999999999</v>
      </c>
      <c r="AD151" s="60">
        <f t="shared" si="52"/>
        <v>-1.2510000000000021E-3</v>
      </c>
      <c r="AE151" s="60">
        <f t="shared" si="53"/>
        <v>-0.36984499999999998</v>
      </c>
    </row>
    <row r="152" spans="7:31">
      <c r="G152" s="68"/>
      <c r="H152" s="68"/>
      <c r="I152" s="110">
        <v>-1.3339E-2</v>
      </c>
      <c r="J152" s="69">
        <v>-0.219081</v>
      </c>
      <c r="K152" s="69">
        <v>-0.397009</v>
      </c>
      <c r="L152" s="68">
        <v>-3.3603000000000001E-2</v>
      </c>
      <c r="M152" s="67">
        <v>-0.556338</v>
      </c>
      <c r="N152" s="104">
        <v>97</v>
      </c>
      <c r="O152" s="102">
        <f t="shared" si="54"/>
        <v>100298.69788000001</v>
      </c>
      <c r="P152" s="66">
        <f t="shared" si="55"/>
        <v>97127.168682000003</v>
      </c>
      <c r="Q152" s="66">
        <f t="shared" si="56"/>
        <v>97128.143924999997</v>
      </c>
      <c r="R152" s="65">
        <f t="shared" si="57"/>
        <v>100458.806264</v>
      </c>
      <c r="S152" s="64">
        <f t="shared" si="58"/>
        <v>94022.919070000004</v>
      </c>
      <c r="U152" s="62">
        <f t="shared" si="59"/>
        <v>100268.94492933333</v>
      </c>
      <c r="V152" s="62">
        <f t="shared" si="60"/>
        <v>97167.65392633334</v>
      </c>
      <c r="W152" s="62">
        <f t="shared" si="61"/>
        <v>97156.138411000007</v>
      </c>
      <c r="X152" s="68"/>
      <c r="Y152" s="68"/>
      <c r="AA152" s="60">
        <f t="shared" si="49"/>
        <v>-1.0960000000000001E-2</v>
      </c>
      <c r="AB152" s="60">
        <f t="shared" si="50"/>
        <v>-0.19286600000000001</v>
      </c>
      <c r="AC152" s="60">
        <f t="shared" si="51"/>
        <v>-0.191825</v>
      </c>
      <c r="AD152" s="60">
        <f t="shared" si="52"/>
        <v>-1.808000000000004E-3</v>
      </c>
      <c r="AE152" s="60">
        <f t="shared" si="53"/>
        <v>-0.36955499999999997</v>
      </c>
    </row>
    <row r="153" spans="7:31">
      <c r="G153" s="68"/>
      <c r="H153" s="68"/>
      <c r="I153" s="110">
        <v>-1.3773000000000001E-2</v>
      </c>
      <c r="J153" s="69">
        <v>-0.20966199999999999</v>
      </c>
      <c r="K153" s="69">
        <v>-0.398368</v>
      </c>
      <c r="L153" s="68">
        <v>-3.2218999999999998E-2</v>
      </c>
      <c r="M153" s="67">
        <v>-0.55650900000000003</v>
      </c>
      <c r="N153" s="104">
        <v>98</v>
      </c>
      <c r="O153" s="102">
        <f t="shared" si="54"/>
        <v>100291.12588199999</v>
      </c>
      <c r="P153" s="66">
        <f t="shared" si="55"/>
        <v>97291.275919000007</v>
      </c>
      <c r="Q153" s="66">
        <f t="shared" si="56"/>
        <v>97104.156216000003</v>
      </c>
      <c r="R153" s="65">
        <f t="shared" si="57"/>
        <v>100482.53079200001</v>
      </c>
      <c r="S153" s="64">
        <f t="shared" si="58"/>
        <v>94019.922124000004</v>
      </c>
      <c r="U153" s="62">
        <f t="shared" si="59"/>
        <v>100312.934632</v>
      </c>
      <c r="V153" s="62">
        <f t="shared" si="60"/>
        <v>97208.992897666685</v>
      </c>
      <c r="W153" s="62">
        <f t="shared" si="61"/>
        <v>97144.977095333335</v>
      </c>
      <c r="X153" s="68"/>
      <c r="Y153" s="68"/>
      <c r="AA153" s="60">
        <f t="shared" si="49"/>
        <v>-1.1394000000000001E-2</v>
      </c>
      <c r="AB153" s="60">
        <f t="shared" si="50"/>
        <v>-0.183447</v>
      </c>
      <c r="AC153" s="60">
        <f t="shared" si="51"/>
        <v>-0.19318399999999999</v>
      </c>
      <c r="AD153" s="60">
        <f t="shared" si="52"/>
        <v>-4.2400000000000077E-4</v>
      </c>
      <c r="AE153" s="60">
        <f t="shared" si="53"/>
        <v>-0.369726</v>
      </c>
    </row>
    <row r="154" spans="7:31">
      <c r="G154" s="68"/>
      <c r="H154" s="68"/>
      <c r="I154" s="110">
        <v>-1.5084E-2</v>
      </c>
      <c r="J154" s="69">
        <v>-0.21121300000000001</v>
      </c>
      <c r="K154" s="69">
        <v>-0.39805200000000002</v>
      </c>
      <c r="L154" s="68">
        <v>-3.2045999999999998E-2</v>
      </c>
      <c r="M154" s="67">
        <v>-0.55517700000000003</v>
      </c>
      <c r="N154" s="104">
        <v>99</v>
      </c>
      <c r="O154" s="102">
        <f t="shared" si="54"/>
        <v>100268.252865</v>
      </c>
      <c r="P154" s="66">
        <f t="shared" si="55"/>
        <v>97264.252846000003</v>
      </c>
      <c r="Q154" s="66">
        <f t="shared" si="56"/>
        <v>97109.733932000003</v>
      </c>
      <c r="R154" s="65">
        <f t="shared" si="57"/>
        <v>100485.496358</v>
      </c>
      <c r="S154" s="64">
        <f t="shared" si="58"/>
        <v>94043.266755999997</v>
      </c>
      <c r="U154" s="62">
        <f t="shared" si="59"/>
        <v>100286.02554233333</v>
      </c>
      <c r="V154" s="62">
        <f t="shared" si="60"/>
        <v>97227.565815666676</v>
      </c>
      <c r="W154" s="62">
        <f t="shared" si="61"/>
        <v>97114.011357666677</v>
      </c>
      <c r="X154" s="68"/>
      <c r="Y154" s="68"/>
      <c r="AA154" s="60">
        <f t="shared" si="49"/>
        <v>-1.2705000000000001E-2</v>
      </c>
      <c r="AB154" s="60">
        <f t="shared" si="50"/>
        <v>-0.18499800000000002</v>
      </c>
      <c r="AC154" s="60">
        <f t="shared" si="51"/>
        <v>-0.19286800000000001</v>
      </c>
      <c r="AD154" s="60">
        <f t="shared" si="52"/>
        <v>-2.5100000000000122E-4</v>
      </c>
      <c r="AE154" s="60">
        <f t="shared" si="53"/>
        <v>-0.368394</v>
      </c>
    </row>
    <row r="155" spans="7:31">
      <c r="G155" s="68"/>
      <c r="H155" s="68"/>
      <c r="I155" s="110">
        <v>-2.5812999999999999E-2</v>
      </c>
      <c r="J155" s="69">
        <v>-0.21201100000000001</v>
      </c>
      <c r="K155" s="69">
        <v>-0.41379199999999999</v>
      </c>
      <c r="L155" s="68">
        <v>-4.0289999999999999E-2</v>
      </c>
      <c r="M155" s="67">
        <v>-0.55684199999999995</v>
      </c>
      <c r="N155" s="104">
        <v>100</v>
      </c>
      <c r="O155" s="102">
        <f t="shared" si="54"/>
        <v>100081.064002</v>
      </c>
      <c r="P155" s="66">
        <f t="shared" si="55"/>
        <v>97250.349291999999</v>
      </c>
      <c r="Q155" s="66">
        <f t="shared" si="56"/>
        <v>96831.907191999999</v>
      </c>
      <c r="R155" s="65">
        <f t="shared" si="57"/>
        <v>100344.17771</v>
      </c>
      <c r="S155" s="64">
        <f t="shared" si="58"/>
        <v>94014.085965999999</v>
      </c>
      <c r="U155" s="62">
        <f t="shared" si="59"/>
        <v>100213.48091633334</v>
      </c>
      <c r="V155" s="62">
        <f t="shared" si="60"/>
        <v>97268.626019000003</v>
      </c>
      <c r="W155" s="62">
        <f t="shared" si="61"/>
        <v>97015.265780000002</v>
      </c>
      <c r="X155" s="68"/>
      <c r="Y155" s="68"/>
      <c r="AA155" s="60">
        <f t="shared" si="49"/>
        <v>-2.3434E-2</v>
      </c>
      <c r="AB155" s="60">
        <f t="shared" si="50"/>
        <v>-0.18579600000000002</v>
      </c>
      <c r="AC155" s="60">
        <f t="shared" si="51"/>
        <v>-0.20860799999999999</v>
      </c>
      <c r="AD155" s="60">
        <f t="shared" si="52"/>
        <v>-8.4950000000000025E-3</v>
      </c>
      <c r="AE155" s="60">
        <f t="shared" si="53"/>
        <v>-0.37005899999999992</v>
      </c>
    </row>
    <row r="156" spans="7:31">
      <c r="G156" s="68"/>
      <c r="H156" s="68"/>
      <c r="I156" s="110">
        <v>-1.0636E-2</v>
      </c>
      <c r="J156" s="69">
        <v>-0.203932</v>
      </c>
      <c r="K156" s="69">
        <v>-0.40374500000000002</v>
      </c>
      <c r="L156" s="68">
        <v>-4.8500000000000001E-2</v>
      </c>
      <c r="M156" s="67">
        <v>-0.55555100000000002</v>
      </c>
      <c r="N156" s="104">
        <v>101</v>
      </c>
      <c r="O156" s="102">
        <f t="shared" si="54"/>
        <v>100345.85712099999</v>
      </c>
      <c r="P156" s="66">
        <f t="shared" si="55"/>
        <v>97391.109708999997</v>
      </c>
      <c r="Q156" s="66">
        <f t="shared" si="56"/>
        <v>97009.246788999997</v>
      </c>
      <c r="R156" s="65">
        <f t="shared" si="57"/>
        <v>100203.44189</v>
      </c>
      <c r="S156" s="64">
        <f t="shared" si="58"/>
        <v>94036.712031999996</v>
      </c>
      <c r="U156" s="62">
        <f t="shared" si="59"/>
        <v>100231.72466266667</v>
      </c>
      <c r="V156" s="62">
        <f t="shared" si="60"/>
        <v>97301.903949</v>
      </c>
      <c r="W156" s="62">
        <f t="shared" si="61"/>
        <v>96983.629304333343</v>
      </c>
      <c r="X156" s="68"/>
      <c r="Y156" s="68"/>
      <c r="AA156" s="60">
        <f t="shared" si="49"/>
        <v>-8.2570000000000005E-3</v>
      </c>
      <c r="AB156" s="60">
        <f t="shared" si="50"/>
        <v>-0.17771700000000001</v>
      </c>
      <c r="AC156" s="60">
        <f t="shared" si="51"/>
        <v>-0.19856100000000002</v>
      </c>
      <c r="AD156" s="60">
        <f t="shared" si="52"/>
        <v>-1.6705000000000005E-2</v>
      </c>
      <c r="AE156" s="60">
        <f t="shared" si="53"/>
        <v>-0.36876799999999998</v>
      </c>
    </row>
    <row r="157" spans="7:31">
      <c r="G157" s="68"/>
      <c r="H157" s="68"/>
      <c r="I157" s="110">
        <v>-8.149E-3</v>
      </c>
      <c r="J157" s="69">
        <v>-0.20707300000000001</v>
      </c>
      <c r="K157" s="69">
        <v>-0.393959</v>
      </c>
      <c r="L157" s="68">
        <v>-4.0327000000000002E-2</v>
      </c>
      <c r="M157" s="67">
        <v>-0.55720099999999995</v>
      </c>
      <c r="N157" s="104">
        <v>102</v>
      </c>
      <c r="O157" s="102">
        <f t="shared" si="54"/>
        <v>100389.24781</v>
      </c>
      <c r="P157" s="66">
        <f t="shared" si="55"/>
        <v>97336.384065999999</v>
      </c>
      <c r="Q157" s="66">
        <f t="shared" si="56"/>
        <v>97181.979475</v>
      </c>
      <c r="R157" s="65">
        <f t="shared" si="57"/>
        <v>100343.543456</v>
      </c>
      <c r="S157" s="64">
        <f t="shared" si="58"/>
        <v>94007.794131999995</v>
      </c>
      <c r="U157" s="62">
        <f t="shared" si="59"/>
        <v>100272.05631099998</v>
      </c>
      <c r="V157" s="62">
        <f t="shared" si="60"/>
        <v>97325.947688999993</v>
      </c>
      <c r="W157" s="62">
        <f t="shared" si="61"/>
        <v>97007.711152000003</v>
      </c>
      <c r="X157" s="68"/>
      <c r="Y157" s="68"/>
      <c r="AA157" s="60">
        <f t="shared" si="49"/>
        <v>-5.77E-3</v>
      </c>
      <c r="AB157" s="60">
        <f t="shared" si="50"/>
        <v>-0.18085800000000002</v>
      </c>
      <c r="AC157" s="60">
        <f t="shared" si="51"/>
        <v>-0.188775</v>
      </c>
      <c r="AD157" s="60">
        <f t="shared" si="52"/>
        <v>-8.5320000000000049E-3</v>
      </c>
      <c r="AE157" s="60">
        <f t="shared" si="53"/>
        <v>-0.37041799999999991</v>
      </c>
    </row>
    <row r="158" spans="7:31">
      <c r="G158" s="68"/>
      <c r="H158" s="68"/>
      <c r="I158" s="110">
        <v>-9.8239999999999994E-3</v>
      </c>
      <c r="J158" s="69">
        <v>-0.21241099999999999</v>
      </c>
      <c r="K158" s="69">
        <v>-0.39285199999999998</v>
      </c>
      <c r="L158" s="68">
        <v>-3.4124000000000002E-2</v>
      </c>
      <c r="M158" s="67">
        <v>-0.55647599999999997</v>
      </c>
      <c r="N158" s="104">
        <v>103</v>
      </c>
      <c r="O158" s="102">
        <f t="shared" si="54"/>
        <v>100360.024085</v>
      </c>
      <c r="P158" s="66">
        <f t="shared" si="55"/>
        <v>97243.380092000007</v>
      </c>
      <c r="Q158" s="66">
        <f t="shared" si="56"/>
        <v>97201.519132000001</v>
      </c>
      <c r="R158" s="65">
        <f t="shared" si="57"/>
        <v>100449.87528199999</v>
      </c>
      <c r="S158" s="64">
        <f t="shared" si="58"/>
        <v>94020.500482000003</v>
      </c>
      <c r="U158" s="62">
        <f t="shared" si="59"/>
        <v>100365.04300533333</v>
      </c>
      <c r="V158" s="62">
        <f t="shared" si="60"/>
        <v>97323.624622333329</v>
      </c>
      <c r="W158" s="62">
        <f t="shared" si="61"/>
        <v>97130.915131999995</v>
      </c>
      <c r="X158" s="68"/>
      <c r="Y158" s="68"/>
      <c r="AA158" s="60">
        <f t="shared" si="49"/>
        <v>-7.4449999999999994E-3</v>
      </c>
      <c r="AB158" s="60">
        <f t="shared" si="50"/>
        <v>-0.186196</v>
      </c>
      <c r="AC158" s="60">
        <f t="shared" si="51"/>
        <v>-0.18766799999999997</v>
      </c>
      <c r="AD158" s="60">
        <f t="shared" si="52"/>
        <v>-2.3290000000000047E-3</v>
      </c>
      <c r="AE158" s="60">
        <f t="shared" si="53"/>
        <v>-0.36969299999999994</v>
      </c>
    </row>
    <row r="159" spans="7:31">
      <c r="G159" s="68"/>
      <c r="H159" s="68"/>
      <c r="I159" s="110">
        <v>-9.1959999999999993E-3</v>
      </c>
      <c r="J159" s="69">
        <v>-0.20749899999999999</v>
      </c>
      <c r="K159" s="69">
        <v>-0.39348</v>
      </c>
      <c r="L159" s="68">
        <v>-3.6840999999999999E-2</v>
      </c>
      <c r="M159" s="67">
        <v>-0.55682500000000001</v>
      </c>
      <c r="N159" s="104">
        <v>104</v>
      </c>
      <c r="O159" s="102">
        <f t="shared" si="54"/>
        <v>100370.980801</v>
      </c>
      <c r="P159" s="66">
        <f t="shared" si="55"/>
        <v>97328.961867999999</v>
      </c>
      <c r="Q159" s="66">
        <f t="shared" si="56"/>
        <v>97190.434303999995</v>
      </c>
      <c r="R159" s="65">
        <f t="shared" si="57"/>
        <v>100403.300468</v>
      </c>
      <c r="S159" s="64">
        <f t="shared" si="58"/>
        <v>94014.383908000003</v>
      </c>
      <c r="U159" s="62">
        <f t="shared" si="59"/>
        <v>100373.41756533335</v>
      </c>
      <c r="V159" s="62">
        <f t="shared" si="60"/>
        <v>97302.908675333325</v>
      </c>
      <c r="W159" s="62">
        <f t="shared" si="61"/>
        <v>97191.310970333332</v>
      </c>
      <c r="X159" s="68"/>
      <c r="Y159" s="68"/>
      <c r="AA159" s="60">
        <f t="shared" si="49"/>
        <v>-6.8169999999999993E-3</v>
      </c>
      <c r="AB159" s="60">
        <f t="shared" si="50"/>
        <v>-0.181284</v>
      </c>
      <c r="AC159" s="60">
        <f t="shared" si="51"/>
        <v>-0.18829599999999999</v>
      </c>
      <c r="AD159" s="60">
        <f t="shared" si="52"/>
        <v>-5.0460000000000019E-3</v>
      </c>
      <c r="AE159" s="60">
        <f t="shared" si="53"/>
        <v>-0.37004199999999998</v>
      </c>
    </row>
    <row r="160" spans="7:31">
      <c r="G160" s="68"/>
      <c r="H160" s="68"/>
      <c r="I160" s="110">
        <v>-7.2379999999999996E-3</v>
      </c>
      <c r="J160" s="69">
        <v>-0.19880900000000001</v>
      </c>
      <c r="K160" s="69">
        <v>-0.39929799999999999</v>
      </c>
      <c r="L160" s="68">
        <v>-3.1639E-2</v>
      </c>
      <c r="M160" s="67">
        <v>-0.55693899999999996</v>
      </c>
      <c r="N160" s="104">
        <v>105</v>
      </c>
      <c r="O160" s="102">
        <f t="shared" si="54"/>
        <v>100405.14202699999</v>
      </c>
      <c r="P160" s="66">
        <f t="shared" si="55"/>
        <v>97480.367738000001</v>
      </c>
      <c r="Q160" s="66">
        <f t="shared" si="56"/>
        <v>97087.740785999995</v>
      </c>
      <c r="R160" s="65">
        <f t="shared" si="57"/>
        <v>100492.47315200001</v>
      </c>
      <c r="S160" s="64">
        <f t="shared" si="58"/>
        <v>94012.385943999994</v>
      </c>
      <c r="U160" s="62">
        <f t="shared" si="59"/>
        <v>100378.71563766668</v>
      </c>
      <c r="V160" s="62">
        <f t="shared" si="60"/>
        <v>97350.903232666664</v>
      </c>
      <c r="W160" s="62">
        <f t="shared" si="61"/>
        <v>97159.898073999982</v>
      </c>
      <c r="X160" s="68"/>
      <c r="Y160" s="68"/>
      <c r="AA160" s="60">
        <f t="shared" si="49"/>
        <v>-4.8589999999999996E-3</v>
      </c>
      <c r="AB160" s="60">
        <f t="shared" si="50"/>
        <v>-0.17259400000000003</v>
      </c>
      <c r="AC160" s="60">
        <f t="shared" si="51"/>
        <v>-0.19411399999999998</v>
      </c>
      <c r="AD160" s="60">
        <f t="shared" si="52"/>
        <v>1.5599999999999642E-4</v>
      </c>
      <c r="AE160" s="60">
        <f t="shared" si="53"/>
        <v>-0.37015599999999993</v>
      </c>
    </row>
    <row r="161" spans="7:31">
      <c r="G161" s="68"/>
      <c r="H161" s="68"/>
      <c r="I161" s="110">
        <v>-7.7619999999999998E-3</v>
      </c>
      <c r="J161" s="69">
        <v>-0.208647</v>
      </c>
      <c r="K161" s="69">
        <v>-0.39393400000000001</v>
      </c>
      <c r="L161" s="68">
        <v>-3.9787000000000003E-2</v>
      </c>
      <c r="M161" s="67">
        <v>-0.558284</v>
      </c>
      <c r="N161" s="104">
        <v>106</v>
      </c>
      <c r="O161" s="102">
        <f t="shared" si="54"/>
        <v>100395.999799</v>
      </c>
      <c r="P161" s="66">
        <f t="shared" si="55"/>
        <v>97308.960263999994</v>
      </c>
      <c r="Q161" s="66">
        <f t="shared" si="56"/>
        <v>97182.420750000005</v>
      </c>
      <c r="R161" s="65">
        <f t="shared" si="57"/>
        <v>100352.80013600001</v>
      </c>
      <c r="S161" s="64">
        <f t="shared" si="58"/>
        <v>93988.813473999995</v>
      </c>
      <c r="U161" s="62">
        <f t="shared" si="59"/>
        <v>100390.70754233333</v>
      </c>
      <c r="V161" s="62">
        <f t="shared" si="60"/>
        <v>97372.763289999988</v>
      </c>
      <c r="W161" s="62">
        <f t="shared" si="61"/>
        <v>97153.531946666655</v>
      </c>
      <c r="X161" s="68"/>
      <c r="Y161" s="68"/>
      <c r="AA161" s="60">
        <f t="shared" si="49"/>
        <v>-5.3829999999999998E-3</v>
      </c>
      <c r="AB161" s="60">
        <f t="shared" si="50"/>
        <v>-0.18243200000000001</v>
      </c>
      <c r="AC161" s="60">
        <f t="shared" si="51"/>
        <v>-0.18875</v>
      </c>
      <c r="AD161" s="60">
        <f t="shared" si="52"/>
        <v>-7.992000000000006E-3</v>
      </c>
      <c r="AE161" s="60">
        <f t="shared" si="53"/>
        <v>-0.37150099999999997</v>
      </c>
    </row>
    <row r="162" spans="7:31">
      <c r="G162" s="68"/>
      <c r="H162" s="68"/>
      <c r="I162" s="110">
        <v>-7.9039999999999996E-3</v>
      </c>
      <c r="J162" s="69">
        <v>-0.20430000000000001</v>
      </c>
      <c r="K162" s="69">
        <v>-0.39291999999999999</v>
      </c>
      <c r="L162" s="68">
        <v>-3.1669000000000003E-2</v>
      </c>
      <c r="M162" s="67">
        <v>-0.55631299999999995</v>
      </c>
      <c r="N162" s="104">
        <v>107</v>
      </c>
      <c r="O162" s="102">
        <f t="shared" si="54"/>
        <v>100393.522325</v>
      </c>
      <c r="P162" s="66">
        <f t="shared" si="55"/>
        <v>97384.698044999997</v>
      </c>
      <c r="Q162" s="66">
        <f t="shared" si="56"/>
        <v>97200.318864000001</v>
      </c>
      <c r="R162" s="65">
        <f t="shared" si="57"/>
        <v>100491.958892</v>
      </c>
      <c r="S162" s="64">
        <f t="shared" si="58"/>
        <v>94023.357220000005</v>
      </c>
      <c r="U162" s="62">
        <f t="shared" si="59"/>
        <v>100398.22138366666</v>
      </c>
      <c r="V162" s="62">
        <f t="shared" si="60"/>
        <v>97391.342015666654</v>
      </c>
      <c r="W162" s="62">
        <f t="shared" si="61"/>
        <v>97156.826799999995</v>
      </c>
      <c r="X162" s="68"/>
      <c r="Y162" s="68"/>
      <c r="AA162" s="60">
        <f t="shared" si="49"/>
        <v>-5.5249999999999995E-3</v>
      </c>
      <c r="AB162" s="60">
        <f t="shared" si="50"/>
        <v>-0.17808500000000002</v>
      </c>
      <c r="AC162" s="60">
        <f t="shared" si="51"/>
        <v>-0.18773599999999999</v>
      </c>
      <c r="AD162" s="60">
        <f t="shared" si="52"/>
        <v>1.2599999999999417E-4</v>
      </c>
      <c r="AE162" s="60">
        <f t="shared" si="53"/>
        <v>-0.36952999999999991</v>
      </c>
    </row>
    <row r="163" spans="7:31">
      <c r="G163" s="68"/>
      <c r="H163" s="68"/>
      <c r="I163" s="110">
        <v>-7.3090000000000004E-3</v>
      </c>
      <c r="J163" s="69">
        <v>-0.19814499999999999</v>
      </c>
      <c r="K163" s="69">
        <v>-0.39954200000000001</v>
      </c>
      <c r="L163" s="68">
        <v>-3.6753000000000001E-2</v>
      </c>
      <c r="M163" s="67">
        <v>-0.558226</v>
      </c>
      <c r="N163" s="104">
        <v>108</v>
      </c>
      <c r="O163" s="102">
        <f t="shared" si="54"/>
        <v>100403.90329</v>
      </c>
      <c r="P163" s="66">
        <f t="shared" si="55"/>
        <v>97491.936610000004</v>
      </c>
      <c r="Q163" s="66">
        <f t="shared" si="56"/>
        <v>97083.433942000003</v>
      </c>
      <c r="R163" s="65">
        <f t="shared" si="57"/>
        <v>100404.808964</v>
      </c>
      <c r="S163" s="64">
        <f t="shared" si="58"/>
        <v>93989.829981999996</v>
      </c>
      <c r="U163" s="62">
        <f t="shared" si="59"/>
        <v>100397.80847133334</v>
      </c>
      <c r="V163" s="62">
        <f t="shared" si="60"/>
        <v>97395.198306333332</v>
      </c>
      <c r="W163" s="62">
        <f t="shared" si="61"/>
        <v>97155.391185333327</v>
      </c>
      <c r="X163" s="68"/>
      <c r="Y163" s="68"/>
      <c r="AA163" s="60">
        <f t="shared" si="49"/>
        <v>-4.9300000000000004E-3</v>
      </c>
      <c r="AB163" s="60">
        <f t="shared" si="50"/>
        <v>-0.17193</v>
      </c>
      <c r="AC163" s="60">
        <f t="shared" si="51"/>
        <v>-0.194358</v>
      </c>
      <c r="AD163" s="60">
        <f t="shared" si="52"/>
        <v>-4.9580000000000041E-3</v>
      </c>
      <c r="AE163" s="60">
        <f t="shared" si="53"/>
        <v>-0.37144299999999997</v>
      </c>
    </row>
    <row r="164" spans="7:31">
      <c r="G164" s="68"/>
      <c r="H164" s="68"/>
      <c r="I164" s="110">
        <v>-7.9819999999999995E-3</v>
      </c>
      <c r="J164" s="69">
        <v>-0.19469600000000001</v>
      </c>
      <c r="K164" s="69">
        <v>-0.40818399999999999</v>
      </c>
      <c r="L164" s="68">
        <v>-3.7788000000000002E-2</v>
      </c>
      <c r="M164" s="67">
        <v>-0.55522300000000002</v>
      </c>
      <c r="N164" s="104">
        <v>109</v>
      </c>
      <c r="O164" s="102">
        <f t="shared" si="54"/>
        <v>100392.161459</v>
      </c>
      <c r="P164" s="66">
        <f t="shared" si="55"/>
        <v>97552.028537000006</v>
      </c>
      <c r="Q164" s="66">
        <f t="shared" si="56"/>
        <v>96930.894</v>
      </c>
      <c r="R164" s="65">
        <f t="shared" si="57"/>
        <v>100387.06699399999</v>
      </c>
      <c r="S164" s="64">
        <f t="shared" si="58"/>
        <v>94042.460560000007</v>
      </c>
      <c r="U164" s="62">
        <f t="shared" si="59"/>
        <v>100396.52902466668</v>
      </c>
      <c r="V164" s="62">
        <f t="shared" si="60"/>
        <v>97476.221063999998</v>
      </c>
      <c r="W164" s="62">
        <f t="shared" si="61"/>
        <v>97071.54893533334</v>
      </c>
      <c r="X164" s="68"/>
      <c r="Y164" s="68"/>
      <c r="AA164" s="60">
        <f t="shared" si="49"/>
        <v>-5.6029999999999995E-3</v>
      </c>
      <c r="AB164" s="60">
        <f t="shared" si="50"/>
        <v>-0.16848100000000002</v>
      </c>
      <c r="AC164" s="60">
        <f t="shared" si="51"/>
        <v>-0.20299999999999999</v>
      </c>
      <c r="AD164" s="60">
        <f t="shared" si="52"/>
        <v>-5.9930000000000053E-3</v>
      </c>
      <c r="AE164" s="60">
        <f t="shared" si="53"/>
        <v>-0.36843999999999999</v>
      </c>
    </row>
    <row r="165" spans="7:31">
      <c r="G165" s="68"/>
      <c r="H165" s="68"/>
      <c r="I165" s="110">
        <v>-7.3720000000000001E-3</v>
      </c>
      <c r="J165" s="69">
        <v>-0.20561299999999999</v>
      </c>
      <c r="K165" s="69">
        <v>-0.396841</v>
      </c>
      <c r="L165" s="68">
        <v>-3.2051000000000003E-2</v>
      </c>
      <c r="M165" s="67">
        <v>-0.55633600000000005</v>
      </c>
      <c r="N165" s="104">
        <v>110</v>
      </c>
      <c r="O165" s="102">
        <f t="shared" si="54"/>
        <v>100402.804129</v>
      </c>
      <c r="P165" s="66">
        <f t="shared" si="55"/>
        <v>97361.821645999997</v>
      </c>
      <c r="Q165" s="66">
        <f t="shared" si="56"/>
        <v>97131.109293000001</v>
      </c>
      <c r="R165" s="65">
        <f t="shared" si="57"/>
        <v>100485.410648</v>
      </c>
      <c r="S165" s="64">
        <f t="shared" si="58"/>
        <v>94022.954121999996</v>
      </c>
      <c r="U165" s="62">
        <f t="shared" si="59"/>
        <v>100399.62295933334</v>
      </c>
      <c r="V165" s="62">
        <f t="shared" si="60"/>
        <v>97468.595597666674</v>
      </c>
      <c r="W165" s="62">
        <f t="shared" si="61"/>
        <v>97048.479078333345</v>
      </c>
      <c r="X165" s="68"/>
      <c r="Y165" s="68"/>
      <c r="AA165" s="60">
        <f t="shared" si="49"/>
        <v>-4.993E-3</v>
      </c>
      <c r="AB165" s="60">
        <f t="shared" si="50"/>
        <v>-0.179398</v>
      </c>
      <c r="AC165" s="60">
        <f t="shared" si="51"/>
        <v>-0.19165699999999999</v>
      </c>
      <c r="AD165" s="60">
        <f t="shared" si="52"/>
        <v>-2.5600000000000622E-4</v>
      </c>
      <c r="AE165" s="60">
        <f t="shared" si="53"/>
        <v>-0.36955300000000002</v>
      </c>
    </row>
    <row r="166" spans="7:31">
      <c r="G166" s="68"/>
      <c r="H166" s="68"/>
      <c r="I166" s="110">
        <v>-1.289E-2</v>
      </c>
      <c r="J166" s="69">
        <v>-0.186358</v>
      </c>
      <c r="K166" s="69">
        <v>-0.41299999999999998</v>
      </c>
      <c r="L166" s="68">
        <v>-3.1690999999999997E-2</v>
      </c>
      <c r="M166" s="67">
        <v>-0.55871400000000004</v>
      </c>
      <c r="N166" s="104">
        <v>111</v>
      </c>
      <c r="O166" s="102">
        <f t="shared" si="54"/>
        <v>100306.531583</v>
      </c>
      <c r="P166" s="66">
        <f t="shared" si="55"/>
        <v>97697.301510999998</v>
      </c>
      <c r="Q166" s="66">
        <f t="shared" si="56"/>
        <v>96845.886784000002</v>
      </c>
      <c r="R166" s="65">
        <f t="shared" si="57"/>
        <v>100491.581768</v>
      </c>
      <c r="S166" s="64">
        <f t="shared" si="58"/>
        <v>93981.277294</v>
      </c>
      <c r="U166" s="62">
        <f t="shared" si="59"/>
        <v>100367.16572366667</v>
      </c>
      <c r="V166" s="62">
        <f t="shared" si="60"/>
        <v>97537.050564666672</v>
      </c>
      <c r="W166" s="62">
        <f t="shared" si="61"/>
        <v>96969.296692333344</v>
      </c>
      <c r="X166" s="68"/>
      <c r="Y166" s="68"/>
      <c r="AA166" s="60">
        <f t="shared" si="49"/>
        <v>-1.0511E-2</v>
      </c>
      <c r="AB166" s="60">
        <f t="shared" si="50"/>
        <v>-0.16014300000000001</v>
      </c>
      <c r="AC166" s="60">
        <f t="shared" si="51"/>
        <v>-0.20781599999999997</v>
      </c>
      <c r="AD166" s="60">
        <f t="shared" si="52"/>
        <v>1.0399999999999993E-4</v>
      </c>
      <c r="AE166" s="60">
        <f t="shared" si="53"/>
        <v>-0.37193100000000001</v>
      </c>
    </row>
    <row r="167" spans="7:31">
      <c r="G167" s="68"/>
      <c r="H167" s="68"/>
      <c r="I167" s="110">
        <v>-9.1090000000000008E-3</v>
      </c>
      <c r="J167" s="69">
        <v>-0.19943900000000001</v>
      </c>
      <c r="K167" s="69">
        <v>-0.40529199999999999</v>
      </c>
      <c r="L167" s="68">
        <v>-3.2751000000000002E-2</v>
      </c>
      <c r="M167" s="67">
        <v>-0.557172</v>
      </c>
      <c r="N167" s="104">
        <v>112</v>
      </c>
      <c r="O167" s="102">
        <f t="shared" si="54"/>
        <v>100372.49868999999</v>
      </c>
      <c r="P167" s="66">
        <f t="shared" si="55"/>
        <v>97469.391248</v>
      </c>
      <c r="Q167" s="66">
        <f t="shared" si="56"/>
        <v>96981.940692000004</v>
      </c>
      <c r="R167" s="65">
        <f t="shared" si="57"/>
        <v>100473.411248</v>
      </c>
      <c r="S167" s="64">
        <f t="shared" si="58"/>
        <v>94008.302385999996</v>
      </c>
      <c r="U167" s="62">
        <f t="shared" si="59"/>
        <v>100360.61146733334</v>
      </c>
      <c r="V167" s="62">
        <f t="shared" si="60"/>
        <v>97509.50480166667</v>
      </c>
      <c r="W167" s="62">
        <f t="shared" si="61"/>
        <v>96986.312256333345</v>
      </c>
      <c r="X167" s="68"/>
      <c r="Y167" s="68"/>
      <c r="AA167" s="60">
        <f t="shared" si="49"/>
        <v>-6.7300000000000007E-3</v>
      </c>
      <c r="AB167" s="60">
        <f t="shared" si="50"/>
        <v>-0.17322400000000002</v>
      </c>
      <c r="AC167" s="60">
        <f t="shared" si="51"/>
        <v>-0.20010799999999998</v>
      </c>
      <c r="AD167" s="60">
        <f t="shared" si="52"/>
        <v>-9.5600000000000546E-4</v>
      </c>
      <c r="AE167" s="60">
        <f t="shared" si="53"/>
        <v>-0.37038899999999997</v>
      </c>
    </row>
    <row r="168" spans="7:31">
      <c r="G168" s="68"/>
      <c r="H168" s="68"/>
      <c r="I168" s="110">
        <v>-5.9329999999999999E-3</v>
      </c>
      <c r="J168" s="69">
        <v>-0.20460600000000001</v>
      </c>
      <c r="K168" s="69">
        <v>-0.39256600000000003</v>
      </c>
      <c r="L168" s="68">
        <v>-3.6443999999999997E-2</v>
      </c>
      <c r="M168" s="67">
        <v>-0.55724799999999997</v>
      </c>
      <c r="N168" s="104">
        <v>113</v>
      </c>
      <c r="O168" s="102">
        <f t="shared" si="54"/>
        <v>100427.910362</v>
      </c>
      <c r="P168" s="66">
        <f t="shared" si="55"/>
        <v>97379.366607000004</v>
      </c>
      <c r="Q168" s="66">
        <f t="shared" si="56"/>
        <v>97206.567318000001</v>
      </c>
      <c r="R168" s="65">
        <f t="shared" si="57"/>
        <v>100410.105842</v>
      </c>
      <c r="S168" s="64">
        <f t="shared" si="58"/>
        <v>94006.970409999994</v>
      </c>
      <c r="U168" s="62">
        <f t="shared" si="59"/>
        <v>100368.98021166667</v>
      </c>
      <c r="V168" s="62">
        <f t="shared" si="60"/>
        <v>97515.353122</v>
      </c>
      <c r="W168" s="62">
        <f t="shared" si="61"/>
        <v>97011.464931333336</v>
      </c>
      <c r="X168" s="68"/>
      <c r="Y168" s="68"/>
      <c r="AA168" s="60">
        <f t="shared" si="49"/>
        <v>-3.5539999999999999E-3</v>
      </c>
      <c r="AB168" s="60">
        <f t="shared" si="50"/>
        <v>-0.17839100000000002</v>
      </c>
      <c r="AC168" s="60">
        <f t="shared" si="51"/>
        <v>-0.18738200000000002</v>
      </c>
      <c r="AD168" s="60">
        <f t="shared" si="52"/>
        <v>-4.6490000000000004E-3</v>
      </c>
      <c r="AE168" s="60">
        <f t="shared" si="53"/>
        <v>-0.37046499999999993</v>
      </c>
    </row>
    <row r="169" spans="7:31">
      <c r="G169" s="68"/>
      <c r="H169" s="68"/>
      <c r="I169" s="110">
        <v>-6.979E-3</v>
      </c>
      <c r="J169" s="69">
        <v>-0.190584</v>
      </c>
      <c r="K169" s="69">
        <v>-0.40561000000000003</v>
      </c>
      <c r="L169" s="68">
        <v>-3.3995999999999998E-2</v>
      </c>
      <c r="M169" s="67">
        <v>-0.55708400000000002</v>
      </c>
      <c r="N169" s="104">
        <v>114</v>
      </c>
      <c r="O169" s="102">
        <f t="shared" si="54"/>
        <v>100409.6608</v>
      </c>
      <c r="P169" s="66">
        <f t="shared" si="55"/>
        <v>97623.671912999998</v>
      </c>
      <c r="Q169" s="66">
        <f t="shared" si="56"/>
        <v>96976.327674</v>
      </c>
      <c r="R169" s="65">
        <f t="shared" si="57"/>
        <v>100452.069458</v>
      </c>
      <c r="S169" s="64">
        <f t="shared" si="58"/>
        <v>94009.844673999993</v>
      </c>
      <c r="U169" s="62">
        <f t="shared" si="59"/>
        <v>100403.35661733332</v>
      </c>
      <c r="V169" s="62">
        <f t="shared" si="60"/>
        <v>97490.809922666682</v>
      </c>
      <c r="W169" s="62">
        <f t="shared" si="61"/>
        <v>97054.945227999997</v>
      </c>
      <c r="X169" s="68"/>
      <c r="Y169" s="68"/>
      <c r="AA169" s="60">
        <f t="shared" si="49"/>
        <v>-4.5999999999999999E-3</v>
      </c>
      <c r="AB169" s="60">
        <f t="shared" si="50"/>
        <v>-0.16436900000000002</v>
      </c>
      <c r="AC169" s="60">
        <f t="shared" si="51"/>
        <v>-0.20042600000000002</v>
      </c>
      <c r="AD169" s="60">
        <f t="shared" si="52"/>
        <v>-2.2010000000000016E-3</v>
      </c>
      <c r="AE169" s="60">
        <f t="shared" si="53"/>
        <v>-0.37030099999999999</v>
      </c>
    </row>
    <row r="170" spans="7:31">
      <c r="G170" s="68"/>
      <c r="H170" s="68"/>
      <c r="I170" s="110">
        <v>-6.9540000000000001E-3</v>
      </c>
      <c r="J170" s="69">
        <v>-0.20592099999999999</v>
      </c>
      <c r="K170" s="69">
        <v>-0.393488</v>
      </c>
      <c r="L170" s="68">
        <v>-3.1621999999999997E-2</v>
      </c>
      <c r="M170" s="67">
        <v>-0.55657800000000002</v>
      </c>
      <c r="N170" s="104">
        <v>115</v>
      </c>
      <c r="O170" s="102">
        <f t="shared" si="54"/>
        <v>100410.09697499999</v>
      </c>
      <c r="P170" s="66">
        <f t="shared" si="55"/>
        <v>97356.455361999993</v>
      </c>
      <c r="Q170" s="66">
        <f t="shared" si="56"/>
        <v>97190.293095999994</v>
      </c>
      <c r="R170" s="65">
        <f t="shared" si="57"/>
        <v>100492.764566</v>
      </c>
      <c r="S170" s="64">
        <f t="shared" si="58"/>
        <v>94018.712830000004</v>
      </c>
      <c r="U170" s="62">
        <f t="shared" si="59"/>
        <v>100415.889379</v>
      </c>
      <c r="V170" s="62">
        <f t="shared" si="60"/>
        <v>97453.164627333332</v>
      </c>
      <c r="W170" s="62">
        <f t="shared" si="61"/>
        <v>97124.396029333337</v>
      </c>
      <c r="X170" s="68"/>
      <c r="Y170" s="68"/>
      <c r="AA170" s="60">
        <f t="shared" si="49"/>
        <v>-4.5750000000000001E-3</v>
      </c>
      <c r="AB170" s="60">
        <f t="shared" si="50"/>
        <v>-0.179706</v>
      </c>
      <c r="AC170" s="60">
        <f t="shared" si="51"/>
        <v>-0.188304</v>
      </c>
      <c r="AD170" s="60">
        <f t="shared" si="52"/>
        <v>1.7299999999999954E-4</v>
      </c>
      <c r="AE170" s="60">
        <f t="shared" si="53"/>
        <v>-0.36979499999999998</v>
      </c>
    </row>
    <row r="171" spans="7:31">
      <c r="G171" s="68"/>
      <c r="H171" s="68"/>
      <c r="I171" s="110">
        <v>-5.7819999999999998E-3</v>
      </c>
      <c r="J171" s="69">
        <v>-0.203961</v>
      </c>
      <c r="K171" s="69">
        <v>-0.394038</v>
      </c>
      <c r="L171" s="68">
        <v>-3.2830999999999999E-2</v>
      </c>
      <c r="M171" s="67">
        <v>-0.55693899999999996</v>
      </c>
      <c r="N171" s="104">
        <v>116</v>
      </c>
      <c r="O171" s="102">
        <f t="shared" si="54"/>
        <v>100430.544859</v>
      </c>
      <c r="P171" s="66">
        <f t="shared" si="55"/>
        <v>97390.604441999996</v>
      </c>
      <c r="Q171" s="66">
        <f t="shared" si="56"/>
        <v>97180.585045999993</v>
      </c>
      <c r="R171" s="65">
        <f t="shared" si="57"/>
        <v>100472.039888</v>
      </c>
      <c r="S171" s="64">
        <f t="shared" si="58"/>
        <v>94012.385943999994</v>
      </c>
      <c r="U171" s="62">
        <f t="shared" si="59"/>
        <v>100416.76754466667</v>
      </c>
      <c r="V171" s="62">
        <f t="shared" si="60"/>
        <v>97456.91057233332</v>
      </c>
      <c r="W171" s="62">
        <f t="shared" si="61"/>
        <v>97115.735272000005</v>
      </c>
      <c r="X171" s="68"/>
      <c r="Y171" s="68"/>
      <c r="AA171" s="60">
        <f t="shared" si="49"/>
        <v>-3.4029999999999998E-3</v>
      </c>
      <c r="AB171" s="60">
        <f t="shared" si="50"/>
        <v>-0.17774600000000002</v>
      </c>
      <c r="AC171" s="60">
        <f t="shared" si="51"/>
        <v>-0.18885399999999999</v>
      </c>
      <c r="AD171" s="60">
        <f t="shared" si="52"/>
        <v>-1.0360000000000022E-3</v>
      </c>
      <c r="AE171" s="60">
        <f t="shared" si="53"/>
        <v>-0.37015599999999993</v>
      </c>
    </row>
    <row r="172" spans="7:31">
      <c r="G172" s="68"/>
      <c r="H172" s="68"/>
      <c r="I172" s="110">
        <v>-6.3080000000000002E-3</v>
      </c>
      <c r="J172" s="69">
        <v>-0.19011900000000001</v>
      </c>
      <c r="K172" s="69">
        <v>-0.40765499999999999</v>
      </c>
      <c r="L172" s="68">
        <v>-3.4860000000000002E-2</v>
      </c>
      <c r="M172" s="67">
        <v>-0.55740100000000004</v>
      </c>
      <c r="N172" s="104">
        <v>117</v>
      </c>
      <c r="O172" s="102">
        <f t="shared" si="54"/>
        <v>100421.36773699999</v>
      </c>
      <c r="P172" s="66">
        <f t="shared" si="55"/>
        <v>97631.773608000003</v>
      </c>
      <c r="Q172" s="66">
        <f t="shared" si="56"/>
        <v>96940.231379000004</v>
      </c>
      <c r="R172" s="65">
        <f t="shared" si="57"/>
        <v>100437.25877</v>
      </c>
      <c r="S172" s="64">
        <f t="shared" si="58"/>
        <v>94004.288931999996</v>
      </c>
      <c r="U172" s="62">
        <f t="shared" si="59"/>
        <v>100420.669857</v>
      </c>
      <c r="V172" s="62">
        <f t="shared" si="60"/>
        <v>97459.611137333326</v>
      </c>
      <c r="W172" s="62">
        <f t="shared" si="61"/>
        <v>97103.703173666669</v>
      </c>
      <c r="X172" s="68"/>
      <c r="Y172" s="68"/>
      <c r="AA172" s="60">
        <f t="shared" si="49"/>
        <v>-3.9290000000000002E-3</v>
      </c>
      <c r="AB172" s="60">
        <f t="shared" si="50"/>
        <v>-0.16390400000000002</v>
      </c>
      <c r="AC172" s="60">
        <f t="shared" si="51"/>
        <v>-0.20247099999999998</v>
      </c>
      <c r="AD172" s="60">
        <f t="shared" si="52"/>
        <v>-3.0650000000000052E-3</v>
      </c>
      <c r="AE172" s="60">
        <f t="shared" si="53"/>
        <v>-0.370618</v>
      </c>
    </row>
    <row r="173" spans="7:31">
      <c r="G173" s="68"/>
      <c r="H173" s="68"/>
      <c r="I173" s="110">
        <v>-7.2789999999999999E-3</v>
      </c>
      <c r="J173" s="69">
        <v>-0.20036599999999999</v>
      </c>
      <c r="K173" s="69">
        <v>-0.40173199999999998</v>
      </c>
      <c r="L173" s="68">
        <v>-3.2650999999999999E-2</v>
      </c>
      <c r="M173" s="67">
        <v>-0.55664599999999997</v>
      </c>
      <c r="N173" s="104">
        <v>118</v>
      </c>
      <c r="O173" s="102">
        <f t="shared" si="54"/>
        <v>100404.4267</v>
      </c>
      <c r="P173" s="66">
        <f t="shared" si="55"/>
        <v>97453.240126999997</v>
      </c>
      <c r="Q173" s="66">
        <f t="shared" si="56"/>
        <v>97044.778252000004</v>
      </c>
      <c r="R173" s="65">
        <f t="shared" si="57"/>
        <v>100475.12544800001</v>
      </c>
      <c r="S173" s="64">
        <f t="shared" si="58"/>
        <v>94017.521062</v>
      </c>
      <c r="U173" s="62">
        <f t="shared" si="59"/>
        <v>100418.77976533334</v>
      </c>
      <c r="V173" s="62">
        <f t="shared" si="60"/>
        <v>97491.872725666661</v>
      </c>
      <c r="W173" s="62">
        <f t="shared" si="61"/>
        <v>97055.198225666667</v>
      </c>
      <c r="X173" s="68"/>
      <c r="Y173" s="68"/>
      <c r="AA173" s="60">
        <f t="shared" si="49"/>
        <v>-4.8999999999999998E-3</v>
      </c>
      <c r="AB173" s="60">
        <f t="shared" si="50"/>
        <v>-0.174151</v>
      </c>
      <c r="AC173" s="60">
        <f t="shared" si="51"/>
        <v>-0.19654799999999997</v>
      </c>
      <c r="AD173" s="60">
        <f t="shared" si="52"/>
        <v>-8.5600000000000259E-4</v>
      </c>
      <c r="AE173" s="60">
        <f t="shared" si="53"/>
        <v>-0.36986299999999994</v>
      </c>
    </row>
    <row r="174" spans="7:31">
      <c r="G174" s="68"/>
      <c r="H174" s="68"/>
      <c r="I174" s="110">
        <v>-5.555E-3</v>
      </c>
      <c r="J174" s="69">
        <v>-0.209513</v>
      </c>
      <c r="K174" s="69">
        <v>-0.38708999999999999</v>
      </c>
      <c r="L174" s="68">
        <v>-3.1628999999999997E-2</v>
      </c>
      <c r="M174" s="67">
        <v>-0.555172</v>
      </c>
      <c r="N174" s="104">
        <v>119</v>
      </c>
      <c r="O174" s="102">
        <f t="shared" si="54"/>
        <v>100434.505328</v>
      </c>
      <c r="P174" s="66">
        <f t="shared" si="55"/>
        <v>97293.871945999999</v>
      </c>
      <c r="Q174" s="66">
        <f t="shared" si="56"/>
        <v>97303.224193999995</v>
      </c>
      <c r="R174" s="65">
        <f t="shared" si="57"/>
        <v>100492.644572</v>
      </c>
      <c r="S174" s="64">
        <f t="shared" si="58"/>
        <v>94043.354386000006</v>
      </c>
      <c r="U174" s="62">
        <f t="shared" si="59"/>
        <v>100420.09992166667</v>
      </c>
      <c r="V174" s="62">
        <f t="shared" si="60"/>
        <v>97459.628560333324</v>
      </c>
      <c r="W174" s="62">
        <f t="shared" si="61"/>
        <v>97096.077941666663</v>
      </c>
      <c r="X174" s="68"/>
      <c r="Y174" s="68"/>
      <c r="AA174" s="60">
        <f t="shared" si="49"/>
        <v>-3.176E-3</v>
      </c>
      <c r="AB174" s="60">
        <f t="shared" si="50"/>
        <v>-0.18329800000000002</v>
      </c>
      <c r="AC174" s="60">
        <f t="shared" si="51"/>
        <v>-0.18190599999999998</v>
      </c>
      <c r="AD174" s="60">
        <f t="shared" si="52"/>
        <v>1.6599999999999948E-4</v>
      </c>
      <c r="AE174" s="60">
        <f t="shared" si="53"/>
        <v>-0.36838899999999997</v>
      </c>
    </row>
    <row r="175" spans="7:31" ht="16.5" thickBot="1">
      <c r="G175" s="68"/>
      <c r="H175" s="68"/>
      <c r="I175" s="111">
        <v>-1.0330000000000001E-2</v>
      </c>
      <c r="J175" s="63">
        <v>-0.210983</v>
      </c>
      <c r="K175" s="63">
        <v>-0.39172899999999999</v>
      </c>
      <c r="L175" s="61">
        <v>-3.3101999999999999E-2</v>
      </c>
      <c r="M175" s="86">
        <v>-0.55758799999999997</v>
      </c>
      <c r="N175" s="105">
        <v>120</v>
      </c>
      <c r="O175" s="102">
        <f t="shared" si="54"/>
        <v>100351.195903</v>
      </c>
      <c r="P175" s="66">
        <f t="shared" si="55"/>
        <v>97268.260135999997</v>
      </c>
      <c r="Q175" s="66">
        <f t="shared" si="56"/>
        <v>97221.341205000004</v>
      </c>
      <c r="R175" s="65">
        <f t="shared" si="57"/>
        <v>100467.39440600001</v>
      </c>
      <c r="S175" s="64">
        <f t="shared" si="58"/>
        <v>94001.011570000002</v>
      </c>
      <c r="U175" s="62">
        <f t="shared" ref="U175" si="62">AVERAGE(O173:O175)</f>
        <v>100396.70931033335</v>
      </c>
      <c r="V175" s="62">
        <f t="shared" ref="V175" si="63">AVERAGE(P173:P175)</f>
        <v>97338.457402999993</v>
      </c>
      <c r="W175" s="62">
        <f t="shared" ref="W175" si="64">AVERAGE(Q173:Q175)</f>
        <v>97189.781216999996</v>
      </c>
      <c r="X175" s="61"/>
      <c r="Y175" s="61"/>
      <c r="AA175" s="60">
        <f t="shared" si="49"/>
        <v>-7.9509999999999997E-3</v>
      </c>
      <c r="AB175" s="60">
        <f t="shared" si="50"/>
        <v>-0.18476800000000002</v>
      </c>
      <c r="AC175" s="60">
        <f t="shared" si="51"/>
        <v>-0.18654499999999999</v>
      </c>
      <c r="AD175" s="60">
        <f t="shared" si="52"/>
        <v>-1.3070000000000026E-3</v>
      </c>
      <c r="AE175" s="60">
        <f t="shared" si="53"/>
        <v>-0.37080499999999994</v>
      </c>
    </row>
    <row r="176" spans="7:31">
      <c r="G176" s="68"/>
      <c r="H176" s="68"/>
      <c r="I176" s="60">
        <v>-5.4669999999999996E-3</v>
      </c>
      <c r="J176" s="60">
        <v>-0.19595499999999999</v>
      </c>
      <c r="K176" s="60">
        <v>-0.398594</v>
      </c>
      <c r="L176" s="60">
        <v>-3.1585000000000002E-2</v>
      </c>
      <c r="M176" s="60">
        <v>-0.55554099999999995</v>
      </c>
    </row>
    <row r="177" spans="7:13">
      <c r="G177" s="68"/>
      <c r="H177" s="68"/>
      <c r="I177" s="60">
        <v>-1.0746E-2</v>
      </c>
      <c r="J177" s="60">
        <v>-0.20194000000000001</v>
      </c>
      <c r="K177" s="60">
        <v>-0.40362100000000001</v>
      </c>
      <c r="L177" s="60">
        <v>-3.7898000000000001E-2</v>
      </c>
      <c r="M177" s="60">
        <v>-0.55838100000000002</v>
      </c>
    </row>
  </sheetData>
  <sortState ref="H7:M11">
    <sortCondition ref="H7"/>
  </sortState>
  <mergeCells count="4">
    <mergeCell ref="B2:F2"/>
    <mergeCell ref="I2:M5"/>
    <mergeCell ref="O2:S5"/>
    <mergeCell ref="U2:Y5"/>
  </mergeCells>
  <pageMargins left="0.7" right="0.7" top="0.75" bottom="0.75" header="0.3" footer="0.3"/>
  <pageSetup paperSize="9"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V222"/>
  <sheetViews>
    <sheetView topLeftCell="I1" zoomScale="90" zoomScaleNormal="90" zoomScalePageLayoutView="130" workbookViewId="0">
      <selection activeCell="T18" sqref="T18:V179"/>
    </sheetView>
  </sheetViews>
  <sheetFormatPr defaultColWidth="11.5" defaultRowHeight="12.75"/>
  <cols>
    <col min="1" max="1" width="9.875" style="1" customWidth="1"/>
    <col min="2" max="2" width="10.375" style="1" customWidth="1"/>
    <col min="3" max="3" width="12.5" style="1" customWidth="1"/>
    <col min="4" max="4" width="12.375" style="1" customWidth="1"/>
    <col min="5" max="5" width="12" style="1" customWidth="1"/>
    <col min="6" max="6" width="11.5" style="1" customWidth="1"/>
    <col min="7" max="7" width="20" style="1" customWidth="1"/>
    <col min="8" max="8" width="9.375" style="1" bestFit="1" customWidth="1"/>
    <col min="9" max="9" width="13.5" style="1" customWidth="1"/>
    <col min="10" max="10" width="11.875" style="1" customWidth="1"/>
    <col min="11" max="11" width="9.375" style="1" bestFit="1" customWidth="1"/>
    <col min="12" max="12" width="11.5" style="1" bestFit="1" customWidth="1"/>
    <col min="13" max="13" width="9.375" style="1" bestFit="1" customWidth="1"/>
    <col min="14" max="14" width="11" style="1" bestFit="1" customWidth="1"/>
    <col min="15" max="18" width="9.375" style="1" bestFit="1" customWidth="1"/>
    <col min="19" max="19" width="11.5" style="1" bestFit="1" customWidth="1"/>
    <col min="20" max="20" width="11.5" style="1" customWidth="1"/>
    <col min="21" max="21" width="11.125" style="1" customWidth="1"/>
    <col min="22" max="22" width="9.375" style="1" bestFit="1" customWidth="1"/>
    <col min="23" max="16384" width="11.5" style="1"/>
  </cols>
  <sheetData>
    <row r="1" spans="1:13">
      <c r="A1" s="1" t="s">
        <v>0</v>
      </c>
      <c r="G1" s="2" t="s">
        <v>1</v>
      </c>
      <c r="H1" s="3">
        <f>volt!B7</f>
        <v>100577</v>
      </c>
    </row>
    <row r="2" spans="1:13" ht="13.5" thickBot="1">
      <c r="A2" s="1" t="s">
        <v>2</v>
      </c>
      <c r="B2" s="1" t="s">
        <v>3</v>
      </c>
      <c r="G2" s="4" t="s">
        <v>4</v>
      </c>
      <c r="H2" s="5">
        <f>volt!D7</f>
        <v>282.39999999999998</v>
      </c>
    </row>
    <row r="3" spans="1:13" ht="13.5" thickBot="1">
      <c r="A3" s="1" t="s">
        <v>5</v>
      </c>
      <c r="B3" s="1" t="s">
        <v>6</v>
      </c>
      <c r="G3" s="6" t="s">
        <v>7</v>
      </c>
      <c r="H3" s="7">
        <f>volt!F7</f>
        <v>35</v>
      </c>
    </row>
    <row r="4" spans="1:13" ht="13.5" thickBot="1"/>
    <row r="5" spans="1:13" ht="13.5" thickBot="1">
      <c r="A5" s="8" t="s">
        <v>8</v>
      </c>
      <c r="B5" s="9" t="s">
        <v>9</v>
      </c>
      <c r="C5" s="10" t="s">
        <v>10</v>
      </c>
      <c r="D5" s="11" t="s">
        <v>11</v>
      </c>
      <c r="E5" s="11" t="s">
        <v>12</v>
      </c>
      <c r="F5" s="12" t="s">
        <v>13</v>
      </c>
      <c r="H5" s="13" t="s">
        <v>14</v>
      </c>
      <c r="I5" s="1">
        <f>((A10+A11+A12+A13+A14)/5)*1000</f>
        <v>100485.06780799999</v>
      </c>
    </row>
    <row r="6" spans="1:13">
      <c r="A6" s="14">
        <v>99.88</v>
      </c>
      <c r="B6" s="15">
        <v>94.701999999999998</v>
      </c>
      <c r="C6" s="16"/>
      <c r="D6" s="16"/>
      <c r="E6" s="16"/>
      <c r="F6" s="17">
        <v>-186</v>
      </c>
      <c r="H6" s="18" t="s">
        <v>15</v>
      </c>
      <c r="I6" s="1">
        <f>((B10+B11+B12+B13+B14)/5)*1000</f>
        <v>92985.590182000014</v>
      </c>
    </row>
    <row r="7" spans="1:13">
      <c r="A7" s="19">
        <v>100.11499999999999</v>
      </c>
      <c r="B7" s="20">
        <v>94.808000000000007</v>
      </c>
      <c r="C7" s="16"/>
      <c r="D7" s="16"/>
      <c r="E7" s="16"/>
      <c r="F7" s="17">
        <v>-180</v>
      </c>
      <c r="H7" s="18" t="s">
        <v>16</v>
      </c>
      <c r="I7" s="21">
        <f>(H10+H11+H12+H13+H14)/5</f>
        <v>0.33470864926834987</v>
      </c>
    </row>
    <row r="8" spans="1:13" ht="13.5" thickBot="1">
      <c r="A8" s="19">
        <v>100.096</v>
      </c>
      <c r="B8" s="20">
        <v>94.736999999999995</v>
      </c>
      <c r="C8" s="16"/>
      <c r="D8" s="16"/>
      <c r="E8" s="16"/>
      <c r="F8" s="17">
        <v>-160</v>
      </c>
    </row>
    <row r="9" spans="1:13" ht="15" thickBot="1">
      <c r="A9" s="19">
        <v>100.108</v>
      </c>
      <c r="B9" s="20">
        <v>94.201999999999998</v>
      </c>
      <c r="C9" s="16"/>
      <c r="D9" s="16"/>
      <c r="E9" s="16"/>
      <c r="F9" s="17">
        <v>-120</v>
      </c>
      <c r="H9" s="12" t="s">
        <v>17</v>
      </c>
      <c r="I9" s="12" t="s">
        <v>18</v>
      </c>
      <c r="J9" s="12" t="s">
        <v>19</v>
      </c>
      <c r="K9" s="12" t="s">
        <v>20</v>
      </c>
      <c r="L9" s="12" t="s">
        <v>21</v>
      </c>
      <c r="M9" s="22" t="s">
        <v>22</v>
      </c>
    </row>
    <row r="10" spans="1:13">
      <c r="A10" s="23">
        <f>volt!X7/1000</f>
        <v>100.490724668</v>
      </c>
      <c r="B10" s="23">
        <f>volt!Y7/1000</f>
        <v>93.264866991999995</v>
      </c>
      <c r="C10" s="24"/>
      <c r="D10" s="24"/>
      <c r="E10" s="24"/>
      <c r="F10" s="25">
        <v>-80</v>
      </c>
      <c r="H10" s="26">
        <f>SQRT(5*(((A10/B10)^(0.4/1.4))-1))</f>
        <v>0.32824887895076438</v>
      </c>
      <c r="I10" s="27"/>
      <c r="J10" s="28">
        <f>H2/(1+ ((0.5*0.4)*H10^2))</f>
        <v>276.4428053567371</v>
      </c>
      <c r="K10" s="27">
        <f>I6/(287*J10)</f>
        <v>1.1720022990054169</v>
      </c>
      <c r="L10" s="27">
        <f>H10* SQRT(1.4*287*J10)</f>
        <v>109.39837310634513</v>
      </c>
      <c r="M10" s="29">
        <f>K10*(241.66*180*10^-6)*L10</f>
        <v>5.5772049401081203</v>
      </c>
    </row>
    <row r="11" spans="1:13">
      <c r="A11" s="23">
        <f>volt!X8/1000</f>
        <v>100.48174226</v>
      </c>
      <c r="B11" s="23">
        <f>volt!Y8/1000</f>
        <v>93.080686258</v>
      </c>
      <c r="C11" s="24"/>
      <c r="D11" s="24"/>
      <c r="E11" s="24"/>
      <c r="F11" s="25">
        <v>-40</v>
      </c>
      <c r="H11" s="26">
        <f>SQRT(5*(((A11/B11)^(0.4/1.4))-1))</f>
        <v>0.33241904969563701</v>
      </c>
      <c r="I11" s="27"/>
      <c r="J11" s="27"/>
      <c r="K11" s="27"/>
      <c r="L11" s="27"/>
      <c r="M11" s="30"/>
    </row>
    <row r="12" spans="1:13">
      <c r="A12" s="23">
        <f>volt!X9/1000</f>
        <v>100.487330552</v>
      </c>
      <c r="B12" s="23">
        <f>volt!Y9/1000</f>
        <v>92.980262277999998</v>
      </c>
      <c r="C12" s="24"/>
      <c r="D12" s="24"/>
      <c r="E12" s="24"/>
      <c r="F12" s="25">
        <v>0</v>
      </c>
      <c r="H12" s="26">
        <f>SQRT(5*(((A12/B12)^(0.4/1.4))-1))</f>
        <v>0.33490309671380997</v>
      </c>
      <c r="I12" s="27"/>
      <c r="J12" s="27"/>
      <c r="K12" s="27"/>
      <c r="L12" s="27"/>
      <c r="M12" s="30"/>
    </row>
    <row r="13" spans="1:13">
      <c r="A13" s="23">
        <f>volt!X10/1000</f>
        <v>100.48311362</v>
      </c>
      <c r="B13" s="23">
        <f>volt!Y10/1000</f>
        <v>92.763272872000002</v>
      </c>
      <c r="C13" s="24"/>
      <c r="D13" s="24"/>
      <c r="E13" s="24"/>
      <c r="F13" s="25">
        <v>40</v>
      </c>
      <c r="H13" s="26">
        <f>SQRT(5*(((A13/B13)^(0.4/1.4))-1))</f>
        <v>0.33987134996182139</v>
      </c>
      <c r="I13" s="27"/>
      <c r="J13" s="27"/>
      <c r="K13" s="27"/>
      <c r="L13" s="27"/>
      <c r="M13" s="30"/>
    </row>
    <row r="14" spans="1:13" ht="13.5" thickBot="1">
      <c r="A14" s="23">
        <f>volt!X11/1000</f>
        <v>100.48242793999999</v>
      </c>
      <c r="B14" s="23">
        <f>volt!Y11/1000</f>
        <v>92.838862510000013</v>
      </c>
      <c r="C14" s="24"/>
      <c r="D14" s="24"/>
      <c r="E14" s="24"/>
      <c r="F14" s="25">
        <v>80</v>
      </c>
      <c r="H14" s="31">
        <f>SQRT(5*(((A14/B14)^(0.4/1.4))-1))</f>
        <v>0.33810087101971659</v>
      </c>
      <c r="I14" s="32"/>
      <c r="J14" s="32"/>
      <c r="K14" s="32"/>
      <c r="L14" s="32"/>
      <c r="M14" s="33"/>
    </row>
    <row r="15" spans="1:13">
      <c r="A15" s="19">
        <v>100.152</v>
      </c>
      <c r="B15" s="20">
        <v>93.302999999999997</v>
      </c>
      <c r="C15" s="16"/>
      <c r="D15" s="16"/>
      <c r="E15" s="16"/>
      <c r="F15" s="34">
        <v>120</v>
      </c>
    </row>
    <row r="16" spans="1:13">
      <c r="A16" s="19">
        <v>100.077</v>
      </c>
      <c r="B16" s="20">
        <v>93.037000000000006</v>
      </c>
      <c r="C16" s="16"/>
      <c r="D16" s="16"/>
      <c r="E16" s="16"/>
      <c r="F16" s="34">
        <v>160</v>
      </c>
    </row>
    <row r="17" spans="1:22" ht="13.5" thickBot="1">
      <c r="A17" s="19">
        <v>97.653000000000006</v>
      </c>
      <c r="B17" s="20">
        <v>93.150999999999996</v>
      </c>
      <c r="C17" s="16"/>
      <c r="D17" s="16"/>
      <c r="E17" s="16"/>
      <c r="F17" s="34">
        <v>180</v>
      </c>
      <c r="P17" s="35"/>
    </row>
    <row r="18" spans="1:22" ht="15" thickBot="1">
      <c r="A18" s="36">
        <v>97.634</v>
      </c>
      <c r="B18" s="37">
        <v>93.281000000000006</v>
      </c>
      <c r="C18" s="38"/>
      <c r="D18" s="38"/>
      <c r="E18" s="38"/>
      <c r="F18" s="39">
        <v>186</v>
      </c>
      <c r="G18" s="6" t="s">
        <v>23</v>
      </c>
      <c r="H18" s="40" t="s">
        <v>24</v>
      </c>
      <c r="I18" s="41" t="s">
        <v>25</v>
      </c>
      <c r="J18" s="41" t="s">
        <v>26</v>
      </c>
      <c r="K18" s="12" t="s">
        <v>27</v>
      </c>
      <c r="L18" s="12" t="s">
        <v>28</v>
      </c>
      <c r="M18" s="12" t="s">
        <v>29</v>
      </c>
      <c r="N18" s="12" t="s">
        <v>30</v>
      </c>
      <c r="O18" s="12" t="s">
        <v>31</v>
      </c>
      <c r="P18" s="12" t="s">
        <v>17</v>
      </c>
      <c r="Q18" s="12" t="s">
        <v>19</v>
      </c>
      <c r="R18" s="42" t="s">
        <v>32</v>
      </c>
      <c r="S18" s="12" t="s">
        <v>33</v>
      </c>
      <c r="T18" s="12" t="s">
        <v>34</v>
      </c>
      <c r="U18" s="42" t="s">
        <v>35</v>
      </c>
      <c r="V18" s="42" t="s">
        <v>36</v>
      </c>
    </row>
    <row r="19" spans="1:22">
      <c r="A19" s="19"/>
      <c r="B19" s="16"/>
      <c r="C19" s="43">
        <f>volt!U15/1000</f>
        <v>100.185746002</v>
      </c>
      <c r="D19" s="43">
        <f>volt!V15/1000</f>
        <v>97.361891338000007</v>
      </c>
      <c r="E19" s="43">
        <f>volt!W15/1000</f>
        <v>97.346981023000012</v>
      </c>
      <c r="F19" s="44">
        <v>-40</v>
      </c>
      <c r="G19" s="45">
        <f t="shared" ref="G19:G82" si="0">(D19+E19)/2</f>
        <v>97.354436180500016</v>
      </c>
      <c r="H19" s="46">
        <f t="shared" ref="H19:H82" si="1">(D19-E19)/(C19-G19)</f>
        <v>5.2662251537329997E-3</v>
      </c>
      <c r="I19" s="46">
        <f t="shared" ref="I19:I82" si="2">(0.00008*H19^6)-(0.0014*H19^5)-(0.0083*H19^4)+(0.1848*H19^3)+(0.1888*H19^2)-(11.267*H19)+0.0809</f>
        <v>2.1570704190783718E-2</v>
      </c>
      <c r="J19" s="46">
        <f>$J$59+I19</f>
        <v>35.021570704190786</v>
      </c>
      <c r="K19" s="46">
        <f t="shared" ref="K19:K82" si="3">((-1)*(10^-9)*I19^6)+ ((2*10^-8)*I19^5)+ (2*(10^-6)*I19^4)- ((4*10^-5)*I19^3)- (0.0014*I19^2)+ (0.0106*I19)+ 0.0661</f>
        <v>6.632799764999453E-2</v>
      </c>
      <c r="L19" s="46">
        <f t="shared" ref="L19:L82" si="4">C19-(K19*(C19-G19))</f>
        <v>99.997950890813144</v>
      </c>
      <c r="M19" s="46">
        <f t="shared" ref="M19:M82" si="5">((1)*(10^-10)*I19^6)+ ((-5*10^-9)*I19^5)+ (-3*(10^-7)*I19^4)+ ((9*10^-6)*I19^3)+(0.0001*I19^2)-(0.0041*I19)+ 0.7736</f>
        <v>0.77351160673261143</v>
      </c>
      <c r="N19" s="47">
        <f t="shared" ref="N19:N82" si="6">G19-(M19*(C19-G19))</f>
        <v>95.164385171313739</v>
      </c>
      <c r="O19" s="46">
        <f t="shared" ref="O19:O82" si="7">($I$5-(L19*1000))/($I$5-$I$6)</f>
        <v>6.4953446290454298E-2</v>
      </c>
      <c r="P19" s="46">
        <f t="shared" ref="P19:P82" si="8">SQRT(5*(((L19/N19)^(0.4/1.4))-1))</f>
        <v>0.26698380348193362</v>
      </c>
      <c r="Q19" s="46">
        <f t="shared" ref="Q19:Q82" si="9">$H$2/(1+((0.5*0.4)*(P19^2)))</f>
        <v>278.43067276531139</v>
      </c>
      <c r="R19" s="46">
        <f t="shared" ref="R19:R82" si="10">P19* SQRT(1.4*287*Q19)</f>
        <v>89.299375218919721</v>
      </c>
      <c r="S19" s="46">
        <f t="shared" ref="S19:S82" si="11">N19*1000</f>
        <v>95164.385171313741</v>
      </c>
      <c r="T19" s="46">
        <f t="shared" ref="T19:T82" si="12">R19/SQRT($H$2)</f>
        <v>5.3139329976957121</v>
      </c>
      <c r="U19" s="46">
        <f t="shared" ref="U19:U82" si="13">N19*1000/$H$1</f>
        <v>0.94618436791029503</v>
      </c>
      <c r="V19" s="48">
        <f t="shared" ref="V19:V82" si="14">R19/$L$10</f>
        <v>0.81627699465066661</v>
      </c>
    </row>
    <row r="20" spans="1:22">
      <c r="A20" s="19"/>
      <c r="B20" s="16"/>
      <c r="C20" s="43">
        <f>volt!U16/1000</f>
        <v>100.36696217533333</v>
      </c>
      <c r="D20" s="43">
        <f>volt!V16/1000</f>
        <v>97.432024720666647</v>
      </c>
      <c r="E20" s="43">
        <f>volt!W16/1000</f>
        <v>97.488812691666666</v>
      </c>
      <c r="F20" s="49">
        <v>-39</v>
      </c>
      <c r="G20" s="45">
        <f t="shared" si="0"/>
        <v>97.460418706166649</v>
      </c>
      <c r="H20" s="46">
        <f t="shared" si="1"/>
        <v>-1.9537974092746421E-2</v>
      </c>
      <c r="I20" s="46">
        <f t="shared" si="2"/>
        <v>0.30110504569074559</v>
      </c>
      <c r="J20" s="46">
        <f t="shared" ref="J20:J58" si="15">$J$59+I20</f>
        <v>35.301105045690747</v>
      </c>
      <c r="K20" s="46">
        <f t="shared" si="3"/>
        <v>6.9163708046625708E-2</v>
      </c>
      <c r="L20" s="46">
        <f t="shared" si="4"/>
        <v>100.16593485140706</v>
      </c>
      <c r="M20" s="46">
        <f t="shared" si="5"/>
        <v>0.77237477895438356</v>
      </c>
      <c r="N20" s="47">
        <f t="shared" si="6"/>
        <v>95.215477836647736</v>
      </c>
      <c r="O20" s="46">
        <f t="shared" si="7"/>
        <v>4.2554024761208689E-2</v>
      </c>
      <c r="P20" s="46">
        <f t="shared" si="8"/>
        <v>0.27006462570156642</v>
      </c>
      <c r="Q20" s="46">
        <f t="shared" si="9"/>
        <v>278.33986188703511</v>
      </c>
      <c r="R20" s="46">
        <f t="shared" si="10"/>
        <v>90.31510100169497</v>
      </c>
      <c r="S20" s="46">
        <f t="shared" si="11"/>
        <v>95215.47783664774</v>
      </c>
      <c r="T20" s="46">
        <f t="shared" si="12"/>
        <v>5.3743757358500117</v>
      </c>
      <c r="U20" s="46">
        <f t="shared" si="13"/>
        <v>0.94669236342948926</v>
      </c>
      <c r="V20" s="48">
        <f t="shared" si="14"/>
        <v>0.82556164627695616</v>
      </c>
    </row>
    <row r="21" spans="1:22">
      <c r="A21" s="19"/>
      <c r="B21" s="16"/>
      <c r="C21" s="43">
        <f>volt!U17/1000</f>
        <v>100.38153042033333</v>
      </c>
      <c r="D21" s="43">
        <f>volt!V17/1000</f>
        <v>97.450493100666677</v>
      </c>
      <c r="E21" s="43">
        <f>volt!W17/1000</f>
        <v>97.515295075333327</v>
      </c>
      <c r="F21" s="49">
        <v>-38</v>
      </c>
      <c r="G21" s="45">
        <f t="shared" si="0"/>
        <v>97.482894087999995</v>
      </c>
      <c r="H21" s="46">
        <f t="shared" si="1"/>
        <v>-2.2356020982627518E-2</v>
      </c>
      <c r="I21" s="46">
        <f t="shared" si="2"/>
        <v>0.33287758217824237</v>
      </c>
      <c r="J21" s="46">
        <f t="shared" si="15"/>
        <v>35.332877582178241</v>
      </c>
      <c r="K21" s="46">
        <f t="shared" si="3"/>
        <v>6.9471921116362037E-2</v>
      </c>
      <c r="L21" s="46">
        <f t="shared" si="4"/>
        <v>100.18015658570845</v>
      </c>
      <c r="M21" s="46">
        <f t="shared" si="5"/>
        <v>0.77224661092569979</v>
      </c>
      <c r="N21" s="47">
        <f t="shared" si="6"/>
        <v>95.244432004049472</v>
      </c>
      <c r="O21" s="46">
        <f t="shared" si="7"/>
        <v>4.0657661439570739E-2</v>
      </c>
      <c r="P21" s="46">
        <f t="shared" si="8"/>
        <v>0.26962936997893566</v>
      </c>
      <c r="Q21" s="46">
        <f t="shared" si="9"/>
        <v>278.35275115655315</v>
      </c>
      <c r="R21" s="46">
        <f t="shared" si="10"/>
        <v>90.171630386084459</v>
      </c>
      <c r="S21" s="46">
        <f t="shared" si="11"/>
        <v>95244.432004049479</v>
      </c>
      <c r="T21" s="46">
        <f t="shared" si="12"/>
        <v>5.3658382378370257</v>
      </c>
      <c r="U21" s="46">
        <f t="shared" si="13"/>
        <v>0.94698024403242764</v>
      </c>
      <c r="V21" s="48">
        <f t="shared" si="14"/>
        <v>0.82425019518735865</v>
      </c>
    </row>
    <row r="22" spans="1:22">
      <c r="A22" s="19"/>
      <c r="B22" s="16"/>
      <c r="C22" s="43">
        <f>volt!U18/1000</f>
        <v>100.28213486133333</v>
      </c>
      <c r="D22" s="43">
        <f>volt!V18/1000</f>
        <v>97.482104230333334</v>
      </c>
      <c r="E22" s="43">
        <f>volt!W18/1000</f>
        <v>97.382912575333336</v>
      </c>
      <c r="F22" s="49">
        <v>-37</v>
      </c>
      <c r="G22" s="45">
        <f t="shared" si="0"/>
        <v>97.432508402833335</v>
      </c>
      <c r="H22" s="46">
        <f t="shared" si="1"/>
        <v>3.4808651745959554E-2</v>
      </c>
      <c r="I22" s="46">
        <f t="shared" si="2"/>
        <v>-0.31105253936702482</v>
      </c>
      <c r="J22" s="46">
        <f t="shared" si="15"/>
        <v>34.688947460632974</v>
      </c>
      <c r="K22" s="46">
        <f t="shared" si="3"/>
        <v>6.266861041011379E-2</v>
      </c>
      <c r="L22" s="46">
        <f t="shared" si="4"/>
        <v>100.10355273099124</v>
      </c>
      <c r="M22" s="46">
        <f t="shared" si="5"/>
        <v>0.77488471712658968</v>
      </c>
      <c r="N22" s="47">
        <f t="shared" si="6"/>
        <v>95.224376410622114</v>
      </c>
      <c r="O22" s="46">
        <f t="shared" si="7"/>
        <v>5.0872220177852485E-2</v>
      </c>
      <c r="P22" s="46">
        <f t="shared" si="8"/>
        <v>0.26813541504560034</v>
      </c>
      <c r="Q22" s="46">
        <f t="shared" si="9"/>
        <v>278.39684266765528</v>
      </c>
      <c r="R22" s="46">
        <f t="shared" si="10"/>
        <v>89.679111729992641</v>
      </c>
      <c r="S22" s="46">
        <f t="shared" si="11"/>
        <v>95224.376410622121</v>
      </c>
      <c r="T22" s="46">
        <f t="shared" si="12"/>
        <v>5.3365299573236307</v>
      </c>
      <c r="U22" s="46">
        <f t="shared" si="13"/>
        <v>0.94678083866711193</v>
      </c>
      <c r="V22" s="48">
        <f t="shared" si="14"/>
        <v>0.81974812955231446</v>
      </c>
    </row>
    <row r="23" spans="1:22">
      <c r="A23" s="19"/>
      <c r="B23" s="16"/>
      <c r="C23" s="43">
        <f>volt!U19/1000</f>
        <v>100.13083447733334</v>
      </c>
      <c r="D23" s="43">
        <f>volt!V19/1000</f>
        <v>97.501002377666666</v>
      </c>
      <c r="E23" s="43">
        <f>volt!W19/1000</f>
        <v>97.209526802333343</v>
      </c>
      <c r="F23" s="49">
        <v>-36</v>
      </c>
      <c r="G23" s="45">
        <f t="shared" si="0"/>
        <v>97.355264590000004</v>
      </c>
      <c r="H23" s="46">
        <f t="shared" si="1"/>
        <v>0.10501467704470653</v>
      </c>
      <c r="I23" s="46">
        <f t="shared" si="2"/>
        <v>-1.1000052726916425</v>
      </c>
      <c r="J23" s="46">
        <f>$J$59+I23</f>
        <v>33.899994727308361</v>
      </c>
      <c r="K23" s="46">
        <f t="shared" si="3"/>
        <v>5.2802062908698003E-2</v>
      </c>
      <c r="L23" s="46">
        <f t="shared" si="4"/>
        <v>99.984278661534873</v>
      </c>
      <c r="M23" s="46">
        <f t="shared" si="5"/>
        <v>0.77821861259725356</v>
      </c>
      <c r="N23" s="47">
        <f t="shared" si="6"/>
        <v>95.195264443112748</v>
      </c>
      <c r="O23" s="46">
        <f t="shared" si="7"/>
        <v>6.6776537172259828E-2</v>
      </c>
      <c r="P23" s="46">
        <f t="shared" si="8"/>
        <v>0.26572955380412566</v>
      </c>
      <c r="Q23" s="46">
        <f t="shared" si="9"/>
        <v>278.46736162929716</v>
      </c>
      <c r="R23" s="46">
        <f t="shared" si="10"/>
        <v>88.885715875735642</v>
      </c>
      <c r="S23" s="46">
        <f t="shared" si="11"/>
        <v>95195.264443112741</v>
      </c>
      <c r="T23" s="46">
        <f t="shared" si="12"/>
        <v>5.2893173939676661</v>
      </c>
      <c r="U23" s="46">
        <f t="shared" si="13"/>
        <v>0.94649138911592845</v>
      </c>
      <c r="V23" s="48">
        <f t="shared" si="14"/>
        <v>0.81249577440544452</v>
      </c>
    </row>
    <row r="24" spans="1:22">
      <c r="A24" s="19"/>
      <c r="B24" s="16"/>
      <c r="C24" s="43">
        <f>volt!U20/1000</f>
        <v>100.160221041</v>
      </c>
      <c r="D24" s="43">
        <f>volt!V20/1000</f>
        <v>97.575950315999989</v>
      </c>
      <c r="E24" s="43">
        <f>volt!W20/1000</f>
        <v>97.145794925000004</v>
      </c>
      <c r="F24" s="49">
        <v>-35</v>
      </c>
      <c r="G24" s="45">
        <f t="shared" si="0"/>
        <v>97.360872620500004</v>
      </c>
      <c r="H24" s="46">
        <f t="shared" si="1"/>
        <v>0.15366268373379355</v>
      </c>
      <c r="I24" s="46">
        <f t="shared" si="2"/>
        <v>-1.6452937038579951</v>
      </c>
      <c r="J24" s="46">
        <f t="shared" si="15"/>
        <v>33.354706296142005</v>
      </c>
      <c r="K24" s="46">
        <f t="shared" si="3"/>
        <v>4.5062645293334355E-2</v>
      </c>
      <c r="L24" s="46">
        <f t="shared" si="4"/>
        <v>100.03407499607455</v>
      </c>
      <c r="M24" s="46">
        <f t="shared" si="5"/>
        <v>0.78057418308514537</v>
      </c>
      <c r="N24" s="47">
        <f t="shared" si="6"/>
        <v>95.175773513997527</v>
      </c>
      <c r="O24" s="46">
        <f t="shared" si="7"/>
        <v>6.0136563427017634E-2</v>
      </c>
      <c r="P24" s="46">
        <f t="shared" si="8"/>
        <v>0.26763839589074256</v>
      </c>
      <c r="Q24" s="46">
        <f t="shared" si="9"/>
        <v>278.41146010781006</v>
      </c>
      <c r="R24" s="46">
        <f t="shared" si="10"/>
        <v>89.515231348690349</v>
      </c>
      <c r="S24" s="46">
        <f t="shared" si="11"/>
        <v>95175.773513997527</v>
      </c>
      <c r="T24" s="46">
        <f t="shared" si="12"/>
        <v>5.3267779365089014</v>
      </c>
      <c r="U24" s="46">
        <f t="shared" si="13"/>
        <v>0.94629759799951807</v>
      </c>
      <c r="V24" s="48">
        <f t="shared" si="14"/>
        <v>0.81825011475877651</v>
      </c>
    </row>
    <row r="25" spans="1:22">
      <c r="A25" s="19"/>
      <c r="B25" s="16"/>
      <c r="C25" s="43">
        <f>volt!U21/1000</f>
        <v>100.27350441200001</v>
      </c>
      <c r="D25" s="43">
        <f>volt!V21/1000</f>
        <v>97.573220712666682</v>
      </c>
      <c r="E25" s="43">
        <f>volt!W21/1000</f>
        <v>97.261620786999998</v>
      </c>
      <c r="F25" s="49">
        <v>-34</v>
      </c>
      <c r="G25" s="45">
        <f t="shared" si="0"/>
        <v>97.41742074983334</v>
      </c>
      <c r="H25" s="46">
        <f t="shared" si="1"/>
        <v>0.10910041949902109</v>
      </c>
      <c r="I25" s="46">
        <f t="shared" si="2"/>
        <v>-1.145848372712589</v>
      </c>
      <c r="J25" s="46">
        <f t="shared" si="15"/>
        <v>33.854151627287408</v>
      </c>
      <c r="K25" s="46">
        <f t="shared" si="3"/>
        <v>5.2179435874030448E-2</v>
      </c>
      <c r="L25" s="46">
        <f t="shared" si="4"/>
        <v>100.12447557769912</v>
      </c>
      <c r="M25" s="46">
        <f t="shared" si="5"/>
        <v>0.77841522794916662</v>
      </c>
      <c r="N25" s="47">
        <f t="shared" si="6"/>
        <v>95.194201734905988</v>
      </c>
      <c r="O25" s="46">
        <f t="shared" si="7"/>
        <v>4.808231296680332E-2</v>
      </c>
      <c r="P25" s="46">
        <f t="shared" si="8"/>
        <v>0.26955291864737346</v>
      </c>
      <c r="Q25" s="46">
        <f t="shared" si="9"/>
        <v>278.35501309373916</v>
      </c>
      <c r="R25" s="46">
        <f t="shared" si="10"/>
        <v>90.146429184288635</v>
      </c>
      <c r="S25" s="46">
        <f t="shared" si="11"/>
        <v>95194.20173490599</v>
      </c>
      <c r="T25" s="46">
        <f t="shared" si="12"/>
        <v>5.3643385913112116</v>
      </c>
      <c r="U25" s="46">
        <f t="shared" si="13"/>
        <v>0.94648082300034786</v>
      </c>
      <c r="V25" s="48">
        <f t="shared" si="14"/>
        <v>0.82401983342712182</v>
      </c>
    </row>
    <row r="26" spans="1:22">
      <c r="A26" s="19"/>
      <c r="B26" s="16"/>
      <c r="C26" s="43">
        <f>volt!U22/1000</f>
        <v>100.41685477966665</v>
      </c>
      <c r="D26" s="43">
        <f>volt!V22/1000</f>
        <v>97.598170448666664</v>
      </c>
      <c r="E26" s="43">
        <f>volt!W22/1000</f>
        <v>97.385654364000004</v>
      </c>
      <c r="F26" s="49">
        <v>-33</v>
      </c>
      <c r="G26" s="45">
        <f t="shared" si="0"/>
        <v>97.491912406333341</v>
      </c>
      <c r="H26" s="46">
        <f t="shared" si="1"/>
        <v>7.265650311752081E-2</v>
      </c>
      <c r="I26" s="46">
        <f t="shared" si="2"/>
        <v>-0.73665350541160979</v>
      </c>
      <c r="J26" s="46">
        <f t="shared" si="15"/>
        <v>34.26334649458839</v>
      </c>
      <c r="K26" s="46">
        <f t="shared" si="3"/>
        <v>5.7548325606791823E-2</v>
      </c>
      <c r="L26" s="46">
        <f t="shared" si="4"/>
        <v>100.24852924358497</v>
      </c>
      <c r="M26" s="46">
        <f t="shared" si="5"/>
        <v>0.77667086020724796</v>
      </c>
      <c r="N26" s="47">
        <f t="shared" si="6"/>
        <v>95.220194897179937</v>
      </c>
      <c r="O26" s="46">
        <f t="shared" si="7"/>
        <v>3.1540672058939956E-2</v>
      </c>
      <c r="P26" s="46">
        <f t="shared" si="8"/>
        <v>0.27213577263838867</v>
      </c>
      <c r="Q26" s="46">
        <f t="shared" si="9"/>
        <v>278.27826046556424</v>
      </c>
      <c r="R26" s="46">
        <f t="shared" si="10"/>
        <v>90.99766329242378</v>
      </c>
      <c r="S26" s="46">
        <f t="shared" si="11"/>
        <v>95220.194897179943</v>
      </c>
      <c r="T26" s="46">
        <f t="shared" si="12"/>
        <v>5.414992932451832</v>
      </c>
      <c r="U26" s="46">
        <f t="shared" si="13"/>
        <v>0.94673926342185533</v>
      </c>
      <c r="V26" s="48">
        <f t="shared" si="14"/>
        <v>0.83180088248630357</v>
      </c>
    </row>
    <row r="27" spans="1:22">
      <c r="A27" s="19"/>
      <c r="B27" s="16"/>
      <c r="C27" s="43">
        <f>volt!U23/1000</f>
        <v>100.43072514466667</v>
      </c>
      <c r="D27" s="43">
        <f>volt!V23/1000</f>
        <v>97.534651998333331</v>
      </c>
      <c r="E27" s="43">
        <f>volt!W23/1000</f>
        <v>97.458258810666663</v>
      </c>
      <c r="F27" s="49">
        <v>-32</v>
      </c>
      <c r="G27" s="45">
        <f t="shared" si="0"/>
        <v>97.496455404499997</v>
      </c>
      <c r="H27" s="46">
        <f t="shared" si="1"/>
        <v>2.6034821073514618E-2</v>
      </c>
      <c r="I27" s="46">
        <f t="shared" si="2"/>
        <v>-0.21230310086464546</v>
      </c>
      <c r="J27" s="46">
        <f t="shared" si="15"/>
        <v>34.787696899135355</v>
      </c>
      <c r="K27" s="46">
        <f t="shared" si="3"/>
        <v>6.3786872298071576E-2</v>
      </c>
      <c r="L27" s="46">
        <f t="shared" si="4"/>
        <v>100.24355725546256</v>
      </c>
      <c r="M27" s="46">
        <f t="shared" si="5"/>
        <v>0.77447486324542503</v>
      </c>
      <c r="N27" s="47">
        <f t="shared" si="6"/>
        <v>95.223937248759228</v>
      </c>
      <c r="O27" s="46">
        <f t="shared" si="7"/>
        <v>3.2203649984917565E-2</v>
      </c>
      <c r="P27" s="46">
        <f t="shared" si="8"/>
        <v>0.27189887925601858</v>
      </c>
      <c r="Q27" s="46">
        <f t="shared" si="9"/>
        <v>278.28532875598711</v>
      </c>
      <c r="R27" s="46">
        <f t="shared" si="10"/>
        <v>90.919604757290244</v>
      </c>
      <c r="S27" s="46">
        <f t="shared" si="11"/>
        <v>95223.937248759234</v>
      </c>
      <c r="T27" s="46">
        <f t="shared" si="12"/>
        <v>5.4103479075053418</v>
      </c>
      <c r="U27" s="46">
        <f t="shared" si="13"/>
        <v>0.94677647224275163</v>
      </c>
      <c r="V27" s="48">
        <f t="shared" si="14"/>
        <v>0.83108735692904823</v>
      </c>
    </row>
    <row r="28" spans="1:22">
      <c r="A28" s="19"/>
      <c r="B28" s="16"/>
      <c r="C28" s="43">
        <f>volt!U24/1000</f>
        <v>100.42257739566668</v>
      </c>
      <c r="D28" s="43">
        <f>volt!V24/1000</f>
        <v>97.536301375666682</v>
      </c>
      <c r="E28" s="43">
        <f>volt!W24/1000</f>
        <v>97.427045958999997</v>
      </c>
      <c r="F28" s="49">
        <v>-31</v>
      </c>
      <c r="G28" s="45">
        <f t="shared" si="0"/>
        <v>97.481673667333339</v>
      </c>
      <c r="H28" s="46">
        <f t="shared" si="1"/>
        <v>3.7150286700680712E-2</v>
      </c>
      <c r="I28" s="46">
        <f t="shared" si="2"/>
        <v>-0.33740224981346656</v>
      </c>
      <c r="J28" s="46">
        <f t="shared" si="15"/>
        <v>34.662597750186535</v>
      </c>
      <c r="K28" s="46">
        <f t="shared" si="3"/>
        <v>6.2365721991456E-2</v>
      </c>
      <c r="L28" s="46">
        <f t="shared" si="4"/>
        <v>100.23916581134181</v>
      </c>
      <c r="M28" s="46">
        <f t="shared" si="5"/>
        <v>0.7749943836964871</v>
      </c>
      <c r="N28" s="47">
        <f t="shared" si="6"/>
        <v>95.202489794882936</v>
      </c>
      <c r="O28" s="46">
        <f t="shared" si="7"/>
        <v>3.2789216652325856E-2</v>
      </c>
      <c r="P28" s="46">
        <f t="shared" si="8"/>
        <v>0.27238218009798976</v>
      </c>
      <c r="Q28" s="46">
        <f t="shared" si="9"/>
        <v>278.27090214958201</v>
      </c>
      <c r="R28" s="46">
        <f t="shared" si="10"/>
        <v>91.07885364611073</v>
      </c>
      <c r="S28" s="46">
        <f t="shared" si="11"/>
        <v>95202.489794882931</v>
      </c>
      <c r="T28" s="46">
        <f t="shared" si="12"/>
        <v>5.4198243223523104</v>
      </c>
      <c r="U28" s="46">
        <f t="shared" si="13"/>
        <v>0.94656322812256211</v>
      </c>
      <c r="V28" s="48">
        <f t="shared" si="14"/>
        <v>0.83254303569554755</v>
      </c>
    </row>
    <row r="29" spans="1:22">
      <c r="A29" s="19"/>
      <c r="B29" s="16"/>
      <c r="C29" s="43">
        <f>volt!U25/1000</f>
        <v>100.41645349866666</v>
      </c>
      <c r="D29" s="43">
        <f>volt!V25/1000</f>
        <v>97.459140716333337</v>
      </c>
      <c r="E29" s="43">
        <f>volt!W25/1000</f>
        <v>97.443067183333326</v>
      </c>
      <c r="F29" s="49">
        <v>-30</v>
      </c>
      <c r="G29" s="45">
        <f t="shared" si="0"/>
        <v>97.451103949833339</v>
      </c>
      <c r="H29" s="46">
        <f t="shared" si="1"/>
        <v>5.4204513617407265E-3</v>
      </c>
      <c r="I29" s="46">
        <f t="shared" si="2"/>
        <v>1.983335111943129E-2</v>
      </c>
      <c r="J29" s="46">
        <f t="shared" si="15"/>
        <v>35.019833351119431</v>
      </c>
      <c r="K29" s="46">
        <f t="shared" si="3"/>
        <v>6.6309682503564907E-2</v>
      </c>
      <c r="L29" s="46">
        <f t="shared" si="4"/>
        <v>100.21982211157143</v>
      </c>
      <c r="M29" s="46">
        <f t="shared" si="5"/>
        <v>0.77351872266676069</v>
      </c>
      <c r="N29" s="47">
        <f t="shared" si="6"/>
        <v>95.157350554559343</v>
      </c>
      <c r="O29" s="46">
        <f t="shared" si="7"/>
        <v>3.5368556272370878E-2</v>
      </c>
      <c r="P29" s="46">
        <f t="shared" si="8"/>
        <v>0.27312968909164287</v>
      </c>
      <c r="Q29" s="46">
        <f t="shared" si="9"/>
        <v>278.24854138639205</v>
      </c>
      <c r="R29" s="46">
        <f t="shared" si="10"/>
        <v>91.32513539403223</v>
      </c>
      <c r="S29" s="46">
        <f t="shared" si="11"/>
        <v>95157.350554559351</v>
      </c>
      <c r="T29" s="46">
        <f t="shared" si="12"/>
        <v>5.4344797967473086</v>
      </c>
      <c r="U29" s="46">
        <f t="shared" si="13"/>
        <v>0.94611442531154588</v>
      </c>
      <c r="V29" s="48">
        <f t="shared" si="14"/>
        <v>0.83479427345099477</v>
      </c>
    </row>
    <row r="30" spans="1:22">
      <c r="A30" s="19"/>
      <c r="B30" s="16"/>
      <c r="C30" s="43">
        <f>volt!U26/1000</f>
        <v>100.369619935</v>
      </c>
      <c r="D30" s="43">
        <f>volt!V26/1000</f>
        <v>97.488469433000006</v>
      </c>
      <c r="E30" s="43">
        <f>volt!W26/1000</f>
        <v>97.339579370333354</v>
      </c>
      <c r="F30" s="49">
        <v>-29</v>
      </c>
      <c r="G30" s="45">
        <f t="shared" si="0"/>
        <v>97.41402440166668</v>
      </c>
      <c r="H30" s="46">
        <f t="shared" si="1"/>
        <v>5.037565559545075E-2</v>
      </c>
      <c r="I30" s="46">
        <f t="shared" si="2"/>
        <v>-0.48617982189767373</v>
      </c>
      <c r="J30" s="46">
        <f t="shared" si="15"/>
        <v>34.513820178102328</v>
      </c>
      <c r="K30" s="46">
        <f t="shared" si="3"/>
        <v>6.0620282675741037E-2</v>
      </c>
      <c r="L30" s="46">
        <f t="shared" si="4"/>
        <v>100.19045089829417</v>
      </c>
      <c r="M30" s="46">
        <f t="shared" si="5"/>
        <v>0.77561592345898589</v>
      </c>
      <c r="N30" s="47">
        <f t="shared" si="6"/>
        <v>95.121617442709095</v>
      </c>
      <c r="O30" s="46">
        <f t="shared" si="7"/>
        <v>3.928499082181492E-2</v>
      </c>
      <c r="P30" s="46">
        <f t="shared" si="8"/>
        <v>0.27334851165222324</v>
      </c>
      <c r="Q30" s="46">
        <f t="shared" si="9"/>
        <v>278.24198467903744</v>
      </c>
      <c r="R30" s="46">
        <f t="shared" si="10"/>
        <v>91.39722523038526</v>
      </c>
      <c r="S30" s="46">
        <f t="shared" si="11"/>
        <v>95121.617442709088</v>
      </c>
      <c r="T30" s="46">
        <f t="shared" si="12"/>
        <v>5.4387696426645471</v>
      </c>
      <c r="U30" s="46">
        <f t="shared" si="13"/>
        <v>0.9457591441652573</v>
      </c>
      <c r="V30" s="48">
        <f>R30/$L$10</f>
        <v>0.8354532397071287</v>
      </c>
    </row>
    <row r="31" spans="1:22">
      <c r="A31" s="19"/>
      <c r="B31" s="16"/>
      <c r="C31" s="43">
        <f>volt!U27/1000</f>
        <v>100.37417941766667</v>
      </c>
      <c r="D31" s="43">
        <f>volt!V27/1000</f>
        <v>97.546941020999995</v>
      </c>
      <c r="E31" s="43">
        <f>volt!W27/1000</f>
        <v>97.299794016333337</v>
      </c>
      <c r="F31" s="49">
        <v>-28</v>
      </c>
      <c r="G31" s="45">
        <f t="shared" si="0"/>
        <v>97.423367518666666</v>
      </c>
      <c r="H31" s="46">
        <f t="shared" si="1"/>
        <v>8.3755594435014194E-2</v>
      </c>
      <c r="I31" s="46">
        <f t="shared" si="2"/>
        <v>-0.86134168636120589</v>
      </c>
      <c r="J31" s="46">
        <f t="shared" si="15"/>
        <v>34.138658313638793</v>
      </c>
      <c r="K31" s="46">
        <f t="shared" si="3"/>
        <v>5.5957757295743663E-2</v>
      </c>
      <c r="L31" s="46">
        <f t="shared" si="4"/>
        <v>100.20905860159704</v>
      </c>
      <c r="M31" s="46">
        <f t="shared" si="5"/>
        <v>0.77719977780838845</v>
      </c>
      <c r="N31" s="47">
        <f t="shared" si="6"/>
        <v>95.12999716640951</v>
      </c>
      <c r="O31" s="46">
        <f t="shared" si="7"/>
        <v>3.6803790899523695E-2</v>
      </c>
      <c r="P31" s="46">
        <f t="shared" si="8"/>
        <v>0.27360728223064901</v>
      </c>
      <c r="Q31" s="46">
        <f t="shared" si="9"/>
        <v>278.23422460902628</v>
      </c>
      <c r="R31" s="46">
        <f t="shared" si="10"/>
        <v>91.482472422132318</v>
      </c>
      <c r="S31" s="46">
        <f t="shared" si="11"/>
        <v>95129.997166409506</v>
      </c>
      <c r="T31" s="46">
        <f t="shared" si="12"/>
        <v>5.4438424426037972</v>
      </c>
      <c r="U31" s="46">
        <f t="shared" si="13"/>
        <v>0.94584246066605193</v>
      </c>
      <c r="V31" s="48">
        <f t="shared" si="14"/>
        <v>0.83623247608264761</v>
      </c>
    </row>
    <row r="32" spans="1:22">
      <c r="A32" s="19"/>
      <c r="B32" s="16"/>
      <c r="C32" s="43">
        <f>volt!U28/1000</f>
        <v>100.38101864166667</v>
      </c>
      <c r="D32" s="43">
        <f>volt!V28/1000</f>
        <v>97.663872581666666</v>
      </c>
      <c r="E32" s="43">
        <f>volt!W28/1000</f>
        <v>97.238627417666677</v>
      </c>
      <c r="F32" s="49">
        <v>-27</v>
      </c>
      <c r="G32" s="45">
        <f t="shared" si="0"/>
        <v>97.451249999666672</v>
      </c>
      <c r="H32" s="46">
        <f t="shared" si="1"/>
        <v>0.1451463292711388</v>
      </c>
      <c r="I32" s="46">
        <f t="shared" si="2"/>
        <v>-1.549924836056324</v>
      </c>
      <c r="J32" s="46">
        <f t="shared" si="15"/>
        <v>33.450075163943673</v>
      </c>
      <c r="K32" s="46">
        <f t="shared" si="3"/>
        <v>4.6467905294124728E-2</v>
      </c>
      <c r="L32" s="46">
        <f t="shared" si="4"/>
        <v>100.24487842987652</v>
      </c>
      <c r="M32" s="46">
        <f t="shared" si="5"/>
        <v>0.78015972337054029</v>
      </c>
      <c r="N32" s="47">
        <f t="shared" si="6"/>
        <v>95.165562506384276</v>
      </c>
      <c r="O32" s="46">
        <f t="shared" si="7"/>
        <v>3.2027481126252672E-2</v>
      </c>
      <c r="P32" s="46">
        <f t="shared" si="8"/>
        <v>0.27356381457939327</v>
      </c>
      <c r="Q32" s="46">
        <f t="shared" si="9"/>
        <v>278.23552860953629</v>
      </c>
      <c r="R32" s="46">
        <f t="shared" si="10"/>
        <v>91.468153055812564</v>
      </c>
      <c r="S32" s="46">
        <f t="shared" si="11"/>
        <v>95165.562506384274</v>
      </c>
      <c r="T32" s="46">
        <f t="shared" si="12"/>
        <v>5.4429903408616953</v>
      </c>
      <c r="U32" s="46">
        <f t="shared" si="13"/>
        <v>0.94619607371848713</v>
      </c>
      <c r="V32" s="48">
        <f t="shared" si="14"/>
        <v>0.83610158413322322</v>
      </c>
    </row>
    <row r="33" spans="1:22">
      <c r="A33" s="19"/>
      <c r="B33" s="16"/>
      <c r="C33" s="43">
        <f>volt!U29/1000</f>
        <v>100.40686346433334</v>
      </c>
      <c r="D33" s="43">
        <f>volt!V29/1000</f>
        <v>97.717256653666652</v>
      </c>
      <c r="E33" s="43">
        <f>volt!W29/1000</f>
        <v>97.239256969999985</v>
      </c>
      <c r="F33" s="49">
        <v>-26</v>
      </c>
      <c r="G33" s="45">
        <f t="shared" si="0"/>
        <v>97.478256811833319</v>
      </c>
      <c r="H33" s="46">
        <f t="shared" si="1"/>
        <v>0.16321744105123154</v>
      </c>
      <c r="I33" s="46">
        <f t="shared" si="2"/>
        <v>-1.7522438108148983</v>
      </c>
      <c r="J33" s="46">
        <f t="shared" si="15"/>
        <v>33.247756189185104</v>
      </c>
      <c r="K33" s="46">
        <f t="shared" si="3"/>
        <v>4.3461409426941162E-2</v>
      </c>
      <c r="L33" s="46">
        <f t="shared" si="4"/>
        <v>100.27958209155858</v>
      </c>
      <c r="M33" s="46">
        <f t="shared" si="5"/>
        <v>0.78104007267068731</v>
      </c>
      <c r="N33" s="47">
        <f t="shared" si="6"/>
        <v>95.190897659140845</v>
      </c>
      <c r="O33" s="46">
        <f t="shared" si="7"/>
        <v>2.7400003932142404E-2</v>
      </c>
      <c r="P33" s="46">
        <f t="shared" si="8"/>
        <v>0.2737755922898355</v>
      </c>
      <c r="Q33" s="46">
        <f t="shared" si="9"/>
        <v>278.2291735807745</v>
      </c>
      <c r="R33" s="46">
        <f t="shared" si="10"/>
        <v>91.537917150348008</v>
      </c>
      <c r="S33" s="46">
        <f t="shared" si="11"/>
        <v>95190.897659140843</v>
      </c>
      <c r="T33" s="46">
        <f t="shared" si="12"/>
        <v>5.447141788988823</v>
      </c>
      <c r="U33" s="46">
        <f t="shared" si="13"/>
        <v>0.94644797179415618</v>
      </c>
      <c r="V33" s="48">
        <f t="shared" si="14"/>
        <v>0.83673929100723332</v>
      </c>
    </row>
    <row r="34" spans="1:22">
      <c r="A34" s="19"/>
      <c r="B34" s="16"/>
      <c r="C34" s="43">
        <f>volt!U30/1000</f>
        <v>100.40443251566666</v>
      </c>
      <c r="D34" s="43">
        <f>volt!V30/1000</f>
        <v>97.712511790000008</v>
      </c>
      <c r="E34" s="43">
        <f>volt!W30/1000</f>
        <v>97.225277378000015</v>
      </c>
      <c r="F34" s="49">
        <v>-25</v>
      </c>
      <c r="G34" s="45">
        <f t="shared" si="0"/>
        <v>97.468894584000012</v>
      </c>
      <c r="H34" s="46">
        <f t="shared" si="1"/>
        <v>0.16597789684269765</v>
      </c>
      <c r="I34" s="46">
        <f t="shared" si="2"/>
        <v>-1.783133257808837</v>
      </c>
      <c r="J34" s="46">
        <f t="shared" si="15"/>
        <v>33.216866742191165</v>
      </c>
      <c r="K34" s="46">
        <f t="shared" si="3"/>
        <v>4.2994007610655499E-2</v>
      </c>
      <c r="L34" s="46">
        <f t="shared" si="4"/>
        <v>100.27822197549121</v>
      </c>
      <c r="M34" s="46">
        <f t="shared" si="5"/>
        <v>0.78117483695816781</v>
      </c>
      <c r="N34" s="47">
        <f t="shared" si="6"/>
        <v>95.17572621884581</v>
      </c>
      <c r="O34" s="46">
        <f t="shared" si="7"/>
        <v>2.7581365372925451E-2</v>
      </c>
      <c r="P34" s="46">
        <f t="shared" si="8"/>
        <v>0.27416150108221032</v>
      </c>
      <c r="Q34" s="46">
        <f t="shared" si="9"/>
        <v>278.21758132606925</v>
      </c>
      <c r="R34" s="46">
        <f t="shared" si="10"/>
        <v>91.665037587549108</v>
      </c>
      <c r="S34" s="46">
        <f t="shared" si="11"/>
        <v>95175.726218845812</v>
      </c>
      <c r="T34" s="46">
        <f t="shared" si="12"/>
        <v>5.4547063378366554</v>
      </c>
      <c r="U34" s="46">
        <f t="shared" si="13"/>
        <v>0.9462971277612755</v>
      </c>
      <c r="V34" s="48">
        <f t="shared" si="14"/>
        <v>0.83790128668954134</v>
      </c>
    </row>
    <row r="35" spans="1:22">
      <c r="A35" s="19"/>
      <c r="B35" s="16"/>
      <c r="C35" s="43">
        <f>volt!U31/1000</f>
        <v>100.40735198033333</v>
      </c>
      <c r="D35" s="43">
        <f>volt!V31/1000</f>
        <v>97.652344363333327</v>
      </c>
      <c r="E35" s="43">
        <f>volt!W31/1000</f>
        <v>97.288691537333349</v>
      </c>
      <c r="F35" s="49">
        <v>-24</v>
      </c>
      <c r="G35" s="45">
        <f t="shared" si="0"/>
        <v>97.470517950333345</v>
      </c>
      <c r="H35" s="46">
        <f t="shared" si="1"/>
        <v>0.12382477943432833</v>
      </c>
      <c r="I35" s="46">
        <f t="shared" si="2"/>
        <v>-1.3109901386669678</v>
      </c>
      <c r="J35" s="46">
        <f t="shared" si="15"/>
        <v>33.689009861333034</v>
      </c>
      <c r="K35" s="46">
        <f t="shared" si="3"/>
        <v>4.9893284322466702E-2</v>
      </c>
      <c r="L35" s="46">
        <f t="shared" si="4"/>
        <v>100.26082368506664</v>
      </c>
      <c r="M35" s="46">
        <f t="shared" si="5"/>
        <v>0.77912578404798261</v>
      </c>
      <c r="N35" s="47">
        <f t="shared" si="6"/>
        <v>95.182354834090816</v>
      </c>
      <c r="O35" s="46">
        <f t="shared" si="7"/>
        <v>2.9901299012602675E-2</v>
      </c>
      <c r="P35" s="46">
        <f t="shared" si="8"/>
        <v>0.27351773088488518</v>
      </c>
      <c r="Q35" s="46">
        <f t="shared" si="9"/>
        <v>278.23691087668209</v>
      </c>
      <c r="R35" s="46">
        <f t="shared" si="10"/>
        <v>91.452971787392443</v>
      </c>
      <c r="S35" s="46">
        <f t="shared" si="11"/>
        <v>95182.354834090816</v>
      </c>
      <c r="T35" s="46">
        <f t="shared" si="12"/>
        <v>5.4420869499588278</v>
      </c>
      <c r="U35" s="46">
        <f t="shared" si="13"/>
        <v>0.94636303363682373</v>
      </c>
      <c r="V35" s="48">
        <f t="shared" si="14"/>
        <v>0.83596281361964919</v>
      </c>
    </row>
    <row r="36" spans="1:22">
      <c r="A36" s="19"/>
      <c r="B36" s="16"/>
      <c r="C36" s="43">
        <f>volt!U32/1000</f>
        <v>100.41709903766667</v>
      </c>
      <c r="D36" s="43">
        <f>volt!V32/1000</f>
        <v>97.603130195999995</v>
      </c>
      <c r="E36" s="43">
        <f>volt!W32/1000</f>
        <v>97.328682819666653</v>
      </c>
      <c r="F36" s="49">
        <v>-23</v>
      </c>
      <c r="G36" s="45">
        <f t="shared" si="0"/>
        <v>97.465906507833324</v>
      </c>
      <c r="H36" s="46">
        <f t="shared" si="1"/>
        <v>9.2995415771413417E-2</v>
      </c>
      <c r="I36" s="46">
        <f t="shared" si="2"/>
        <v>-0.96509858652895408</v>
      </c>
      <c r="J36" s="46">
        <f t="shared" si="15"/>
        <v>34.034901413471047</v>
      </c>
      <c r="K36" s="46">
        <f t="shared" si="3"/>
        <v>5.4603647406953455E-2</v>
      </c>
      <c r="L36" s="46">
        <f t="shared" si="4"/>
        <v>100.25595316133762</v>
      </c>
      <c r="M36" s="46">
        <f t="shared" si="5"/>
        <v>0.7776416995715506</v>
      </c>
      <c r="N36" s="47">
        <f t="shared" si="6"/>
        <v>95.170936133170855</v>
      </c>
      <c r="O36" s="46">
        <f t="shared" si="7"/>
        <v>3.0550747410467247E-2</v>
      </c>
      <c r="P36" s="46">
        <f t="shared" si="8"/>
        <v>0.27370690110116014</v>
      </c>
      <c r="Q36" s="46">
        <f t="shared" si="9"/>
        <v>278.2312353740619</v>
      </c>
      <c r="R36" s="46">
        <f t="shared" si="10"/>
        <v>91.515289069693509</v>
      </c>
      <c r="S36" s="46">
        <f t="shared" si="11"/>
        <v>95170.93613317085</v>
      </c>
      <c r="T36" s="46">
        <f t="shared" si="12"/>
        <v>5.4457952610408986</v>
      </c>
      <c r="U36" s="46">
        <f t="shared" si="13"/>
        <v>0.94624950170685995</v>
      </c>
      <c r="V36" s="48">
        <f t="shared" si="14"/>
        <v>0.83653244989971065</v>
      </c>
    </row>
    <row r="37" spans="1:22">
      <c r="A37" s="19"/>
      <c r="B37" s="16"/>
      <c r="C37" s="43">
        <f>volt!U33/1000</f>
        <v>100.412225509</v>
      </c>
      <c r="D37" s="43">
        <f>volt!V33/1000</f>
        <v>97.650904061999981</v>
      </c>
      <c r="E37" s="43">
        <f>volt!W33/1000</f>
        <v>97.311790812666658</v>
      </c>
      <c r="F37" s="49">
        <v>-22</v>
      </c>
      <c r="G37" s="45">
        <f t="shared" si="0"/>
        <v>97.481347437333312</v>
      </c>
      <c r="H37" s="46">
        <f t="shared" si="1"/>
        <v>0.11570363592112237</v>
      </c>
      <c r="I37" s="46">
        <f t="shared" si="2"/>
        <v>-1.2199206057854</v>
      </c>
      <c r="J37" s="46">
        <f t="shared" si="15"/>
        <v>33.780079394214603</v>
      </c>
      <c r="K37" s="46">
        <f t="shared" si="3"/>
        <v>5.1162344704264145E-2</v>
      </c>
      <c r="L37" s="46">
        <f t="shared" si="4"/>
        <v>100.26227491481121</v>
      </c>
      <c r="M37" s="46">
        <f t="shared" si="5"/>
        <v>0.7787335050819163</v>
      </c>
      <c r="N37" s="47">
        <f t="shared" si="6"/>
        <v>95.198974483616581</v>
      </c>
      <c r="O37" s="46">
        <f t="shared" si="7"/>
        <v>2.9707788235326001E-2</v>
      </c>
      <c r="P37" s="46">
        <f t="shared" si="8"/>
        <v>0.27309300744536524</v>
      </c>
      <c r="Q37" s="46">
        <f t="shared" si="9"/>
        <v>278.24964001618292</v>
      </c>
      <c r="R37" s="46">
        <f t="shared" si="10"/>
        <v>91.313050586914756</v>
      </c>
      <c r="S37" s="46">
        <f t="shared" si="11"/>
        <v>95198.974483616577</v>
      </c>
      <c r="T37" s="46">
        <f t="shared" si="12"/>
        <v>5.4337606667964558</v>
      </c>
      <c r="U37" s="46">
        <f t="shared" si="13"/>
        <v>0.94652827667972372</v>
      </c>
      <c r="V37" s="48">
        <f t="shared" si="14"/>
        <v>0.83468380739218306</v>
      </c>
    </row>
    <row r="38" spans="1:22">
      <c r="A38" s="19"/>
      <c r="B38" s="16"/>
      <c r="C38" s="43">
        <f>volt!U34/1000</f>
        <v>100.38431030900001</v>
      </c>
      <c r="D38" s="43">
        <f>volt!V34/1000</f>
        <v>97.712308521666671</v>
      </c>
      <c r="E38" s="43">
        <f>volt!W34/1000</f>
        <v>97.186356923000005</v>
      </c>
      <c r="F38" s="49">
        <v>-21</v>
      </c>
      <c r="G38" s="45">
        <f t="shared" si="0"/>
        <v>97.449332722333338</v>
      </c>
      <c r="H38" s="46">
        <f t="shared" si="1"/>
        <v>0.17920123174228442</v>
      </c>
      <c r="I38" s="46">
        <f t="shared" si="2"/>
        <v>-1.9310426744550864</v>
      </c>
      <c r="J38" s="46">
        <f t="shared" si="15"/>
        <v>33.068957325544915</v>
      </c>
      <c r="K38" s="46">
        <f t="shared" si="3"/>
        <v>4.0725701017262139E-2</v>
      </c>
      <c r="L38" s="46">
        <f t="shared" si="4"/>
        <v>100.26478128931306</v>
      </c>
      <c r="M38" s="46">
        <f t="shared" si="5"/>
        <v>0.78182132908586865</v>
      </c>
      <c r="N38" s="47">
        <f t="shared" si="6"/>
        <v>95.154704644688366</v>
      </c>
      <c r="O38" s="46">
        <f t="shared" si="7"/>
        <v>2.9373581690972549E-2</v>
      </c>
      <c r="P38" s="46">
        <f t="shared" si="8"/>
        <v>0.27439109067232664</v>
      </c>
      <c r="Q38" s="46">
        <f t="shared" si="9"/>
        <v>278.21067743179788</v>
      </c>
      <c r="R38" s="46">
        <f t="shared" si="10"/>
        <v>91.740661865488889</v>
      </c>
      <c r="S38" s="46">
        <f t="shared" si="11"/>
        <v>95154.704644688361</v>
      </c>
      <c r="T38" s="46">
        <f t="shared" si="12"/>
        <v>5.4592065075745282</v>
      </c>
      <c r="U38" s="46">
        <f t="shared" si="13"/>
        <v>0.94608811800598902</v>
      </c>
      <c r="V38" s="48">
        <f t="shared" si="14"/>
        <v>0.83859256093606305</v>
      </c>
    </row>
    <row r="39" spans="1:22">
      <c r="A39" s="19"/>
      <c r="B39" s="16"/>
      <c r="C39" s="43">
        <f>volt!U35/1000</f>
        <v>100.24167526833334</v>
      </c>
      <c r="D39" s="43">
        <f>volt!V35/1000</f>
        <v>97.675667952666657</v>
      </c>
      <c r="E39" s="43">
        <f>volt!W35/1000</f>
        <v>97.093406757000011</v>
      </c>
      <c r="F39" s="49">
        <v>-20</v>
      </c>
      <c r="G39" s="45">
        <f t="shared" si="0"/>
        <v>97.384537354833327</v>
      </c>
      <c r="H39" s="46">
        <f t="shared" si="1"/>
        <v>0.20379177109913216</v>
      </c>
      <c r="I39" s="46">
        <f t="shared" si="2"/>
        <v>-2.2058315278487521</v>
      </c>
      <c r="J39" s="46">
        <f t="shared" si="15"/>
        <v>32.794168472151249</v>
      </c>
      <c r="K39" s="46">
        <f t="shared" si="3"/>
        <v>3.6381722197576891E-2</v>
      </c>
      <c r="L39" s="46">
        <f t="shared" si="4"/>
        <v>100.13772767048421</v>
      </c>
      <c r="M39" s="46">
        <f t="shared" si="5"/>
        <v>0.78302705259598138</v>
      </c>
      <c r="N39" s="47">
        <f t="shared" si="6"/>
        <v>95.147321075565188</v>
      </c>
      <c r="O39" s="46">
        <f t="shared" si="7"/>
        <v>4.6315244186020274E-2</v>
      </c>
      <c r="P39" s="46">
        <f t="shared" si="8"/>
        <v>0.27122795869734234</v>
      </c>
      <c r="Q39" s="46">
        <f t="shared" si="9"/>
        <v>278.30531584190317</v>
      </c>
      <c r="R39" s="46">
        <f t="shared" si="10"/>
        <v>90.698514175351761</v>
      </c>
      <c r="S39" s="46">
        <f t="shared" si="11"/>
        <v>95147.321075565182</v>
      </c>
      <c r="T39" s="46">
        <f t="shared" si="12"/>
        <v>5.3971914824355984</v>
      </c>
      <c r="U39" s="46">
        <f t="shared" si="13"/>
        <v>0.94601470590259384</v>
      </c>
      <c r="V39" s="48">
        <f t="shared" si="14"/>
        <v>0.8290663891974388</v>
      </c>
    </row>
    <row r="40" spans="1:22">
      <c r="A40" s="19"/>
      <c r="B40" s="16"/>
      <c r="C40" s="43">
        <f>volt!U36/1000</f>
        <v>100.16764183166666</v>
      </c>
      <c r="D40" s="43">
        <f>volt!V36/1000</f>
        <v>97.671230895333338</v>
      </c>
      <c r="E40" s="43">
        <f>volt!W36/1000</f>
        <v>96.972350315333344</v>
      </c>
      <c r="F40" s="49">
        <v>-19</v>
      </c>
      <c r="G40" s="45">
        <f t="shared" si="0"/>
        <v>97.321790605333348</v>
      </c>
      <c r="H40" s="46">
        <f t="shared" si="1"/>
        <v>0.24557874759337125</v>
      </c>
      <c r="I40" s="46">
        <f t="shared" si="2"/>
        <v>-2.6719438493105154</v>
      </c>
      <c r="J40" s="46">
        <f t="shared" si="15"/>
        <v>32.328056150689484</v>
      </c>
      <c r="K40" s="46">
        <f t="shared" si="3"/>
        <v>2.8644279440886843E-2</v>
      </c>
      <c r="L40" s="46">
        <f t="shared" si="4"/>
        <v>100.08612447389237</v>
      </c>
      <c r="M40" s="46">
        <f t="shared" si="5"/>
        <v>0.78508264279589857</v>
      </c>
      <c r="N40" s="47">
        <f t="shared" si="6"/>
        <v>95.087562203559642</v>
      </c>
      <c r="O40" s="46">
        <f t="shared" si="7"/>
        <v>5.3196149652413552E-2</v>
      </c>
      <c r="P40" s="46">
        <f t="shared" si="8"/>
        <v>0.27152925270764305</v>
      </c>
      <c r="Q40" s="46">
        <f t="shared" si="9"/>
        <v>278.29634588390445</v>
      </c>
      <c r="R40" s="46">
        <f t="shared" si="10"/>
        <v>90.797803493454239</v>
      </c>
      <c r="S40" s="46">
        <f t="shared" si="11"/>
        <v>95087.562203559646</v>
      </c>
      <c r="T40" s="46">
        <f t="shared" si="12"/>
        <v>5.4030998864136777</v>
      </c>
      <c r="U40" s="46">
        <f t="shared" si="13"/>
        <v>0.94542054548812993</v>
      </c>
      <c r="V40" s="48">
        <f t="shared" si="14"/>
        <v>0.82997398329854999</v>
      </c>
    </row>
    <row r="41" spans="1:22">
      <c r="A41" s="19"/>
      <c r="B41" s="16"/>
      <c r="C41" s="43">
        <f>volt!U37/1000</f>
        <v>100.00837398433332</v>
      </c>
      <c r="D41" s="43">
        <f>volt!V37/1000</f>
        <v>97.628997543333327</v>
      </c>
      <c r="E41" s="43">
        <f>volt!W37/1000</f>
        <v>96.882147821666678</v>
      </c>
      <c r="F41" s="49">
        <v>-18</v>
      </c>
      <c r="G41" s="45">
        <f t="shared" si="0"/>
        <v>97.255572682500002</v>
      </c>
      <c r="H41" s="46">
        <f t="shared" si="1"/>
        <v>0.27130535036047132</v>
      </c>
      <c r="I41" s="46">
        <f t="shared" si="2"/>
        <v>-2.9583570219293813</v>
      </c>
      <c r="J41" s="46">
        <f t="shared" si="15"/>
        <v>32.04164297807062</v>
      </c>
      <c r="K41" s="46">
        <f t="shared" si="3"/>
        <v>2.3672424171717457E-2</v>
      </c>
      <c r="L41" s="46">
        <f t="shared" si="4"/>
        <v>99.943208504255864</v>
      </c>
      <c r="M41" s="46">
        <f t="shared" si="5"/>
        <v>0.78634965226089237</v>
      </c>
      <c r="N41" s="47">
        <f t="shared" si="6"/>
        <v>95.090908336060039</v>
      </c>
      <c r="O41" s="46">
        <f t="shared" si="7"/>
        <v>7.2252939573491978E-2</v>
      </c>
      <c r="P41" s="46">
        <f t="shared" si="8"/>
        <v>0.26759317697485197</v>
      </c>
      <c r="Q41" s="46">
        <f t="shared" si="9"/>
        <v>278.41278873599748</v>
      </c>
      <c r="R41" s="46">
        <f t="shared" si="10"/>
        <v>89.50032083395584</v>
      </c>
      <c r="S41" s="46">
        <f t="shared" si="11"/>
        <v>95090.908336060034</v>
      </c>
      <c r="T41" s="46">
        <f t="shared" si="12"/>
        <v>5.3258906573306755</v>
      </c>
      <c r="U41" s="46">
        <f t="shared" si="13"/>
        <v>0.9454538148489221</v>
      </c>
      <c r="V41" s="48">
        <f t="shared" si="14"/>
        <v>0.81811381917858517</v>
      </c>
    </row>
    <row r="42" spans="1:22">
      <c r="A42" s="19"/>
      <c r="B42" s="16"/>
      <c r="C42" s="43">
        <f>volt!U38/1000</f>
        <v>99.949560147333329</v>
      </c>
      <c r="D42" s="43">
        <f>volt!V38/1000</f>
        <v>97.679535858666654</v>
      </c>
      <c r="E42" s="43">
        <f>volt!W38/1000</f>
        <v>96.80015304299998</v>
      </c>
      <c r="F42" s="49">
        <v>-17</v>
      </c>
      <c r="G42" s="45">
        <f t="shared" si="0"/>
        <v>97.239844450833317</v>
      </c>
      <c r="H42" s="46">
        <f t="shared" si="1"/>
        <v>0.32452955001977618</v>
      </c>
      <c r="I42" s="46">
        <f t="shared" si="2"/>
        <v>-3.5494708146857459</v>
      </c>
      <c r="J42" s="46">
        <f t="shared" si="15"/>
        <v>31.450529185314252</v>
      </c>
      <c r="K42" s="46">
        <f t="shared" si="3"/>
        <v>1.2930312751567544E-2</v>
      </c>
      <c r="L42" s="46">
        <f t="shared" si="4"/>
        <v>99.914522675909751</v>
      </c>
      <c r="M42" s="46">
        <f t="shared" si="5"/>
        <v>0.78896563329688352</v>
      </c>
      <c r="N42" s="47">
        <f t="shared" si="6"/>
        <v>95.101971890289676</v>
      </c>
      <c r="O42" s="46">
        <f t="shared" si="7"/>
        <v>7.6077983100077504E-2</v>
      </c>
      <c r="P42" s="46">
        <f t="shared" si="8"/>
        <v>0.26649877878359046</v>
      </c>
      <c r="Q42" s="46">
        <f t="shared" si="9"/>
        <v>278.44487987440419</v>
      </c>
      <c r="R42" s="46">
        <f t="shared" si="10"/>
        <v>89.139420753793956</v>
      </c>
      <c r="S42" s="46">
        <f t="shared" si="11"/>
        <v>95101.971890289671</v>
      </c>
      <c r="T42" s="46">
        <f t="shared" si="12"/>
        <v>5.3044145961584475</v>
      </c>
      <c r="U42" s="46">
        <f t="shared" si="13"/>
        <v>0.94556381568638626</v>
      </c>
      <c r="V42" s="48">
        <f t="shared" si="14"/>
        <v>0.81481486627906574</v>
      </c>
    </row>
    <row r="43" spans="1:22">
      <c r="A43" s="19"/>
      <c r="B43" s="16"/>
      <c r="C43" s="43">
        <f>volt!U39/1000</f>
        <v>99.701533595333345</v>
      </c>
      <c r="D43" s="43">
        <f>volt!V39/1000</f>
        <v>97.565711399666668</v>
      </c>
      <c r="E43" s="43">
        <f>volt!W39/1000</f>
        <v>96.71683443933334</v>
      </c>
      <c r="F43" s="49">
        <v>-16</v>
      </c>
      <c r="G43" s="45">
        <f t="shared" si="0"/>
        <v>97.141272919500011</v>
      </c>
      <c r="H43" s="46">
        <f t="shared" si="1"/>
        <v>0.33155880115880348</v>
      </c>
      <c r="I43" s="46">
        <f t="shared" si="2"/>
        <v>-3.6273880884321046</v>
      </c>
      <c r="J43" s="46">
        <f t="shared" si="15"/>
        <v>31.372611911567894</v>
      </c>
      <c r="K43" s="46">
        <f t="shared" si="3"/>
        <v>1.1469147645484054E-2</v>
      </c>
      <c r="L43" s="46">
        <f t="shared" si="4"/>
        <v>99.672169587631288</v>
      </c>
      <c r="M43" s="46">
        <f t="shared" si="5"/>
        <v>0.78930995329309028</v>
      </c>
      <c r="N43" s="47">
        <f t="shared" si="6"/>
        <v>95.12043368503987</v>
      </c>
      <c r="O43" s="46">
        <f t="shared" si="7"/>
        <v>0.1083939790086797</v>
      </c>
      <c r="P43" s="46">
        <f t="shared" si="8"/>
        <v>0.25927427391592095</v>
      </c>
      <c r="Q43" s="46">
        <f t="shared" si="9"/>
        <v>278.65360542622085</v>
      </c>
      <c r="R43" s="46">
        <f t="shared" si="10"/>
        <v>86.75544189687605</v>
      </c>
      <c r="S43" s="46">
        <f t="shared" si="11"/>
        <v>95120.433685039869</v>
      </c>
      <c r="T43" s="46">
        <f t="shared" si="12"/>
        <v>5.1625512977587853</v>
      </c>
      <c r="U43" s="46">
        <f t="shared" si="13"/>
        <v>0.94574737449953639</v>
      </c>
      <c r="V43" s="48">
        <f t="shared" si="14"/>
        <v>0.79302314498353554</v>
      </c>
    </row>
    <row r="44" spans="1:22">
      <c r="A44" s="19"/>
      <c r="B44" s="16"/>
      <c r="C44" s="43">
        <f>volt!U40/1000</f>
        <v>99.358723307999995</v>
      </c>
      <c r="D44" s="43">
        <f>volt!V40/1000</f>
        <v>97.346233868666673</v>
      </c>
      <c r="E44" s="43">
        <f>volt!W40/1000</f>
        <v>96.642500194666681</v>
      </c>
      <c r="F44" s="49">
        <v>-15</v>
      </c>
      <c r="G44" s="45">
        <f t="shared" si="0"/>
        <v>96.994367031666684</v>
      </c>
      <c r="H44" s="46">
        <f t="shared" si="1"/>
        <v>0.29764282187257973</v>
      </c>
      <c r="I44" s="46">
        <f t="shared" si="2"/>
        <v>-3.2511110948140081</v>
      </c>
      <c r="J44" s="46">
        <f t="shared" si="15"/>
        <v>31.748888905185993</v>
      </c>
      <c r="K44" s="46">
        <f t="shared" si="3"/>
        <v>1.843013654100438E-2</v>
      </c>
      <c r="L44" s="46">
        <f t="shared" si="4"/>
        <v>99.31514789899559</v>
      </c>
      <c r="M44" s="46">
        <f t="shared" si="5"/>
        <v>0.78764567614380065</v>
      </c>
      <c r="N44" s="47">
        <f t="shared" si="6"/>
        <v>95.132092033749288</v>
      </c>
      <c r="O44" s="46">
        <f t="shared" si="7"/>
        <v>0.15600018659278309</v>
      </c>
      <c r="P44" s="46">
        <f t="shared" si="8"/>
        <v>0.24870337562585743</v>
      </c>
      <c r="Q44" s="46">
        <f t="shared" si="9"/>
        <v>278.94921030982852</v>
      </c>
      <c r="R44" s="46">
        <f t="shared" si="10"/>
        <v>83.262455449947282</v>
      </c>
      <c r="S44" s="46">
        <f t="shared" si="11"/>
        <v>95132.092033749286</v>
      </c>
      <c r="T44" s="46">
        <f t="shared" si="12"/>
        <v>4.9546943458446799</v>
      </c>
      <c r="U44" s="46">
        <f t="shared" si="13"/>
        <v>0.94586328915904516</v>
      </c>
      <c r="V44" s="48">
        <f t="shared" si="14"/>
        <v>0.76109409203927214</v>
      </c>
    </row>
    <row r="45" spans="1:22">
      <c r="A45" s="19"/>
      <c r="B45" s="16"/>
      <c r="C45" s="43">
        <f>volt!U41/1000</f>
        <v>98.986194964000006</v>
      </c>
      <c r="D45" s="43">
        <f>volt!V41/1000</f>
        <v>97.055130384666668</v>
      </c>
      <c r="E45" s="43">
        <f>volt!W41/1000</f>
        <v>96.583510552666681</v>
      </c>
      <c r="F45" s="49">
        <v>-14</v>
      </c>
      <c r="G45" s="45">
        <f t="shared" si="0"/>
        <v>96.819320468666675</v>
      </c>
      <c r="H45" s="46">
        <f t="shared" si="1"/>
        <v>0.21764981452118573</v>
      </c>
      <c r="I45" s="46">
        <f t="shared" si="2"/>
        <v>-2.3605306736875558</v>
      </c>
      <c r="J45" s="46">
        <f t="shared" si="15"/>
        <v>32.639469326312444</v>
      </c>
      <c r="K45" s="46">
        <f t="shared" si="3"/>
        <v>3.3864010662561603E-2</v>
      </c>
      <c r="L45" s="46">
        <f t="shared" si="4"/>
        <v>98.912815902985599</v>
      </c>
      <c r="M45" s="46">
        <f t="shared" si="5"/>
        <v>0.78370807739102488</v>
      </c>
      <c r="N45" s="47">
        <f t="shared" si="6"/>
        <v>95.121123423981345</v>
      </c>
      <c r="O45" s="46">
        <f t="shared" si="7"/>
        <v>0.20964818930368442</v>
      </c>
      <c r="P45" s="46">
        <f t="shared" si="8"/>
        <v>0.23696543207006202</v>
      </c>
      <c r="Q45" s="46">
        <f t="shared" si="9"/>
        <v>279.26372228813966</v>
      </c>
      <c r="R45" s="46">
        <f t="shared" si="10"/>
        <v>79.377464831823815</v>
      </c>
      <c r="S45" s="46">
        <f t="shared" si="11"/>
        <v>95121.123423981349</v>
      </c>
      <c r="T45" s="46">
        <f t="shared" si="12"/>
        <v>4.7235104233281575</v>
      </c>
      <c r="U45" s="46">
        <f t="shared" si="13"/>
        <v>0.94575423231933098</v>
      </c>
      <c r="V45" s="48">
        <f t="shared" si="14"/>
        <v>0.72558176669283492</v>
      </c>
    </row>
    <row r="46" spans="1:22">
      <c r="A46" s="19"/>
      <c r="B46" s="16"/>
      <c r="C46" s="43">
        <f>volt!U42/1000</f>
        <v>98.808997416333341</v>
      </c>
      <c r="D46" s="43">
        <f>volt!V42/1000</f>
        <v>96.951690033666679</v>
      </c>
      <c r="E46" s="43">
        <f>volt!W42/1000</f>
        <v>96.524026682666673</v>
      </c>
      <c r="F46" s="49">
        <v>-13</v>
      </c>
      <c r="G46" s="45">
        <f t="shared" si="0"/>
        <v>96.737858358166676</v>
      </c>
      <c r="H46" s="46">
        <f t="shared" si="1"/>
        <v>0.20648702911265004</v>
      </c>
      <c r="I46" s="46">
        <f t="shared" si="2"/>
        <v>-2.2359281467017649</v>
      </c>
      <c r="J46" s="46">
        <f t="shared" si="15"/>
        <v>32.764071853298233</v>
      </c>
      <c r="K46" s="46">
        <f t="shared" si="3"/>
        <v>3.5895911655894584E-2</v>
      </c>
      <c r="L46" s="46">
        <f t="shared" si="4"/>
        <v>98.734651991674312</v>
      </c>
      <c r="M46" s="46">
        <f t="shared" si="5"/>
        <v>0.78315943247846387</v>
      </c>
      <c r="N46" s="47">
        <f t="shared" si="6"/>
        <v>95.115826268788894</v>
      </c>
      <c r="O46" s="46">
        <f t="shared" si="7"/>
        <v>0.23340503213945915</v>
      </c>
      <c r="P46" s="46">
        <f t="shared" si="8"/>
        <v>0.23157996102668993</v>
      </c>
      <c r="Q46" s="46">
        <f t="shared" si="9"/>
        <v>279.40316201058187</v>
      </c>
      <c r="R46" s="46">
        <f t="shared" si="10"/>
        <v>77.592831632445467</v>
      </c>
      <c r="S46" s="46">
        <f t="shared" si="11"/>
        <v>95115.826268788893</v>
      </c>
      <c r="T46" s="46">
        <f t="shared" si="12"/>
        <v>4.617312353927213</v>
      </c>
      <c r="U46" s="46">
        <f t="shared" si="13"/>
        <v>0.94570156465980182</v>
      </c>
      <c r="V46" s="48">
        <f t="shared" si="14"/>
        <v>0.70926860637148781</v>
      </c>
    </row>
    <row r="47" spans="1:22">
      <c r="A47" s="19"/>
      <c r="B47" s="16"/>
      <c r="C47" s="43">
        <f>volt!U43/1000</f>
        <v>98.805979085333334</v>
      </c>
      <c r="D47" s="43">
        <f>volt!V43/1000</f>
        <v>96.873536263333321</v>
      </c>
      <c r="E47" s="43">
        <f>volt!W43/1000</f>
        <v>96.569842795</v>
      </c>
      <c r="F47" s="49">
        <v>-12</v>
      </c>
      <c r="G47" s="45">
        <f t="shared" si="0"/>
        <v>96.721689529166667</v>
      </c>
      <c r="H47" s="46">
        <f t="shared" si="1"/>
        <v>0.14570598765166826</v>
      </c>
      <c r="I47" s="46">
        <f t="shared" si="2"/>
        <v>-1.5561932715030387</v>
      </c>
      <c r="J47" s="46">
        <f t="shared" si="15"/>
        <v>33.443806728496959</v>
      </c>
      <c r="K47" s="46">
        <f t="shared" si="3"/>
        <v>4.6376199374843531E-2</v>
      </c>
      <c r="L47" s="46">
        <f t="shared" si="4"/>
        <v>98.709317657321648</v>
      </c>
      <c r="M47" s="46">
        <f t="shared" si="5"/>
        <v>0.7801869355490475</v>
      </c>
      <c r="N47" s="47">
        <f t="shared" si="6"/>
        <v>95.095554047544113</v>
      </c>
      <c r="O47" s="46">
        <f t="shared" si="7"/>
        <v>0.23678317867393686</v>
      </c>
      <c r="P47" s="46">
        <f t="shared" si="8"/>
        <v>0.23144441022951379</v>
      </c>
      <c r="Q47" s="46">
        <f t="shared" si="9"/>
        <v>279.40663208874361</v>
      </c>
      <c r="R47" s="46">
        <f t="shared" si="10"/>
        <v>77.547895740078488</v>
      </c>
      <c r="S47" s="46">
        <f t="shared" si="11"/>
        <v>95095.554047544108</v>
      </c>
      <c r="T47" s="46">
        <f t="shared" si="12"/>
        <v>4.6146383562576387</v>
      </c>
      <c r="U47" s="46">
        <f t="shared" si="13"/>
        <v>0.94550000544402901</v>
      </c>
      <c r="V47" s="48">
        <f t="shared" si="14"/>
        <v>0.70885785170401849</v>
      </c>
    </row>
    <row r="48" spans="1:22">
      <c r="A48" s="19"/>
      <c r="B48" s="16"/>
      <c r="C48" s="43">
        <f>volt!U44/1000</f>
        <v>98.840035629333329</v>
      </c>
      <c r="D48" s="43">
        <f>volt!V44/1000</f>
        <v>96.945621021999997</v>
      </c>
      <c r="E48" s="43">
        <f>volt!W44/1000</f>
        <v>96.50779953</v>
      </c>
      <c r="F48" s="49">
        <v>-11</v>
      </c>
      <c r="G48" s="45">
        <f t="shared" si="0"/>
        <v>96.726710276000006</v>
      </c>
      <c r="H48" s="46">
        <f t="shared" si="1"/>
        <v>0.20717183528292366</v>
      </c>
      <c r="I48" s="46">
        <f t="shared" si="2"/>
        <v>-2.2435743439760092</v>
      </c>
      <c r="J48" s="46">
        <f t="shared" si="15"/>
        <v>32.756425656023993</v>
      </c>
      <c r="K48" s="46">
        <f t="shared" si="3"/>
        <v>3.5772178646401448E-2</v>
      </c>
      <c r="L48" s="46">
        <f t="shared" si="4"/>
        <v>98.764437377255916</v>
      </c>
      <c r="M48" s="46">
        <f t="shared" si="5"/>
        <v>0.78319307333868571</v>
      </c>
      <c r="N48" s="47">
        <f t="shared" si="6"/>
        <v>95.071568497558317</v>
      </c>
      <c r="O48" s="46">
        <f t="shared" si="7"/>
        <v>0.22943337076956008</v>
      </c>
      <c r="P48" s="46">
        <f t="shared" si="8"/>
        <v>0.2339592294859037</v>
      </c>
      <c r="Q48" s="46">
        <f t="shared" si="9"/>
        <v>279.34193649457825</v>
      </c>
      <c r="R48" s="46">
        <f t="shared" si="10"/>
        <v>78.3814364654814</v>
      </c>
      <c r="S48" s="46">
        <f t="shared" si="11"/>
        <v>95071.568497558314</v>
      </c>
      <c r="T48" s="46">
        <f t="shared" si="12"/>
        <v>4.6642398182475242</v>
      </c>
      <c r="U48" s="46">
        <f t="shared" si="13"/>
        <v>0.94526152597073199</v>
      </c>
      <c r="V48" s="48">
        <f t="shared" si="14"/>
        <v>0.71647716725446675</v>
      </c>
    </row>
    <row r="49" spans="1:22">
      <c r="A49" s="19"/>
      <c r="B49" s="16"/>
      <c r="C49" s="43">
        <f>volt!U45/1000</f>
        <v>98.969044562999983</v>
      </c>
      <c r="D49" s="43">
        <f>volt!V45/1000</f>
        <v>96.790382091999987</v>
      </c>
      <c r="E49" s="43">
        <f>volt!W45/1000</f>
        <v>96.771840838999992</v>
      </c>
      <c r="F49" s="49">
        <v>-10</v>
      </c>
      <c r="G49" s="45">
        <f t="shared" si="0"/>
        <v>96.78111146549999</v>
      </c>
      <c r="H49" s="46">
        <f t="shared" si="1"/>
        <v>8.4743235618954544E-3</v>
      </c>
      <c r="I49" s="46">
        <f t="shared" si="2"/>
        <v>-1.4566532636442711E-2</v>
      </c>
      <c r="J49" s="46">
        <f t="shared" si="15"/>
        <v>34.985433467363556</v>
      </c>
      <c r="K49" s="46">
        <f t="shared" si="3"/>
        <v>6.5945297820352813E-2</v>
      </c>
      <c r="L49" s="46">
        <f t="shared" si="4"/>
        <v>98.824760663274333</v>
      </c>
      <c r="M49" s="46">
        <f t="shared" si="5"/>
        <v>0.7736597439743661</v>
      </c>
      <c r="N49" s="47">
        <f t="shared" si="6"/>
        <v>95.088395705455099</v>
      </c>
      <c r="O49" s="46">
        <f t="shared" si="7"/>
        <v>0.22138970572690805</v>
      </c>
      <c r="P49" s="46">
        <f t="shared" si="8"/>
        <v>0.23529383545337007</v>
      </c>
      <c r="Q49" s="46">
        <f t="shared" si="9"/>
        <v>279.30733108784784</v>
      </c>
      <c r="R49" s="46">
        <f t="shared" si="10"/>
        <v>78.823675659750876</v>
      </c>
      <c r="S49" s="46">
        <f t="shared" si="11"/>
        <v>95088.395705455099</v>
      </c>
      <c r="T49" s="46">
        <f t="shared" si="12"/>
        <v>4.6905561215983793</v>
      </c>
      <c r="U49" s="46">
        <f t="shared" si="13"/>
        <v>0.94542883268993005</v>
      </c>
      <c r="V49" s="48">
        <f t="shared" si="14"/>
        <v>0.72051963316791845</v>
      </c>
    </row>
    <row r="50" spans="1:22">
      <c r="A50" s="19"/>
      <c r="B50" s="16"/>
      <c r="C50" s="43">
        <f>volt!U46/1000</f>
        <v>99.050429002333331</v>
      </c>
      <c r="D50" s="43">
        <f>volt!V46/1000</f>
        <v>96.795097917333322</v>
      </c>
      <c r="E50" s="43">
        <f>volt!W46/1000</f>
        <v>96.804548142000002</v>
      </c>
      <c r="F50" s="49">
        <v>-9</v>
      </c>
      <c r="G50" s="45">
        <f t="shared" si="0"/>
        <v>96.799823029666669</v>
      </c>
      <c r="H50" s="46">
        <f t="shared" si="1"/>
        <v>-4.1989689805550399E-3</v>
      </c>
      <c r="I50" s="46">
        <f t="shared" si="2"/>
        <v>0.12821309861703972</v>
      </c>
      <c r="J50" s="46">
        <f t="shared" si="15"/>
        <v>35.128213098617039</v>
      </c>
      <c r="K50" s="46">
        <f t="shared" si="3"/>
        <v>6.7435961042617565E-2</v>
      </c>
      <c r="L50" s="46">
        <f t="shared" si="4"/>
        <v>98.898657225638303</v>
      </c>
      <c r="M50" s="46">
        <f t="shared" si="5"/>
        <v>0.77307598904308783</v>
      </c>
      <c r="N50" s="47">
        <f t="shared" si="6"/>
        <v>95.059933591401105</v>
      </c>
      <c r="O50" s="46">
        <f t="shared" si="7"/>
        <v>0.21153614444581439</v>
      </c>
      <c r="P50" s="46">
        <f t="shared" si="8"/>
        <v>0.23848576921796499</v>
      </c>
      <c r="Q50" s="46">
        <f t="shared" si="9"/>
        <v>279.22380342904262</v>
      </c>
      <c r="R50" s="46">
        <f t="shared" si="10"/>
        <v>79.881029732054472</v>
      </c>
      <c r="S50" s="46">
        <f t="shared" si="11"/>
        <v>95059.933591401103</v>
      </c>
      <c r="T50" s="46">
        <f t="shared" si="12"/>
        <v>4.7534760320824967</v>
      </c>
      <c r="U50" s="46">
        <f t="shared" si="13"/>
        <v>0.94514584439186988</v>
      </c>
      <c r="V50" s="48">
        <f t="shared" si="14"/>
        <v>0.73018480498245497</v>
      </c>
    </row>
    <row r="51" spans="1:22">
      <c r="A51" s="19"/>
      <c r="B51" s="16"/>
      <c r="C51" s="43">
        <f>volt!U47/1000</f>
        <v>99.315943263999998</v>
      </c>
      <c r="D51" s="43">
        <f>volt!V47/1000</f>
        <v>96.730226280666656</v>
      </c>
      <c r="E51" s="43">
        <f>volt!W47/1000</f>
        <v>97.086281636666669</v>
      </c>
      <c r="F51" s="49">
        <v>-8</v>
      </c>
      <c r="G51" s="45">
        <f t="shared" si="0"/>
        <v>96.908253958666663</v>
      </c>
      <c r="H51" s="46">
        <f t="shared" si="1"/>
        <v>-0.1478826006375929</v>
      </c>
      <c r="I51" s="46">
        <f t="shared" si="2"/>
        <v>1.7506206499597747</v>
      </c>
      <c r="J51" s="46">
        <f t="shared" si="15"/>
        <v>36.750620649959778</v>
      </c>
      <c r="K51" s="46">
        <f t="shared" si="3"/>
        <v>8.0170518492903659E-2</v>
      </c>
      <c r="L51" s="46">
        <f t="shared" si="4"/>
        <v>99.122917564021606</v>
      </c>
      <c r="M51" s="46">
        <f t="shared" si="5"/>
        <v>0.76677431131616325</v>
      </c>
      <c r="N51" s="47">
        <f t="shared" si="6"/>
        <v>95.062099649706397</v>
      </c>
      <c r="O51" s="46">
        <f t="shared" si="7"/>
        <v>0.18163268322261994</v>
      </c>
      <c r="P51" s="46">
        <f t="shared" si="8"/>
        <v>0.24518587604637707</v>
      </c>
      <c r="Q51" s="46">
        <f t="shared" si="9"/>
        <v>279.04498004416439</v>
      </c>
      <c r="R51" s="46">
        <f t="shared" si="10"/>
        <v>82.098934775511367</v>
      </c>
      <c r="S51" s="46">
        <f t="shared" si="11"/>
        <v>95062.09964970639</v>
      </c>
      <c r="T51" s="46">
        <f t="shared" si="12"/>
        <v>4.8854567852208941</v>
      </c>
      <c r="U51" s="46">
        <f t="shared" si="13"/>
        <v>0.9451673807103651</v>
      </c>
      <c r="V51" s="48">
        <f t="shared" si="14"/>
        <v>0.75045846153218165</v>
      </c>
    </row>
    <row r="52" spans="1:22">
      <c r="A52" s="19"/>
      <c r="B52" s="16"/>
      <c r="C52" s="43">
        <f>volt!U48/1000</f>
        <v>99.429848911333323</v>
      </c>
      <c r="D52" s="43">
        <f>volt!V48/1000</f>
        <v>96.842052902333322</v>
      </c>
      <c r="E52" s="43">
        <f>volt!W48/1000</f>
        <v>97.111451962666663</v>
      </c>
      <c r="F52" s="49">
        <v>-7</v>
      </c>
      <c r="G52" s="45">
        <f t="shared" si="0"/>
        <v>96.976752432499993</v>
      </c>
      <c r="H52" s="46">
        <f t="shared" si="1"/>
        <v>-0.10982000204959955</v>
      </c>
      <c r="I52" s="46">
        <f t="shared" si="2"/>
        <v>1.3202730247447136</v>
      </c>
      <c r="J52" s="46">
        <f t="shared" si="15"/>
        <v>36.320273024744715</v>
      </c>
      <c r="K52" s="46">
        <f t="shared" si="3"/>
        <v>7.7568620916923348E-2</v>
      </c>
      <c r="L52" s="46">
        <f t="shared" si="4"/>
        <v>99.239565600494061</v>
      </c>
      <c r="M52" s="46">
        <f t="shared" si="5"/>
        <v>0.76838097417407525</v>
      </c>
      <c r="N52" s="47">
        <f t="shared" si="6"/>
        <v>95.091839770351044</v>
      </c>
      <c r="O52" s="46">
        <f t="shared" si="7"/>
        <v>0.16607852834814796</v>
      </c>
      <c r="P52" s="46">
        <f t="shared" si="8"/>
        <v>0.24771837904164931</v>
      </c>
      <c r="Q52" s="46">
        <f t="shared" si="9"/>
        <v>278.97615933501982</v>
      </c>
      <c r="R52" s="46">
        <f t="shared" si="10"/>
        <v>82.936698125408498</v>
      </c>
      <c r="S52" s="46">
        <f t="shared" si="11"/>
        <v>95091.839770351042</v>
      </c>
      <c r="T52" s="46">
        <f t="shared" si="12"/>
        <v>4.9353095226937453</v>
      </c>
      <c r="U52" s="46">
        <f t="shared" si="13"/>
        <v>0.94546307575639599</v>
      </c>
      <c r="V52" s="48">
        <f t="shared" si="14"/>
        <v>0.75811637568674362</v>
      </c>
    </row>
    <row r="53" spans="1:22">
      <c r="A53" s="19"/>
      <c r="B53" s="16"/>
      <c r="C53" s="43">
        <f>volt!U49/1000</f>
        <v>99.534641408999988</v>
      </c>
      <c r="D53" s="43">
        <f>volt!V49/1000</f>
        <v>96.916501381333333</v>
      </c>
      <c r="E53" s="43">
        <f>volt!W49/1000</f>
        <v>97.162928162333316</v>
      </c>
      <c r="F53" s="49">
        <v>-6</v>
      </c>
      <c r="G53" s="45">
        <f t="shared" si="0"/>
        <v>97.039714771833331</v>
      </c>
      <c r="H53" s="46">
        <f t="shared" si="1"/>
        <v>-9.8771153158970268E-2</v>
      </c>
      <c r="I53" s="46">
        <f t="shared" si="2"/>
        <v>1.1954176191242332</v>
      </c>
      <c r="J53" s="46">
        <f t="shared" si="15"/>
        <v>36.195417619124235</v>
      </c>
      <c r="K53" s="46">
        <f t="shared" si="3"/>
        <v>7.6706593100781151E-2</v>
      </c>
      <c r="L53" s="46">
        <f t="shared" si="4"/>
        <v>99.343264086626547</v>
      </c>
      <c r="M53" s="46">
        <f t="shared" si="5"/>
        <v>0.76885644006021081</v>
      </c>
      <c r="N53" s="47">
        <f t="shared" si="6"/>
        <v>95.121474359369984</v>
      </c>
      <c r="O53" s="46">
        <f t="shared" si="7"/>
        <v>0.1522511004519734</v>
      </c>
      <c r="P53" s="46">
        <f t="shared" si="8"/>
        <v>0.24984835385223708</v>
      </c>
      <c r="Q53" s="46">
        <f t="shared" si="9"/>
        <v>278.91775644197651</v>
      </c>
      <c r="R53" s="46">
        <f t="shared" si="10"/>
        <v>83.641062332260674</v>
      </c>
      <c r="S53" s="46">
        <f t="shared" si="11"/>
        <v>95121.474359369982</v>
      </c>
      <c r="T53" s="46">
        <f t="shared" si="12"/>
        <v>4.9772240847162861</v>
      </c>
      <c r="U53" s="46">
        <f t="shared" si="13"/>
        <v>0.9457577215404116</v>
      </c>
      <c r="V53" s="48">
        <f t="shared" si="14"/>
        <v>0.76455490111314528</v>
      </c>
    </row>
    <row r="54" spans="1:22">
      <c r="A54" s="19"/>
      <c r="B54" s="16"/>
      <c r="C54" s="43">
        <f>volt!U50/1000</f>
        <v>99.736689300333339</v>
      </c>
      <c r="D54" s="43">
        <f>volt!V50/1000</f>
        <v>97.021800185666663</v>
      </c>
      <c r="E54" s="43">
        <f>volt!W50/1000</f>
        <v>97.27938357666666</v>
      </c>
      <c r="F54" s="49">
        <v>-5</v>
      </c>
      <c r="G54" s="45">
        <f t="shared" si="0"/>
        <v>97.150591881166662</v>
      </c>
      <c r="H54" s="46">
        <f t="shared" si="1"/>
        <v>-9.9603127512110021E-2</v>
      </c>
      <c r="I54" s="46">
        <f t="shared" si="2"/>
        <v>1.2048180699520965</v>
      </c>
      <c r="J54" s="46">
        <f t="shared" si="15"/>
        <v>36.204818069952097</v>
      </c>
      <c r="K54" s="46">
        <f t="shared" si="3"/>
        <v>7.6773156339482299E-2</v>
      </c>
      <c r="L54" s="46">
        <f t="shared" si="4"/>
        <v>99.538146438862526</v>
      </c>
      <c r="M54" s="46">
        <f t="shared" si="5"/>
        <v>0.76882050013245873</v>
      </c>
      <c r="N54" s="47">
        <f t="shared" si="6"/>
        <v>95.162347169971682</v>
      </c>
      <c r="O54" s="46">
        <f t="shared" si="7"/>
        <v>0.1262649768904669</v>
      </c>
      <c r="P54" s="46">
        <f t="shared" si="8"/>
        <v>0.25423995847501901</v>
      </c>
      <c r="Q54" s="46">
        <f t="shared" si="9"/>
        <v>278.79584130824259</v>
      </c>
      <c r="R54" s="46">
        <f t="shared" si="10"/>
        <v>85.092624896289252</v>
      </c>
      <c r="S54" s="46">
        <f t="shared" si="11"/>
        <v>95162.347169971676</v>
      </c>
      <c r="T54" s="46">
        <f t="shared" si="12"/>
        <v>5.0636021381830814</v>
      </c>
      <c r="U54" s="46">
        <f t="shared" si="13"/>
        <v>0.94616410481493463</v>
      </c>
      <c r="V54" s="48">
        <f t="shared" si="14"/>
        <v>0.7778234948116779</v>
      </c>
    </row>
    <row r="55" spans="1:22">
      <c r="A55" s="19"/>
      <c r="B55" s="16"/>
      <c r="C55" s="43">
        <f>volt!U51/1000</f>
        <v>99.688332032000005</v>
      </c>
      <c r="D55" s="43">
        <f>volt!V51/1000</f>
        <v>97.031957794666653</v>
      </c>
      <c r="E55" s="43">
        <f>volt!W51/1000</f>
        <v>97.184332941666668</v>
      </c>
      <c r="F55" s="49">
        <v>-4</v>
      </c>
      <c r="G55" s="45">
        <f t="shared" si="0"/>
        <v>97.10814536816666</v>
      </c>
      <c r="H55" s="46">
        <f t="shared" si="1"/>
        <v>-5.9055861785454501E-2</v>
      </c>
      <c r="I55" s="46">
        <f t="shared" si="2"/>
        <v>0.74690269074348714</v>
      </c>
      <c r="J55" s="46">
        <f t="shared" si="15"/>
        <v>35.746902690743489</v>
      </c>
      <c r="K55" s="46">
        <f t="shared" si="3"/>
        <v>7.3220119545772691E-2</v>
      </c>
      <c r="L55" s="46">
        <f t="shared" si="4"/>
        <v>99.499410456023725</v>
      </c>
      <c r="M55" s="46">
        <f t="shared" si="5"/>
        <v>0.77059714085109665</v>
      </c>
      <c r="N55" s="47">
        <f t="shared" si="6"/>
        <v>95.119860902154556</v>
      </c>
      <c r="O55" s="46">
        <f t="shared" si="7"/>
        <v>0.13143013435483558</v>
      </c>
      <c r="P55" s="46">
        <f t="shared" si="8"/>
        <v>0.25440305147157666</v>
      </c>
      <c r="Q55" s="46">
        <f t="shared" si="9"/>
        <v>278.79127485342252</v>
      </c>
      <c r="R55" s="46">
        <f t="shared" si="10"/>
        <v>85.14651384216549</v>
      </c>
      <c r="S55" s="46">
        <f t="shared" si="11"/>
        <v>95119.860902154556</v>
      </c>
      <c r="T55" s="46">
        <f t="shared" si="12"/>
        <v>5.0668089047142102</v>
      </c>
      <c r="U55" s="46">
        <f t="shared" si="13"/>
        <v>0.94574167953065369</v>
      </c>
      <c r="V55" s="48">
        <f t="shared" si="14"/>
        <v>0.77831608847962819</v>
      </c>
    </row>
    <row r="56" spans="1:22">
      <c r="A56" s="19"/>
      <c r="B56" s="16"/>
      <c r="C56" s="43">
        <f>volt!U52/1000</f>
        <v>99.897370354666677</v>
      </c>
      <c r="D56" s="43">
        <f>volt!V52/1000</f>
        <v>97.110343871666657</v>
      </c>
      <c r="E56" s="43">
        <f>volt!W52/1000</f>
        <v>97.287455967333329</v>
      </c>
      <c r="F56" s="49">
        <v>-3</v>
      </c>
      <c r="G56" s="45">
        <f t="shared" si="0"/>
        <v>97.198899919499993</v>
      </c>
      <c r="H56" s="46">
        <f t="shared" si="1"/>
        <v>-6.5634254634971356E-2</v>
      </c>
      <c r="I56" s="46">
        <f t="shared" si="2"/>
        <v>0.82116206686795812</v>
      </c>
      <c r="J56" s="46">
        <f t="shared" si="15"/>
        <v>35.821162066867956</v>
      </c>
      <c r="K56" s="46">
        <f t="shared" si="3"/>
        <v>7.3839055836041889E-2</v>
      </c>
      <c r="L56" s="46">
        <f t="shared" si="4"/>
        <v>99.698117845532494</v>
      </c>
      <c r="M56" s="46">
        <f t="shared" si="5"/>
        <v>0.77030551143560411</v>
      </c>
      <c r="N56" s="47">
        <f t="shared" si="6"/>
        <v>95.120253270845069</v>
      </c>
      <c r="O56" s="46">
        <f t="shared" si="7"/>
        <v>0.10493397029937294</v>
      </c>
      <c r="P56" s="46">
        <f t="shared" si="8"/>
        <v>0.26000532508969731</v>
      </c>
      <c r="Q56" s="46">
        <f t="shared" si="9"/>
        <v>278.63273116368106</v>
      </c>
      <c r="R56" s="46">
        <f t="shared" si="10"/>
        <v>86.996799321381545</v>
      </c>
      <c r="S56" s="46">
        <f t="shared" si="11"/>
        <v>95120.253270845074</v>
      </c>
      <c r="T56" s="46">
        <f t="shared" si="12"/>
        <v>5.1769137407117665</v>
      </c>
      <c r="U56" s="46">
        <f t="shared" si="13"/>
        <v>0.94574558070776693</v>
      </c>
      <c r="V56" s="48">
        <f t="shared" si="14"/>
        <v>0.79522936997255678</v>
      </c>
    </row>
    <row r="57" spans="1:22">
      <c r="A57" s="19"/>
      <c r="B57" s="16"/>
      <c r="C57" s="43">
        <f>volt!U53/1000</f>
        <v>99.846617031666668</v>
      </c>
      <c r="D57" s="43">
        <f>volt!V53/1000</f>
        <v>97.147629091666658</v>
      </c>
      <c r="E57" s="43">
        <f>volt!W53/1000</f>
        <v>97.183538646666662</v>
      </c>
      <c r="F57" s="49">
        <v>-2</v>
      </c>
      <c r="G57" s="45">
        <f t="shared" si="0"/>
        <v>97.165583869166653</v>
      </c>
      <c r="H57" s="46">
        <f t="shared" si="1"/>
        <v>-1.3393924216334003E-2</v>
      </c>
      <c r="I57" s="46">
        <f t="shared" si="2"/>
        <v>0.23184277002793274</v>
      </c>
      <c r="J57" s="46">
        <f t="shared" si="15"/>
        <v>35.231842770027932</v>
      </c>
      <c r="K57" s="46">
        <f t="shared" si="3"/>
        <v>6.8481789183994071E-2</v>
      </c>
      <c r="L57" s="46">
        <f t="shared" si="4"/>
        <v>99.663015083837038</v>
      </c>
      <c r="M57" s="46">
        <f t="shared" si="5"/>
        <v>0.7726549310359726</v>
      </c>
      <c r="N57" s="47">
        <f t="shared" si="6"/>
        <v>95.094070375890055</v>
      </c>
      <c r="O57" s="46">
        <f t="shared" si="7"/>
        <v>0.10961466453516466</v>
      </c>
      <c r="P57" s="46">
        <f t="shared" si="8"/>
        <v>0.25979125265732578</v>
      </c>
      <c r="Q57" s="46">
        <f t="shared" si="9"/>
        <v>278.63884949883044</v>
      </c>
      <c r="R57" s="46">
        <f t="shared" si="10"/>
        <v>86.926125858970721</v>
      </c>
      <c r="S57" s="46">
        <f t="shared" si="11"/>
        <v>95094.070375890049</v>
      </c>
      <c r="T57" s="46">
        <f t="shared" si="12"/>
        <v>5.1727081788806162</v>
      </c>
      <c r="U57" s="46">
        <f t="shared" si="13"/>
        <v>0.94548525384421933</v>
      </c>
      <c r="V57" s="48">
        <f t="shared" si="14"/>
        <v>0.79458335065431596</v>
      </c>
    </row>
    <row r="58" spans="1:22">
      <c r="A58" s="19"/>
      <c r="B58" s="16"/>
      <c r="C58" s="43">
        <f>volt!U54/1000</f>
        <v>100.05975539933333</v>
      </c>
      <c r="D58" s="43">
        <f>volt!V54/1000</f>
        <v>97.217321091666662</v>
      </c>
      <c r="E58" s="43">
        <f>volt!W54/1000</f>
        <v>97.250671283333332</v>
      </c>
      <c r="F58" s="49">
        <v>-1</v>
      </c>
      <c r="G58" s="45">
        <f t="shared" si="0"/>
        <v>97.233996187499997</v>
      </c>
      <c r="H58" s="46">
        <f t="shared" si="1"/>
        <v>-1.1802205767218642E-2</v>
      </c>
      <c r="I58" s="46">
        <f t="shared" si="2"/>
        <v>0.21390144675702691</v>
      </c>
      <c r="J58" s="46">
        <f t="shared" si="15"/>
        <v>35.213901446757028</v>
      </c>
      <c r="K58" s="46">
        <f t="shared" si="3"/>
        <v>6.8302912698407395E-2</v>
      </c>
      <c r="L58" s="46">
        <f t="shared" si="4"/>
        <v>99.866747814580748</v>
      </c>
      <c r="M58" s="46">
        <f t="shared" si="5"/>
        <v>0.77272766690222727</v>
      </c>
      <c r="N58" s="47">
        <f t="shared" si="6"/>
        <v>95.050453864512548</v>
      </c>
      <c r="O58" s="46">
        <f t="shared" si="7"/>
        <v>8.2448408309877638E-2</v>
      </c>
      <c r="P58" s="46">
        <f t="shared" si="8"/>
        <v>0.26667157923534612</v>
      </c>
      <c r="Q58" s="46">
        <f t="shared" si="9"/>
        <v>278.43982108318909</v>
      </c>
      <c r="R58" s="46">
        <f t="shared" si="10"/>
        <v>89.196409366482243</v>
      </c>
      <c r="S58" s="46">
        <f t="shared" si="11"/>
        <v>95050.453864512543</v>
      </c>
      <c r="T58" s="46">
        <f t="shared" si="12"/>
        <v>5.3078058143916635</v>
      </c>
      <c r="U58" s="46">
        <f t="shared" si="13"/>
        <v>0.94505159096525593</v>
      </c>
      <c r="V58" s="48">
        <f t="shared" si="14"/>
        <v>0.81533579370303111</v>
      </c>
    </row>
    <row r="59" spans="1:22">
      <c r="A59" s="19"/>
      <c r="B59" s="16"/>
      <c r="C59" s="43">
        <f>volt!U55/1000</f>
        <v>100.01904573266667</v>
      </c>
      <c r="D59" s="43">
        <f>volt!V55/1000</f>
        <v>97.237955731333329</v>
      </c>
      <c r="E59" s="43">
        <f>volt!W55/1000</f>
        <v>97.210980067999984</v>
      </c>
      <c r="F59" s="49">
        <v>0</v>
      </c>
      <c r="G59" s="45">
        <f t="shared" si="0"/>
        <v>97.224467899666649</v>
      </c>
      <c r="H59" s="46">
        <f>(D59-E59)/(C59-G59)</f>
        <v>9.6528581221826323E-3</v>
      </c>
      <c r="I59" s="46">
        <f>(0.00008*H59^6)-(0.0014*H59^5)-(0.0083*H59^4)+(0.1848*H59^3)+(0.1888*H59^2)-(11.267*H59)+0.0809</f>
        <v>-2.7840994375911005E-2</v>
      </c>
      <c r="J59" s="50">
        <f>H3</f>
        <v>35</v>
      </c>
      <c r="K59" s="46">
        <f t="shared" si="3"/>
        <v>6.5803801154667205E-2</v>
      </c>
      <c r="L59" s="46">
        <f t="shared" si="4"/>
        <v>99.835151888632694</v>
      </c>
      <c r="M59" s="46">
        <f t="shared" si="5"/>
        <v>0.77371422539463652</v>
      </c>
      <c r="N59" s="47">
        <f t="shared" si="6"/>
        <v>95.062263276302019</v>
      </c>
      <c r="O59" s="46">
        <f t="shared" si="7"/>
        <v>8.6661491876994179E-2</v>
      </c>
      <c r="P59" s="46">
        <f t="shared" si="8"/>
        <v>0.26547183241647532</v>
      </c>
      <c r="Q59" s="46">
        <f t="shared" si="9"/>
        <v>278.47488020003118</v>
      </c>
      <c r="R59" s="46">
        <f t="shared" si="10"/>
        <v>88.800707644350254</v>
      </c>
      <c r="S59" s="46">
        <f t="shared" si="11"/>
        <v>95062.263276302023</v>
      </c>
      <c r="T59" s="46">
        <f t="shared" si="12"/>
        <v>5.2842588138294833</v>
      </c>
      <c r="U59" s="46">
        <f t="shared" si="13"/>
        <v>0.94516900758923039</v>
      </c>
      <c r="V59" s="48">
        <f t="shared" si="14"/>
        <v>0.81171872234359388</v>
      </c>
    </row>
    <row r="60" spans="1:22">
      <c r="A60" s="19"/>
      <c r="B60" s="16"/>
      <c r="C60" s="43">
        <f>volt!U56/1000</f>
        <v>100.11200334866666</v>
      </c>
      <c r="D60" s="43">
        <f>volt!V56/1000</f>
        <v>97.262824160000008</v>
      </c>
      <c r="E60" s="43">
        <f>volt!W56/1000</f>
        <v>97.245434820000014</v>
      </c>
      <c r="F60" s="51">
        <v>1</v>
      </c>
      <c r="G60" s="45">
        <f t="shared" si="0"/>
        <v>97.254129490000011</v>
      </c>
      <c r="H60" s="46">
        <f t="shared" si="1"/>
        <v>6.0847122231304793E-3</v>
      </c>
      <c r="I60" s="46">
        <f t="shared" si="2"/>
        <v>1.235057908097538E-2</v>
      </c>
      <c r="J60" s="46">
        <f>$J$59+I60</f>
        <v>35.012350579080973</v>
      </c>
      <c r="K60" s="46">
        <f t="shared" si="3"/>
        <v>6.6230702511423087E-2</v>
      </c>
      <c r="L60" s="46">
        <f t="shared" si="4"/>
        <v>99.922724355318138</v>
      </c>
      <c r="M60" s="46">
        <f t="shared" si="5"/>
        <v>0.77354937789639655</v>
      </c>
      <c r="N60" s="47">
        <f t="shared" si="6"/>
        <v>95.04342294452205</v>
      </c>
      <c r="O60" s="46">
        <f t="shared" si="7"/>
        <v>7.4984349674205128E-2</v>
      </c>
      <c r="P60" s="46">
        <f t="shared" si="8"/>
        <v>0.26838943034317048</v>
      </c>
      <c r="Q60" s="46">
        <f t="shared" si="9"/>
        <v>278.38936214478923</v>
      </c>
      <c r="R60" s="46">
        <f t="shared" si="10"/>
        <v>89.762862315761964</v>
      </c>
      <c r="S60" s="46">
        <f t="shared" si="11"/>
        <v>95043.422944522055</v>
      </c>
      <c r="T60" s="46">
        <f t="shared" si="12"/>
        <v>5.3415136988134773</v>
      </c>
      <c r="U60" s="46">
        <f t="shared" si="13"/>
        <v>0.94498168512206626</v>
      </c>
      <c r="V60" s="48">
        <f t="shared" si="14"/>
        <v>0.82051368559662519</v>
      </c>
    </row>
    <row r="61" spans="1:22">
      <c r="A61" s="19"/>
      <c r="B61" s="16"/>
      <c r="C61" s="43">
        <f>volt!U57/1000</f>
        <v>100.15064263800001</v>
      </c>
      <c r="D61" s="43">
        <f>volt!V57/1000</f>
        <v>97.309924336666668</v>
      </c>
      <c r="E61" s="43">
        <f>volt!W57/1000</f>
        <v>97.266080606333333</v>
      </c>
      <c r="F61" s="34">
        <f>1+F60</f>
        <v>2</v>
      </c>
      <c r="G61" s="45">
        <f t="shared" si="0"/>
        <v>97.288002471499993</v>
      </c>
      <c r="H61" s="46">
        <f t="shared" si="1"/>
        <v>1.5315837053645863E-2</v>
      </c>
      <c r="I61" s="46">
        <f t="shared" si="2"/>
        <v>-9.1618584873988024E-2</v>
      </c>
      <c r="J61" s="46">
        <f t="shared" ref="J61:J124" si="16">$J$59+I61</f>
        <v>34.908381415126009</v>
      </c>
      <c r="K61" s="46">
        <f t="shared" si="3"/>
        <v>6.5117122351719431E-2</v>
      </c>
      <c r="L61" s="46">
        <f t="shared" si="4"/>
        <v>99.964235748029083</v>
      </c>
      <c r="M61" s="46">
        <f t="shared" si="5"/>
        <v>0.77397646865199865</v>
      </c>
      <c r="N61" s="47">
        <f t="shared" si="6"/>
        <v>95.072386344410944</v>
      </c>
      <c r="O61" s="46">
        <f t="shared" si="7"/>
        <v>6.9449111784164269E-2</v>
      </c>
      <c r="P61" s="46">
        <f t="shared" si="8"/>
        <v>0.26868801049533125</v>
      </c>
      <c r="Q61" s="46">
        <f t="shared" si="9"/>
        <v>278.38056068538253</v>
      </c>
      <c r="R61" s="46">
        <f t="shared" si="10"/>
        <v>89.861301921719772</v>
      </c>
      <c r="S61" s="46">
        <f t="shared" si="11"/>
        <v>95072.386344410945</v>
      </c>
      <c r="T61" s="46">
        <f t="shared" si="12"/>
        <v>5.3473715390178125</v>
      </c>
      <c r="U61" s="46">
        <f t="shared" si="13"/>
        <v>0.94526965752021774</v>
      </c>
      <c r="V61" s="48">
        <f t="shared" si="14"/>
        <v>0.82141351256079875</v>
      </c>
    </row>
    <row r="62" spans="1:22">
      <c r="A62" s="19"/>
      <c r="B62" s="16"/>
      <c r="C62" s="43">
        <f>volt!U58/1000</f>
        <v>100.29051523699999</v>
      </c>
      <c r="D62" s="43">
        <f>volt!V58/1000</f>
        <v>97.379354991666673</v>
      </c>
      <c r="E62" s="43">
        <f>volt!W58/1000</f>
        <v>97.306142492666666</v>
      </c>
      <c r="F62" s="34">
        <f t="shared" ref="F62:F125" si="17">1+F61</f>
        <v>3</v>
      </c>
      <c r="G62" s="45">
        <f t="shared" si="0"/>
        <v>97.342748742166663</v>
      </c>
      <c r="H62" s="46">
        <f t="shared" si="1"/>
        <v>2.4836600568033409E-2</v>
      </c>
      <c r="I62" s="46">
        <f t="shared" si="2"/>
        <v>-0.19881468796994792</v>
      </c>
      <c r="J62" s="46">
        <f t="shared" si="16"/>
        <v>34.80118531203005</v>
      </c>
      <c r="K62" s="46">
        <f t="shared" si="3"/>
        <v>6.3937543577997136E-2</v>
      </c>
      <c r="L62" s="46">
        <f t="shared" si="4"/>
        <v>100.10204228827882</v>
      </c>
      <c r="M62" s="46">
        <f t="shared" si="5"/>
        <v>0.77441902175409472</v>
      </c>
      <c r="N62" s="47">
        <f t="shared" si="6"/>
        <v>95.059942296878333</v>
      </c>
      <c r="O62" s="46">
        <f t="shared" si="7"/>
        <v>5.1073626567436269E-2</v>
      </c>
      <c r="P62" s="46">
        <f t="shared" si="8"/>
        <v>0.27272668535598082</v>
      </c>
      <c r="Q62" s="46">
        <f t="shared" si="9"/>
        <v>278.26060388791456</v>
      </c>
      <c r="R62" s="46">
        <f t="shared" si="10"/>
        <v>91.192361462896741</v>
      </c>
      <c r="S62" s="46">
        <f t="shared" si="11"/>
        <v>95059.942296878333</v>
      </c>
      <c r="T62" s="46">
        <f t="shared" si="12"/>
        <v>5.4265788257476242</v>
      </c>
      <c r="U62" s="46">
        <f t="shared" si="13"/>
        <v>0.94514593094721788</v>
      </c>
      <c r="V62" s="48">
        <f t="shared" si="14"/>
        <v>0.83358059972472809</v>
      </c>
    </row>
    <row r="63" spans="1:22">
      <c r="A63" s="19"/>
      <c r="B63" s="16"/>
      <c r="C63" s="43">
        <f>volt!U59/1000</f>
        <v>100.319424916</v>
      </c>
      <c r="D63" s="43">
        <f>volt!V59/1000</f>
        <v>97.402661158000001</v>
      </c>
      <c r="E63" s="43">
        <f>volt!W59/1000</f>
        <v>97.308413587999993</v>
      </c>
      <c r="F63" s="34">
        <f t="shared" si="17"/>
        <v>4</v>
      </c>
      <c r="G63" s="45">
        <f t="shared" si="0"/>
        <v>97.355537373000004</v>
      </c>
      <c r="H63" s="46">
        <f t="shared" si="1"/>
        <v>3.1798632246556678E-2</v>
      </c>
      <c r="I63" s="46">
        <f t="shared" si="2"/>
        <v>-0.27717835043809191</v>
      </c>
      <c r="J63" s="46">
        <f t="shared" si="16"/>
        <v>34.722821649561908</v>
      </c>
      <c r="K63" s="46">
        <f t="shared" si="3"/>
        <v>6.305521408461856E-2</v>
      </c>
      <c r="L63" s="46">
        <f t="shared" si="4"/>
        <v>100.1325363524534</v>
      </c>
      <c r="M63" s="46">
        <f t="shared" si="5"/>
        <v>0.77474392060294139</v>
      </c>
      <c r="N63" s="47">
        <f t="shared" si="6"/>
        <v>95.059283517709972</v>
      </c>
      <c r="O63" s="46">
        <f t="shared" si="7"/>
        <v>4.7007468136766657E-2</v>
      </c>
      <c r="P63" s="46">
        <f t="shared" si="8"/>
        <v>0.27355347646073597</v>
      </c>
      <c r="Q63" s="46">
        <f t="shared" si="9"/>
        <v>278.23583871749412</v>
      </c>
      <c r="R63" s="46">
        <f t="shared" si="10"/>
        <v>91.464747397859711</v>
      </c>
      <c r="S63" s="46">
        <f t="shared" si="11"/>
        <v>95059.283517709977</v>
      </c>
      <c r="T63" s="46">
        <f t="shared" si="12"/>
        <v>5.4427876805616631</v>
      </c>
      <c r="U63" s="46">
        <f t="shared" si="13"/>
        <v>0.94513938094902394</v>
      </c>
      <c r="V63" s="48">
        <f t="shared" si="14"/>
        <v>0.83607045334163865</v>
      </c>
    </row>
    <row r="64" spans="1:22">
      <c r="A64" s="19"/>
      <c r="B64" s="16"/>
      <c r="C64" s="43">
        <f>volt!U60/1000</f>
        <v>100.353638483</v>
      </c>
      <c r="D64" s="43">
        <f>volt!V60/1000</f>
        <v>97.40294573366667</v>
      </c>
      <c r="E64" s="43">
        <f>volt!W60/1000</f>
        <v>97.339855902666642</v>
      </c>
      <c r="F64" s="34">
        <f t="shared" si="17"/>
        <v>5</v>
      </c>
      <c r="G64" s="45">
        <f t="shared" si="0"/>
        <v>97.371400818166649</v>
      </c>
      <c r="H64" s="46">
        <f t="shared" si="1"/>
        <v>2.1155198911201857E-2</v>
      </c>
      <c r="I64" s="46">
        <f t="shared" si="2"/>
        <v>-0.15736938212946114</v>
      </c>
      <c r="J64" s="46">
        <f t="shared" si="16"/>
        <v>34.84263061787054</v>
      </c>
      <c r="K64" s="46">
        <f t="shared" si="3"/>
        <v>6.4397370493580866E-2</v>
      </c>
      <c r="L64" s="46">
        <f t="shared" si="4"/>
        <v>100.16159021919782</v>
      </c>
      <c r="M64" s="46">
        <f t="shared" si="5"/>
        <v>0.77424765572001653</v>
      </c>
      <c r="N64" s="47">
        <f t="shared" si="6"/>
        <v>95.062410297369496</v>
      </c>
      <c r="O64" s="46">
        <f t="shared" si="7"/>
        <v>4.3133349405657599E-2</v>
      </c>
      <c r="P64" s="46">
        <f t="shared" si="8"/>
        <v>0.2742343418546534</v>
      </c>
      <c r="Q64" s="46">
        <f t="shared" si="9"/>
        <v>278.21539154990961</v>
      </c>
      <c r="R64" s="46">
        <f t="shared" si="10"/>
        <v>91.689030839198779</v>
      </c>
      <c r="S64" s="46">
        <f t="shared" si="11"/>
        <v>95062.410297369497</v>
      </c>
      <c r="T64" s="46">
        <f t="shared" si="12"/>
        <v>5.4561341029397221</v>
      </c>
      <c r="U64" s="46">
        <f t="shared" si="13"/>
        <v>0.94517046936545623</v>
      </c>
      <c r="V64" s="48">
        <f t="shared" si="14"/>
        <v>0.83812060669374611</v>
      </c>
    </row>
    <row r="65" spans="1:22">
      <c r="A65" s="19"/>
      <c r="B65" s="16"/>
      <c r="C65" s="43">
        <f>volt!U61/1000</f>
        <v>100.38029168333334</v>
      </c>
      <c r="D65" s="43">
        <f>volt!V61/1000</f>
        <v>97.412580652666676</v>
      </c>
      <c r="E65" s="43">
        <f>volt!W61/1000</f>
        <v>97.350640663666667</v>
      </c>
      <c r="F65" s="34">
        <f t="shared" si="17"/>
        <v>6</v>
      </c>
      <c r="G65" s="45">
        <f t="shared" si="0"/>
        <v>97.381610658166665</v>
      </c>
      <c r="H65" s="46">
        <f t="shared" si="1"/>
        <v>2.0655744469042628E-2</v>
      </c>
      <c r="I65" s="46">
        <f t="shared" si="2"/>
        <v>-0.1517460924446479</v>
      </c>
      <c r="J65" s="46">
        <f t="shared" si="16"/>
        <v>34.848253907555353</v>
      </c>
      <c r="K65" s="46">
        <f t="shared" si="3"/>
        <v>6.445939462127992E-2</v>
      </c>
      <c r="L65" s="46">
        <f t="shared" si="4"/>
        <v>100.18699851978877</v>
      </c>
      <c r="M65" s="46">
        <f t="shared" si="5"/>
        <v>0.77422443005986574</v>
      </c>
      <c r="N65" s="47">
        <f t="shared" si="6"/>
        <v>95.059958550525664</v>
      </c>
      <c r="O65" s="46">
        <f t="shared" si="7"/>
        <v>3.974534001912905E-2</v>
      </c>
      <c r="P65" s="46">
        <f t="shared" si="8"/>
        <v>0.27497215024061589</v>
      </c>
      <c r="Q65" s="46">
        <f t="shared" si="9"/>
        <v>278.19318034162393</v>
      </c>
      <c r="R65" s="46">
        <f t="shared" si="10"/>
        <v>91.932043889372508</v>
      </c>
      <c r="S65" s="46">
        <f t="shared" si="11"/>
        <v>95059.958550525669</v>
      </c>
      <c r="T65" s="46">
        <f t="shared" si="12"/>
        <v>5.4705950671180608</v>
      </c>
      <c r="U65" s="46">
        <f t="shared" si="13"/>
        <v>0.94514609255123605</v>
      </c>
      <c r="V65" s="48">
        <f t="shared" si="14"/>
        <v>0.84034196559766228</v>
      </c>
    </row>
    <row r="66" spans="1:22">
      <c r="A66" s="19"/>
      <c r="B66" s="16"/>
      <c r="C66" s="43">
        <f>volt!U62/1000</f>
        <v>100.38848595766666</v>
      </c>
      <c r="D66" s="43">
        <f>volt!V62/1000</f>
        <v>97.451253905000002</v>
      </c>
      <c r="E66" s="43">
        <f>volt!W62/1000</f>
        <v>97.355000460666659</v>
      </c>
      <c r="F66" s="34">
        <f t="shared" si="17"/>
        <v>7</v>
      </c>
      <c r="G66" s="45">
        <f t="shared" si="0"/>
        <v>97.40312718283333</v>
      </c>
      <c r="H66" s="46">
        <f t="shared" si="1"/>
        <v>3.224183476530932E-2</v>
      </c>
      <c r="I66" s="46">
        <f t="shared" si="2"/>
        <v>-0.28216630308155455</v>
      </c>
      <c r="J66" s="46">
        <f t="shared" si="16"/>
        <v>34.717833696918447</v>
      </c>
      <c r="K66" s="46">
        <f t="shared" si="3"/>
        <v>6.2998483496086985E-2</v>
      </c>
      <c r="L66" s="46">
        <f t="shared" si="4"/>
        <v>100.20041288216042</v>
      </c>
      <c r="M66" s="46">
        <f t="shared" si="5"/>
        <v>0.77476463954298824</v>
      </c>
      <c r="N66" s="47">
        <f t="shared" si="6"/>
        <v>95.090176767743088</v>
      </c>
      <c r="O66" s="46">
        <f t="shared" si="7"/>
        <v>3.7956633786424852E-2</v>
      </c>
      <c r="P66" s="46">
        <f t="shared" si="8"/>
        <v>0.27448666511431291</v>
      </c>
      <c r="Q66" s="46">
        <f t="shared" si="9"/>
        <v>278.20780184948597</v>
      </c>
      <c r="R66" s="46">
        <f t="shared" si="10"/>
        <v>91.772142202209722</v>
      </c>
      <c r="S66" s="46">
        <f t="shared" si="11"/>
        <v>95090.176767743091</v>
      </c>
      <c r="T66" s="46">
        <f t="shared" si="12"/>
        <v>5.4610798062361292</v>
      </c>
      <c r="U66" s="46">
        <f t="shared" si="13"/>
        <v>0.94544654113508153</v>
      </c>
      <c r="V66" s="48">
        <f t="shared" si="14"/>
        <v>0.83888031966434162</v>
      </c>
    </row>
    <row r="67" spans="1:22">
      <c r="A67" s="19"/>
      <c r="B67" s="16"/>
      <c r="C67" s="43">
        <f>volt!U63/1000</f>
        <v>100.40747992499999</v>
      </c>
      <c r="D67" s="43">
        <f>volt!V63/1000</f>
        <v>97.486837478666672</v>
      </c>
      <c r="E67" s="43">
        <f>volt!W63/1000</f>
        <v>97.369674325333335</v>
      </c>
      <c r="F67" s="34">
        <f t="shared" si="17"/>
        <v>8</v>
      </c>
      <c r="G67" s="45">
        <f t="shared" si="0"/>
        <v>97.428255902000004</v>
      </c>
      <c r="H67" s="46">
        <f t="shared" si="1"/>
        <v>3.9326734890972437E-2</v>
      </c>
      <c r="I67" s="46">
        <f t="shared" si="2"/>
        <v>-0.36189110543438463</v>
      </c>
      <c r="J67" s="46">
        <f t="shared" si="16"/>
        <v>34.638108894565619</v>
      </c>
      <c r="K67" s="46">
        <f t="shared" si="3"/>
        <v>6.2082533023927654E-2</v>
      </c>
      <c r="L67" s="46">
        <f t="shared" si="4"/>
        <v>100.22252215120642</v>
      </c>
      <c r="M67" s="46">
        <f t="shared" si="5"/>
        <v>0.77509641837901899</v>
      </c>
      <c r="N67" s="47">
        <f t="shared" si="6"/>
        <v>95.119070032223988</v>
      </c>
      <c r="O67" s="46">
        <f t="shared" si="7"/>
        <v>3.5008525911638874E-2</v>
      </c>
      <c r="P67" s="46">
        <f t="shared" si="8"/>
        <v>0.2742668649147208</v>
      </c>
      <c r="Q67" s="46">
        <f t="shared" si="9"/>
        <v>278.21441364850364</v>
      </c>
      <c r="R67" s="46">
        <f t="shared" si="10"/>
        <v>91.699743620994411</v>
      </c>
      <c r="S67" s="46">
        <f t="shared" si="11"/>
        <v>95119.070032223986</v>
      </c>
      <c r="T67" s="46">
        <f t="shared" si="12"/>
        <v>5.4567715878553926</v>
      </c>
      <c r="U67" s="46">
        <f t="shared" si="13"/>
        <v>0.94573381620274999</v>
      </c>
      <c r="V67" s="48">
        <f t="shared" si="14"/>
        <v>0.83821853120113543</v>
      </c>
    </row>
    <row r="68" spans="1:22">
      <c r="A68" s="19"/>
      <c r="B68" s="16"/>
      <c r="C68" s="43">
        <f>volt!U64/1000</f>
        <v>100.40713098499999</v>
      </c>
      <c r="D68" s="43">
        <f>volt!V64/1000</f>
        <v>97.529628366666671</v>
      </c>
      <c r="E68" s="43">
        <f>volt!W64/1000</f>
        <v>97.316533047999997</v>
      </c>
      <c r="F68" s="34">
        <f t="shared" si="17"/>
        <v>9</v>
      </c>
      <c r="G68" s="45">
        <f t="shared" si="0"/>
        <v>97.423080707333327</v>
      </c>
      <c r="H68" s="46">
        <f t="shared" si="1"/>
        <v>7.1411437086542989E-2</v>
      </c>
      <c r="I68" s="46">
        <f t="shared" si="2"/>
        <v>-0.72266277838344628</v>
      </c>
      <c r="J68" s="46">
        <f t="shared" si="16"/>
        <v>34.277337221616555</v>
      </c>
      <c r="K68" s="46">
        <f t="shared" si="3"/>
        <v>5.7724274028843309E-2</v>
      </c>
      <c r="L68" s="46">
        <f t="shared" si="4"/>
        <v>100.23487884905612</v>
      </c>
      <c r="M68" s="46">
        <f t="shared" si="5"/>
        <v>0.77661166407898685</v>
      </c>
      <c r="N68" s="47">
        <f t="shared" si="6"/>
        <v>95.105632455499247</v>
      </c>
      <c r="O68" s="46">
        <f t="shared" si="7"/>
        <v>3.3360851438038602E-2</v>
      </c>
      <c r="P68" s="46">
        <f t="shared" si="8"/>
        <v>0.2749653893916289</v>
      </c>
      <c r="Q68" s="46">
        <f t="shared" si="9"/>
        <v>278.19338412707833</v>
      </c>
      <c r="R68" s="46">
        <f t="shared" si="10"/>
        <v>91.929817190613562</v>
      </c>
      <c r="S68" s="46">
        <f t="shared" si="11"/>
        <v>95105.632455499246</v>
      </c>
      <c r="T68" s="46">
        <f t="shared" si="12"/>
        <v>5.4704625630777794</v>
      </c>
      <c r="U68" s="46">
        <f t="shared" si="13"/>
        <v>0.94560021133558614</v>
      </c>
      <c r="V68" s="48">
        <f t="shared" si="14"/>
        <v>0.84032161155860563</v>
      </c>
    </row>
    <row r="69" spans="1:22">
      <c r="A69" s="19"/>
      <c r="B69" s="16"/>
      <c r="C69" s="43">
        <f>volt!U65/1000</f>
        <v>100.37940770199999</v>
      </c>
      <c r="D69" s="43">
        <f>volt!V65/1000</f>
        <v>97.571524873999991</v>
      </c>
      <c r="E69" s="43">
        <f>volt!W65/1000</f>
        <v>97.226601203000001</v>
      </c>
      <c r="F69" s="34">
        <f t="shared" si="17"/>
        <v>10</v>
      </c>
      <c r="G69" s="45">
        <f t="shared" si="0"/>
        <v>97.399063038500003</v>
      </c>
      <c r="H69" s="46">
        <f t="shared" si="1"/>
        <v>0.11573281279317728</v>
      </c>
      <c r="I69" s="46">
        <f t="shared" si="2"/>
        <v>-1.2202478516473716</v>
      </c>
      <c r="J69" s="46">
        <f t="shared" si="16"/>
        <v>33.779752148352628</v>
      </c>
      <c r="K69" s="46">
        <f t="shared" si="3"/>
        <v>5.1157821082875345E-2</v>
      </c>
      <c r="L69" s="46">
        <f t="shared" si="4"/>
        <v>100.22693976293937</v>
      </c>
      <c r="M69" s="46">
        <f t="shared" si="5"/>
        <v>0.77873491279611107</v>
      </c>
      <c r="N69" s="47">
        <f t="shared" si="6"/>
        <v>95.078164596866984</v>
      </c>
      <c r="O69" s="46">
        <f t="shared" si="7"/>
        <v>3.4419469986245808E-2</v>
      </c>
      <c r="P69" s="46">
        <f t="shared" si="8"/>
        <v>0.27551769511082291</v>
      </c>
      <c r="Q69" s="46">
        <f t="shared" si="9"/>
        <v>278.17672100396015</v>
      </c>
      <c r="R69" s="46">
        <f t="shared" si="10"/>
        <v>92.111712083990824</v>
      </c>
      <c r="S69" s="46">
        <f t="shared" si="11"/>
        <v>95078.164596866976</v>
      </c>
      <c r="T69" s="46">
        <f t="shared" si="12"/>
        <v>5.4812865724693367</v>
      </c>
      <c r="U69" s="46">
        <f t="shared" si="13"/>
        <v>0.94532710855232283</v>
      </c>
      <c r="V69" s="48">
        <f t="shared" si="14"/>
        <v>0.84198429527329344</v>
      </c>
    </row>
    <row r="70" spans="1:22">
      <c r="A70" s="19"/>
      <c r="B70" s="16"/>
      <c r="C70" s="43">
        <f>volt!U66/1000</f>
        <v>100.36927681066666</v>
      </c>
      <c r="D70" s="43">
        <f>volt!V66/1000</f>
        <v>97.600882628999997</v>
      </c>
      <c r="E70" s="43">
        <f>volt!W66/1000</f>
        <v>97.205055215666661</v>
      </c>
      <c r="F70" s="34">
        <f t="shared" si="17"/>
        <v>11</v>
      </c>
      <c r="G70" s="45">
        <f t="shared" si="0"/>
        <v>97.402968922333329</v>
      </c>
      <c r="H70" s="46">
        <f t="shared" si="1"/>
        <v>0.13344110868940787</v>
      </c>
      <c r="I70" s="46">
        <f t="shared" si="2"/>
        <v>-1.4187826817836873</v>
      </c>
      <c r="J70" s="46">
        <f t="shared" si="16"/>
        <v>33.581217318216311</v>
      </c>
      <c r="K70" s="46">
        <f t="shared" si="3"/>
        <v>4.8364999532670094E-2</v>
      </c>
      <c r="L70" s="46">
        <f t="shared" si="4"/>
        <v>100.22581133103367</v>
      </c>
      <c r="M70" s="46">
        <f t="shared" si="5"/>
        <v>0.77959141402689469</v>
      </c>
      <c r="N70" s="47">
        <f t="shared" si="6"/>
        <v>95.090460761228414</v>
      </c>
      <c r="O70" s="46">
        <f t="shared" si="7"/>
        <v>3.4569938053753489E-2</v>
      </c>
      <c r="P70" s="46">
        <f t="shared" si="8"/>
        <v>0.27514747077865948</v>
      </c>
      <c r="Q70" s="46">
        <f t="shared" si="9"/>
        <v>278.18789418605968</v>
      </c>
      <c r="R70" s="46">
        <f t="shared" si="10"/>
        <v>91.989785194911846</v>
      </c>
      <c r="S70" s="46">
        <f t="shared" si="11"/>
        <v>95090.460761228416</v>
      </c>
      <c r="T70" s="46">
        <f t="shared" si="12"/>
        <v>5.4740310758032651</v>
      </c>
      <c r="U70" s="46">
        <f t="shared" si="13"/>
        <v>0.94544936477751784</v>
      </c>
      <c r="V70" s="48">
        <f t="shared" si="14"/>
        <v>0.84086977331453949</v>
      </c>
    </row>
    <row r="71" spans="1:22">
      <c r="A71" s="19"/>
      <c r="B71" s="16"/>
      <c r="C71" s="43">
        <f>volt!U67/1000</f>
        <v>100.37039923433332</v>
      </c>
      <c r="D71" s="43">
        <f>volt!V67/1000</f>
        <v>97.508900804333337</v>
      </c>
      <c r="E71" s="43">
        <f>volt!W67/1000</f>
        <v>97.297081645999995</v>
      </c>
      <c r="F71" s="34">
        <f t="shared" si="17"/>
        <v>12</v>
      </c>
      <c r="G71" s="45">
        <f t="shared" si="0"/>
        <v>97.402991225166659</v>
      </c>
      <c r="H71" s="46">
        <f t="shared" si="1"/>
        <v>7.1381878622355885E-2</v>
      </c>
      <c r="I71" s="46">
        <f t="shared" si="2"/>
        <v>-0.72233062321629138</v>
      </c>
      <c r="J71" s="46">
        <f t="shared" si="16"/>
        <v>34.277669376783706</v>
      </c>
      <c r="K71" s="46">
        <f t="shared" si="3"/>
        <v>5.7728445021470287E-2</v>
      </c>
      <c r="L71" s="46">
        <f t="shared" si="4"/>
        <v>100.19909538421987</v>
      </c>
      <c r="M71" s="46">
        <f t="shared" si="5"/>
        <v>0.77661025907602999</v>
      </c>
      <c r="N71" s="47">
        <f t="shared" si="6"/>
        <v>95.098471722383451</v>
      </c>
      <c r="O71" s="46">
        <f t="shared" si="7"/>
        <v>3.813231241449052E-2</v>
      </c>
      <c r="P71" s="46">
        <f t="shared" si="8"/>
        <v>0.27422139654216049</v>
      </c>
      <c r="Q71" s="46">
        <f t="shared" si="9"/>
        <v>278.21578075843013</v>
      </c>
      <c r="R71" s="46">
        <f t="shared" si="10"/>
        <v>91.684766762607836</v>
      </c>
      <c r="S71" s="46">
        <f t="shared" si="11"/>
        <v>95098.471722383445</v>
      </c>
      <c r="T71" s="46">
        <f t="shared" si="12"/>
        <v>5.4558803607691218</v>
      </c>
      <c r="U71" s="46">
        <f t="shared" si="13"/>
        <v>0.94552901480839002</v>
      </c>
      <c r="V71" s="48">
        <f t="shared" si="14"/>
        <v>0.83808162918000562</v>
      </c>
    </row>
    <row r="72" spans="1:22">
      <c r="A72" s="19"/>
      <c r="B72" s="16"/>
      <c r="C72" s="43">
        <f>volt!U68/1000</f>
        <v>100.38452548866667</v>
      </c>
      <c r="D72" s="43">
        <f>volt!V68/1000</f>
        <v>97.469623554666683</v>
      </c>
      <c r="E72" s="43">
        <f>volt!W68/1000</f>
        <v>97.352570506333336</v>
      </c>
      <c r="F72" s="34">
        <f t="shared" si="17"/>
        <v>13</v>
      </c>
      <c r="G72" s="45">
        <f t="shared" si="0"/>
        <v>97.411097030500002</v>
      </c>
      <c r="H72" s="46">
        <f t="shared" si="1"/>
        <v>3.9366357718092937E-2</v>
      </c>
      <c r="I72" s="46">
        <f t="shared" si="2"/>
        <v>-0.36233691321379691</v>
      </c>
      <c r="J72" s="46">
        <f t="shared" si="16"/>
        <v>34.637663086786205</v>
      </c>
      <c r="K72" s="46">
        <f t="shared" si="3"/>
        <v>6.2077362631819073E-2</v>
      </c>
      <c r="L72" s="46">
        <f t="shared" si="4"/>
        <v>100.19994289200929</v>
      </c>
      <c r="M72" s="46">
        <f t="shared" si="5"/>
        <v>0.7750982768740089</v>
      </c>
      <c r="N72" s="47">
        <f t="shared" si="6"/>
        <v>95.106397756166885</v>
      </c>
      <c r="O72" s="46">
        <f t="shared" si="7"/>
        <v>3.8019303504846919E-2</v>
      </c>
      <c r="P72" s="46">
        <f t="shared" si="8"/>
        <v>0.27402333778649524</v>
      </c>
      <c r="Q72" s="46">
        <f t="shared" si="9"/>
        <v>278.22173335748045</v>
      </c>
      <c r="R72" s="46">
        <f t="shared" si="10"/>
        <v>91.619526765978122</v>
      </c>
      <c r="S72" s="46">
        <f t="shared" si="11"/>
        <v>95106.397756166887</v>
      </c>
      <c r="T72" s="46">
        <f t="shared" si="12"/>
        <v>5.451998127886637</v>
      </c>
      <c r="U72" s="46">
        <f t="shared" si="13"/>
        <v>0.94560782043774305</v>
      </c>
      <c r="V72" s="48">
        <f t="shared" si="14"/>
        <v>0.83748527664954975</v>
      </c>
    </row>
    <row r="73" spans="1:22">
      <c r="A73" s="19"/>
      <c r="B73" s="16"/>
      <c r="C73" s="43">
        <f>volt!U69/1000</f>
        <v>100.39302799333333</v>
      </c>
      <c r="D73" s="43">
        <f>volt!V69/1000</f>
        <v>97.460964323666659</v>
      </c>
      <c r="E73" s="43">
        <f>volt!W69/1000</f>
        <v>97.329936040666666</v>
      </c>
      <c r="F73" s="34">
        <f t="shared" si="17"/>
        <v>14</v>
      </c>
      <c r="G73" s="45">
        <f t="shared" si="0"/>
        <v>97.395450182166655</v>
      </c>
      <c r="H73" s="46">
        <f t="shared" si="1"/>
        <v>4.3711386744284347E-2</v>
      </c>
      <c r="I73" s="46">
        <f t="shared" si="2"/>
        <v>-0.41122005332438449</v>
      </c>
      <c r="J73" s="46">
        <f t="shared" si="16"/>
        <v>34.588779946675615</v>
      </c>
      <c r="K73" s="46">
        <f t="shared" si="3"/>
        <v>6.1507163204737841E-2</v>
      </c>
      <c r="L73" s="46">
        <f t="shared" si="4"/>
        <v>100.20865548568301</v>
      </c>
      <c r="M73" s="46">
        <f t="shared" si="5"/>
        <v>0.77530227804954477</v>
      </c>
      <c r="N73" s="47">
        <f t="shared" si="6"/>
        <v>95.071421276538359</v>
      </c>
      <c r="O73" s="46">
        <f t="shared" si="7"/>
        <v>3.6857543431917557E-2</v>
      </c>
      <c r="P73" s="46">
        <f t="shared" si="8"/>
        <v>0.2752240386473952</v>
      </c>
      <c r="Q73" s="46">
        <f t="shared" si="9"/>
        <v>278.18558456540683</v>
      </c>
      <c r="R73" s="46">
        <f t="shared" si="10"/>
        <v>92.015002081712822</v>
      </c>
      <c r="S73" s="46">
        <f t="shared" si="11"/>
        <v>95071.421276538356</v>
      </c>
      <c r="T73" s="46">
        <f t="shared" si="12"/>
        <v>5.475531655695816</v>
      </c>
      <c r="U73" s="46">
        <f t="shared" si="13"/>
        <v>0.94526006220645231</v>
      </c>
      <c r="V73" s="48">
        <f t="shared" si="14"/>
        <v>0.84110027844989887</v>
      </c>
    </row>
    <row r="74" spans="1:22">
      <c r="A74" s="19"/>
      <c r="B74" s="16"/>
      <c r="C74" s="43">
        <f>volt!U70/1000</f>
        <v>100.39715711666666</v>
      </c>
      <c r="D74" s="43">
        <f>volt!V70/1000</f>
        <v>97.599390058666657</v>
      </c>
      <c r="E74" s="43">
        <f>volt!W70/1000</f>
        <v>97.232773169333342</v>
      </c>
      <c r="F74" s="34">
        <f t="shared" si="17"/>
        <v>15</v>
      </c>
      <c r="G74" s="45">
        <f t="shared" si="0"/>
        <v>97.416081614000007</v>
      </c>
      <c r="H74" s="46">
        <f t="shared" si="1"/>
        <v>0.12298141694343735</v>
      </c>
      <c r="I74" s="46">
        <f t="shared" si="2"/>
        <v>-1.3015343378624669</v>
      </c>
      <c r="J74" s="46">
        <f t="shared" si="16"/>
        <v>33.698465662137536</v>
      </c>
      <c r="K74" s="46">
        <f t="shared" si="3"/>
        <v>5.0025998920439414E-2</v>
      </c>
      <c r="L74" s="46">
        <f t="shared" si="4"/>
        <v>100.24802583678851</v>
      </c>
      <c r="M74" s="46">
        <f t="shared" si="5"/>
        <v>0.77908500513227641</v>
      </c>
      <c r="N74" s="47">
        <f t="shared" si="6"/>
        <v>95.093570390705253</v>
      </c>
      <c r="O74" s="46">
        <f t="shared" si="7"/>
        <v>3.1607797640422271E-2</v>
      </c>
      <c r="P74" s="46">
        <f t="shared" si="8"/>
        <v>0.27564489537356707</v>
      </c>
      <c r="Q74" s="46">
        <f t="shared" si="9"/>
        <v>278.17287890441236</v>
      </c>
      <c r="R74" s="46">
        <f t="shared" si="10"/>
        <v>92.153601563018555</v>
      </c>
      <c r="S74" s="46">
        <f t="shared" si="11"/>
        <v>95093.570390705252</v>
      </c>
      <c r="T74" s="46">
        <f t="shared" si="12"/>
        <v>5.4837792873882938</v>
      </c>
      <c r="U74" s="46">
        <f t="shared" si="13"/>
        <v>0.94548028267601192</v>
      </c>
      <c r="V74" s="48">
        <f t="shared" si="14"/>
        <v>0.84236720296961731</v>
      </c>
    </row>
    <row r="75" spans="1:22">
      <c r="A75" s="19"/>
      <c r="B75" s="16"/>
      <c r="C75" s="43">
        <f>volt!U71/1000</f>
        <v>100.40465932666667</v>
      </c>
      <c r="D75" s="43">
        <f>volt!V71/1000</f>
        <v>97.610680162666668</v>
      </c>
      <c r="E75" s="43">
        <f>volt!W71/1000</f>
        <v>97.224424246333356</v>
      </c>
      <c r="F75" s="34">
        <f t="shared" si="17"/>
        <v>16</v>
      </c>
      <c r="G75" s="45">
        <f t="shared" si="0"/>
        <v>97.417552204500012</v>
      </c>
      <c r="H75" s="46">
        <f t="shared" si="1"/>
        <v>0.12930768818667124</v>
      </c>
      <c r="I75" s="46">
        <f t="shared" si="2"/>
        <v>-1.3724557136516857</v>
      </c>
      <c r="J75" s="46">
        <f t="shared" si="16"/>
        <v>33.627544286348311</v>
      </c>
      <c r="K75" s="46">
        <f t="shared" si="3"/>
        <v>4.9025281166799724E-2</v>
      </c>
      <c r="L75" s="46">
        <f t="shared" si="4"/>
        <v>100.2582155601271</v>
      </c>
      <c r="M75" s="46">
        <f t="shared" si="5"/>
        <v>0.7793911256402315</v>
      </c>
      <c r="N75" s="47">
        <f t="shared" si="6"/>
        <v>95.089427422146585</v>
      </c>
      <c r="O75" s="46">
        <f t="shared" si="7"/>
        <v>3.024907322697036E-2</v>
      </c>
      <c r="P75" s="46">
        <f t="shared" si="8"/>
        <v>0.27602663867618032</v>
      </c>
      <c r="Q75" s="46">
        <f t="shared" si="9"/>
        <v>278.16133829195689</v>
      </c>
      <c r="R75" s="46">
        <f t="shared" si="10"/>
        <v>92.279311719683861</v>
      </c>
      <c r="S75" s="46">
        <f t="shared" si="11"/>
        <v>95089.427422146589</v>
      </c>
      <c r="T75" s="46">
        <f t="shared" si="12"/>
        <v>5.4912599147500378</v>
      </c>
      <c r="U75" s="46">
        <f t="shared" si="13"/>
        <v>0.94543909066830978</v>
      </c>
      <c r="V75" s="48">
        <f t="shared" si="14"/>
        <v>0.84351630741327388</v>
      </c>
    </row>
    <row r="76" spans="1:22">
      <c r="A76" s="19"/>
      <c r="B76" s="16"/>
      <c r="C76" s="43">
        <f>volt!U72/1000</f>
        <v>100.38959674999998</v>
      </c>
      <c r="D76" s="43">
        <f>volt!V72/1000</f>
        <v>97.691453190666664</v>
      </c>
      <c r="E76" s="43">
        <f>volt!W72/1000</f>
        <v>97.142370630999977</v>
      </c>
      <c r="F76" s="34">
        <f t="shared" si="17"/>
        <v>17</v>
      </c>
      <c r="G76" s="45">
        <f t="shared" si="0"/>
        <v>97.416911910833321</v>
      </c>
      <c r="H76" s="46">
        <f t="shared" si="1"/>
        <v>0.18470930804108118</v>
      </c>
      <c r="I76" s="46">
        <f t="shared" si="2"/>
        <v>-1.9926237661226154</v>
      </c>
      <c r="J76" s="46">
        <f t="shared" si="16"/>
        <v>33.007376233877388</v>
      </c>
      <c r="K76" s="46">
        <f t="shared" si="3"/>
        <v>3.9766730910984288E-2</v>
      </c>
      <c r="L76" s="46">
        <f t="shared" si="4"/>
        <v>100.27138279191767</v>
      </c>
      <c r="M76" s="46">
        <f t="shared" si="5"/>
        <v>0.78209103983915806</v>
      </c>
      <c r="N76" s="47">
        <f t="shared" si="6"/>
        <v>95.092001733855369</v>
      </c>
      <c r="O76" s="46">
        <f t="shared" si="7"/>
        <v>2.8493320033584416E-2</v>
      </c>
      <c r="P76" s="46">
        <f t="shared" si="8"/>
        <v>0.27630039624359165</v>
      </c>
      <c r="Q76" s="46">
        <f t="shared" si="9"/>
        <v>278.15305299009395</v>
      </c>
      <c r="R76" s="46">
        <f t="shared" si="10"/>
        <v>92.369456764133972</v>
      </c>
      <c r="S76" s="46">
        <f t="shared" si="11"/>
        <v>95092.001733855373</v>
      </c>
      <c r="T76" s="46">
        <f t="shared" si="12"/>
        <v>5.4966241709400485</v>
      </c>
      <c r="U76" s="46">
        <f t="shared" si="13"/>
        <v>0.94546468609975809</v>
      </c>
      <c r="V76" s="48">
        <f t="shared" si="14"/>
        <v>0.84434031458897918</v>
      </c>
    </row>
    <row r="77" spans="1:22">
      <c r="A77" s="19"/>
      <c r="B77" s="16"/>
      <c r="C77" s="43">
        <f>volt!U73/1000</f>
        <v>100.37599390566668</v>
      </c>
      <c r="D77" s="43">
        <f>volt!V73/1000</f>
        <v>97.569225037999985</v>
      </c>
      <c r="E77" s="43">
        <f>volt!W73/1000</f>
        <v>97.188680971333341</v>
      </c>
      <c r="F77" s="34">
        <f t="shared" si="17"/>
        <v>18</v>
      </c>
      <c r="G77" s="45">
        <f t="shared" si="0"/>
        <v>97.37895300466667</v>
      </c>
      <c r="H77" s="46">
        <f t="shared" si="1"/>
        <v>0.12697326437542786</v>
      </c>
      <c r="I77" s="46">
        <f t="shared" si="2"/>
        <v>-1.3462877975869525</v>
      </c>
      <c r="J77" s="46">
        <f t="shared" si="16"/>
        <v>33.653712202413047</v>
      </c>
      <c r="K77" s="46">
        <f t="shared" si="3"/>
        <v>4.9395943387162591E-2</v>
      </c>
      <c r="L77" s="46">
        <f t="shared" si="4"/>
        <v>100.22795224299186</v>
      </c>
      <c r="M77" s="46">
        <f t="shared" si="5"/>
        <v>0.7792781050169868</v>
      </c>
      <c r="N77" s="47">
        <f t="shared" si="6"/>
        <v>95.043424650676982</v>
      </c>
      <c r="O77" s="46">
        <f t="shared" si="7"/>
        <v>3.4284463242711637E-2</v>
      </c>
      <c r="P77" s="46">
        <f t="shared" si="8"/>
        <v>0.27650438877504707</v>
      </c>
      <c r="Q77" s="46">
        <f t="shared" si="9"/>
        <v>278.14687411552762</v>
      </c>
      <c r="R77" s="46">
        <f t="shared" si="10"/>
        <v>92.436626409151117</v>
      </c>
      <c r="S77" s="46">
        <f t="shared" si="11"/>
        <v>95043.424650676985</v>
      </c>
      <c r="T77" s="46">
        <f t="shared" si="12"/>
        <v>5.5006212313027341</v>
      </c>
      <c r="U77" s="46">
        <f t="shared" si="13"/>
        <v>0.94498170208573518</v>
      </c>
      <c r="V77" s="48">
        <f t="shared" si="14"/>
        <v>0.84495430584963394</v>
      </c>
    </row>
    <row r="78" spans="1:22">
      <c r="A78" s="19"/>
      <c r="B78" s="16"/>
      <c r="C78" s="43">
        <f>volt!U74/1000</f>
        <v>100.36308894133333</v>
      </c>
      <c r="D78" s="43">
        <f>volt!V74/1000</f>
        <v>97.524378236000004</v>
      </c>
      <c r="E78" s="43">
        <f>volt!W74/1000</f>
        <v>97.188386788000003</v>
      </c>
      <c r="F78" s="34">
        <f t="shared" si="17"/>
        <v>19</v>
      </c>
      <c r="G78" s="45">
        <f t="shared" si="0"/>
        <v>97.35638251200001</v>
      </c>
      <c r="H78" s="46">
        <f t="shared" si="1"/>
        <v>0.11174734078527951</v>
      </c>
      <c r="I78" s="46">
        <f t="shared" si="2"/>
        <v>-1.1755430955890793</v>
      </c>
      <c r="J78" s="46">
        <f t="shared" si="16"/>
        <v>33.824456904410923</v>
      </c>
      <c r="K78" s="46">
        <f t="shared" si="3"/>
        <v>5.1773332150672008E-2</v>
      </c>
      <c r="L78" s="46">
        <f t="shared" si="4"/>
        <v>100.2074217306879</v>
      </c>
      <c r="M78" s="46">
        <f t="shared" si="5"/>
        <v>0.77854273507793514</v>
      </c>
      <c r="N78" s="47">
        <f t="shared" si="6"/>
        <v>95.015533064930437</v>
      </c>
      <c r="O78" s="46">
        <f t="shared" si="7"/>
        <v>3.702205555617899E-2</v>
      </c>
      <c r="P78" s="46">
        <f t="shared" si="8"/>
        <v>0.2767367906591201</v>
      </c>
      <c r="Q78" s="46">
        <f t="shared" si="9"/>
        <v>278.13982950781303</v>
      </c>
      <c r="R78" s="46">
        <f t="shared" si="10"/>
        <v>92.513147815883755</v>
      </c>
      <c r="S78" s="46">
        <f t="shared" si="11"/>
        <v>95015.533064930438</v>
      </c>
      <c r="T78" s="46">
        <f t="shared" si="12"/>
        <v>5.5051747864342202</v>
      </c>
      <c r="U78" s="46">
        <f t="shared" si="13"/>
        <v>0.94470438634012188</v>
      </c>
      <c r="V78" s="48">
        <f t="shared" si="14"/>
        <v>0.8456537806641109</v>
      </c>
    </row>
    <row r="79" spans="1:22">
      <c r="A79" s="19"/>
      <c r="B79" s="16"/>
      <c r="C79" s="43">
        <f>volt!U75/1000</f>
        <v>100.37848882666667</v>
      </c>
      <c r="D79" s="43">
        <f>volt!V75/1000</f>
        <v>97.453716355666671</v>
      </c>
      <c r="E79" s="43">
        <f>volt!W75/1000</f>
        <v>97.270775772333337</v>
      </c>
      <c r="F79" s="34">
        <f t="shared" si="17"/>
        <v>20</v>
      </c>
      <c r="G79" s="45">
        <f t="shared" si="0"/>
        <v>97.362246064000004</v>
      </c>
      <c r="H79" s="46">
        <f t="shared" si="1"/>
        <v>6.0651810125387902E-2</v>
      </c>
      <c r="I79" s="46">
        <f t="shared" si="2"/>
        <v>-0.60172829863139843</v>
      </c>
      <c r="J79" s="46">
        <f t="shared" si="16"/>
        <v>34.3982717013686</v>
      </c>
      <c r="K79" s="46">
        <f t="shared" si="3"/>
        <v>5.9223747762988749E-2</v>
      </c>
      <c r="L79" s="46">
        <f t="shared" si="4"/>
        <v>100.19985562609855</v>
      </c>
      <c r="M79" s="46">
        <f t="shared" si="5"/>
        <v>0.77610129394069183</v>
      </c>
      <c r="N79" s="47">
        <f t="shared" si="6"/>
        <v>95.021336153055159</v>
      </c>
      <c r="O79" s="46">
        <f t="shared" si="7"/>
        <v>3.8030939770076683E-2</v>
      </c>
      <c r="P79" s="46">
        <f t="shared" si="8"/>
        <v>0.27637863802856699</v>
      </c>
      <c r="Q79" s="46">
        <f t="shared" si="9"/>
        <v>278.15068357579111</v>
      </c>
      <c r="R79" s="46">
        <f t="shared" si="10"/>
        <v>92.395220094091471</v>
      </c>
      <c r="S79" s="46">
        <f t="shared" si="11"/>
        <v>95021.336153055163</v>
      </c>
      <c r="T79" s="46">
        <f t="shared" si="12"/>
        <v>5.4981572679953867</v>
      </c>
      <c r="U79" s="46">
        <f t="shared" si="13"/>
        <v>0.9447620843041169</v>
      </c>
      <c r="V79" s="48">
        <f t="shared" si="14"/>
        <v>0.8445758147086424</v>
      </c>
    </row>
    <row r="80" spans="1:22">
      <c r="A80" s="19"/>
      <c r="B80" s="16"/>
      <c r="C80" s="43">
        <f>volt!U76/1000</f>
        <v>100.39654647166667</v>
      </c>
      <c r="D80" s="43">
        <f>volt!V76/1000</f>
        <v>97.497645546333331</v>
      </c>
      <c r="E80" s="43">
        <f>volt!W76/1000</f>
        <v>97.288067868666658</v>
      </c>
      <c r="F80" s="34">
        <f t="shared" si="17"/>
        <v>21</v>
      </c>
      <c r="G80" s="45">
        <f t="shared" si="0"/>
        <v>97.392856707499988</v>
      </c>
      <c r="H80" s="46">
        <f t="shared" si="1"/>
        <v>6.9773410079458073E-2</v>
      </c>
      <c r="I80" s="46">
        <f t="shared" si="2"/>
        <v>-0.70425529707232104</v>
      </c>
      <c r="J80" s="46">
        <f t="shared" si="16"/>
        <v>34.295744702927678</v>
      </c>
      <c r="K80" s="46">
        <f t="shared" si="3"/>
        <v>5.7954988250396078E-2</v>
      </c>
      <c r="L80" s="46">
        <f t="shared" si="4"/>
        <v>100.22246766667655</v>
      </c>
      <c r="M80" s="46">
        <f t="shared" si="5"/>
        <v>0.77653382771072488</v>
      </c>
      <c r="N80" s="47">
        <f t="shared" si="6"/>
        <v>95.060389997676111</v>
      </c>
      <c r="O80" s="46">
        <f t="shared" si="7"/>
        <v>3.5015791021635725E-2</v>
      </c>
      <c r="P80" s="46">
        <f t="shared" si="8"/>
        <v>0.27589208095581846</v>
      </c>
      <c r="Q80" s="46">
        <f t="shared" si="9"/>
        <v>278.16540786583215</v>
      </c>
      <c r="R80" s="46">
        <f t="shared" si="10"/>
        <v>92.235002019532374</v>
      </c>
      <c r="S80" s="46">
        <f t="shared" si="11"/>
        <v>95060.389997676117</v>
      </c>
      <c r="T80" s="46">
        <f t="shared" si="12"/>
        <v>5.4886231798661065</v>
      </c>
      <c r="U80" s="46">
        <f t="shared" si="13"/>
        <v>0.94515038227105719</v>
      </c>
      <c r="V80" s="48">
        <f t="shared" si="14"/>
        <v>0.84311127670858133</v>
      </c>
    </row>
    <row r="81" spans="1:22">
      <c r="A81" s="19"/>
      <c r="B81" s="16"/>
      <c r="C81" s="43">
        <f>volt!U77/1000</f>
        <v>100.39838422233332</v>
      </c>
      <c r="D81" s="43">
        <f>volt!V77/1000</f>
        <v>97.623178261333337</v>
      </c>
      <c r="E81" s="43">
        <f>volt!W77/1000</f>
        <v>97.189987145333333</v>
      </c>
      <c r="F81" s="34">
        <f t="shared" si="17"/>
        <v>22</v>
      </c>
      <c r="G81" s="45">
        <f t="shared" si="0"/>
        <v>97.406582703333328</v>
      </c>
      <c r="H81" s="46">
        <f t="shared" si="1"/>
        <v>0.14479273215450372</v>
      </c>
      <c r="I81" s="46">
        <f t="shared" si="2"/>
        <v>-1.5459642964653246</v>
      </c>
      <c r="J81" s="46">
        <f t="shared" si="16"/>
        <v>33.454035703534679</v>
      </c>
      <c r="K81" s="46">
        <f t="shared" si="3"/>
        <v>4.6525799129245732E-2</v>
      </c>
      <c r="L81" s="46">
        <f t="shared" si="4"/>
        <v>100.25918826582576</v>
      </c>
      <c r="M81" s="46">
        <f t="shared" si="5"/>
        <v>0.78014253228696906</v>
      </c>
      <c r="N81" s="47">
        <f t="shared" si="6"/>
        <v>95.072551090200676</v>
      </c>
      <c r="O81" s="46">
        <f t="shared" si="7"/>
        <v>3.0119370100010274E-2</v>
      </c>
      <c r="P81" s="46">
        <f t="shared" si="8"/>
        <v>0.27651801162450551</v>
      </c>
      <c r="Q81" s="46">
        <f t="shared" si="9"/>
        <v>278.14646133071864</v>
      </c>
      <c r="R81" s="46">
        <f t="shared" si="10"/>
        <v>92.441111993453376</v>
      </c>
      <c r="S81" s="46">
        <f t="shared" si="11"/>
        <v>95072.551090200679</v>
      </c>
      <c r="T81" s="46">
        <f t="shared" si="12"/>
        <v>5.5008881547204993</v>
      </c>
      <c r="U81" s="46">
        <f t="shared" si="13"/>
        <v>0.9452712955268171</v>
      </c>
      <c r="V81" s="48">
        <f t="shared" si="14"/>
        <v>0.84499530814404555</v>
      </c>
    </row>
    <row r="82" spans="1:22">
      <c r="A82" s="19"/>
      <c r="B82" s="16"/>
      <c r="C82" s="43">
        <f>volt!U78/1000</f>
        <v>100.38292036466666</v>
      </c>
      <c r="D82" s="43">
        <f>volt!V78/1000</f>
        <v>97.659615562000013</v>
      </c>
      <c r="E82" s="43">
        <f>volt!W78/1000</f>
        <v>97.107580510000005</v>
      </c>
      <c r="F82" s="34">
        <f t="shared" si="17"/>
        <v>23</v>
      </c>
      <c r="G82" s="45">
        <f t="shared" si="0"/>
        <v>97.383598036000009</v>
      </c>
      <c r="H82" s="46">
        <f t="shared" si="1"/>
        <v>0.1840532598726777</v>
      </c>
      <c r="I82" s="46">
        <f t="shared" si="2"/>
        <v>-1.9852899702398574</v>
      </c>
      <c r="J82" s="46">
        <f t="shared" si="16"/>
        <v>33.014710029760145</v>
      </c>
      <c r="K82" s="46">
        <f t="shared" si="3"/>
        <v>3.9881381392944518E-2</v>
      </c>
      <c r="L82" s="46">
        <f t="shared" si="4"/>
        <v>100.26330324695672</v>
      </c>
      <c r="M82" s="46">
        <f t="shared" si="5"/>
        <v>0.78205890352220653</v>
      </c>
      <c r="N82" s="47">
        <f t="shared" si="6"/>
        <v>95.037951304333291</v>
      </c>
      <c r="O82" s="46">
        <f t="shared" si="7"/>
        <v>2.9570667732167068E-2</v>
      </c>
      <c r="P82" s="46">
        <f t="shared" si="8"/>
        <v>0.27757831463584487</v>
      </c>
      <c r="Q82" s="46">
        <f t="shared" si="9"/>
        <v>278.1142745613538</v>
      </c>
      <c r="R82" s="46">
        <f t="shared" si="10"/>
        <v>92.790206413393705</v>
      </c>
      <c r="S82" s="46">
        <f t="shared" si="11"/>
        <v>95037.951304333284</v>
      </c>
      <c r="T82" s="46">
        <f t="shared" si="12"/>
        <v>5.5216616971208197</v>
      </c>
      <c r="U82" s="46">
        <f t="shared" si="13"/>
        <v>0.9449272826226004</v>
      </c>
      <c r="V82" s="48">
        <f t="shared" si="14"/>
        <v>0.84818634663966364</v>
      </c>
    </row>
    <row r="83" spans="1:22">
      <c r="A83" s="19"/>
      <c r="B83" s="16"/>
      <c r="C83" s="43">
        <f>volt!U79/1000</f>
        <v>100.38138502866666</v>
      </c>
      <c r="D83" s="43">
        <f>volt!V79/1000</f>
        <v>97.672549235666651</v>
      </c>
      <c r="E83" s="43">
        <f>volt!W79/1000</f>
        <v>97.080503876000009</v>
      </c>
      <c r="F83" s="34">
        <f t="shared" si="17"/>
        <v>24</v>
      </c>
      <c r="G83" s="45">
        <f t="shared" ref="G83:G146" si="18">(D83+E83)/2</f>
        <v>97.376526555833323</v>
      </c>
      <c r="H83" s="46">
        <f t="shared" ref="H83:H146" si="19">(D83-E83)/(C83-G83)</f>
        <v>0.19702936594827108</v>
      </c>
      <c r="I83" s="46">
        <f t="shared" ref="I83:I146" si="20">(0.00008*H83^6)-(0.0014*H83^5)-(0.0083*H83^4)+(0.1848*H83^3)+(0.1888*H83^2)-(11.267*H83)+0.0809</f>
        <v>-2.1302999648991645</v>
      </c>
      <c r="J83" s="46">
        <f t="shared" si="16"/>
        <v>32.869700035100834</v>
      </c>
      <c r="K83" s="46">
        <f t="shared" ref="K83:K146" si="21">((-1)*(10^-9)*I83^6)+ ((2*10^-8)*I83^5)+ (2*(10^-6)*I83^4)- ((4*10^-5)*I83^3)- (0.0014*I83^2)+ (0.0106*I83)+ 0.0661</f>
        <v>3.7592297648655272E-2</v>
      </c>
      <c r="L83" s="46">
        <f t="shared" ref="L83:L146" si="22">C83-(K83*(C83-G83))</f>
        <v>100.26842549456383</v>
      </c>
      <c r="M83" s="46">
        <f t="shared" ref="M83:M146" si="23">((1)*(10^-10)*I83^6)+ ((-5*10^-9)*I83^5)+ (-3*(10^-7)*I83^4)+ ((9*10^-6)*I83^3)+(0.0001*I83^2)-(0.0041*I83)+ 0.7736</f>
        <v>0.78269508872433224</v>
      </c>
      <c r="N83" s="47">
        <f t="shared" ref="N83:N146" si="24">G83-(M83*(C83-G83))</f>
        <v>95.024638586834982</v>
      </c>
      <c r="O83" s="46">
        <f t="shared" ref="O83:O146" si="25">($I$5-(L83*1000))/($I$5-$I$6)</f>
        <v>2.8887653812725584E-2</v>
      </c>
      <c r="P83" s="46">
        <f t="shared" ref="P83:P146" si="26">SQRT(5*(((L83/N83)^(0.4/1.4))-1))</f>
        <v>0.27807740493068311</v>
      </c>
      <c r="Q83" s="46">
        <f t="shared" ref="Q83:Q146" si="27">$H$2/(1+((0.5*0.4)*(P83^2)))</f>
        <v>278.0990840268426</v>
      </c>
      <c r="R83" s="46">
        <f t="shared" ref="R83:R146" si="28">P83* SQRT(1.4*287*Q83)</f>
        <v>92.954506023501168</v>
      </c>
      <c r="S83" s="46">
        <f t="shared" ref="S83:S146" si="29">N83*1000</f>
        <v>95024.638586834975</v>
      </c>
      <c r="T83" s="46">
        <f t="shared" ref="T83:T146" si="30">R83/SQRT($H$2)</f>
        <v>5.5314386649609437</v>
      </c>
      <c r="U83" s="46">
        <f t="shared" ref="U83:U146" si="31">N83*1000/$H$1</f>
        <v>0.9447949191846543</v>
      </c>
      <c r="V83" s="48">
        <f t="shared" ref="V83:V146" si="32">R83/$L$10</f>
        <v>0.84968819356336278</v>
      </c>
    </row>
    <row r="84" spans="1:22">
      <c r="A84" s="19"/>
      <c r="B84" s="16"/>
      <c r="C84" s="43">
        <f>volt!U80/1000</f>
        <v>100.38201312066667</v>
      </c>
      <c r="D84" s="43">
        <f>volt!V80/1000</f>
        <v>97.605203533000008</v>
      </c>
      <c r="E84" s="43">
        <f>volt!W80/1000</f>
        <v>97.131097525666661</v>
      </c>
      <c r="F84" s="34">
        <f t="shared" si="17"/>
        <v>25</v>
      </c>
      <c r="G84" s="45">
        <f t="shared" si="18"/>
        <v>97.368150529333334</v>
      </c>
      <c r="H84" s="46">
        <f t="shared" si="19"/>
        <v>0.1573084349288805</v>
      </c>
      <c r="I84" s="46">
        <f t="shared" si="20"/>
        <v>-1.6861079390241875</v>
      </c>
      <c r="J84" s="46">
        <f t="shared" si="16"/>
        <v>33.31389206097581</v>
      </c>
      <c r="K84" s="46">
        <f t="shared" si="21"/>
        <v>4.4454722675547328E-2</v>
      </c>
      <c r="L84" s="46">
        <f t="shared" si="22"/>
        <v>100.24803269498673</v>
      </c>
      <c r="M84" s="46">
        <f t="shared" si="23"/>
        <v>0.78075184242217588</v>
      </c>
      <c r="N84" s="47">
        <f t="shared" si="24"/>
        <v>95.015071758342557</v>
      </c>
      <c r="O84" s="46">
        <f t="shared" si="25"/>
        <v>3.160688315029888E-2</v>
      </c>
      <c r="P84" s="46">
        <f t="shared" si="26"/>
        <v>0.27780934566061311</v>
      </c>
      <c r="Q84" s="46">
        <f t="shared" si="27"/>
        <v>278.1072459841663</v>
      </c>
      <c r="R84" s="46">
        <f t="shared" si="28"/>
        <v>92.866263076587131</v>
      </c>
      <c r="S84" s="46">
        <f t="shared" si="29"/>
        <v>95015.071758342558</v>
      </c>
      <c r="T84" s="46">
        <f t="shared" si="30"/>
        <v>5.5261875967841414</v>
      </c>
      <c r="U84" s="46">
        <f t="shared" si="31"/>
        <v>0.94469979973893192</v>
      </c>
      <c r="V84" s="48">
        <f t="shared" si="32"/>
        <v>0.84888157327817582</v>
      </c>
    </row>
    <row r="85" spans="1:22">
      <c r="A85" s="19"/>
      <c r="B85" s="16"/>
      <c r="C85" s="43">
        <f>volt!U81/1000</f>
        <v>100.38507797699999</v>
      </c>
      <c r="D85" s="43">
        <f>volt!V81/1000</f>
        <v>97.593843737</v>
      </c>
      <c r="E85" s="43">
        <f>volt!W81/1000</f>
        <v>97.154061476666669</v>
      </c>
      <c r="F85" s="34">
        <f t="shared" si="17"/>
        <v>26</v>
      </c>
      <c r="G85" s="45">
        <f t="shared" si="18"/>
        <v>97.373952606833342</v>
      </c>
      <c r="H85" s="46">
        <f t="shared" si="19"/>
        <v>0.14605245755974317</v>
      </c>
      <c r="I85" s="46">
        <f t="shared" si="20"/>
        <v>-1.5600738121377491</v>
      </c>
      <c r="J85" s="46">
        <f t="shared" si="16"/>
        <v>33.439926187862248</v>
      </c>
      <c r="K85" s="46">
        <f t="shared" si="21"/>
        <v>4.6319381188927679E-2</v>
      </c>
      <c r="L85" s="46">
        <f t="shared" si="22"/>
        <v>100.2456045131716</v>
      </c>
      <c r="M85" s="46">
        <f t="shared" si="23"/>
        <v>0.78020378365390664</v>
      </c>
      <c r="N85" s="47">
        <f t="shared" si="24"/>
        <v>95.024661199973053</v>
      </c>
      <c r="O85" s="46">
        <f t="shared" si="25"/>
        <v>3.1930663276892965E-2</v>
      </c>
      <c r="P85" s="46">
        <f t="shared" si="26"/>
        <v>0.27748243439387227</v>
      </c>
      <c r="Q85" s="46">
        <f t="shared" si="27"/>
        <v>278.11718988016412</v>
      </c>
      <c r="R85" s="46">
        <f t="shared" si="28"/>
        <v>92.758641272661364</v>
      </c>
      <c r="S85" s="46">
        <f t="shared" si="29"/>
        <v>95024.661199973052</v>
      </c>
      <c r="T85" s="46">
        <f t="shared" si="30"/>
        <v>5.5197833520315811</v>
      </c>
      <c r="U85" s="46">
        <f t="shared" si="31"/>
        <v>0.94479514401874243</v>
      </c>
      <c r="V85" s="48">
        <f t="shared" si="32"/>
        <v>0.84789781272607734</v>
      </c>
    </row>
    <row r="86" spans="1:22">
      <c r="A86" s="19"/>
      <c r="B86" s="16"/>
      <c r="C86" s="43">
        <f>volt!U82/1000</f>
        <v>100.34079749099999</v>
      </c>
      <c r="D86" s="43">
        <f>volt!V82/1000</f>
        <v>97.608635863999993</v>
      </c>
      <c r="E86" s="43">
        <f>volt!W82/1000</f>
        <v>97.08884691533332</v>
      </c>
      <c r="F86" s="34">
        <f t="shared" si="17"/>
        <v>27</v>
      </c>
      <c r="G86" s="45">
        <f t="shared" si="18"/>
        <v>97.348741389666657</v>
      </c>
      <c r="H86" s="46">
        <f t="shared" si="19"/>
        <v>0.17372299551303264</v>
      </c>
      <c r="I86" s="46">
        <f t="shared" si="20"/>
        <v>-1.8697779573791018</v>
      </c>
      <c r="J86" s="46">
        <f t="shared" si="16"/>
        <v>33.1302220426209</v>
      </c>
      <c r="K86" s="46">
        <f t="shared" si="21"/>
        <v>4.1671276361073609E-2</v>
      </c>
      <c r="L86" s="46">
        <f t="shared" si="22"/>
        <v>100.21611469431349</v>
      </c>
      <c r="M86" s="46">
        <f t="shared" si="23"/>
        <v>0.78155331651028548</v>
      </c>
      <c r="N86" s="47">
        <f t="shared" si="24"/>
        <v>95.01029002048476</v>
      </c>
      <c r="O86" s="46">
        <f t="shared" si="25"/>
        <v>3.5862913005308812E-2</v>
      </c>
      <c r="P86" s="46">
        <f t="shared" si="26"/>
        <v>0.27710849107927166</v>
      </c>
      <c r="Q86" s="46">
        <f t="shared" si="27"/>
        <v>278.1285508979912</v>
      </c>
      <c r="R86" s="46">
        <f t="shared" si="28"/>
        <v>92.635529069227047</v>
      </c>
      <c r="S86" s="46">
        <f t="shared" si="29"/>
        <v>95010.290020484754</v>
      </c>
      <c r="T86" s="46">
        <f t="shared" si="30"/>
        <v>5.512457320929518</v>
      </c>
      <c r="U86" s="46">
        <f t="shared" si="31"/>
        <v>0.94465225668378217</v>
      </c>
      <c r="V86" s="48">
        <f t="shared" si="32"/>
        <v>0.84677245592287664</v>
      </c>
    </row>
    <row r="87" spans="1:22">
      <c r="A87" s="19"/>
      <c r="B87" s="16"/>
      <c r="C87" s="43">
        <f>volt!U83/1000</f>
        <v>100.28574639033333</v>
      </c>
      <c r="D87" s="43">
        <f>volt!V83/1000</f>
        <v>97.63665785566667</v>
      </c>
      <c r="E87" s="43">
        <f>volt!W83/1000</f>
        <v>97.011876787999995</v>
      </c>
      <c r="F87" s="34">
        <f t="shared" si="17"/>
        <v>28</v>
      </c>
      <c r="G87" s="45">
        <f t="shared" si="18"/>
        <v>97.324267321833332</v>
      </c>
      <c r="H87" s="46">
        <f t="shared" si="19"/>
        <v>0.21096926678030817</v>
      </c>
      <c r="I87" s="46">
        <f t="shared" si="20"/>
        <v>-2.285969392520002</v>
      </c>
      <c r="J87" s="46">
        <f t="shared" si="16"/>
        <v>32.714030607479998</v>
      </c>
      <c r="K87" s="46">
        <f t="shared" si="21"/>
        <v>3.5083857324772878E-2</v>
      </c>
      <c r="L87" s="46">
        <f t="shared" si="22"/>
        <v>100.18184628122377</v>
      </c>
      <c r="M87" s="46">
        <f t="shared" si="23"/>
        <v>0.78337966305322637</v>
      </c>
      <c r="N87" s="47">
        <f t="shared" si="24"/>
        <v>95.004304847012619</v>
      </c>
      <c r="O87" s="46">
        <f t="shared" si="25"/>
        <v>4.0432353011492679E-2</v>
      </c>
      <c r="P87" s="46">
        <f t="shared" si="26"/>
        <v>0.27637733215306137</v>
      </c>
      <c r="Q87" s="46">
        <f t="shared" si="27"/>
        <v>278.15072312709873</v>
      </c>
      <c r="R87" s="46">
        <f t="shared" si="28"/>
        <v>92.394790100192694</v>
      </c>
      <c r="S87" s="46">
        <f t="shared" si="29"/>
        <v>95004.304847012623</v>
      </c>
      <c r="T87" s="46">
        <f t="shared" si="30"/>
        <v>5.4981316803721594</v>
      </c>
      <c r="U87" s="46">
        <f t="shared" si="31"/>
        <v>0.94459274831236384</v>
      </c>
      <c r="V87" s="48">
        <f t="shared" si="32"/>
        <v>0.84457188417579654</v>
      </c>
    </row>
    <row r="88" spans="1:22">
      <c r="A88" s="19"/>
      <c r="B88" s="16"/>
      <c r="C88" s="43">
        <f>volt!U84/1000</f>
        <v>100.15314919033332</v>
      </c>
      <c r="D88" s="43">
        <f>volt!V84/1000</f>
        <v>97.590550790000009</v>
      </c>
      <c r="E88" s="43">
        <f>volt!W84/1000</f>
        <v>96.919856241333306</v>
      </c>
      <c r="F88" s="34">
        <f t="shared" si="17"/>
        <v>29</v>
      </c>
      <c r="G88" s="45">
        <f t="shared" si="18"/>
        <v>97.255203515666665</v>
      </c>
      <c r="H88" s="46">
        <f t="shared" si="19"/>
        <v>0.23143793016197595</v>
      </c>
      <c r="I88" s="46">
        <f t="shared" si="20"/>
        <v>-2.5143322007681701</v>
      </c>
      <c r="J88" s="46">
        <f t="shared" si="16"/>
        <v>32.485667799231827</v>
      </c>
      <c r="K88" s="46">
        <f t="shared" si="21"/>
        <v>3.1310946156155074E-2</v>
      </c>
      <c r="L88" s="46">
        <f t="shared" si="22"/>
        <v>100.06241176935038</v>
      </c>
      <c r="M88" s="46">
        <f t="shared" si="23"/>
        <v>0.78438642912046208</v>
      </c>
      <c r="N88" s="47">
        <f t="shared" si="24"/>
        <v>94.982094256129798</v>
      </c>
      <c r="O88" s="46">
        <f t="shared" si="25"/>
        <v>5.635806381824577E-2</v>
      </c>
      <c r="P88" s="46">
        <f t="shared" si="26"/>
        <v>0.27384955867069016</v>
      </c>
      <c r="Q88" s="46">
        <f t="shared" si="27"/>
        <v>278.22695290618145</v>
      </c>
      <c r="R88" s="46">
        <f t="shared" si="28"/>
        <v>91.562282690425448</v>
      </c>
      <c r="S88" s="46">
        <f t="shared" si="29"/>
        <v>94982.0942561298</v>
      </c>
      <c r="T88" s="46">
        <f t="shared" si="30"/>
        <v>5.4485917078388351</v>
      </c>
      <c r="U88" s="46">
        <f t="shared" si="31"/>
        <v>0.94437191660250153</v>
      </c>
      <c r="V88" s="48">
        <f t="shared" si="32"/>
        <v>0.83696201406412696</v>
      </c>
    </row>
    <row r="89" spans="1:22">
      <c r="A89" s="19"/>
      <c r="B89" s="16"/>
      <c r="C89" s="43">
        <f>volt!U85/1000</f>
        <v>99.80622141100001</v>
      </c>
      <c r="D89" s="43">
        <f>volt!V85/1000</f>
        <v>97.401348625333341</v>
      </c>
      <c r="E89" s="43">
        <f>volt!W85/1000</f>
        <v>96.757908316333328</v>
      </c>
      <c r="F89" s="34">
        <f t="shared" si="17"/>
        <v>30</v>
      </c>
      <c r="G89" s="45">
        <f t="shared" si="18"/>
        <v>97.079628470833342</v>
      </c>
      <c r="H89" s="46">
        <f t="shared" si="19"/>
        <v>0.23598693428755141</v>
      </c>
      <c r="I89" s="46">
        <f t="shared" si="20"/>
        <v>-2.5650486451104757</v>
      </c>
      <c r="J89" s="46">
        <f t="shared" si="16"/>
        <v>32.434951354889527</v>
      </c>
      <c r="K89" s="46">
        <f t="shared" si="21"/>
        <v>3.0458360236687659E-2</v>
      </c>
      <c r="L89" s="46">
        <f t="shared" si="22"/>
        <v>99.723173861009599</v>
      </c>
      <c r="M89" s="46">
        <f t="shared" si="23"/>
        <v>0.7846103536843424</v>
      </c>
      <c r="N89" s="47">
        <f t="shared" si="24"/>
        <v>94.940315419695935</v>
      </c>
      <c r="O89" s="46">
        <f t="shared" si="25"/>
        <v>0.10159293553313443</v>
      </c>
      <c r="P89" s="46">
        <f t="shared" si="26"/>
        <v>0.26591182701707539</v>
      </c>
      <c r="Q89" s="46">
        <f t="shared" si="27"/>
        <v>278.46203996799881</v>
      </c>
      <c r="R89" s="46">
        <f t="shared" si="28"/>
        <v>88.94583578948712</v>
      </c>
      <c r="S89" s="46">
        <f t="shared" si="29"/>
        <v>94940.315419695937</v>
      </c>
      <c r="T89" s="46">
        <f t="shared" si="30"/>
        <v>5.2928949463606072</v>
      </c>
      <c r="U89" s="46">
        <f t="shared" si="31"/>
        <v>0.94395652504743566</v>
      </c>
      <c r="V89" s="48">
        <f t="shared" si="32"/>
        <v>0.81304532475107016</v>
      </c>
    </row>
    <row r="90" spans="1:22">
      <c r="A90" s="19"/>
      <c r="B90" s="16"/>
      <c r="C90" s="43">
        <f>volt!U86/1000</f>
        <v>99.610035711666669</v>
      </c>
      <c r="D90" s="43">
        <f>volt!V86/1000</f>
        <v>97.319274679999992</v>
      </c>
      <c r="E90" s="43">
        <f>volt!W86/1000</f>
        <v>96.647007083333335</v>
      </c>
      <c r="F90" s="34">
        <f t="shared" si="17"/>
        <v>31</v>
      </c>
      <c r="G90" s="45">
        <f t="shared" si="18"/>
        <v>96.983140881666657</v>
      </c>
      <c r="H90" s="46">
        <f t="shared" si="19"/>
        <v>0.25591721030820791</v>
      </c>
      <c r="I90" s="46">
        <f t="shared" si="20"/>
        <v>-2.7870937073765201</v>
      </c>
      <c r="J90" s="46">
        <f t="shared" si="16"/>
        <v>32.212906292623479</v>
      </c>
      <c r="K90" s="46">
        <f t="shared" si="21"/>
        <v>2.6664600560533609E-2</v>
      </c>
      <c r="L90" s="46">
        <f t="shared" si="22"/>
        <v>99.539990610310184</v>
      </c>
      <c r="M90" s="46">
        <f t="shared" si="23"/>
        <v>0.78559181046300552</v>
      </c>
      <c r="N90" s="47">
        <f t="shared" si="24"/>
        <v>94.919473816271037</v>
      </c>
      <c r="O90" s="46">
        <f t="shared" si="25"/>
        <v>0.12601907023674788</v>
      </c>
      <c r="P90" s="46">
        <f t="shared" si="26"/>
        <v>0.26146508543359503</v>
      </c>
      <c r="Q90" s="46">
        <f t="shared" si="27"/>
        <v>278.59088308080374</v>
      </c>
      <c r="R90" s="46">
        <f t="shared" si="28"/>
        <v>87.478659630021824</v>
      </c>
      <c r="S90" s="46">
        <f t="shared" si="29"/>
        <v>94919.473816271042</v>
      </c>
      <c r="T90" s="46">
        <f t="shared" si="30"/>
        <v>5.2055877755310034</v>
      </c>
      <c r="U90" s="46">
        <f t="shared" si="31"/>
        <v>0.94374930467473717</v>
      </c>
      <c r="V90" s="48">
        <f t="shared" si="32"/>
        <v>0.79963400867931222</v>
      </c>
    </row>
    <row r="91" spans="1:22">
      <c r="A91" s="19"/>
      <c r="B91" s="16"/>
      <c r="C91" s="43">
        <f>volt!U87/1000</f>
        <v>99.215780037000002</v>
      </c>
      <c r="D91" s="43">
        <f>volt!V87/1000</f>
        <v>97.051669015333346</v>
      </c>
      <c r="E91" s="43">
        <f>volt!W87/1000</f>
        <v>96.492713808666679</v>
      </c>
      <c r="F91" s="34">
        <f t="shared" si="17"/>
        <v>32</v>
      </c>
      <c r="G91" s="45">
        <f t="shared" si="18"/>
        <v>96.772191412000012</v>
      </c>
      <c r="H91" s="46">
        <f t="shared" si="19"/>
        <v>0.22874357858277775</v>
      </c>
      <c r="I91" s="46">
        <f t="shared" si="20"/>
        <v>-2.4842869737490063</v>
      </c>
      <c r="J91" s="46">
        <f t="shared" si="16"/>
        <v>32.515713026250992</v>
      </c>
      <c r="K91" s="46">
        <f t="shared" si="21"/>
        <v>3.1813544469772449E-2</v>
      </c>
      <c r="L91" s="46">
        <f t="shared" si="22"/>
        <v>99.138040821612734</v>
      </c>
      <c r="M91" s="46">
        <f t="shared" si="23"/>
        <v>0.78425382445071412</v>
      </c>
      <c r="N91" s="47">
        <f t="shared" si="24"/>
        <v>94.855797687459514</v>
      </c>
      <c r="O91" s="46">
        <f t="shared" si="25"/>
        <v>0.17961610842297041</v>
      </c>
      <c r="P91" s="46">
        <f t="shared" si="26"/>
        <v>0.25194986735667169</v>
      </c>
      <c r="Q91" s="46">
        <f t="shared" si="27"/>
        <v>278.85966816757281</v>
      </c>
      <c r="R91" s="46">
        <f t="shared" si="28"/>
        <v>84.335796974631208</v>
      </c>
      <c r="S91" s="46">
        <f t="shared" si="29"/>
        <v>94855.797687459519</v>
      </c>
      <c r="T91" s="46">
        <f t="shared" si="30"/>
        <v>5.0185656207761369</v>
      </c>
      <c r="U91" s="46">
        <f t="shared" si="31"/>
        <v>0.94311619642124456</v>
      </c>
      <c r="V91" s="48">
        <f t="shared" si="32"/>
        <v>0.77090540361737525</v>
      </c>
    </row>
    <row r="92" spans="1:22">
      <c r="A92" s="19"/>
      <c r="B92" s="16"/>
      <c r="C92" s="43">
        <f>volt!U88/1000</f>
        <v>99.158007204333316</v>
      </c>
      <c r="D92" s="43">
        <f>volt!V88/1000</f>
        <v>97.06823248066668</v>
      </c>
      <c r="E92" s="43">
        <f>volt!W88/1000</f>
        <v>96.47966971966666</v>
      </c>
      <c r="F92" s="34">
        <f t="shared" si="17"/>
        <v>33</v>
      </c>
      <c r="G92" s="45">
        <f t="shared" si="18"/>
        <v>96.77395110016667</v>
      </c>
      <c r="H92" s="46">
        <f t="shared" si="19"/>
        <v>0.24687454291506858</v>
      </c>
      <c r="I92" s="46">
        <f t="shared" si="20"/>
        <v>-2.6863802191227948</v>
      </c>
      <c r="J92" s="46">
        <f t="shared" si="16"/>
        <v>32.313619780877204</v>
      </c>
      <c r="K92" s="46">
        <f t="shared" si="21"/>
        <v>2.839752671828169E-2</v>
      </c>
      <c r="L92" s="46">
        <f t="shared" si="22"/>
        <v>99.09030590741736</v>
      </c>
      <c r="M92" s="46">
        <f t="shared" si="23"/>
        <v>0.78514645620166468</v>
      </c>
      <c r="N92" s="47">
        <f t="shared" si="24"/>
        <v>94.902117898594284</v>
      </c>
      <c r="O92" s="46">
        <f t="shared" si="25"/>
        <v>0.18598120697728598</v>
      </c>
      <c r="P92" s="46">
        <f t="shared" si="26"/>
        <v>0.24915032698502151</v>
      </c>
      <c r="Q92" s="46">
        <f t="shared" si="27"/>
        <v>278.93694838953922</v>
      </c>
      <c r="R92" s="46">
        <f t="shared" si="28"/>
        <v>83.41025527724787</v>
      </c>
      <c r="S92" s="46">
        <f t="shared" si="29"/>
        <v>94902.117898594282</v>
      </c>
      <c r="T92" s="46">
        <f t="shared" si="30"/>
        <v>4.9634894620190195</v>
      </c>
      <c r="U92" s="46">
        <f t="shared" si="31"/>
        <v>0.9435767411892807</v>
      </c>
      <c r="V92" s="48">
        <f t="shared" si="32"/>
        <v>0.76244511603628273</v>
      </c>
    </row>
    <row r="93" spans="1:22">
      <c r="A93" s="19"/>
      <c r="B93" s="16"/>
      <c r="C93" s="43">
        <f>volt!U89/1000</f>
        <v>98.959332399666664</v>
      </c>
      <c r="D93" s="43">
        <f>volt!V89/1000</f>
        <v>96.968334806333345</v>
      </c>
      <c r="E93" s="43">
        <f>volt!W89/1000</f>
        <v>96.417196947000008</v>
      </c>
      <c r="F93" s="34">
        <f t="shared" si="17"/>
        <v>34</v>
      </c>
      <c r="G93" s="45">
        <f t="shared" si="18"/>
        <v>96.69276587666667</v>
      </c>
      <c r="H93" s="46">
        <f t="shared" si="19"/>
        <v>0.24315979863845316</v>
      </c>
      <c r="I93" s="46">
        <f t="shared" si="20"/>
        <v>-2.6449916099657633</v>
      </c>
      <c r="J93" s="46">
        <f t="shared" si="16"/>
        <v>32.355008390034236</v>
      </c>
      <c r="K93" s="46">
        <f t="shared" si="21"/>
        <v>2.9103844436458047E-2</v>
      </c>
      <c r="L93" s="46">
        <f t="shared" si="22"/>
        <v>98.893366600176392</v>
      </c>
      <c r="M93" s="46">
        <f t="shared" si="23"/>
        <v>0.784963523268708</v>
      </c>
      <c r="N93" s="47">
        <f t="shared" si="24"/>
        <v>94.913593833049688</v>
      </c>
      <c r="O93" s="46">
        <f t="shared" si="25"/>
        <v>0.21224161030967317</v>
      </c>
      <c r="P93" s="46">
        <f t="shared" si="26"/>
        <v>0.24294971847248034</v>
      </c>
      <c r="Q93" s="46">
        <f t="shared" si="27"/>
        <v>279.10518750426178</v>
      </c>
      <c r="R93" s="46">
        <f t="shared" si="28"/>
        <v>81.358947288777216</v>
      </c>
      <c r="S93" s="46">
        <f t="shared" si="29"/>
        <v>94913.593833049687</v>
      </c>
      <c r="T93" s="46">
        <f t="shared" si="30"/>
        <v>4.8414223906464802</v>
      </c>
      <c r="U93" s="46">
        <f t="shared" si="31"/>
        <v>0.94369084217116916</v>
      </c>
      <c r="V93" s="48">
        <f t="shared" si="32"/>
        <v>0.74369430713278473</v>
      </c>
    </row>
    <row r="94" spans="1:22">
      <c r="A94" s="19"/>
      <c r="B94" s="16"/>
      <c r="C94" s="43">
        <f>volt!U90/1000</f>
        <v>98.983723305666658</v>
      </c>
      <c r="D94" s="43">
        <f>volt!V90/1000</f>
        <v>96.961284298999985</v>
      </c>
      <c r="E94" s="43">
        <f>volt!W90/1000</f>
        <v>96.549450006333345</v>
      </c>
      <c r="F94" s="34">
        <f t="shared" si="17"/>
        <v>35</v>
      </c>
      <c r="G94" s="45">
        <f t="shared" si="18"/>
        <v>96.755367152666665</v>
      </c>
      <c r="H94" s="46">
        <f t="shared" si="19"/>
        <v>0.18481529180701006</v>
      </c>
      <c r="I94" s="46">
        <f t="shared" si="20"/>
        <v>-1.9938085083629631</v>
      </c>
      <c r="J94" s="46">
        <f t="shared" si="16"/>
        <v>33.00619149163704</v>
      </c>
      <c r="K94" s="46">
        <f t="shared" si="21"/>
        <v>3.9748198376585393E-2</v>
      </c>
      <c r="L94" s="46">
        <f t="shared" si="22"/>
        <v>98.895150163243528</v>
      </c>
      <c r="M94" s="46">
        <f t="shared" si="23"/>
        <v>0.7820962317178658</v>
      </c>
      <c r="N94" s="47">
        <f t="shared" si="24"/>
        <v>95.012578202480057</v>
      </c>
      <c r="O94" s="46">
        <f t="shared" si="25"/>
        <v>0.21200378533624448</v>
      </c>
      <c r="P94" s="46">
        <f t="shared" si="26"/>
        <v>0.23988373654255324</v>
      </c>
      <c r="Q94" s="46">
        <f t="shared" si="27"/>
        <v>279.18688244575418</v>
      </c>
      <c r="R94" s="46">
        <f t="shared" si="28"/>
        <v>80.343967828828596</v>
      </c>
      <c r="S94" s="46">
        <f t="shared" si="29"/>
        <v>95012.578202480057</v>
      </c>
      <c r="T94" s="46">
        <f t="shared" si="30"/>
        <v>4.7810240638834767</v>
      </c>
      <c r="U94" s="46">
        <f t="shared" si="31"/>
        <v>0.94467500723306574</v>
      </c>
      <c r="V94" s="48">
        <f t="shared" si="32"/>
        <v>0.73441647757162698</v>
      </c>
    </row>
    <row r="95" spans="1:22">
      <c r="A95" s="19"/>
      <c r="B95" s="16"/>
      <c r="C95" s="43">
        <f>volt!U91/1000</f>
        <v>98.845444199333329</v>
      </c>
      <c r="D95" s="43">
        <f>volt!V91/1000</f>
        <v>96.832824520000003</v>
      </c>
      <c r="E95" s="43">
        <f>volt!W91/1000</f>
        <v>96.555339556666667</v>
      </c>
      <c r="F95" s="34">
        <f t="shared" si="17"/>
        <v>36</v>
      </c>
      <c r="G95" s="45">
        <f t="shared" si="18"/>
        <v>96.694082038333335</v>
      </c>
      <c r="H95" s="46">
        <f t="shared" si="19"/>
        <v>0.12898105598564386</v>
      </c>
      <c r="I95" s="46">
        <f t="shared" si="20"/>
        <v>-1.3687944730305648</v>
      </c>
      <c r="J95" s="46">
        <f t="shared" si="16"/>
        <v>33.631205526969438</v>
      </c>
      <c r="K95" s="46">
        <f t="shared" si="21"/>
        <v>4.9077241857848085E-2</v>
      </c>
      <c r="L95" s="46">
        <f t="shared" si="22"/>
        <v>98.739861278234116</v>
      </c>
      <c r="M95" s="46">
        <f t="shared" si="23"/>
        <v>0.77937530760266438</v>
      </c>
      <c r="N95" s="47">
        <f t="shared" si="24"/>
        <v>95.017363492339229</v>
      </c>
      <c r="O95" s="46">
        <f t="shared" si="25"/>
        <v>0.23271041221796629</v>
      </c>
      <c r="P95" s="46">
        <f t="shared" si="26"/>
        <v>0.23494930838383993</v>
      </c>
      <c r="Q95" s="46">
        <f t="shared" si="27"/>
        <v>279.31628246207305</v>
      </c>
      <c r="R95" s="46">
        <f t="shared" si="28"/>
        <v>78.709519968649374</v>
      </c>
      <c r="S95" s="46">
        <f t="shared" si="29"/>
        <v>95017.363492339224</v>
      </c>
      <c r="T95" s="46">
        <f t="shared" si="30"/>
        <v>4.6837630651818936</v>
      </c>
      <c r="U95" s="46">
        <f t="shared" si="31"/>
        <v>0.94472258560445455</v>
      </c>
      <c r="V95" s="48">
        <f t="shared" si="32"/>
        <v>0.71947614698197193</v>
      </c>
    </row>
    <row r="96" spans="1:22">
      <c r="A96" s="19"/>
      <c r="B96" s="16"/>
      <c r="C96" s="43">
        <f>volt!U92/1000</f>
        <v>98.845269729333339</v>
      </c>
      <c r="D96" s="43">
        <f>volt!V92/1000</f>
        <v>96.641700017666679</v>
      </c>
      <c r="E96" s="43">
        <f>volt!W92/1000</f>
        <v>96.728790050000015</v>
      </c>
      <c r="F96" s="34">
        <f t="shared" si="17"/>
        <v>37</v>
      </c>
      <c r="G96" s="45">
        <f t="shared" si="18"/>
        <v>96.685245033833354</v>
      </c>
      <c r="H96" s="46">
        <f t="shared" si="19"/>
        <v>-4.0318998442365965E-2</v>
      </c>
      <c r="I96" s="46">
        <f t="shared" si="20"/>
        <v>0.53546893860344569</v>
      </c>
      <c r="J96" s="46">
        <f t="shared" si="16"/>
        <v>35.535468938603444</v>
      </c>
      <c r="K96" s="46">
        <f t="shared" si="21"/>
        <v>7.1368576917145432E-2</v>
      </c>
      <c r="L96" s="46">
        <f t="shared" si="22"/>
        <v>98.69111184070961</v>
      </c>
      <c r="M96" s="46">
        <f t="shared" si="23"/>
        <v>0.77143460696922928</v>
      </c>
      <c r="N96" s="47">
        <f t="shared" si="24"/>
        <v>95.018927231816491</v>
      </c>
      <c r="O96" s="46">
        <f t="shared" si="25"/>
        <v>0.2392107899716788</v>
      </c>
      <c r="P96" s="46">
        <f t="shared" si="26"/>
        <v>0.23337564145787271</v>
      </c>
      <c r="Q96" s="46">
        <f t="shared" si="27"/>
        <v>279.35700935152374</v>
      </c>
      <c r="R96" s="46">
        <f t="shared" si="28"/>
        <v>78.188031135134324</v>
      </c>
      <c r="S96" s="46">
        <f t="shared" si="29"/>
        <v>95018.927231816488</v>
      </c>
      <c r="T96" s="46">
        <f t="shared" si="30"/>
        <v>4.6527308579178239</v>
      </c>
      <c r="U96" s="46">
        <f t="shared" si="31"/>
        <v>0.94473813328908685</v>
      </c>
      <c r="V96" s="48">
        <f t="shared" si="32"/>
        <v>0.7147092677432092</v>
      </c>
    </row>
    <row r="97" spans="1:22">
      <c r="A97" s="19"/>
      <c r="B97" s="16"/>
      <c r="C97" s="43">
        <f>volt!U93/1000</f>
        <v>98.791323605333332</v>
      </c>
      <c r="D97" s="43">
        <f>volt!V93/1000</f>
        <v>96.636386002666669</v>
      </c>
      <c r="E97" s="43">
        <f>volt!W93/1000</f>
        <v>96.633392278666662</v>
      </c>
      <c r="F97" s="34">
        <f t="shared" si="17"/>
        <v>38</v>
      </c>
      <c r="G97" s="45">
        <f t="shared" si="18"/>
        <v>96.634889140666672</v>
      </c>
      <c r="H97" s="46">
        <f t="shared" si="19"/>
        <v>1.3882749738325132E-3</v>
      </c>
      <c r="I97" s="46">
        <f t="shared" si="20"/>
        <v>6.5258670239892819E-2</v>
      </c>
      <c r="J97" s="46">
        <f t="shared" si="16"/>
        <v>35.065258670239892</v>
      </c>
      <c r="K97" s="46">
        <f t="shared" si="21"/>
        <v>6.6785768652512942E-2</v>
      </c>
      <c r="L97" s="46">
        <f t="shared" si="22"/>
        <v>98.647304472061805</v>
      </c>
      <c r="M97" s="46">
        <f t="shared" si="23"/>
        <v>0.7733328678172241</v>
      </c>
      <c r="N97" s="47">
        <f t="shared" si="24"/>
        <v>94.967247491846109</v>
      </c>
      <c r="O97" s="46">
        <f t="shared" si="25"/>
        <v>0.24505217931004097</v>
      </c>
      <c r="P97" s="46">
        <f t="shared" si="26"/>
        <v>0.23368501093217969</v>
      </c>
      <c r="Q97" s="46">
        <f t="shared" si="27"/>
        <v>279.34902347162455</v>
      </c>
      <c r="R97" s="46">
        <f t="shared" si="28"/>
        <v>78.290560385695869</v>
      </c>
      <c r="S97" s="46">
        <f t="shared" si="29"/>
        <v>94967.247491846108</v>
      </c>
      <c r="T97" s="46">
        <f t="shared" si="30"/>
        <v>4.6588320603781135</v>
      </c>
      <c r="U97" s="46">
        <f t="shared" si="31"/>
        <v>0.94422430070340246</v>
      </c>
      <c r="V97" s="48">
        <f t="shared" si="32"/>
        <v>0.7156464777551157</v>
      </c>
    </row>
    <row r="98" spans="1:22">
      <c r="A98" s="19"/>
      <c r="B98" s="16"/>
      <c r="C98" s="43">
        <f>volt!U94/1000</f>
        <v>98.955290511333345</v>
      </c>
      <c r="D98" s="43">
        <f>volt!V94/1000</f>
        <v>96.625049437333317</v>
      </c>
      <c r="E98" s="43">
        <f>volt!W94/1000</f>
        <v>96.70479645733333</v>
      </c>
      <c r="F98" s="34">
        <f t="shared" si="17"/>
        <v>39</v>
      </c>
      <c r="G98" s="45">
        <f t="shared" si="18"/>
        <v>96.664922947333324</v>
      </c>
      <c r="H98" s="46">
        <f t="shared" si="19"/>
        <v>-3.4818437552765084E-2</v>
      </c>
      <c r="I98" s="46">
        <f t="shared" si="20"/>
        <v>0.47342040984229306</v>
      </c>
      <c r="J98" s="46">
        <f t="shared" si="16"/>
        <v>35.473420409842291</v>
      </c>
      <c r="K98" s="46">
        <f t="shared" si="21"/>
        <v>7.0800335386518518E-2</v>
      </c>
      <c r="L98" s="46">
        <f t="shared" si="22"/>
        <v>98.793131719643739</v>
      </c>
      <c r="M98" s="46">
        <f t="shared" si="23"/>
        <v>0.77168232877662701</v>
      </c>
      <c r="N98" s="47">
        <f t="shared" si="24"/>
        <v>94.897486771791336</v>
      </c>
      <c r="O98" s="46">
        <f t="shared" si="25"/>
        <v>0.22560719195833928</v>
      </c>
      <c r="P98" s="46">
        <f t="shared" si="26"/>
        <v>0.24042512619910614</v>
      </c>
      <c r="Q98" s="46">
        <f t="shared" si="27"/>
        <v>279.17252875624985</v>
      </c>
      <c r="R98" s="46">
        <f t="shared" si="28"/>
        <v>80.52322477828379</v>
      </c>
      <c r="S98" s="46">
        <f t="shared" si="29"/>
        <v>94897.486771791329</v>
      </c>
      <c r="T98" s="46">
        <f t="shared" si="30"/>
        <v>4.7916910972915048</v>
      </c>
      <c r="U98" s="46">
        <f t="shared" si="31"/>
        <v>0.9435306956042766</v>
      </c>
      <c r="V98" s="48">
        <f t="shared" si="32"/>
        <v>0.73605504809480049</v>
      </c>
    </row>
    <row r="99" spans="1:22">
      <c r="A99" s="19"/>
      <c r="B99" s="16"/>
      <c r="C99" s="43">
        <f>volt!U95/1000</f>
        <v>98.97795416433334</v>
      </c>
      <c r="D99" s="43">
        <f>volt!V95/1000</f>
        <v>96.644679350666664</v>
      </c>
      <c r="E99" s="43">
        <f>volt!W95/1000</f>
        <v>96.652973121333332</v>
      </c>
      <c r="F99" s="34">
        <f t="shared" si="17"/>
        <v>40</v>
      </c>
      <c r="G99" s="45">
        <f t="shared" si="18"/>
        <v>96.648826235999991</v>
      </c>
      <c r="H99" s="46">
        <f t="shared" si="19"/>
        <v>-3.5608909951988449E-3</v>
      </c>
      <c r="I99" s="46">
        <f t="shared" si="20"/>
        <v>0.12102294447105597</v>
      </c>
      <c r="J99" s="46">
        <f t="shared" si="16"/>
        <v>35.121022944471058</v>
      </c>
      <c r="K99" s="46">
        <f t="shared" si="21"/>
        <v>6.736226756386926E-2</v>
      </c>
      <c r="L99" s="46">
        <f t="shared" si="22"/>
        <v>98.821058825634466</v>
      </c>
      <c r="M99" s="46">
        <f t="shared" si="23"/>
        <v>0.77310528647161236</v>
      </c>
      <c r="N99" s="47">
        <f t="shared" si="24"/>
        <v>94.848165121736798</v>
      </c>
      <c r="O99" s="46">
        <f t="shared" si="25"/>
        <v>0.22188331845895073</v>
      </c>
      <c r="P99" s="46">
        <f t="shared" si="26"/>
        <v>0.2428251977567624</v>
      </c>
      <c r="Q99" s="46">
        <f t="shared" si="27"/>
        <v>279.10852471019251</v>
      </c>
      <c r="R99" s="46">
        <f t="shared" si="28"/>
        <v>81.317733965127132</v>
      </c>
      <c r="S99" s="46">
        <f t="shared" si="29"/>
        <v>94848.165121736805</v>
      </c>
      <c r="T99" s="46">
        <f t="shared" si="30"/>
        <v>4.8389699116683014</v>
      </c>
      <c r="U99" s="46">
        <f t="shared" si="31"/>
        <v>0.94304030863653521</v>
      </c>
      <c r="V99" s="48">
        <f t="shared" si="32"/>
        <v>0.74331758010769433</v>
      </c>
    </row>
    <row r="100" spans="1:22">
      <c r="A100" s="19"/>
      <c r="B100" s="16"/>
      <c r="C100" s="43">
        <f>volt!U96/1000</f>
        <v>99.260659536666665</v>
      </c>
      <c r="D100" s="43">
        <f>volt!V96/1000</f>
        <v>96.671081003333327</v>
      </c>
      <c r="E100" s="43">
        <f>volt!W96/1000</f>
        <v>96.870309884333324</v>
      </c>
      <c r="F100" s="34">
        <f t="shared" si="17"/>
        <v>41</v>
      </c>
      <c r="G100" s="45">
        <f t="shared" si="18"/>
        <v>96.770695443833318</v>
      </c>
      <c r="H100" s="46">
        <f t="shared" si="19"/>
        <v>-8.0012752622987571E-2</v>
      </c>
      <c r="I100" s="46">
        <f t="shared" si="20"/>
        <v>0.98351739063692356</v>
      </c>
      <c r="J100" s="46">
        <f t="shared" si="16"/>
        <v>35.983517390636926</v>
      </c>
      <c r="K100" s="46">
        <f t="shared" si="21"/>
        <v>7.5134889654724923E-2</v>
      </c>
      <c r="L100" s="46">
        <f t="shared" si="22"/>
        <v>99.07357635930741</v>
      </c>
      <c r="M100" s="46">
        <f t="shared" si="23"/>
        <v>0.76967258639334357</v>
      </c>
      <c r="N100" s="47">
        <f t="shared" si="24"/>
        <v>94.854238340475717</v>
      </c>
      <c r="O100" s="46">
        <f t="shared" si="25"/>
        <v>0.18821196876420798</v>
      </c>
      <c r="P100" s="46">
        <f t="shared" si="26"/>
        <v>0.25012311822568412</v>
      </c>
      <c r="Q100" s="46">
        <f t="shared" si="27"/>
        <v>278.91018791279436</v>
      </c>
      <c r="R100" s="46">
        <f t="shared" si="28"/>
        <v>83.731908393372024</v>
      </c>
      <c r="S100" s="46">
        <f t="shared" si="29"/>
        <v>94854.238340475713</v>
      </c>
      <c r="T100" s="46">
        <f t="shared" si="30"/>
        <v>4.9826300562661068</v>
      </c>
      <c r="U100" s="46">
        <f t="shared" si="31"/>
        <v>0.94310069240955396</v>
      </c>
      <c r="V100" s="48">
        <f t="shared" si="32"/>
        <v>0.76538531621468464</v>
      </c>
    </row>
    <row r="101" spans="1:22">
      <c r="A101" s="19"/>
      <c r="B101" s="16"/>
      <c r="C101" s="43">
        <f>volt!U97/1000</f>
        <v>99.396333224333347</v>
      </c>
      <c r="D101" s="43">
        <f>volt!V97/1000</f>
        <v>96.691773719666685</v>
      </c>
      <c r="E101" s="43">
        <f>volt!W97/1000</f>
        <v>96.957146920666659</v>
      </c>
      <c r="F101" s="34">
        <f t="shared" si="17"/>
        <v>42</v>
      </c>
      <c r="G101" s="45">
        <f t="shared" si="18"/>
        <v>96.824460320166679</v>
      </c>
      <c r="H101" s="46">
        <f t="shared" si="19"/>
        <v>-0.10318285968565773</v>
      </c>
      <c r="I101" s="46">
        <f t="shared" si="20"/>
        <v>1.2452674397905334</v>
      </c>
      <c r="J101" s="46">
        <f t="shared" si="16"/>
        <v>36.245267439790531</v>
      </c>
      <c r="K101" s="46">
        <f t="shared" si="21"/>
        <v>7.7056491910984556E-2</v>
      </c>
      <c r="L101" s="46">
        <f t="shared" si="22"/>
        <v>99.198153720697348</v>
      </c>
      <c r="M101" s="46">
        <f t="shared" si="23"/>
        <v>0.76866611582958444</v>
      </c>
      <c r="N101" s="47">
        <f t="shared" si="24"/>
        <v>94.847548764513533</v>
      </c>
      <c r="O101" s="46">
        <f t="shared" si="25"/>
        <v>0.17160049692541771</v>
      </c>
      <c r="P101" s="46">
        <f t="shared" si="26"/>
        <v>0.25393228203721507</v>
      </c>
      <c r="Q101" s="46">
        <f t="shared" si="27"/>
        <v>278.80444840072863</v>
      </c>
      <c r="R101" s="46">
        <f t="shared" si="28"/>
        <v>84.99095930118736</v>
      </c>
      <c r="S101" s="46">
        <f t="shared" si="29"/>
        <v>94847.548764513529</v>
      </c>
      <c r="T101" s="46">
        <f t="shared" si="30"/>
        <v>5.0575523292206119</v>
      </c>
      <c r="U101" s="46">
        <f t="shared" si="31"/>
        <v>0.94303418042408826</v>
      </c>
      <c r="V101" s="48">
        <f t="shared" si="32"/>
        <v>0.77689417939120942</v>
      </c>
    </row>
    <row r="102" spans="1:22">
      <c r="A102" s="19"/>
      <c r="B102" s="16"/>
      <c r="C102" s="43">
        <f>volt!U98/1000</f>
        <v>99.506848337999998</v>
      </c>
      <c r="D102" s="43">
        <f>volt!V98/1000</f>
        <v>96.779864407666665</v>
      </c>
      <c r="E102" s="43">
        <f>volt!W98/1000</f>
        <v>97.006099027333335</v>
      </c>
      <c r="F102" s="34">
        <f t="shared" si="17"/>
        <v>43</v>
      </c>
      <c r="G102" s="45">
        <f t="shared" si="18"/>
        <v>96.892981717499993</v>
      </c>
      <c r="H102" s="46">
        <f t="shared" si="19"/>
        <v>-8.6551707685602386E-2</v>
      </c>
      <c r="I102" s="46">
        <f t="shared" si="20"/>
        <v>1.0573721498667008</v>
      </c>
      <c r="J102" s="46">
        <f t="shared" si="16"/>
        <v>36.057372149866701</v>
      </c>
      <c r="K102" s="46">
        <f t="shared" si="21"/>
        <v>7.569813242579719E-2</v>
      </c>
      <c r="L102" s="46">
        <f t="shared" si="22"/>
        <v>99.30898351641801</v>
      </c>
      <c r="M102" s="46">
        <f t="shared" si="23"/>
        <v>0.76938683592163704</v>
      </c>
      <c r="N102" s="47">
        <f t="shared" si="24"/>
        <v>94.881907148832312</v>
      </c>
      <c r="O102" s="46">
        <f t="shared" si="25"/>
        <v>0.15682216152023823</v>
      </c>
      <c r="P102" s="46">
        <f t="shared" si="26"/>
        <v>0.25607304969528699</v>
      </c>
      <c r="Q102" s="46">
        <f t="shared" si="27"/>
        <v>278.74435658360903</v>
      </c>
      <c r="R102" s="46">
        <f t="shared" si="28"/>
        <v>85.698235825070356</v>
      </c>
      <c r="S102" s="46">
        <f t="shared" si="29"/>
        <v>94881.90714883231</v>
      </c>
      <c r="T102" s="46">
        <f t="shared" si="30"/>
        <v>5.099640194332137</v>
      </c>
      <c r="U102" s="46">
        <f t="shared" si="31"/>
        <v>0.94337579316177966</v>
      </c>
      <c r="V102" s="48">
        <f t="shared" si="32"/>
        <v>0.78335932602730662</v>
      </c>
    </row>
    <row r="103" spans="1:22">
      <c r="A103" s="19"/>
      <c r="B103" s="16"/>
      <c r="C103" s="43">
        <f>volt!U99/1000</f>
        <v>99.51264655766667</v>
      </c>
      <c r="D103" s="43">
        <f>volt!V99/1000</f>
        <v>96.872223730666661</v>
      </c>
      <c r="E103" s="43">
        <f>volt!W99/1000</f>
        <v>96.948939205666676</v>
      </c>
      <c r="F103" s="34">
        <f t="shared" si="17"/>
        <v>44</v>
      </c>
      <c r="G103" s="45">
        <f t="shared" si="18"/>
        <v>96.910581468166669</v>
      </c>
      <c r="H103" s="46">
        <f t="shared" si="19"/>
        <v>-2.9482534971773416E-2</v>
      </c>
      <c r="I103" s="46">
        <f t="shared" si="20"/>
        <v>0.41323908816475252</v>
      </c>
      <c r="J103" s="46">
        <f t="shared" si="16"/>
        <v>35.413239088164751</v>
      </c>
      <c r="K103" s="46">
        <f t="shared" si="21"/>
        <v>7.0238497034983582E-2</v>
      </c>
      <c r="L103" s="46">
        <f t="shared" si="22"/>
        <v>99.329881416592997</v>
      </c>
      <c r="M103" s="46">
        <f t="shared" si="23"/>
        <v>0.77192342269150294</v>
      </c>
      <c r="N103" s="47">
        <f t="shared" si="24"/>
        <v>94.901986478213757</v>
      </c>
      <c r="O103" s="46">
        <f t="shared" si="25"/>
        <v>0.15403558074526102</v>
      </c>
      <c r="P103" s="46">
        <f t="shared" si="26"/>
        <v>0.25606968381479472</v>
      </c>
      <c r="Q103" s="46">
        <f t="shared" si="27"/>
        <v>278.74445144015908</v>
      </c>
      <c r="R103" s="46">
        <f t="shared" si="28"/>
        <v>85.697123969946247</v>
      </c>
      <c r="S103" s="46">
        <f t="shared" si="29"/>
        <v>94901.986478213759</v>
      </c>
      <c r="T103" s="46">
        <f t="shared" si="30"/>
        <v>5.099574031230568</v>
      </c>
      <c r="U103" s="46">
        <f t="shared" si="31"/>
        <v>0.94357543452492876</v>
      </c>
      <c r="V103" s="48">
        <f t="shared" si="32"/>
        <v>0.7833491626666228</v>
      </c>
    </row>
    <row r="104" spans="1:22">
      <c r="A104" s="19"/>
      <c r="B104" s="16"/>
      <c r="C104" s="43">
        <f>volt!U100/1000</f>
        <v>99.707529547666667</v>
      </c>
      <c r="D104" s="43">
        <f>volt!V100/1000</f>
        <v>96.970512681333332</v>
      </c>
      <c r="E104" s="43">
        <f>volt!W100/1000</f>
        <v>97.066488981999996</v>
      </c>
      <c r="F104" s="34">
        <f t="shared" si="17"/>
        <v>45</v>
      </c>
      <c r="G104" s="45">
        <f t="shared" si="18"/>
        <v>97.018500831666671</v>
      </c>
      <c r="H104" s="46">
        <f t="shared" si="19"/>
        <v>-3.5691809498200819E-2</v>
      </c>
      <c r="I104" s="46">
        <f t="shared" si="20"/>
        <v>0.4832717150585859</v>
      </c>
      <c r="J104" s="46">
        <f t="shared" si="16"/>
        <v>35.483271715058585</v>
      </c>
      <c r="K104" s="46">
        <f t="shared" si="21"/>
        <v>7.0891302861607136E-2</v>
      </c>
      <c r="L104" s="46">
        <f t="shared" si="22"/>
        <v>99.516900798557145</v>
      </c>
      <c r="M104" s="46">
        <f t="shared" si="23"/>
        <v>0.77164294044861537</v>
      </c>
      <c r="N104" s="47">
        <f t="shared" si="24"/>
        <v>94.943530806301666</v>
      </c>
      <c r="O104" s="46">
        <f t="shared" si="25"/>
        <v>0.12909792624572913</v>
      </c>
      <c r="P104" s="46">
        <f t="shared" si="26"/>
        <v>0.26011751356863921</v>
      </c>
      <c r="Q104" s="46">
        <f t="shared" si="27"/>
        <v>278.62952283576311</v>
      </c>
      <c r="R104" s="46">
        <f t="shared" si="28"/>
        <v>87.033836080870827</v>
      </c>
      <c r="S104" s="46">
        <f t="shared" si="29"/>
        <v>94943.530806301671</v>
      </c>
      <c r="T104" s="46">
        <f t="shared" si="30"/>
        <v>5.1791176851167009</v>
      </c>
      <c r="U104" s="46">
        <f t="shared" si="31"/>
        <v>0.94398849445003996</v>
      </c>
      <c r="V104" s="48">
        <f t="shared" si="32"/>
        <v>0.79556791942660843</v>
      </c>
    </row>
    <row r="105" spans="1:22">
      <c r="A105" s="19"/>
      <c r="B105" s="16"/>
      <c r="C105" s="43">
        <f>volt!U101/1000</f>
        <v>99.812199916333356</v>
      </c>
      <c r="D105" s="43">
        <f>volt!V101/1000</f>
        <v>97.020115962333335</v>
      </c>
      <c r="E105" s="43">
        <f>volt!W101/1000</f>
        <v>97.095577830000011</v>
      </c>
      <c r="F105" s="34">
        <f t="shared" si="17"/>
        <v>46</v>
      </c>
      <c r="G105" s="45">
        <f t="shared" si="18"/>
        <v>97.057846896166666</v>
      </c>
      <c r="H105" s="46">
        <f t="shared" si="19"/>
        <v>-2.739731149716906E-2</v>
      </c>
      <c r="I105" s="46">
        <f t="shared" si="20"/>
        <v>0.38972341928796372</v>
      </c>
      <c r="J105" s="46">
        <f t="shared" si="16"/>
        <v>35.389723419287961</v>
      </c>
      <c r="K105" s="46">
        <f t="shared" si="21"/>
        <v>7.0016108762079546E-2</v>
      </c>
      <c r="L105" s="46">
        <f t="shared" si="22"/>
        <v>99.619350835704196</v>
      </c>
      <c r="M105" s="46">
        <f t="shared" si="23"/>
        <v>0.77201784818598662</v>
      </c>
      <c r="N105" s="47">
        <f t="shared" si="24"/>
        <v>94.931437204393006</v>
      </c>
      <c r="O105" s="46">
        <f t="shared" si="25"/>
        <v>0.1154369698089948</v>
      </c>
      <c r="P105" s="46">
        <f t="shared" si="26"/>
        <v>0.26331663459129495</v>
      </c>
      <c r="Q105" s="46">
        <f t="shared" si="27"/>
        <v>278.53748448978331</v>
      </c>
      <c r="R105" s="46">
        <f t="shared" si="28"/>
        <v>88.089690997444436</v>
      </c>
      <c r="S105" s="46">
        <f t="shared" si="29"/>
        <v>94931.437204393005</v>
      </c>
      <c r="T105" s="46">
        <f t="shared" si="30"/>
        <v>5.2419483854234485</v>
      </c>
      <c r="U105" s="46">
        <f t="shared" si="31"/>
        <v>0.94386825222857118</v>
      </c>
      <c r="V105" s="48">
        <f t="shared" si="32"/>
        <v>0.80521938760289669</v>
      </c>
    </row>
    <row r="106" spans="1:22">
      <c r="A106" s="19"/>
      <c r="B106" s="16"/>
      <c r="C106" s="43">
        <f>volt!U102/1000</f>
        <v>100.03567853933333</v>
      </c>
      <c r="D106" s="43">
        <f>volt!V102/1000</f>
        <v>97.076206407000001</v>
      </c>
      <c r="E106" s="43">
        <f>volt!W102/1000</f>
        <v>97.229160598000007</v>
      </c>
      <c r="F106" s="34">
        <f t="shared" si="17"/>
        <v>47</v>
      </c>
      <c r="G106" s="45">
        <f t="shared" si="18"/>
        <v>97.152683502499997</v>
      </c>
      <c r="H106" s="46">
        <f t="shared" si="19"/>
        <v>-5.3053921025133031E-2</v>
      </c>
      <c r="I106" s="46">
        <f t="shared" si="20"/>
        <v>0.67916228535533352</v>
      </c>
      <c r="J106" s="46">
        <f t="shared" si="16"/>
        <v>35.679162285355332</v>
      </c>
      <c r="K106" s="46">
        <f t="shared" si="21"/>
        <v>7.2641251712884672E-2</v>
      </c>
      <c r="L106" s="46">
        <f t="shared" si="22"/>
        <v>99.826254171175719</v>
      </c>
      <c r="M106" s="46">
        <f t="shared" si="23"/>
        <v>0.77086431567189484</v>
      </c>
      <c r="N106" s="47">
        <f t="shared" si="24"/>
        <v>94.930285506345996</v>
      </c>
      <c r="O106" s="46">
        <f t="shared" si="25"/>
        <v>8.7847936840324173E-2</v>
      </c>
      <c r="P106" s="46">
        <f t="shared" si="26"/>
        <v>0.26899666178271453</v>
      </c>
      <c r="Q106" s="46">
        <f t="shared" si="27"/>
        <v>278.37145265117022</v>
      </c>
      <c r="R106" s="46">
        <f t="shared" si="28"/>
        <v>89.963056994518737</v>
      </c>
      <c r="S106" s="46">
        <f t="shared" si="29"/>
        <v>94930.285506346001</v>
      </c>
      <c r="T106" s="46">
        <f t="shared" si="30"/>
        <v>5.3534266725246678</v>
      </c>
      <c r="U106" s="46">
        <f t="shared" si="31"/>
        <v>0.94385680131984451</v>
      </c>
      <c r="V106" s="48">
        <f t="shared" si="32"/>
        <v>0.82234364588828479</v>
      </c>
    </row>
    <row r="107" spans="1:22">
      <c r="A107" s="19"/>
      <c r="B107" s="16"/>
      <c r="C107" s="43">
        <f>volt!U103/1000</f>
        <v>99.957579951666659</v>
      </c>
      <c r="D107" s="43">
        <f>volt!V103/1000</f>
        <v>97.121291323333338</v>
      </c>
      <c r="E107" s="43">
        <f>volt!W103/1000</f>
        <v>97.132668464666679</v>
      </c>
      <c r="F107" s="34">
        <f t="shared" si="17"/>
        <v>48</v>
      </c>
      <c r="G107" s="45">
        <f t="shared" si="18"/>
        <v>97.126979894000016</v>
      </c>
      <c r="H107" s="46">
        <f t="shared" si="19"/>
        <v>-4.0193390452763402E-3</v>
      </c>
      <c r="I107" s="46">
        <f t="shared" si="20"/>
        <v>0.12618893110169294</v>
      </c>
      <c r="J107" s="46">
        <f t="shared" si="16"/>
        <v>35.126188931101694</v>
      </c>
      <c r="K107" s="46">
        <f t="shared" si="21"/>
        <v>6.741522969705685E-2</v>
      </c>
      <c r="L107" s="46">
        <f t="shared" si="22"/>
        <v>99.766754398598565</v>
      </c>
      <c r="M107" s="46">
        <f t="shared" si="23"/>
        <v>0.7730842357553791</v>
      </c>
      <c r="N107" s="47">
        <f t="shared" si="24"/>
        <v>94.938687611689673</v>
      </c>
      <c r="O107" s="46">
        <f t="shared" si="25"/>
        <v>9.57817924425962E-2</v>
      </c>
      <c r="P107" s="46">
        <f t="shared" si="26"/>
        <v>0.26714599120261578</v>
      </c>
      <c r="Q107" s="46">
        <f t="shared" si="27"/>
        <v>278.4259166014038</v>
      </c>
      <c r="R107" s="46">
        <f t="shared" si="28"/>
        <v>89.352859762739044</v>
      </c>
      <c r="S107" s="46">
        <f t="shared" si="29"/>
        <v>94938.687611689675</v>
      </c>
      <c r="T107" s="46">
        <f t="shared" si="30"/>
        <v>5.317115699495937</v>
      </c>
      <c r="U107" s="46">
        <f t="shared" si="31"/>
        <v>0.94394034035305963</v>
      </c>
      <c r="V107" s="48">
        <f t="shared" si="32"/>
        <v>0.81676589171833447</v>
      </c>
    </row>
    <row r="108" spans="1:22">
      <c r="A108" s="19"/>
      <c r="B108" s="16"/>
      <c r="C108" s="43">
        <f>volt!U104/1000</f>
        <v>100.11210221500001</v>
      </c>
      <c r="D108" s="43">
        <f>volt!V104/1000</f>
        <v>97.153564527</v>
      </c>
      <c r="E108" s="43">
        <f>volt!W104/1000</f>
        <v>97.213745391333347</v>
      </c>
      <c r="F108" s="34">
        <f t="shared" si="17"/>
        <v>49</v>
      </c>
      <c r="G108" s="45">
        <f t="shared" si="18"/>
        <v>97.183654959166674</v>
      </c>
      <c r="H108" s="46">
        <f t="shared" si="19"/>
        <v>-2.0550434778522808E-2</v>
      </c>
      <c r="I108" s="46">
        <f t="shared" si="20"/>
        <v>0.31251987740552889</v>
      </c>
      <c r="J108" s="46">
        <f t="shared" si="16"/>
        <v>35.312519877405528</v>
      </c>
      <c r="K108" s="46">
        <f t="shared" si="21"/>
        <v>6.9274772758169054E-2</v>
      </c>
      <c r="L108" s="46">
        <f t="shared" si="22"/>
        <v>99.909234696817876</v>
      </c>
      <c r="M108" s="46">
        <f t="shared" si="23"/>
        <v>0.77232870720406854</v>
      </c>
      <c r="N108" s="47">
        <f t="shared" si="24"/>
        <v>94.921931075953609</v>
      </c>
      <c r="O108" s="46">
        <f t="shared" si="25"/>
        <v>7.6783096090020764E-2</v>
      </c>
      <c r="P108" s="46">
        <f t="shared" si="26"/>
        <v>0.27146106705064016</v>
      </c>
      <c r="Q108" s="46">
        <f t="shared" si="27"/>
        <v>278.29837669064887</v>
      </c>
      <c r="R108" s="46">
        <f t="shared" si="28"/>
        <v>90.775333810933191</v>
      </c>
      <c r="S108" s="46">
        <f t="shared" si="29"/>
        <v>94921.931075953602</v>
      </c>
      <c r="T108" s="46">
        <f t="shared" si="30"/>
        <v>5.4017627842547471</v>
      </c>
      <c r="U108" s="46">
        <f t="shared" si="31"/>
        <v>0.94377373630107875</v>
      </c>
      <c r="V108" s="48">
        <f t="shared" si="32"/>
        <v>0.82976859009312087</v>
      </c>
    </row>
    <row r="109" spans="1:22">
      <c r="A109" s="19"/>
      <c r="B109" s="16"/>
      <c r="C109" s="43">
        <f>volt!U105/1000</f>
        <v>100.04541978100001</v>
      </c>
      <c r="D109" s="43">
        <f>volt!V105/1000</f>
        <v>97.174106244000015</v>
      </c>
      <c r="E109" s="43">
        <f>volt!W105/1000</f>
        <v>97.135069000666675</v>
      </c>
      <c r="F109" s="34">
        <f t="shared" si="17"/>
        <v>50</v>
      </c>
      <c r="G109" s="45">
        <f t="shared" si="18"/>
        <v>97.154587622333338</v>
      </c>
      <c r="H109" s="46">
        <f t="shared" si="19"/>
        <v>1.3503808312186737E-2</v>
      </c>
      <c r="I109" s="46">
        <f t="shared" si="20"/>
        <v>-7.1212525251843822E-2</v>
      </c>
      <c r="J109" s="46">
        <f t="shared" si="16"/>
        <v>34.928787474748155</v>
      </c>
      <c r="K109" s="46">
        <f t="shared" si="21"/>
        <v>6.5338062015860468E-2</v>
      </c>
      <c r="L109" s="46">
        <f t="shared" si="22"/>
        <v>99.856538410139606</v>
      </c>
      <c r="M109" s="46">
        <f t="shared" si="23"/>
        <v>0.77389247521798987</v>
      </c>
      <c r="N109" s="47">
        <f t="shared" si="24"/>
        <v>94.917394367623018</v>
      </c>
      <c r="O109" s="46">
        <f t="shared" si="25"/>
        <v>8.3809757053122713E-2</v>
      </c>
      <c r="P109" s="46">
        <f t="shared" si="26"/>
        <v>0.27017706978280881</v>
      </c>
      <c r="Q109" s="46">
        <f t="shared" si="27"/>
        <v>278.33652888470306</v>
      </c>
      <c r="R109" s="46">
        <f t="shared" si="28"/>
        <v>90.352163618982928</v>
      </c>
      <c r="S109" s="46">
        <f t="shared" si="29"/>
        <v>94917.394367623012</v>
      </c>
      <c r="T109" s="46">
        <f t="shared" si="30"/>
        <v>5.3765812189735458</v>
      </c>
      <c r="U109" s="46">
        <f t="shared" si="31"/>
        <v>0.94372862948410685</v>
      </c>
      <c r="V109" s="48">
        <f t="shared" si="32"/>
        <v>0.8259004320946568</v>
      </c>
    </row>
    <row r="110" spans="1:22">
      <c r="A110" s="19"/>
      <c r="B110" s="16"/>
      <c r="C110" s="43">
        <f>volt!U106/1000</f>
        <v>100.09221263500001</v>
      </c>
      <c r="D110" s="43">
        <f>volt!V106/1000</f>
        <v>97.217942511999993</v>
      </c>
      <c r="E110" s="43">
        <f>volt!W106/1000</f>
        <v>97.143659153999991</v>
      </c>
      <c r="F110" s="34">
        <f t="shared" si="17"/>
        <v>51</v>
      </c>
      <c r="G110" s="45">
        <f t="shared" si="18"/>
        <v>97.180800832999992</v>
      </c>
      <c r="H110" s="46">
        <f t="shared" si="19"/>
        <v>2.5514548628597596E-2</v>
      </c>
      <c r="I110" s="46">
        <f t="shared" si="20"/>
        <v>-0.20644644611933885</v>
      </c>
      <c r="J110" s="46">
        <f t="shared" si="16"/>
        <v>34.793553553880663</v>
      </c>
      <c r="K110" s="46">
        <f t="shared" si="21"/>
        <v>6.3852355058365007E-2</v>
      </c>
      <c r="L110" s="46">
        <f t="shared" si="22"/>
        <v>99.90631213489759</v>
      </c>
      <c r="M110" s="46">
        <f t="shared" si="23"/>
        <v>0.77445061271056193</v>
      </c>
      <c r="N110" s="47">
        <f t="shared" si="24"/>
        <v>94.92605617908832</v>
      </c>
      <c r="O110" s="46">
        <f t="shared" si="25"/>
        <v>7.7172798155423217E-2</v>
      </c>
      <c r="P110" s="46">
        <f t="shared" si="26"/>
        <v>0.27126686201687455</v>
      </c>
      <c r="Q110" s="46">
        <f t="shared" si="27"/>
        <v>278.30415816129999</v>
      </c>
      <c r="R110" s="46">
        <f t="shared" si="28"/>
        <v>90.711334760041183</v>
      </c>
      <c r="S110" s="46">
        <f t="shared" si="29"/>
        <v>94926.056179088322</v>
      </c>
      <c r="T110" s="46">
        <f t="shared" si="30"/>
        <v>5.3979543962618575</v>
      </c>
      <c r="U110" s="46">
        <f t="shared" si="31"/>
        <v>0.94381475067946274</v>
      </c>
      <c r="V110" s="48">
        <f t="shared" si="32"/>
        <v>0.82918358092822408</v>
      </c>
    </row>
    <row r="111" spans="1:22">
      <c r="A111" s="19"/>
      <c r="B111" s="16"/>
      <c r="C111" s="43">
        <f>volt!U107/1000</f>
        <v>100.131538173</v>
      </c>
      <c r="D111" s="43">
        <f>volt!V107/1000</f>
        <v>97.293906792000001</v>
      </c>
      <c r="E111" s="43">
        <f>volt!W107/1000</f>
        <v>97.155179373333326</v>
      </c>
      <c r="F111" s="34">
        <f t="shared" si="17"/>
        <v>52</v>
      </c>
      <c r="G111" s="45">
        <f t="shared" si="18"/>
        <v>97.224543082666656</v>
      </c>
      <c r="H111" s="46">
        <f t="shared" si="19"/>
        <v>4.7721930844667589E-2</v>
      </c>
      <c r="I111" s="46">
        <f t="shared" si="20"/>
        <v>-0.45633298410241785</v>
      </c>
      <c r="J111" s="46">
        <f t="shared" si="16"/>
        <v>34.543667015897583</v>
      </c>
      <c r="K111" s="46">
        <f t="shared" si="21"/>
        <v>6.0975222049442696E-2</v>
      </c>
      <c r="L111" s="46">
        <f t="shared" si="22"/>
        <v>99.954283501870279</v>
      </c>
      <c r="M111" s="46">
        <f t="shared" si="23"/>
        <v>0.77549092106458639</v>
      </c>
      <c r="N111" s="47">
        <f t="shared" si="24"/>
        <v>94.970194782533824</v>
      </c>
      <c r="O111" s="46">
        <f t="shared" si="25"/>
        <v>7.0776170368125141E-2</v>
      </c>
      <c r="P111" s="46">
        <f t="shared" si="26"/>
        <v>0.27130741198435099</v>
      </c>
      <c r="Q111" s="46">
        <f t="shared" si="27"/>
        <v>278.3029513134569</v>
      </c>
      <c r="R111" s="46">
        <f t="shared" si="28"/>
        <v>90.724697912227967</v>
      </c>
      <c r="S111" s="46">
        <f t="shared" si="29"/>
        <v>94970.194782533828</v>
      </c>
      <c r="T111" s="46">
        <f t="shared" si="30"/>
        <v>5.3987495966222694</v>
      </c>
      <c r="U111" s="46">
        <f t="shared" si="31"/>
        <v>0.94425360452721629</v>
      </c>
      <c r="V111" s="48">
        <f t="shared" si="32"/>
        <v>0.82930573221628567</v>
      </c>
    </row>
    <row r="112" spans="1:22">
      <c r="A112" s="19"/>
      <c r="B112" s="16"/>
      <c r="C112" s="43">
        <f>volt!U108/1000</f>
        <v>100.22628701433334</v>
      </c>
      <c r="D112" s="43">
        <f>volt!V108/1000</f>
        <v>97.339903511999992</v>
      </c>
      <c r="E112" s="43">
        <f>volt!W108/1000</f>
        <v>97.195747255000001</v>
      </c>
      <c r="F112" s="34">
        <f t="shared" si="17"/>
        <v>53</v>
      </c>
      <c r="G112" s="45">
        <f t="shared" si="18"/>
        <v>97.267825383499996</v>
      </c>
      <c r="H112" s="46">
        <f t="shared" si="19"/>
        <v>4.8726762415162939E-2</v>
      </c>
      <c r="I112" s="46">
        <f t="shared" si="20"/>
        <v>-0.46763483211103785</v>
      </c>
      <c r="J112" s="46">
        <f t="shared" si="16"/>
        <v>34.532365167888962</v>
      </c>
      <c r="K112" s="46">
        <f t="shared" si="21"/>
        <v>6.0841101234247318E-2</v>
      </c>
      <c r="L112" s="46">
        <f t="shared" si="22"/>
        <v>100.04629095075417</v>
      </c>
      <c r="M112" s="46">
        <f t="shared" si="23"/>
        <v>0.77553823644025</v>
      </c>
      <c r="N112" s="47">
        <f t="shared" si="24"/>
        <v>94.973425267747359</v>
      </c>
      <c r="O112" s="46">
        <f t="shared" si="25"/>
        <v>5.8507656016551356E-2</v>
      </c>
      <c r="P112" s="46">
        <f t="shared" si="26"/>
        <v>0.27366458330042004</v>
      </c>
      <c r="Q112" s="46">
        <f t="shared" si="27"/>
        <v>278.23250531730542</v>
      </c>
      <c r="R112" s="46">
        <f t="shared" si="28"/>
        <v>91.501348719750311</v>
      </c>
      <c r="S112" s="46">
        <f t="shared" si="29"/>
        <v>94973.425267747356</v>
      </c>
      <c r="T112" s="46">
        <f t="shared" si="30"/>
        <v>5.4449657134054199</v>
      </c>
      <c r="U112" s="46">
        <f t="shared" si="31"/>
        <v>0.94428572404970679</v>
      </c>
      <c r="V112" s="48">
        <f t="shared" si="32"/>
        <v>0.83640502250250748</v>
      </c>
    </row>
    <row r="113" spans="1:22">
      <c r="A113" s="19"/>
      <c r="B113" s="16"/>
      <c r="C113" s="43">
        <f>volt!U109/1000</f>
        <v>100.26300131800001</v>
      </c>
      <c r="D113" s="43">
        <f>volt!V109/1000</f>
        <v>97.381184406666662</v>
      </c>
      <c r="E113" s="43">
        <f>volt!W109/1000</f>
        <v>97.184891890000017</v>
      </c>
      <c r="F113" s="34">
        <f t="shared" si="17"/>
        <v>54</v>
      </c>
      <c r="G113" s="45">
        <f t="shared" si="18"/>
        <v>97.283038148333333</v>
      </c>
      <c r="H113" s="46">
        <f t="shared" si="19"/>
        <v>6.5870786144179599E-2</v>
      </c>
      <c r="I113" s="46">
        <f t="shared" si="20"/>
        <v>-0.66039429191628374</v>
      </c>
      <c r="J113" s="46">
        <f t="shared" si="16"/>
        <v>34.339605708083717</v>
      </c>
      <c r="K113" s="46">
        <f t="shared" si="21"/>
        <v>5.850114990660138E-2</v>
      </c>
      <c r="L113" s="46">
        <f t="shared" si="22"/>
        <v>100.08867004589519</v>
      </c>
      <c r="M113" s="46">
        <f t="shared" si="23"/>
        <v>0.77634858013079444</v>
      </c>
      <c r="N113" s="47">
        <f t="shared" si="24"/>
        <v>94.969547972720548</v>
      </c>
      <c r="O113" s="46">
        <f t="shared" si="25"/>
        <v>5.2856716410558675E-2</v>
      </c>
      <c r="P113" s="46">
        <f t="shared" si="26"/>
        <v>0.2748920052743109</v>
      </c>
      <c r="Q113" s="46">
        <f t="shared" si="27"/>
        <v>278.19559576738283</v>
      </c>
      <c r="R113" s="46">
        <f t="shared" si="28"/>
        <v>91.9056478315009</v>
      </c>
      <c r="S113" s="46">
        <f t="shared" si="29"/>
        <v>94969.547972720553</v>
      </c>
      <c r="T113" s="46">
        <f t="shared" si="30"/>
        <v>5.469024318357623</v>
      </c>
      <c r="U113" s="46">
        <f t="shared" si="31"/>
        <v>0.94424717353590337</v>
      </c>
      <c r="V113" s="48">
        <f t="shared" si="32"/>
        <v>0.84010068177303043</v>
      </c>
    </row>
    <row r="114" spans="1:22">
      <c r="A114" s="19"/>
      <c r="B114" s="16"/>
      <c r="C114" s="43">
        <f>volt!U110/1000</f>
        <v>100.25984341099999</v>
      </c>
      <c r="D114" s="43">
        <f>volt!V110/1000</f>
        <v>97.417865629333349</v>
      </c>
      <c r="E114" s="43">
        <f>volt!W110/1000</f>
        <v>97.114511469333337</v>
      </c>
      <c r="F114" s="34">
        <f t="shared" si="17"/>
        <v>55</v>
      </c>
      <c r="G114" s="45">
        <f t="shared" si="18"/>
        <v>97.26618854933335</v>
      </c>
      <c r="H114" s="46">
        <f t="shared" si="19"/>
        <v>0.10133237598108664</v>
      </c>
      <c r="I114" s="46">
        <f t="shared" si="20"/>
        <v>-1.0586818389492396</v>
      </c>
      <c r="J114" s="46">
        <f t="shared" si="16"/>
        <v>33.941318161050759</v>
      </c>
      <c r="K114" s="46">
        <f t="shared" si="21"/>
        <v>5.3358789918445476E-2</v>
      </c>
      <c r="L114" s="46">
        <f t="shared" si="22"/>
        <v>100.10010561014799</v>
      </c>
      <c r="M114" s="46">
        <f t="shared" si="23"/>
        <v>0.77804162698667745</v>
      </c>
      <c r="N114" s="47">
        <f t="shared" si="24"/>
        <v>94.937000450125666</v>
      </c>
      <c r="O114" s="46">
        <f t="shared" si="25"/>
        <v>5.1331868304716768E-2</v>
      </c>
      <c r="P114" s="46">
        <f t="shared" si="26"/>
        <v>0.27609493558270654</v>
      </c>
      <c r="Q114" s="46">
        <f t="shared" si="27"/>
        <v>278.15927200153732</v>
      </c>
      <c r="R114" s="46">
        <f t="shared" si="28"/>
        <v>92.301801439145819</v>
      </c>
      <c r="S114" s="46">
        <f t="shared" si="29"/>
        <v>94937.000450125663</v>
      </c>
      <c r="T114" s="46">
        <f t="shared" si="30"/>
        <v>5.4925982092461059</v>
      </c>
      <c r="U114" s="46">
        <f t="shared" si="31"/>
        <v>0.94392356552815915</v>
      </c>
      <c r="V114" s="48">
        <f t="shared" si="32"/>
        <v>0.84372188377445156</v>
      </c>
    </row>
    <row r="115" spans="1:22">
      <c r="A115" s="19"/>
      <c r="B115" s="16"/>
      <c r="C115" s="43">
        <f>volt!U111/1000</f>
        <v>100.28173358033334</v>
      </c>
      <c r="D115" s="43">
        <f>volt!V111/1000</f>
        <v>97.425212327666657</v>
      </c>
      <c r="E115" s="43">
        <f>volt!W111/1000</f>
        <v>97.089264655666653</v>
      </c>
      <c r="F115" s="34">
        <f t="shared" si="17"/>
        <v>56</v>
      </c>
      <c r="G115" s="45">
        <f t="shared" si="18"/>
        <v>97.257238491666655</v>
      </c>
      <c r="H115" s="46">
        <f t="shared" si="19"/>
        <v>0.11107562160006754</v>
      </c>
      <c r="I115" s="46">
        <f t="shared" si="20"/>
        <v>-1.1680076849574235</v>
      </c>
      <c r="J115" s="46">
        <f t="shared" si="16"/>
        <v>33.831992315042577</v>
      </c>
      <c r="K115" s="46">
        <f t="shared" si="21"/>
        <v>5.187659390610052E-2</v>
      </c>
      <c r="L115" s="46">
        <f t="shared" si="22"/>
        <v>100.12483307684758</v>
      </c>
      <c r="M115" s="46">
        <f t="shared" si="23"/>
        <v>0.77851036747407809</v>
      </c>
      <c r="N115" s="47">
        <f t="shared" si="24"/>
        <v>94.902637708765212</v>
      </c>
      <c r="O115" s="46">
        <f t="shared" si="25"/>
        <v>4.8034643093474487E-2</v>
      </c>
      <c r="P115" s="46">
        <f t="shared" si="26"/>
        <v>0.2776900727744932</v>
      </c>
      <c r="Q115" s="46">
        <f t="shared" si="27"/>
        <v>278.11087526785161</v>
      </c>
      <c r="R115" s="46">
        <f t="shared" si="28"/>
        <v>92.826998157249832</v>
      </c>
      <c r="S115" s="46">
        <f t="shared" si="29"/>
        <v>94902.637708765207</v>
      </c>
      <c r="T115" s="46">
        <f t="shared" si="30"/>
        <v>5.5238510613939802</v>
      </c>
      <c r="U115" s="46">
        <f t="shared" si="31"/>
        <v>0.94358190947001008</v>
      </c>
      <c r="V115" s="48">
        <f t="shared" si="32"/>
        <v>0.84852265642939295</v>
      </c>
    </row>
    <row r="116" spans="1:22">
      <c r="A116" s="19"/>
      <c r="B116" s="16"/>
      <c r="C116" s="43">
        <f>volt!U112/1000</f>
        <v>100.36096040733334</v>
      </c>
      <c r="D116" s="43">
        <f>volt!V112/1000</f>
        <v>97.440956912000004</v>
      </c>
      <c r="E116" s="43">
        <f>volt!W112/1000</f>
        <v>97.159562704999999</v>
      </c>
      <c r="F116" s="34">
        <f t="shared" si="17"/>
        <v>57</v>
      </c>
      <c r="G116" s="45">
        <f t="shared" si="18"/>
        <v>97.300259808500002</v>
      </c>
      <c r="H116" s="46">
        <f t="shared" si="19"/>
        <v>9.1937841652092955E-2</v>
      </c>
      <c r="I116" s="46">
        <f t="shared" si="20"/>
        <v>-0.95322480937948861</v>
      </c>
      <c r="J116" s="46">
        <f t="shared" si="16"/>
        <v>34.046775190620508</v>
      </c>
      <c r="K116" s="46">
        <f t="shared" si="21"/>
        <v>5.4760004656288559E-2</v>
      </c>
      <c r="L116" s="46">
        <f t="shared" si="22"/>
        <v>100.19335642828972</v>
      </c>
      <c r="M116" s="46">
        <f t="shared" si="23"/>
        <v>0.77759104657297329</v>
      </c>
      <c r="N116" s="47">
        <f t="shared" si="24"/>
        <v>94.920286426606665</v>
      </c>
      <c r="O116" s="46">
        <f t="shared" si="25"/>
        <v>3.8897559837893718E-2</v>
      </c>
      <c r="P116" s="46">
        <f t="shared" si="26"/>
        <v>0.27898837339958732</v>
      </c>
      <c r="Q116" s="46">
        <f t="shared" si="27"/>
        <v>278.07129132040285</v>
      </c>
      <c r="R116" s="46">
        <f t="shared" si="28"/>
        <v>93.254360419824735</v>
      </c>
      <c r="S116" s="46">
        <f t="shared" si="29"/>
        <v>94920.286426606661</v>
      </c>
      <c r="T116" s="46">
        <f t="shared" si="30"/>
        <v>5.5492820839907147</v>
      </c>
      <c r="U116" s="46">
        <f t="shared" si="31"/>
        <v>0.94375738415946653</v>
      </c>
      <c r="V116" s="48">
        <f t="shared" si="32"/>
        <v>0.85242913374198948</v>
      </c>
    </row>
    <row r="117" spans="1:22">
      <c r="A117" s="19"/>
      <c r="B117" s="16"/>
      <c r="C117" s="43">
        <f>volt!U113/1000</f>
        <v>100.38643302733334</v>
      </c>
      <c r="D117" s="43">
        <f>volt!V113/1000</f>
        <v>97.449947180000009</v>
      </c>
      <c r="E117" s="43">
        <f>volt!W113/1000</f>
        <v>97.194517568666669</v>
      </c>
      <c r="F117" s="34">
        <f t="shared" si="17"/>
        <v>58</v>
      </c>
      <c r="G117" s="45">
        <f t="shared" si="18"/>
        <v>97.322232374333339</v>
      </c>
      <c r="H117" s="46">
        <f t="shared" si="19"/>
        <v>8.3359296684198156E-2</v>
      </c>
      <c r="I117" s="46">
        <f t="shared" si="20"/>
        <v>-0.85689062946522332</v>
      </c>
      <c r="J117" s="46">
        <f t="shared" si="16"/>
        <v>34.143109370534773</v>
      </c>
      <c r="K117" s="46">
        <f t="shared" si="21"/>
        <v>5.6015229074657391E-2</v>
      </c>
      <c r="L117" s="46">
        <f t="shared" si="22"/>
        <v>100.21479112582483</v>
      </c>
      <c r="M117" s="46">
        <f t="shared" si="23"/>
        <v>0.77718085570681095</v>
      </c>
      <c r="N117" s="47">
        <f t="shared" si="24"/>
        <v>94.940794288777425</v>
      </c>
      <c r="O117" s="46">
        <f t="shared" si="25"/>
        <v>3.6039401096168863E-2</v>
      </c>
      <c r="P117" s="46">
        <f t="shared" si="26"/>
        <v>0.27898286174390363</v>
      </c>
      <c r="Q117" s="46">
        <f t="shared" si="27"/>
        <v>278.07145973191035</v>
      </c>
      <c r="R117" s="46">
        <f t="shared" si="28"/>
        <v>93.252546338381862</v>
      </c>
      <c r="S117" s="46">
        <f t="shared" si="29"/>
        <v>94940.794288777426</v>
      </c>
      <c r="T117" s="46">
        <f t="shared" si="30"/>
        <v>5.5491741335463116</v>
      </c>
      <c r="U117" s="46">
        <f t="shared" si="31"/>
        <v>0.94396128626601938</v>
      </c>
      <c r="V117" s="48">
        <f t="shared" si="32"/>
        <v>0.85241255139810845</v>
      </c>
    </row>
    <row r="118" spans="1:22">
      <c r="A118" s="19"/>
      <c r="B118" s="16"/>
      <c r="C118" s="43">
        <f>volt!U114/1000</f>
        <v>100.37743037533333</v>
      </c>
      <c r="D118" s="43">
        <f>volt!V114/1000</f>
        <v>97.431891144333335</v>
      </c>
      <c r="E118" s="43">
        <f>volt!W114/1000</f>
        <v>97.206808548333342</v>
      </c>
      <c r="F118" s="34">
        <f t="shared" si="17"/>
        <v>59</v>
      </c>
      <c r="G118" s="45">
        <f t="shared" si="18"/>
        <v>97.319349846333338</v>
      </c>
      <c r="H118" s="46">
        <f t="shared" si="19"/>
        <v>7.3602573204177818E-2</v>
      </c>
      <c r="I118" s="46">
        <f t="shared" si="20"/>
        <v>-0.74728396000775121</v>
      </c>
      <c r="J118" s="46">
        <f t="shared" si="16"/>
        <v>34.252716039992251</v>
      </c>
      <c r="K118" s="46">
        <f t="shared" si="21"/>
        <v>5.741429457131262E-2</v>
      </c>
      <c r="L118" s="46">
        <f t="shared" si="22"/>
        <v>100.20185283901853</v>
      </c>
      <c r="M118" s="46">
        <f t="shared" si="23"/>
        <v>0.77671585942165422</v>
      </c>
      <c r="N118" s="47">
        <f t="shared" si="24"/>
        <v>94.944090200070477</v>
      </c>
      <c r="O118" s="46">
        <f t="shared" si="25"/>
        <v>3.7764626165373072E-2</v>
      </c>
      <c r="P118" s="46">
        <f t="shared" si="26"/>
        <v>0.27855656250473587</v>
      </c>
      <c r="Q118" s="46">
        <f t="shared" si="27"/>
        <v>278.08447606354133</v>
      </c>
      <c r="R118" s="46">
        <f t="shared" si="28"/>
        <v>93.11223114255921</v>
      </c>
      <c r="S118" s="46">
        <f t="shared" si="29"/>
        <v>94944.090200070481</v>
      </c>
      <c r="T118" s="46">
        <f t="shared" si="30"/>
        <v>5.5408244049246704</v>
      </c>
      <c r="U118" s="46">
        <f t="shared" si="31"/>
        <v>0.94399405629587763</v>
      </c>
      <c r="V118" s="48">
        <f t="shared" si="32"/>
        <v>0.85112994369711226</v>
      </c>
    </row>
    <row r="119" spans="1:22">
      <c r="A119" s="19"/>
      <c r="B119" s="16"/>
      <c r="C119" s="43">
        <f>volt!U115/1000</f>
        <v>100.37774442133332</v>
      </c>
      <c r="D119" s="43">
        <f>volt!V115/1000</f>
        <v>97.454988234666658</v>
      </c>
      <c r="E119" s="43">
        <f>volt!W115/1000</f>
        <v>97.163063486666672</v>
      </c>
      <c r="F119" s="34">
        <f t="shared" si="17"/>
        <v>60</v>
      </c>
      <c r="G119" s="45">
        <f t="shared" si="18"/>
        <v>97.309025860666665</v>
      </c>
      <c r="H119" s="46">
        <f t="shared" si="19"/>
        <v>9.5129202052522913E-2</v>
      </c>
      <c r="I119" s="46">
        <f t="shared" si="20"/>
        <v>-0.98905376197410488</v>
      </c>
      <c r="J119" s="46">
        <f t="shared" si="16"/>
        <v>34.010946238025895</v>
      </c>
      <c r="K119" s="46">
        <f t="shared" si="21"/>
        <v>5.4287106611058449E-2</v>
      </c>
      <c r="L119" s="46">
        <f t="shared" si="22"/>
        <v>100.21115256967107</v>
      </c>
      <c r="M119" s="46">
        <f t="shared" si="23"/>
        <v>0.777743953230847</v>
      </c>
      <c r="N119" s="47">
        <f t="shared" si="24"/>
        <v>94.922348555940914</v>
      </c>
      <c r="O119" s="46">
        <f t="shared" si="25"/>
        <v>3.6524575709017411E-2</v>
      </c>
      <c r="P119" s="46">
        <f t="shared" si="26"/>
        <v>0.27939338981098361</v>
      </c>
      <c r="Q119" s="46">
        <f t="shared" si="27"/>
        <v>278.05890728697017</v>
      </c>
      <c r="R119" s="46">
        <f t="shared" si="28"/>
        <v>93.387661178963683</v>
      </c>
      <c r="S119" s="46">
        <f t="shared" si="29"/>
        <v>94922.348555940916</v>
      </c>
      <c r="T119" s="46">
        <f t="shared" si="30"/>
        <v>5.5572144049153556</v>
      </c>
      <c r="U119" s="46">
        <f t="shared" si="31"/>
        <v>0.94377788715055044</v>
      </c>
      <c r="V119" s="48">
        <f t="shared" si="32"/>
        <v>0.85364762315233345</v>
      </c>
    </row>
    <row r="120" spans="1:22">
      <c r="A120" s="19"/>
      <c r="B120" s="16"/>
      <c r="C120" s="43">
        <f>volt!U116/1000</f>
        <v>100.39048073133333</v>
      </c>
      <c r="D120" s="43">
        <f>volt!V116/1000</f>
        <v>97.410728007000003</v>
      </c>
      <c r="E120" s="43">
        <f>volt!W116/1000</f>
        <v>97.240427819666678</v>
      </c>
      <c r="F120" s="34">
        <f t="shared" si="17"/>
        <v>61</v>
      </c>
      <c r="G120" s="45">
        <f t="shared" si="18"/>
        <v>97.325577913333348</v>
      </c>
      <c r="H120" s="46">
        <f t="shared" si="19"/>
        <v>5.5564628781429162E-2</v>
      </c>
      <c r="I120" s="46">
        <f t="shared" si="20"/>
        <v>-0.54453214316520548</v>
      </c>
      <c r="J120" s="46">
        <f t="shared" si="16"/>
        <v>34.455467856834794</v>
      </c>
      <c r="K120" s="46">
        <f t="shared" si="21"/>
        <v>5.9919471268026228E-2</v>
      </c>
      <c r="L120" s="46">
        <f t="shared" si="22"/>
        <v>100.20683337499088</v>
      </c>
      <c r="M120" s="46">
        <f t="shared" si="23"/>
        <v>0.775860754019284</v>
      </c>
      <c r="N120" s="47">
        <f t="shared" si="24"/>
        <v>94.947640101964055</v>
      </c>
      <c r="O120" s="46">
        <f t="shared" si="25"/>
        <v>3.7100508446681967E-2</v>
      </c>
      <c r="P120" s="46">
        <f t="shared" si="26"/>
        <v>0.27858862964337122</v>
      </c>
      <c r="Q120" s="46">
        <f t="shared" si="27"/>
        <v>278.0834975972644</v>
      </c>
      <c r="R120" s="46">
        <f t="shared" si="28"/>
        <v>93.122786293666067</v>
      </c>
      <c r="S120" s="46">
        <f t="shared" si="29"/>
        <v>94947.640101964062</v>
      </c>
      <c r="T120" s="46">
        <f t="shared" si="30"/>
        <v>5.5414525097196359</v>
      </c>
      <c r="U120" s="46">
        <f t="shared" si="31"/>
        <v>0.94402935166055923</v>
      </c>
      <c r="V120" s="48">
        <f t="shared" si="32"/>
        <v>0.85122642731754594</v>
      </c>
    </row>
    <row r="121" spans="1:22">
      <c r="A121" s="19"/>
      <c r="B121" s="16"/>
      <c r="C121" s="43">
        <f>volt!U117/1000</f>
        <v>100.39326643566666</v>
      </c>
      <c r="D121" s="43">
        <f>volt!V117/1000</f>
        <v>97.380621062999992</v>
      </c>
      <c r="E121" s="43">
        <f>volt!W117/1000</f>
        <v>97.247323476999995</v>
      </c>
      <c r="F121" s="34">
        <f t="shared" si="17"/>
        <v>62</v>
      </c>
      <c r="G121" s="45">
        <f t="shared" si="18"/>
        <v>97.313972269999994</v>
      </c>
      <c r="H121" s="46">
        <f t="shared" si="19"/>
        <v>4.3288357275583222E-2</v>
      </c>
      <c r="I121" s="46">
        <f t="shared" si="20"/>
        <v>-0.40646117141190574</v>
      </c>
      <c r="J121" s="46">
        <f t="shared" si="16"/>
        <v>34.593538828588095</v>
      </c>
      <c r="K121" s="46">
        <f t="shared" si="21"/>
        <v>6.1562957057492915E-2</v>
      </c>
      <c r="L121" s="46">
        <f t="shared" si="22"/>
        <v>100.20369598117834</v>
      </c>
      <c r="M121" s="46">
        <f t="shared" si="23"/>
        <v>0.77528239937317334</v>
      </c>
      <c r="N121" s="47">
        <f t="shared" si="24"/>
        <v>94.926649700866122</v>
      </c>
      <c r="O121" s="46">
        <f t="shared" si="25"/>
        <v>3.7518856759590519E-2</v>
      </c>
      <c r="P121" s="46">
        <f t="shared" si="26"/>
        <v>0.27908236516679175</v>
      </c>
      <c r="Q121" s="46">
        <f t="shared" si="27"/>
        <v>278.0684188722982</v>
      </c>
      <c r="R121" s="46">
        <f t="shared" si="28"/>
        <v>93.285296191591371</v>
      </c>
      <c r="S121" s="46">
        <f t="shared" si="29"/>
        <v>94926.649700866124</v>
      </c>
      <c r="T121" s="46">
        <f t="shared" si="30"/>
        <v>5.551122977255611</v>
      </c>
      <c r="U121" s="46">
        <f t="shared" si="31"/>
        <v>0.94382065184750119</v>
      </c>
      <c r="V121" s="48">
        <f t="shared" si="32"/>
        <v>0.85271191465443097</v>
      </c>
    </row>
    <row r="122" spans="1:22">
      <c r="A122" s="19"/>
      <c r="B122" s="16"/>
      <c r="C122" s="43">
        <f>volt!U118/1000</f>
        <v>100.387206511</v>
      </c>
      <c r="D122" s="43">
        <f>volt!V118/1000</f>
        <v>97.343573957333348</v>
      </c>
      <c r="E122" s="43">
        <f>volt!W118/1000</f>
        <v>97.251159627666652</v>
      </c>
      <c r="F122" s="34">
        <f t="shared" si="17"/>
        <v>63</v>
      </c>
      <c r="G122" s="45">
        <f t="shared" si="18"/>
        <v>97.2973667925</v>
      </c>
      <c r="H122" s="46">
        <f t="shared" si="19"/>
        <v>2.9909101470013816E-2</v>
      </c>
      <c r="I122" s="46">
        <f t="shared" si="20"/>
        <v>-0.25591201669401054</v>
      </c>
      <c r="J122" s="46">
        <f t="shared" si="16"/>
        <v>34.744087983305988</v>
      </c>
      <c r="K122" s="46">
        <f t="shared" si="21"/>
        <v>6.3296324231487039E-2</v>
      </c>
      <c r="L122" s="46">
        <f t="shared" si="22"/>
        <v>100.1916310143545</v>
      </c>
      <c r="M122" s="46">
        <f t="shared" si="23"/>
        <v>0.77465563624395717</v>
      </c>
      <c r="N122" s="47">
        <f t="shared" si="24"/>
        <v>94.903805039473525</v>
      </c>
      <c r="O122" s="46">
        <f t="shared" si="25"/>
        <v>3.9127631053685268E-2</v>
      </c>
      <c r="P122" s="46">
        <f t="shared" si="26"/>
        <v>0.27939481910881697</v>
      </c>
      <c r="Q122" s="46">
        <f t="shared" si="27"/>
        <v>278.05886355401475</v>
      </c>
      <c r="R122" s="46">
        <f t="shared" si="28"/>
        <v>93.38813157989793</v>
      </c>
      <c r="S122" s="46">
        <f t="shared" si="29"/>
        <v>94903.805039473518</v>
      </c>
      <c r="T122" s="46">
        <f t="shared" si="30"/>
        <v>5.5572423970378146</v>
      </c>
      <c r="U122" s="46">
        <f t="shared" si="31"/>
        <v>0.94359351580852002</v>
      </c>
      <c r="V122" s="48">
        <f t="shared" si="32"/>
        <v>0.85365192304200177</v>
      </c>
    </row>
    <row r="123" spans="1:22">
      <c r="A123" s="19"/>
      <c r="B123" s="16"/>
      <c r="C123" s="43">
        <f>volt!U119/1000</f>
        <v>100.37325472666667</v>
      </c>
      <c r="D123" s="43">
        <f>volt!V119/1000</f>
        <v>97.421716112333357</v>
      </c>
      <c r="E123" s="43">
        <f>volt!W119/1000</f>
        <v>97.127243723999996</v>
      </c>
      <c r="F123" s="34">
        <f t="shared" si="17"/>
        <v>64</v>
      </c>
      <c r="G123" s="45">
        <f t="shared" si="18"/>
        <v>97.274479918166676</v>
      </c>
      <c r="H123" s="46">
        <f t="shared" si="19"/>
        <v>9.5028650525239095E-2</v>
      </c>
      <c r="I123" s="46">
        <f t="shared" si="20"/>
        <v>-0.98792495891271015</v>
      </c>
      <c r="J123" s="46">
        <f t="shared" si="16"/>
        <v>34.012075041087293</v>
      </c>
      <c r="K123" s="46">
        <f t="shared" si="21"/>
        <v>5.4302055227043379E-2</v>
      </c>
      <c r="L123" s="46">
        <f t="shared" si="22"/>
        <v>100.20498488587934</v>
      </c>
      <c r="M123" s="46">
        <f t="shared" si="23"/>
        <v>0.77773913303716335</v>
      </c>
      <c r="N123" s="47">
        <f t="shared" si="24"/>
        <v>94.864441485126491</v>
      </c>
      <c r="O123" s="46">
        <f t="shared" si="25"/>
        <v>3.73469908290186E-2</v>
      </c>
      <c r="P123" s="46">
        <f t="shared" si="26"/>
        <v>0.28081453039452925</v>
      </c>
      <c r="Q123" s="46">
        <f t="shared" si="27"/>
        <v>278.01532027175051</v>
      </c>
      <c r="R123" s="46">
        <f t="shared" si="28"/>
        <v>93.855322566454277</v>
      </c>
      <c r="S123" s="46">
        <f t="shared" si="29"/>
        <v>94864.441485126488</v>
      </c>
      <c r="T123" s="46">
        <f t="shared" si="30"/>
        <v>5.5850435053165857</v>
      </c>
      <c r="U123" s="46">
        <f t="shared" si="31"/>
        <v>0.94320213851205037</v>
      </c>
      <c r="V123" s="48">
        <f t="shared" si="32"/>
        <v>0.85792247088737228</v>
      </c>
    </row>
    <row r="124" spans="1:22">
      <c r="A124" s="19"/>
      <c r="B124" s="16"/>
      <c r="C124" s="43">
        <f>volt!U120/1000</f>
        <v>100.385461811</v>
      </c>
      <c r="D124" s="43">
        <f>volt!V120/1000</f>
        <v>97.459489176333349</v>
      </c>
      <c r="E124" s="43">
        <f>volt!W120/1000</f>
        <v>97.140028931666677</v>
      </c>
      <c r="F124" s="34">
        <f t="shared" si="17"/>
        <v>65</v>
      </c>
      <c r="G124" s="45">
        <f t="shared" si="18"/>
        <v>97.29975905400002</v>
      </c>
      <c r="H124" s="46">
        <f t="shared" si="19"/>
        <v>0.10352916979510425</v>
      </c>
      <c r="I124" s="46">
        <f t="shared" si="20"/>
        <v>-1.0833354488415534</v>
      </c>
      <c r="J124" s="46">
        <f t="shared" si="16"/>
        <v>33.916664551158448</v>
      </c>
      <c r="K124" s="46">
        <f t="shared" si="21"/>
        <v>5.3027162337025265E-2</v>
      </c>
      <c r="L124" s="46">
        <f t="shared" si="22"/>
        <v>100.22183574998076</v>
      </c>
      <c r="M124" s="46">
        <f t="shared" si="23"/>
        <v>0.77814718854465381</v>
      </c>
      <c r="N124" s="47">
        <f t="shared" si="24"/>
        <v>94.898628128956005</v>
      </c>
      <c r="O124" s="46">
        <f t="shared" si="25"/>
        <v>3.51000524498708E-2</v>
      </c>
      <c r="P124" s="46">
        <f t="shared" si="26"/>
        <v>0.28031761618628598</v>
      </c>
      <c r="Q124" s="46">
        <f t="shared" si="27"/>
        <v>278.03058444086292</v>
      </c>
      <c r="R124" s="46">
        <f t="shared" si="28"/>
        <v>93.691813187205966</v>
      </c>
      <c r="S124" s="46">
        <f t="shared" si="29"/>
        <v>94898.628128955999</v>
      </c>
      <c r="T124" s="46">
        <f t="shared" si="30"/>
        <v>5.5753135617006278</v>
      </c>
      <c r="U124" s="46">
        <f t="shared" si="31"/>
        <v>0.94354204369742589</v>
      </c>
      <c r="V124" s="48">
        <f t="shared" si="32"/>
        <v>0.85642784738790434</v>
      </c>
    </row>
    <row r="125" spans="1:22">
      <c r="A125" s="19"/>
      <c r="B125" s="16"/>
      <c r="C125" s="43">
        <f>volt!U121/1000</f>
        <v>100.38835219733335</v>
      </c>
      <c r="D125" s="43">
        <f>volt!V121/1000</f>
        <v>97.420752039666681</v>
      </c>
      <c r="E125" s="43">
        <f>volt!W121/1000</f>
        <v>97.171153528333335</v>
      </c>
      <c r="F125" s="34">
        <f t="shared" si="17"/>
        <v>66</v>
      </c>
      <c r="G125" s="45">
        <f t="shared" si="18"/>
        <v>97.295952784000008</v>
      </c>
      <c r="H125" s="46">
        <f t="shared" si="19"/>
        <v>8.0713542454174919E-2</v>
      </c>
      <c r="I125" s="46">
        <f t="shared" si="20"/>
        <v>-0.82717269703712304</v>
      </c>
      <c r="J125" s="46">
        <f t="shared" ref="J125:J179" si="33">$J$59+I125</f>
        <v>34.17282730296288</v>
      </c>
      <c r="K125" s="46">
        <f t="shared" si="21"/>
        <v>5.6397635654477862E-2</v>
      </c>
      <c r="L125" s="46">
        <f t="shared" si="22"/>
        <v>100.21394818192205</v>
      </c>
      <c r="M125" s="46">
        <f t="shared" si="23"/>
        <v>0.77705459737499383</v>
      </c>
      <c r="N125" s="47">
        <f t="shared" si="24"/>
        <v>94.892989602949598</v>
      </c>
      <c r="O125" s="46">
        <f t="shared" si="25"/>
        <v>3.6151801445209159E-2</v>
      </c>
      <c r="P125" s="46">
        <f t="shared" si="26"/>
        <v>0.28026769602282164</v>
      </c>
      <c r="Q125" s="46">
        <f t="shared" si="27"/>
        <v>278.03211648245281</v>
      </c>
      <c r="R125" s="46">
        <f t="shared" si="28"/>
        <v>93.675386237539968</v>
      </c>
      <c r="S125" s="46">
        <f t="shared" si="29"/>
        <v>94892.989602949601</v>
      </c>
      <c r="T125" s="46">
        <f t="shared" si="30"/>
        <v>5.5743360441125409</v>
      </c>
      <c r="U125" s="46">
        <f t="shared" si="31"/>
        <v>0.94348598191385313</v>
      </c>
      <c r="V125" s="48">
        <f t="shared" si="32"/>
        <v>0.85627769022194689</v>
      </c>
    </row>
    <row r="126" spans="1:22">
      <c r="A126" s="19"/>
      <c r="B126" s="16"/>
      <c r="C126" s="43">
        <f>volt!U122/1000</f>
        <v>100.38043125933333</v>
      </c>
      <c r="D126" s="43">
        <f>volt!V122/1000</f>
        <v>97.402939926000002</v>
      </c>
      <c r="E126" s="43">
        <f>volt!W122/1000</f>
        <v>97.19090499733332</v>
      </c>
      <c r="F126" s="34">
        <f t="shared" ref="F126:F154" si="34">1+F125</f>
        <v>67</v>
      </c>
      <c r="G126" s="45">
        <f t="shared" si="18"/>
        <v>97.296922461666668</v>
      </c>
      <c r="H126" s="46">
        <f t="shared" si="19"/>
        <v>6.8764171786093814E-2</v>
      </c>
      <c r="I126" s="46">
        <f t="shared" si="20"/>
        <v>-0.69291328017860099</v>
      </c>
      <c r="J126" s="46">
        <f t="shared" si="33"/>
        <v>34.307086719821399</v>
      </c>
      <c r="K126" s="46">
        <f t="shared" si="21"/>
        <v>5.809670413798864E-2</v>
      </c>
      <c r="L126" s="46">
        <f t="shared" si="22"/>
        <v>100.20128956100841</v>
      </c>
      <c r="M126" s="46">
        <f t="shared" si="23"/>
        <v>0.77648589479406449</v>
      </c>
      <c r="N126" s="47">
        <f t="shared" si="24"/>
        <v>94.90262137380509</v>
      </c>
      <c r="O126" s="46">
        <f t="shared" si="25"/>
        <v>3.7839735131384541E-2</v>
      </c>
      <c r="P126" s="46">
        <f t="shared" si="26"/>
        <v>0.27967735313348474</v>
      </c>
      <c r="Q126" s="46">
        <f t="shared" si="27"/>
        <v>278.05021459352531</v>
      </c>
      <c r="R126" s="46">
        <f t="shared" si="28"/>
        <v>93.481115106782894</v>
      </c>
      <c r="S126" s="46">
        <f t="shared" si="29"/>
        <v>94902.621373805086</v>
      </c>
      <c r="T126" s="46">
        <f t="shared" si="30"/>
        <v>5.5627755626455784</v>
      </c>
      <c r="U126" s="46">
        <f t="shared" si="31"/>
        <v>0.94358174705752895</v>
      </c>
      <c r="V126" s="48">
        <f t="shared" si="32"/>
        <v>0.85450187651246678</v>
      </c>
    </row>
    <row r="127" spans="1:22">
      <c r="A127" s="19"/>
      <c r="B127" s="16"/>
      <c r="C127" s="43">
        <f>volt!U123/1000</f>
        <v>100.37821549033333</v>
      </c>
      <c r="D127" s="43">
        <f>volt!V123/1000</f>
        <v>97.424939367333323</v>
      </c>
      <c r="E127" s="43">
        <f>volt!W123/1000</f>
        <v>97.169482567000017</v>
      </c>
      <c r="F127" s="34">
        <f t="shared" si="34"/>
        <v>68</v>
      </c>
      <c r="G127" s="45">
        <f t="shared" si="18"/>
        <v>97.297210967166677</v>
      </c>
      <c r="H127" s="46">
        <f t="shared" si="19"/>
        <v>8.2913477864922966E-2</v>
      </c>
      <c r="I127" s="46">
        <f t="shared" si="20"/>
        <v>-0.85188328375649447</v>
      </c>
      <c r="J127" s="46">
        <f t="shared" si="33"/>
        <v>34.148116716243507</v>
      </c>
      <c r="K127" s="46">
        <f t="shared" si="21"/>
        <v>5.6079822594944463E-2</v>
      </c>
      <c r="L127" s="46">
        <f t="shared" si="22"/>
        <v>100.20543330325992</v>
      </c>
      <c r="M127" s="46">
        <f t="shared" si="23"/>
        <v>0.77715957231875155</v>
      </c>
      <c r="N127" s="47">
        <f t="shared" si="24"/>
        <v>94.902778809630334</v>
      </c>
      <c r="O127" s="46">
        <f t="shared" si="25"/>
        <v>3.7287197680356016E-2</v>
      </c>
      <c r="P127" s="46">
        <f t="shared" si="26"/>
        <v>0.27978029878019472</v>
      </c>
      <c r="Q127" s="46">
        <f t="shared" si="27"/>
        <v>278.04706117182809</v>
      </c>
      <c r="R127" s="46">
        <f t="shared" si="28"/>
        <v>93.514994015918674</v>
      </c>
      <c r="S127" s="46">
        <f t="shared" si="29"/>
        <v>94902.778809630341</v>
      </c>
      <c r="T127" s="46">
        <f t="shared" si="30"/>
        <v>5.5647915930236316</v>
      </c>
      <c r="U127" s="46">
        <f t="shared" si="31"/>
        <v>0.94358331238384863</v>
      </c>
      <c r="V127" s="48">
        <f t="shared" si="32"/>
        <v>0.85481156036035033</v>
      </c>
    </row>
    <row r="128" spans="1:22">
      <c r="A128" s="19"/>
      <c r="B128" s="16"/>
      <c r="C128" s="43">
        <f>volt!U124/1000</f>
        <v>100.39260344966665</v>
      </c>
      <c r="D128" s="43">
        <f>volt!V124/1000</f>
        <v>97.428650466333337</v>
      </c>
      <c r="E128" s="43">
        <f>volt!W124/1000</f>
        <v>97.226695341666655</v>
      </c>
      <c r="F128" s="34">
        <f t="shared" si="34"/>
        <v>69</v>
      </c>
      <c r="G128" s="45">
        <f t="shared" si="18"/>
        <v>97.327672903999996</v>
      </c>
      <c r="H128" s="46">
        <f t="shared" si="19"/>
        <v>6.5892235291339946E-2</v>
      </c>
      <c r="I128" s="46">
        <f t="shared" si="20"/>
        <v>-0.6606353744632375</v>
      </c>
      <c r="J128" s="46">
        <f t="shared" si="33"/>
        <v>34.33936462553676</v>
      </c>
      <c r="K128" s="46">
        <f t="shared" si="21"/>
        <v>5.8498161736073473E-2</v>
      </c>
      <c r="L128" s="46">
        <f t="shared" si="22"/>
        <v>100.21331064689642</v>
      </c>
      <c r="M128" s="46">
        <f t="shared" si="23"/>
        <v>0.7763495974949095</v>
      </c>
      <c r="N128" s="47">
        <f t="shared" si="24"/>
        <v>94.948215308521839</v>
      </c>
      <c r="O128" s="46">
        <f t="shared" si="25"/>
        <v>3.6236812036271111E-2</v>
      </c>
      <c r="P128" s="46">
        <f t="shared" si="26"/>
        <v>0.27874111332965962</v>
      </c>
      <c r="Q128" s="46">
        <f t="shared" si="27"/>
        <v>278.07884340765787</v>
      </c>
      <c r="R128" s="46">
        <f t="shared" si="28"/>
        <v>93.172976736901902</v>
      </c>
      <c r="S128" s="46">
        <f t="shared" si="29"/>
        <v>94948.215308521845</v>
      </c>
      <c r="T128" s="46">
        <f t="shared" si="30"/>
        <v>5.544439189658056</v>
      </c>
      <c r="U128" s="46">
        <f t="shared" si="31"/>
        <v>0.944035070727123</v>
      </c>
      <c r="V128" s="48">
        <f t="shared" si="32"/>
        <v>0.85168521332880631</v>
      </c>
    </row>
    <row r="129" spans="1:22">
      <c r="A129" s="19"/>
      <c r="B129" s="16"/>
      <c r="C129" s="43">
        <f>volt!U125/1000</f>
        <v>100.41989055766666</v>
      </c>
      <c r="D129" s="43">
        <f>volt!V125/1000</f>
        <v>97.374900511333323</v>
      </c>
      <c r="E129" s="43">
        <f>volt!W125/1000</f>
        <v>97.356742025999992</v>
      </c>
      <c r="F129" s="34">
        <f t="shared" si="34"/>
        <v>70</v>
      </c>
      <c r="G129" s="45">
        <f t="shared" si="18"/>
        <v>97.36582126866665</v>
      </c>
      <c r="H129" s="46">
        <f t="shared" si="19"/>
        <v>5.9456690778866162E-3</v>
      </c>
      <c r="I129" s="46">
        <f t="shared" si="20"/>
        <v>1.3916859596471737E-2</v>
      </c>
      <c r="J129" s="46">
        <f t="shared" si="33"/>
        <v>35.01391685959647</v>
      </c>
      <c r="K129" s="46">
        <f t="shared" si="21"/>
        <v>6.624724745340807E-2</v>
      </c>
      <c r="L129" s="46">
        <f t="shared" si="22"/>
        <v>100.21756687373842</v>
      </c>
      <c r="M129" s="46">
        <f t="shared" si="23"/>
        <v>0.7735429602677999</v>
      </c>
      <c r="N129" s="47">
        <f t="shared" si="24"/>
        <v>95.003367469990607</v>
      </c>
      <c r="O129" s="46">
        <f t="shared" si="25"/>
        <v>3.5669275595164966E-2</v>
      </c>
      <c r="P129" s="46">
        <f t="shared" si="26"/>
        <v>0.27733702509895158</v>
      </c>
      <c r="Q129" s="46">
        <f t="shared" si="27"/>
        <v>278.12160936576402</v>
      </c>
      <c r="R129" s="46">
        <f t="shared" si="28"/>
        <v>92.710769515628968</v>
      </c>
      <c r="S129" s="46">
        <f t="shared" si="29"/>
        <v>95003.367469990611</v>
      </c>
      <c r="T129" s="46">
        <f t="shared" si="30"/>
        <v>5.5169346500252292</v>
      </c>
      <c r="U129" s="46">
        <f t="shared" si="31"/>
        <v>0.94458342831850828</v>
      </c>
      <c r="V129" s="48">
        <f t="shared" si="32"/>
        <v>0.84746022160225087</v>
      </c>
    </row>
    <row r="130" spans="1:22">
      <c r="A130" s="19"/>
      <c r="B130" s="16"/>
      <c r="C130" s="43">
        <f>volt!U126/1000</f>
        <v>100.41144620966666</v>
      </c>
      <c r="D130" s="43">
        <f>volt!V126/1000</f>
        <v>97.289539426666664</v>
      </c>
      <c r="E130" s="43">
        <f>volt!W126/1000</f>
        <v>97.435147767999979</v>
      </c>
      <c r="F130" s="34">
        <f t="shared" si="34"/>
        <v>71</v>
      </c>
      <c r="G130" s="45">
        <f t="shared" si="18"/>
        <v>97.362343597333322</v>
      </c>
      <c r="H130" s="46">
        <f t="shared" si="19"/>
        <v>-4.7754490368524229E-2</v>
      </c>
      <c r="I130" s="46">
        <f t="shared" si="20"/>
        <v>0.61936023152826414</v>
      </c>
      <c r="J130" s="46">
        <f t="shared" si="33"/>
        <v>35.619360231528262</v>
      </c>
      <c r="K130" s="46">
        <f t="shared" si="21"/>
        <v>7.2118960955230765E-2</v>
      </c>
      <c r="L130" s="46">
        <f t="shared" si="22"/>
        <v>100.1915480974193</v>
      </c>
      <c r="M130" s="46">
        <f t="shared" si="23"/>
        <v>0.77110107748280998</v>
      </c>
      <c r="N130" s="47">
        <f t="shared" si="24"/>
        <v>95.011177287607424</v>
      </c>
      <c r="O130" s="46">
        <f t="shared" si="25"/>
        <v>3.9138687415118403E-2</v>
      </c>
      <c r="P130" s="46">
        <f t="shared" si="26"/>
        <v>0.2764416161334311</v>
      </c>
      <c r="Q130" s="46">
        <f t="shared" si="27"/>
        <v>278.14877593710162</v>
      </c>
      <c r="R130" s="46">
        <f t="shared" si="28"/>
        <v>92.415957184692104</v>
      </c>
      <c r="S130" s="46">
        <f t="shared" si="29"/>
        <v>95011.177287607425</v>
      </c>
      <c r="T130" s="46">
        <f t="shared" si="30"/>
        <v>5.4993912689024338</v>
      </c>
      <c r="U130" s="46">
        <f t="shared" si="31"/>
        <v>0.94466107845339808</v>
      </c>
      <c r="V130" s="48">
        <f t="shared" si="32"/>
        <v>0.84476537045807265</v>
      </c>
    </row>
    <row r="131" spans="1:22">
      <c r="A131" s="19"/>
      <c r="B131" s="16"/>
      <c r="C131" s="43">
        <f>volt!U127/1000</f>
        <v>100.40429293966666</v>
      </c>
      <c r="D131" s="43">
        <f>volt!V127/1000</f>
        <v>97.375974929666668</v>
      </c>
      <c r="E131" s="43">
        <f>volt!W127/1000</f>
        <v>97.335802056333335</v>
      </c>
      <c r="F131" s="34">
        <f t="shared" si="34"/>
        <v>72</v>
      </c>
      <c r="G131" s="45">
        <f t="shared" si="18"/>
        <v>97.355888493000009</v>
      </c>
      <c r="H131" s="46">
        <f t="shared" si="19"/>
        <v>1.3178327887974581E-2</v>
      </c>
      <c r="I131" s="46">
        <f t="shared" si="20"/>
        <v>-6.7547009040740291E-2</v>
      </c>
      <c r="J131" s="46">
        <f t="shared" si="33"/>
        <v>34.932452990959263</v>
      </c>
      <c r="K131" s="46">
        <f t="shared" si="21"/>
        <v>6.537762643556716E-2</v>
      </c>
      <c r="L131" s="46">
        <f t="shared" si="22"/>
        <v>100.20499549252797</v>
      </c>
      <c r="M131" s="46">
        <f t="shared" si="23"/>
        <v>0.77387739621696294</v>
      </c>
      <c r="N131" s="47">
        <f t="shared" si="24"/>
        <v>94.996797197197409</v>
      </c>
      <c r="O131" s="46">
        <f t="shared" si="25"/>
        <v>3.734557651069375E-2</v>
      </c>
      <c r="P131" s="46">
        <f t="shared" si="26"/>
        <v>0.27718978634638053</v>
      </c>
      <c r="Q131" s="46">
        <f t="shared" si="27"/>
        <v>278.12608223739039</v>
      </c>
      <c r="R131" s="46">
        <f t="shared" si="28"/>
        <v>92.662294300770597</v>
      </c>
      <c r="S131" s="46">
        <f t="shared" si="29"/>
        <v>94996.797197197404</v>
      </c>
      <c r="T131" s="46">
        <f t="shared" si="30"/>
        <v>5.5140500380872979</v>
      </c>
      <c r="U131" s="46">
        <f t="shared" si="31"/>
        <v>0.94451810252043111</v>
      </c>
      <c r="V131" s="48">
        <f t="shared" si="32"/>
        <v>0.84701711432851423</v>
      </c>
    </row>
    <row r="132" spans="1:22">
      <c r="A132" s="19"/>
      <c r="B132" s="16"/>
      <c r="C132" s="43">
        <f>volt!U128/1000</f>
        <v>100.40769510466669</v>
      </c>
      <c r="D132" s="43">
        <f>volt!V128/1000</f>
        <v>97.458792256333339</v>
      </c>
      <c r="E132" s="43">
        <f>volt!W128/1000</f>
        <v>97.297216970333352</v>
      </c>
      <c r="F132" s="34">
        <f t="shared" si="34"/>
        <v>73</v>
      </c>
      <c r="G132" s="45">
        <f t="shared" si="18"/>
        <v>97.378004613333346</v>
      </c>
      <c r="H132" s="46">
        <f t="shared" si="19"/>
        <v>5.3330624518308264E-2</v>
      </c>
      <c r="I132" s="46">
        <f t="shared" si="20"/>
        <v>-0.51941120705689181</v>
      </c>
      <c r="J132" s="46">
        <f t="shared" si="33"/>
        <v>34.480588792943109</v>
      </c>
      <c r="K132" s="46">
        <f t="shared" si="21"/>
        <v>6.0222288034227821E-2</v>
      </c>
      <c r="L132" s="46">
        <f t="shared" si="22"/>
        <v>100.22524021124305</v>
      </c>
      <c r="M132" s="46">
        <f t="shared" si="23"/>
        <v>0.77575528192625087</v>
      </c>
      <c r="N132" s="47">
        <f t="shared" si="24"/>
        <v>95.027706212079764</v>
      </c>
      <c r="O132" s="46">
        <f t="shared" si="25"/>
        <v>3.4646092663327931E-2</v>
      </c>
      <c r="P132" s="46">
        <f t="shared" si="26"/>
        <v>0.27686698276620142</v>
      </c>
      <c r="Q132" s="46">
        <f t="shared" si="27"/>
        <v>278.13588067085084</v>
      </c>
      <c r="R132" s="46">
        <f t="shared" si="28"/>
        <v>92.556014025349143</v>
      </c>
      <c r="S132" s="46">
        <f t="shared" si="29"/>
        <v>95027.706212079764</v>
      </c>
      <c r="T132" s="46">
        <f t="shared" si="30"/>
        <v>5.5077256235974801</v>
      </c>
      <c r="U132" s="46">
        <f t="shared" si="31"/>
        <v>0.94482541945056786</v>
      </c>
      <c r="V132" s="48">
        <f t="shared" si="32"/>
        <v>0.84604561655936428</v>
      </c>
    </row>
    <row r="133" spans="1:22">
      <c r="A133" s="19"/>
      <c r="B133" s="16"/>
      <c r="C133" s="43">
        <f>volt!U129/1000</f>
        <v>100.41460993233333</v>
      </c>
      <c r="D133" s="43">
        <f>volt!V129/1000</f>
        <v>97.577460309333347</v>
      </c>
      <c r="E133" s="43">
        <f>volt!W129/1000</f>
        <v>97.190551977333342</v>
      </c>
      <c r="F133" s="34">
        <f t="shared" si="34"/>
        <v>74</v>
      </c>
      <c r="G133" s="45">
        <f t="shared" si="18"/>
        <v>97.384006143333352</v>
      </c>
      <c r="H133" s="46">
        <f t="shared" si="19"/>
        <v>0.12766707855521875</v>
      </c>
      <c r="I133" s="46">
        <f t="shared" si="20"/>
        <v>-1.3540654595147528</v>
      </c>
      <c r="J133" s="46">
        <f t="shared" si="33"/>
        <v>33.64593454048525</v>
      </c>
      <c r="K133" s="46">
        <f t="shared" si="21"/>
        <v>4.9285948541557011E-2</v>
      </c>
      <c r="L133" s="46">
        <f t="shared" si="22"/>
        <v>100.26524374993883</v>
      </c>
      <c r="M133" s="46">
        <f t="shared" si="23"/>
        <v>0.77931168854861543</v>
      </c>
      <c r="N133" s="47">
        <f t="shared" si="24"/>
        <v>95.022221187205943</v>
      </c>
      <c r="O133" s="46">
        <f t="shared" si="25"/>
        <v>2.9311915979194452E-2</v>
      </c>
      <c r="P133" s="46">
        <f t="shared" si="26"/>
        <v>0.2780609905976183</v>
      </c>
      <c r="Q133" s="46">
        <f t="shared" si="27"/>
        <v>278.09958402835974</v>
      </c>
      <c r="R133" s="46">
        <f t="shared" si="28"/>
        <v>92.949102669284983</v>
      </c>
      <c r="S133" s="46">
        <f t="shared" si="29"/>
        <v>95022.221187205942</v>
      </c>
      <c r="T133" s="46">
        <f t="shared" si="30"/>
        <v>5.5311171278595115</v>
      </c>
      <c r="U133" s="46">
        <f t="shared" si="31"/>
        <v>0.94477088387211727</v>
      </c>
      <c r="V133" s="48">
        <f t="shared" si="32"/>
        <v>0.84963880202249475</v>
      </c>
    </row>
    <row r="134" spans="1:22">
      <c r="A134" s="19"/>
      <c r="B134" s="16"/>
      <c r="C134" s="43">
        <f>volt!U130/1000</f>
        <v>100.38654352500001</v>
      </c>
      <c r="D134" s="43">
        <f>volt!V130/1000</f>
        <v>97.538432789333342</v>
      </c>
      <c r="E134" s="43">
        <f>volt!W130/1000</f>
        <v>97.224818451999994</v>
      </c>
      <c r="F134" s="34">
        <f t="shared" si="34"/>
        <v>75</v>
      </c>
      <c r="G134" s="45">
        <f t="shared" si="18"/>
        <v>97.381625620666668</v>
      </c>
      <c r="H134" s="46">
        <f t="shared" si="19"/>
        <v>0.10436702343218443</v>
      </c>
      <c r="I134" s="46">
        <f t="shared" si="20"/>
        <v>-1.0927376721563808</v>
      </c>
      <c r="J134" s="46">
        <f t="shared" si="33"/>
        <v>33.907262327843618</v>
      </c>
      <c r="K134" s="46">
        <f t="shared" si="21"/>
        <v>5.2900286033244856E-2</v>
      </c>
      <c r="L134" s="46">
        <f t="shared" si="22"/>
        <v>100.22758250835436</v>
      </c>
      <c r="M134" s="46">
        <f t="shared" si="23"/>
        <v>0.77818746893062896</v>
      </c>
      <c r="N134" s="47">
        <f t="shared" si="24"/>
        <v>95.043236162349174</v>
      </c>
      <c r="O134" s="46">
        <f t="shared" si="25"/>
        <v>3.4333764628212894E-2</v>
      </c>
      <c r="P134" s="46">
        <f t="shared" si="26"/>
        <v>0.27649991491859111</v>
      </c>
      <c r="Q134" s="46">
        <f t="shared" si="27"/>
        <v>278.14700967330481</v>
      </c>
      <c r="R134" s="46">
        <f t="shared" si="28"/>
        <v>92.435153303981593</v>
      </c>
      <c r="S134" s="46">
        <f t="shared" si="29"/>
        <v>95043.236162349174</v>
      </c>
      <c r="T134" s="46">
        <f t="shared" si="30"/>
        <v>5.5005335713146293</v>
      </c>
      <c r="U134" s="46">
        <f t="shared" si="31"/>
        <v>0.94497982801584035</v>
      </c>
      <c r="V134" s="48">
        <f t="shared" si="32"/>
        <v>0.84494084033705186</v>
      </c>
    </row>
    <row r="135" spans="1:22">
      <c r="A135" s="19"/>
      <c r="B135" s="16"/>
      <c r="C135" s="43">
        <f>volt!U131/1000</f>
        <v>100.26479835900001</v>
      </c>
      <c r="D135" s="43">
        <f>volt!V131/1000</f>
        <v>97.464623153666679</v>
      </c>
      <c r="E135" s="43">
        <f>volt!W131/1000</f>
        <v>97.121142361666656</v>
      </c>
      <c r="F135" s="34">
        <f t="shared" si="34"/>
        <v>76</v>
      </c>
      <c r="G135" s="45">
        <f t="shared" si="18"/>
        <v>97.292882757666661</v>
      </c>
      <c r="H135" s="46">
        <f t="shared" si="19"/>
        <v>0.11557555397802002</v>
      </c>
      <c r="I135" s="46">
        <f t="shared" si="20"/>
        <v>-1.2184840421252747</v>
      </c>
      <c r="J135" s="46">
        <f t="shared" si="33"/>
        <v>33.781515957874724</v>
      </c>
      <c r="K135" s="46">
        <f t="shared" si="21"/>
        <v>5.1182199638476422E-2</v>
      </c>
      <c r="L135" s="46">
        <f t="shared" si="22"/>
        <v>100.11268918138387</v>
      </c>
      <c r="M135" s="46">
        <f t="shared" si="23"/>
        <v>0.77872732557648106</v>
      </c>
      <c r="N135" s="47">
        <f t="shared" si="24"/>
        <v>94.978570869601327</v>
      </c>
      <c r="O135" s="46">
        <f t="shared" si="25"/>
        <v>4.9653941939251517E-2</v>
      </c>
      <c r="P135" s="46">
        <f t="shared" si="26"/>
        <v>0.27527407069936122</v>
      </c>
      <c r="Q135" s="46">
        <f t="shared" si="27"/>
        <v>278.18407505421942</v>
      </c>
      <c r="R135" s="46">
        <f t="shared" si="28"/>
        <v>92.031479484321807</v>
      </c>
      <c r="S135" s="46">
        <f t="shared" si="29"/>
        <v>94978.570869601332</v>
      </c>
      <c r="T135" s="46">
        <f t="shared" si="30"/>
        <v>5.4765121755843991</v>
      </c>
      <c r="U135" s="46">
        <f t="shared" si="31"/>
        <v>0.94433688487031164</v>
      </c>
      <c r="V135" s="48">
        <f t="shared" si="32"/>
        <v>0.84125089680135245</v>
      </c>
    </row>
    <row r="136" spans="1:22">
      <c r="A136" s="19"/>
      <c r="B136" s="16"/>
      <c r="C136" s="43">
        <f>volt!U132/1000</f>
        <v>100.18219262966666</v>
      </c>
      <c r="D136" s="43">
        <f>volt!V132/1000</f>
        <v>97.44117760333333</v>
      </c>
      <c r="E136" s="43">
        <f>volt!W132/1000</f>
        <v>97.027839175666671</v>
      </c>
      <c r="F136" s="34">
        <f t="shared" si="34"/>
        <v>77</v>
      </c>
      <c r="G136" s="45">
        <f t="shared" si="18"/>
        <v>97.234508389500007</v>
      </c>
      <c r="H136" s="46">
        <f t="shared" si="19"/>
        <v>0.14022479817692082</v>
      </c>
      <c r="I136" s="46">
        <f t="shared" si="20"/>
        <v>-1.4947941743026723</v>
      </c>
      <c r="J136" s="46">
        <f t="shared" si="33"/>
        <v>33.505205825697331</v>
      </c>
      <c r="K136" s="46">
        <f t="shared" si="21"/>
        <v>4.7270432338449214E-2</v>
      </c>
      <c r="L136" s="46">
        <f t="shared" si="22"/>
        <v>100.04285432123675</v>
      </c>
      <c r="M136" s="46">
        <f t="shared" si="23"/>
        <v>0.77992057788868319</v>
      </c>
      <c r="N136" s="47">
        <f t="shared" si="24"/>
        <v>94.935548793475874</v>
      </c>
      <c r="O136" s="46">
        <f t="shared" si="25"/>
        <v>5.8965905202534238E-2</v>
      </c>
      <c r="P136" s="46">
        <f t="shared" si="26"/>
        <v>0.27462866429001292</v>
      </c>
      <c r="Q136" s="46">
        <f t="shared" si="27"/>
        <v>278.20352773026514</v>
      </c>
      <c r="R136" s="46">
        <f t="shared" si="28"/>
        <v>91.818913029382387</v>
      </c>
      <c r="S136" s="46">
        <f t="shared" si="29"/>
        <v>94935.548793475871</v>
      </c>
      <c r="T136" s="46">
        <f t="shared" si="30"/>
        <v>5.4638629952700173</v>
      </c>
      <c r="U136" s="46">
        <f t="shared" si="31"/>
        <v>0.94390913224172401</v>
      </c>
      <c r="V136" s="48">
        <f t="shared" si="32"/>
        <v>0.83930784729427454</v>
      </c>
    </row>
    <row r="137" spans="1:22">
      <c r="A137" s="19"/>
      <c r="B137" s="16"/>
      <c r="C137" s="43">
        <f>volt!U133/1000</f>
        <v>100.08825798166667</v>
      </c>
      <c r="D137" s="43">
        <f>volt!V133/1000</f>
        <v>97.461690281999992</v>
      </c>
      <c r="E137" s="43">
        <f>volt!W133/1000</f>
        <v>96.864543890999997</v>
      </c>
      <c r="F137" s="34">
        <f t="shared" si="34"/>
        <v>78</v>
      </c>
      <c r="G137" s="45">
        <f t="shared" si="18"/>
        <v>97.163117086499994</v>
      </c>
      <c r="H137" s="46">
        <f t="shared" si="19"/>
        <v>0.20414277889543145</v>
      </c>
      <c r="I137" s="46">
        <f t="shared" si="20"/>
        <v>-2.2097513060112735</v>
      </c>
      <c r="J137" s="46">
        <f t="shared" si="33"/>
        <v>32.79024869398873</v>
      </c>
      <c r="K137" s="46">
        <f t="shared" si="21"/>
        <v>3.6318560879625476E-2</v>
      </c>
      <c r="L137" s="46">
        <f t="shared" si="22"/>
        <v>99.982021073984072</v>
      </c>
      <c r="M137" s="46">
        <f t="shared" si="23"/>
        <v>0.78304429045778723</v>
      </c>
      <c r="N137" s="47">
        <f t="shared" si="24"/>
        <v>94.872602209755144</v>
      </c>
      <c r="O137" s="46">
        <f t="shared" si="25"/>
        <v>6.7077569812583698E-2</v>
      </c>
      <c r="P137" s="46">
        <f t="shared" si="26"/>
        <v>0.27477385765741424</v>
      </c>
      <c r="Q137" s="46">
        <f t="shared" si="27"/>
        <v>278.19915531734006</v>
      </c>
      <c r="R137" s="46">
        <f t="shared" si="28"/>
        <v>91.866734825309933</v>
      </c>
      <c r="S137" s="46">
        <f t="shared" si="29"/>
        <v>94872.602209755147</v>
      </c>
      <c r="T137" s="46">
        <f t="shared" si="30"/>
        <v>5.4667087242436576</v>
      </c>
      <c r="U137" s="46">
        <f t="shared" si="31"/>
        <v>0.94328327758588093</v>
      </c>
      <c r="V137" s="48">
        <f t="shared" si="32"/>
        <v>0.8397449817284498</v>
      </c>
    </row>
    <row r="138" spans="1:22">
      <c r="A138" s="19"/>
      <c r="B138" s="16"/>
      <c r="C138" s="43">
        <f>volt!U134/1000</f>
        <v>99.977143854333335</v>
      </c>
      <c r="D138" s="43">
        <f>volt!V134/1000</f>
        <v>97.476145564333351</v>
      </c>
      <c r="E138" s="43">
        <f>volt!W134/1000</f>
        <v>96.735420942333334</v>
      </c>
      <c r="F138" s="34">
        <f t="shared" si="34"/>
        <v>79</v>
      </c>
      <c r="G138" s="45">
        <f t="shared" si="18"/>
        <v>97.105783253333342</v>
      </c>
      <c r="H138" s="46">
        <f t="shared" si="19"/>
        <v>0.2579699051878222</v>
      </c>
      <c r="I138" s="46">
        <f t="shared" si="20"/>
        <v>-2.8099483497694431</v>
      </c>
      <c r="J138" s="46">
        <f t="shared" si="33"/>
        <v>32.190051650230558</v>
      </c>
      <c r="K138" s="46">
        <f t="shared" si="21"/>
        <v>2.6268578283246448E-2</v>
      </c>
      <c r="L138" s="46">
        <f t="shared" si="22"/>
        <v>99.901717293606538</v>
      </c>
      <c r="M138" s="46">
        <f t="shared" si="23"/>
        <v>0.78569290984579998</v>
      </c>
      <c r="N138" s="47">
        <f t="shared" si="24"/>
        <v>94.849775587517072</v>
      </c>
      <c r="O138" s="46">
        <f t="shared" si="25"/>
        <v>7.7785486334546683E-2</v>
      </c>
      <c r="P138" s="46">
        <f t="shared" si="26"/>
        <v>0.27328463546527304</v>
      </c>
      <c r="Q138" s="46">
        <f t="shared" si="27"/>
        <v>278.2438991490269</v>
      </c>
      <c r="R138" s="46">
        <f t="shared" si="28"/>
        <v>91.376181850660174</v>
      </c>
      <c r="S138" s="46">
        <f t="shared" si="29"/>
        <v>94849.77558751707</v>
      </c>
      <c r="T138" s="46">
        <f t="shared" si="30"/>
        <v>5.4375174154274584</v>
      </c>
      <c r="U138" s="46">
        <f t="shared" si="31"/>
        <v>0.94305632090355718</v>
      </c>
      <c r="V138" s="48">
        <f t="shared" si="32"/>
        <v>0.83526088419828914</v>
      </c>
    </row>
    <row r="139" spans="1:22">
      <c r="A139" s="19"/>
      <c r="B139" s="16"/>
      <c r="C139" s="43">
        <f>volt!U135/1000</f>
        <v>99.84111541099999</v>
      </c>
      <c r="D139" s="43">
        <f>volt!V135/1000</f>
        <v>97.484287913000017</v>
      </c>
      <c r="E139" s="43">
        <f>volt!W135/1000</f>
        <v>96.647395405333327</v>
      </c>
      <c r="F139" s="34">
        <f t="shared" si="34"/>
        <v>80</v>
      </c>
      <c r="G139" s="45">
        <f t="shared" si="18"/>
        <v>97.065841659166665</v>
      </c>
      <c r="H139" s="46">
        <f t="shared" si="19"/>
        <v>0.30155313763690694</v>
      </c>
      <c r="I139" s="46">
        <f t="shared" si="20"/>
        <v>-3.2945353735480567</v>
      </c>
      <c r="J139" s="46">
        <f t="shared" si="33"/>
        <v>31.705464626451942</v>
      </c>
      <c r="K139" s="46">
        <f t="shared" si="21"/>
        <v>1.7639302890594705E-2</v>
      </c>
      <c r="L139" s="46">
        <f t="shared" si="22"/>
        <v>99.792161516687088</v>
      </c>
      <c r="M139" s="46">
        <f t="shared" si="23"/>
        <v>0.78783788840381197</v>
      </c>
      <c r="N139" s="47">
        <f t="shared" si="24"/>
        <v>94.87937584677978</v>
      </c>
      <c r="O139" s="46">
        <f t="shared" si="25"/>
        <v>9.2393940734040128E-2</v>
      </c>
      <c r="P139" s="46">
        <f t="shared" si="26"/>
        <v>0.26952105265819593</v>
      </c>
      <c r="Q139" s="46">
        <f t="shared" si="27"/>
        <v>278.35595572238947</v>
      </c>
      <c r="R139" s="46">
        <f t="shared" si="28"/>
        <v>90.135924878594139</v>
      </c>
      <c r="S139" s="46">
        <f t="shared" si="29"/>
        <v>94879.375846779774</v>
      </c>
      <c r="T139" s="46">
        <f t="shared" si="30"/>
        <v>5.3637135121713966</v>
      </c>
      <c r="U139" s="46">
        <f t="shared" si="31"/>
        <v>0.94335062535947356</v>
      </c>
      <c r="V139" s="48">
        <f t="shared" si="32"/>
        <v>0.82392381457970909</v>
      </c>
    </row>
    <row r="140" spans="1:22">
      <c r="A140" s="19"/>
      <c r="B140" s="16"/>
      <c r="C140" s="43">
        <f>volt!U136/1000</f>
        <v>99.386365171666682</v>
      </c>
      <c r="D140" s="43">
        <f>volt!V136/1000</f>
        <v>97.195501688000007</v>
      </c>
      <c r="E140" s="43">
        <f>volt!W136/1000</f>
        <v>96.547420141333319</v>
      </c>
      <c r="F140" s="34">
        <f t="shared" si="34"/>
        <v>81</v>
      </c>
      <c r="G140" s="45">
        <f t="shared" si="18"/>
        <v>96.87146091466667</v>
      </c>
      <c r="H140" s="46">
        <f t="shared" si="19"/>
        <v>0.25769630985466385</v>
      </c>
      <c r="I140" s="46">
        <f t="shared" si="20"/>
        <v>-2.8069023072343144</v>
      </c>
      <c r="J140" s="46">
        <f t="shared" si="33"/>
        <v>32.193097692765683</v>
      </c>
      <c r="K140" s="46">
        <f t="shared" si="21"/>
        <v>2.6321418542001089E-2</v>
      </c>
      <c r="L140" s="46">
        <f t="shared" si="22"/>
        <v>99.320169324125118</v>
      </c>
      <c r="M140" s="46">
        <f t="shared" si="23"/>
        <v>0.78567943473741964</v>
      </c>
      <c r="N140" s="47">
        <f t="shared" si="24"/>
        <v>94.895552359608175</v>
      </c>
      <c r="O140" s="46">
        <f t="shared" si="25"/>
        <v>0.15533061660671943</v>
      </c>
      <c r="P140" s="46">
        <f t="shared" si="26"/>
        <v>0.25598494351822543</v>
      </c>
      <c r="Q140" s="46">
        <f t="shared" si="27"/>
        <v>278.74683918414974</v>
      </c>
      <c r="R140" s="46">
        <f t="shared" si="28"/>
        <v>85.669131424587064</v>
      </c>
      <c r="S140" s="46">
        <f t="shared" si="29"/>
        <v>94895.552359608177</v>
      </c>
      <c r="T140" s="46">
        <f t="shared" si="30"/>
        <v>5.0979082803772284</v>
      </c>
      <c r="U140" s="46">
        <f t="shared" si="31"/>
        <v>0.94351146245770079</v>
      </c>
      <c r="V140" s="48">
        <f t="shared" si="32"/>
        <v>0.78309328550351387</v>
      </c>
    </row>
    <row r="141" spans="1:22">
      <c r="A141" s="19"/>
      <c r="B141" s="16"/>
      <c r="C141" s="43">
        <f>volt!U137/1000</f>
        <v>99.129109156666672</v>
      </c>
      <c r="D141" s="43">
        <f>volt!V137/1000</f>
        <v>97.041801789666664</v>
      </c>
      <c r="E141" s="43">
        <f>volt!W137/1000</f>
        <v>96.454758274999989</v>
      </c>
      <c r="F141" s="34">
        <f t="shared" si="34"/>
        <v>82</v>
      </c>
      <c r="G141" s="45">
        <f t="shared" si="18"/>
        <v>96.748280032333327</v>
      </c>
      <c r="H141" s="46">
        <f t="shared" si="19"/>
        <v>0.24657104059538615</v>
      </c>
      <c r="I141" s="46">
        <f t="shared" si="20"/>
        <v>-2.6829990169091533</v>
      </c>
      <c r="J141" s="46">
        <f t="shared" si="33"/>
        <v>32.31700098309085</v>
      </c>
      <c r="K141" s="46">
        <f t="shared" si="21"/>
        <v>2.8455356958160843E-2</v>
      </c>
      <c r="L141" s="46">
        <f t="shared" si="22"/>
        <v>99.061361814077387</v>
      </c>
      <c r="M141" s="46">
        <f t="shared" si="23"/>
        <v>0.78513150961030209</v>
      </c>
      <c r="N141" s="47">
        <f t="shared" si="24"/>
        <v>94.879016067821311</v>
      </c>
      <c r="O141" s="46">
        <f t="shared" si="25"/>
        <v>0.18984068823497094</v>
      </c>
      <c r="P141" s="46">
        <f t="shared" si="26"/>
        <v>0.2490089859215141</v>
      </c>
      <c r="Q141" s="46">
        <f t="shared" si="27"/>
        <v>278.94082828517065</v>
      </c>
      <c r="R141" s="46">
        <f t="shared" si="28"/>
        <v>83.363517050878656</v>
      </c>
      <c r="S141" s="46">
        <f t="shared" si="29"/>
        <v>94879.016067821314</v>
      </c>
      <c r="T141" s="46">
        <f t="shared" si="30"/>
        <v>4.9607082129593447</v>
      </c>
      <c r="U141" s="46">
        <f t="shared" si="31"/>
        <v>0.94334704821004123</v>
      </c>
      <c r="V141" s="48">
        <f t="shared" si="32"/>
        <v>0.76201788640715673</v>
      </c>
    </row>
    <row r="142" spans="1:22">
      <c r="A142" s="19"/>
      <c r="B142" s="16"/>
      <c r="C142" s="43">
        <f>volt!U138/1000</f>
        <v>98.732067777666671</v>
      </c>
      <c r="D142" s="43">
        <f>volt!V138/1000</f>
        <v>96.707094344333328</v>
      </c>
      <c r="E142" s="43">
        <f>volt!W138/1000</f>
        <v>96.417808848333323</v>
      </c>
      <c r="F142" s="34">
        <f t="shared" si="34"/>
        <v>83</v>
      </c>
      <c r="G142" s="45">
        <f t="shared" si="18"/>
        <v>96.562451596333318</v>
      </c>
      <c r="H142" s="46">
        <f t="shared" si="19"/>
        <v>0.13333487207964248</v>
      </c>
      <c r="I142" s="46">
        <f t="shared" si="20"/>
        <v>-1.4175921040759276</v>
      </c>
      <c r="J142" s="46">
        <f t="shared" si="33"/>
        <v>33.582407895924071</v>
      </c>
      <c r="K142" s="46">
        <f t="shared" si="21"/>
        <v>4.8382033359219714E-2</v>
      </c>
      <c r="L142" s="46">
        <f t="shared" si="22"/>
        <v>98.627097335204695</v>
      </c>
      <c r="M142" s="46">
        <f t="shared" si="23"/>
        <v>0.77958626356946381</v>
      </c>
      <c r="N142" s="47">
        <f t="shared" si="24"/>
        <v>94.871048624147804</v>
      </c>
      <c r="O142" s="46">
        <f t="shared" si="25"/>
        <v>0.24774665189397788</v>
      </c>
      <c r="P142" s="46">
        <f t="shared" si="26"/>
        <v>0.2361707132131014</v>
      </c>
      <c r="Q142" s="46">
        <f t="shared" si="27"/>
        <v>279.28449180010278</v>
      </c>
      <c r="R142" s="46">
        <f t="shared" si="28"/>
        <v>79.114195777960759</v>
      </c>
      <c r="S142" s="46">
        <f t="shared" si="29"/>
        <v>94871.048624147807</v>
      </c>
      <c r="T142" s="46">
        <f t="shared" si="30"/>
        <v>4.7078440862550783</v>
      </c>
      <c r="U142" s="46">
        <f t="shared" si="31"/>
        <v>0.94326783085743071</v>
      </c>
      <c r="V142" s="48">
        <f t="shared" si="32"/>
        <v>0.72317524960864443</v>
      </c>
    </row>
    <row r="143" spans="1:22">
      <c r="A143" s="19"/>
      <c r="B143" s="16"/>
      <c r="C143" s="43">
        <f>volt!U139/1000</f>
        <v>98.807206191000006</v>
      </c>
      <c r="D143" s="43">
        <f>volt!V139/1000</f>
        <v>96.801410851</v>
      </c>
      <c r="E143" s="43">
        <f>volt!W139/1000</f>
        <v>96.352047106000001</v>
      </c>
      <c r="F143" s="34">
        <f t="shared" si="34"/>
        <v>84</v>
      </c>
      <c r="G143" s="45">
        <f t="shared" si="18"/>
        <v>96.5767289785</v>
      </c>
      <c r="H143" s="46">
        <f t="shared" si="19"/>
        <v>0.20146529293448151</v>
      </c>
      <c r="I143" s="46">
        <f t="shared" si="20"/>
        <v>-2.1798493909989394</v>
      </c>
      <c r="J143" s="46">
        <f t="shared" si="33"/>
        <v>32.820150609001061</v>
      </c>
      <c r="K143" s="46">
        <f t="shared" si="21"/>
        <v>3.679954559733957E-2</v>
      </c>
      <c r="L143" s="46">
        <f t="shared" si="22"/>
        <v>98.725125643114779</v>
      </c>
      <c r="M143" s="46">
        <f t="shared" si="23"/>
        <v>0.78291281718015726</v>
      </c>
      <c r="N143" s="47">
        <f t="shared" si="24"/>
        <v>94.830459780405477</v>
      </c>
      <c r="O143" s="46">
        <f t="shared" si="25"/>
        <v>0.23467530042141366</v>
      </c>
      <c r="P143" s="46">
        <f t="shared" si="26"/>
        <v>0.24047907547912567</v>
      </c>
      <c r="Q143" s="46">
        <f t="shared" si="27"/>
        <v>279.17109672445309</v>
      </c>
      <c r="R143" s="46">
        <f t="shared" si="28"/>
        <v>80.541086909562637</v>
      </c>
      <c r="S143" s="46">
        <f t="shared" si="29"/>
        <v>94830.459780405479</v>
      </c>
      <c r="T143" s="46">
        <f t="shared" si="30"/>
        <v>4.7927540181526993</v>
      </c>
      <c r="U143" s="46">
        <f t="shared" si="31"/>
        <v>0.94286427096061209</v>
      </c>
      <c r="V143" s="48">
        <f t="shared" si="32"/>
        <v>0.73621832411775812</v>
      </c>
    </row>
    <row r="144" spans="1:22">
      <c r="A144" s="19"/>
      <c r="B144" s="16"/>
      <c r="C144" s="43">
        <f>volt!U140/1000</f>
        <v>98.669997167333335</v>
      </c>
      <c r="D144" s="43">
        <f>volt!V140/1000</f>
        <v>96.685948629999999</v>
      </c>
      <c r="E144" s="43">
        <f>volt!W140/1000</f>
        <v>96.282484515000007</v>
      </c>
      <c r="F144" s="34">
        <f t="shared" si="34"/>
        <v>85</v>
      </c>
      <c r="G144" s="45">
        <f t="shared" si="18"/>
        <v>96.484216572500003</v>
      </c>
      <c r="H144" s="46">
        <f t="shared" si="19"/>
        <v>0.18458582528991474</v>
      </c>
      <c r="I144" s="46">
        <f t="shared" si="20"/>
        <v>-1.9912434028272739</v>
      </c>
      <c r="J144" s="46">
        <f t="shared" si="33"/>
        <v>33.008756597172727</v>
      </c>
      <c r="K144" s="46">
        <f t="shared" si="21"/>
        <v>3.9788319533195719E-2</v>
      </c>
      <c r="L144" s="46">
        <f t="shared" si="22"/>
        <v>98.583028630596644</v>
      </c>
      <c r="M144" s="46">
        <f t="shared" si="23"/>
        <v>0.78208499083291028</v>
      </c>
      <c r="N144" s="47">
        <f t="shared" si="24"/>
        <v>94.774750376027029</v>
      </c>
      <c r="O144" s="46">
        <f t="shared" si="25"/>
        <v>0.25362288845414505</v>
      </c>
      <c r="P144" s="46">
        <f t="shared" si="26"/>
        <v>0.23790349738217723</v>
      </c>
      <c r="Q144" s="46">
        <f t="shared" si="27"/>
        <v>279.23912071271786</v>
      </c>
      <c r="R144" s="46">
        <f t="shared" si="28"/>
        <v>79.688182863896458</v>
      </c>
      <c r="S144" s="46">
        <f t="shared" si="29"/>
        <v>94774.750376027034</v>
      </c>
      <c r="T144" s="46">
        <f t="shared" si="30"/>
        <v>4.7420003041314907</v>
      </c>
      <c r="U144" s="46">
        <f t="shared" si="31"/>
        <v>0.94231037290858777</v>
      </c>
      <c r="V144" s="48">
        <f t="shared" si="32"/>
        <v>0.72842201032032095</v>
      </c>
    </row>
    <row r="145" spans="1:22">
      <c r="A145" s="19"/>
      <c r="B145" s="16"/>
      <c r="C145" s="43">
        <f>volt!U141/1000</f>
        <v>98.915586955000009</v>
      </c>
      <c r="D145" s="43">
        <f>volt!V141/1000</f>
        <v>96.677614628333316</v>
      </c>
      <c r="E145" s="43">
        <f>volt!W141/1000</f>
        <v>96.498432732666672</v>
      </c>
      <c r="F145" s="34">
        <f t="shared" si="34"/>
        <v>86</v>
      </c>
      <c r="G145" s="45">
        <f t="shared" si="18"/>
        <v>96.588023680499987</v>
      </c>
      <c r="H145" s="46">
        <f t="shared" si="19"/>
        <v>7.6982609937912103E-2</v>
      </c>
      <c r="I145" s="46">
        <f t="shared" si="20"/>
        <v>-0.78526016165869184</v>
      </c>
      <c r="J145" s="46">
        <f t="shared" si="33"/>
        <v>34.214739838341309</v>
      </c>
      <c r="K145" s="46">
        <f t="shared" si="21"/>
        <v>5.6933078333520105E-2</v>
      </c>
      <c r="L145" s="46">
        <f t="shared" si="22"/>
        <v>98.783071612766676</v>
      </c>
      <c r="M145" s="46">
        <f t="shared" si="23"/>
        <v>0.77687675950060164</v>
      </c>
      <c r="N145" s="47">
        <f t="shared" si="24"/>
        <v>94.779793866273806</v>
      </c>
      <c r="O145" s="46">
        <f t="shared" si="25"/>
        <v>0.2269486329731355</v>
      </c>
      <c r="P145" s="46">
        <f t="shared" si="26"/>
        <v>0.24382508783570692</v>
      </c>
      <c r="Q145" s="46">
        <f t="shared" si="27"/>
        <v>279.08168122032708</v>
      </c>
      <c r="R145" s="46">
        <f t="shared" si="28"/>
        <v>81.648652336476744</v>
      </c>
      <c r="S145" s="46">
        <f t="shared" si="29"/>
        <v>94779.793866273802</v>
      </c>
      <c r="T145" s="46">
        <f t="shared" si="30"/>
        <v>4.8586618529472574</v>
      </c>
      <c r="U145" s="46">
        <f t="shared" si="31"/>
        <v>0.94236051847115943</v>
      </c>
      <c r="V145" s="48">
        <f t="shared" si="32"/>
        <v>0.74634247309241841</v>
      </c>
    </row>
    <row r="146" spans="1:22">
      <c r="A146" s="19"/>
      <c r="B146" s="16"/>
      <c r="C146" s="43">
        <f>volt!U142/1000</f>
        <v>99.084782145333349</v>
      </c>
      <c r="D146" s="43">
        <f>volt!V142/1000</f>
        <v>96.54378856533333</v>
      </c>
      <c r="E146" s="43">
        <f>volt!W142/1000</f>
        <v>96.738268637000004</v>
      </c>
      <c r="F146" s="34">
        <f t="shared" si="34"/>
        <v>87</v>
      </c>
      <c r="G146" s="45">
        <f t="shared" si="18"/>
        <v>96.641028601166667</v>
      </c>
      <c r="H146" s="46">
        <f t="shared" si="19"/>
        <v>-7.9582522603764583E-2</v>
      </c>
      <c r="I146" s="46">
        <f t="shared" si="20"/>
        <v>0.97865855144741642</v>
      </c>
      <c r="J146" s="46">
        <f t="shared" si="33"/>
        <v>35.978658551447417</v>
      </c>
      <c r="K146" s="46">
        <f t="shared" si="21"/>
        <v>7.5097257501619025E-2</v>
      </c>
      <c r="L146" s="46">
        <f t="shared" si="22"/>
        <v>98.901262956156572</v>
      </c>
      <c r="M146" s="46">
        <f t="shared" si="23"/>
        <v>0.76969143358647629</v>
      </c>
      <c r="N146" s="47">
        <f t="shared" si="24"/>
        <v>94.760092432424983</v>
      </c>
      <c r="O146" s="46">
        <f t="shared" si="25"/>
        <v>0.21118868950985614</v>
      </c>
      <c r="P146" s="46">
        <f t="shared" si="26"/>
        <v>0.24795187090647733</v>
      </c>
      <c r="Q146" s="46">
        <f t="shared" si="27"/>
        <v>278.96978031210966</v>
      </c>
      <c r="R146" s="46">
        <f t="shared" si="28"/>
        <v>83.013922645370954</v>
      </c>
      <c r="S146" s="46">
        <f t="shared" si="29"/>
        <v>94760.092432424979</v>
      </c>
      <c r="T146" s="46">
        <f t="shared" si="30"/>
        <v>4.9399049179454328</v>
      </c>
      <c r="U146" s="46">
        <f t="shared" si="31"/>
        <v>0.94216463438385489</v>
      </c>
      <c r="V146" s="48">
        <f t="shared" si="32"/>
        <v>0.75882227759158627</v>
      </c>
    </row>
    <row r="147" spans="1:22">
      <c r="A147" s="19"/>
      <c r="B147" s="16"/>
      <c r="C147" s="43">
        <f>volt!U143/1000</f>
        <v>99.285626193666658</v>
      </c>
      <c r="D147" s="43">
        <f>volt!V143/1000</f>
        <v>96.546553014666657</v>
      </c>
      <c r="E147" s="43">
        <f>volt!W143/1000</f>
        <v>96.960888932666663</v>
      </c>
      <c r="F147" s="34">
        <f t="shared" si="34"/>
        <v>88</v>
      </c>
      <c r="G147" s="45">
        <f t="shared" ref="G147:G179" si="35">(D147+E147)/2</f>
        <v>96.75372097366666</v>
      </c>
      <c r="H147" s="46">
        <f t="shared" ref="H147:H178" si="36">(D147-E147)/(C147-G147)</f>
        <v>-0.16364590377518409</v>
      </c>
      <c r="I147" s="46">
        <f t="shared" ref="I147:I179" si="37">(0.00008*H147^6)-(0.0014*H147^5)-(0.0083*H147^4)+(0.1848*H147^3)+(0.1888*H147^2)-(11.267*H147)+0.0809</f>
        <v>1.9289387978921131</v>
      </c>
      <c r="J147" s="46">
        <f t="shared" si="33"/>
        <v>36.928938797892116</v>
      </c>
      <c r="K147" s="46">
        <f t="shared" ref="K147:K179" si="38">((-1)*(10^-9)*I147^6)+ ((2*10^-8)*I147^5)+ (2*(10^-6)*I147^4)- ((4*10^-5)*I147^3)- (0.0014*I147^2)+ (0.0106*I147)+ 0.0661</f>
        <v>8.1078707586387661E-2</v>
      </c>
      <c r="L147" s="46">
        <f t="shared" ref="L147:L178" si="39">C147-(K147*(C147-G147))</f>
        <v>99.080342590697825</v>
      </c>
      <c r="M147" s="46">
        <f t="shared" ref="M147:M179" si="40">((1)*(10^-10)*I147^6)+ ((-5*10^-9)*I147^5)+ (-3*(10^-7)*I147^4)+ ((9*10^-6)*I147^3)+(0.0001*I147^2)-(0.0041*I147)+ 0.7736</f>
        <v>0.76612374457101151</v>
      </c>
      <c r="N147" s="47">
        <f t="shared" ref="N147:N178" si="41">G147-(M147*(C147-G147))</f>
        <v>94.813968265621369</v>
      </c>
      <c r="O147" s="46">
        <f t="shared" ref="O147:O179" si="42">($I$5-(L147*1000))/($I$5-$I$6)</f>
        <v>0.18730974173882733</v>
      </c>
      <c r="P147" s="46">
        <f t="shared" ref="P147:P179" si="43">SQRT(5*(((L147/N147)^(0.4/1.4))-1))</f>
        <v>0.25154447087407483</v>
      </c>
      <c r="Q147" s="46">
        <f t="shared" ref="Q147:Q179" si="44">$H$2/(1+((0.5*0.4)*(P147^2)))</f>
        <v>278.87090978472048</v>
      </c>
      <c r="R147" s="46">
        <f t="shared" ref="R147:R179" si="45">P147* SQRT(1.4*287*Q147)</f>
        <v>84.201794770043378</v>
      </c>
      <c r="S147" s="46">
        <f t="shared" ref="S147:S179" si="46">N147*1000</f>
        <v>94813.96826562137</v>
      </c>
      <c r="T147" s="46">
        <f t="shared" ref="T147:T179" si="47">R147/SQRT($H$2)</f>
        <v>5.0105915589758432</v>
      </c>
      <c r="U147" s="46">
        <f t="shared" ref="U147:U179" si="48">N147*1000/$H$1</f>
        <v>0.94270030191416898</v>
      </c>
      <c r="V147" s="48">
        <f t="shared" ref="V147:V179" si="49">R147/$L$10</f>
        <v>0.7696805023616905</v>
      </c>
    </row>
    <row r="148" spans="1:22">
      <c r="A148" s="19"/>
      <c r="B148" s="16"/>
      <c r="C148" s="43">
        <f>volt!U144/1000</f>
        <v>99.482335302999999</v>
      </c>
      <c r="D148" s="43">
        <f>volt!V144/1000</f>
        <v>96.635392891666669</v>
      </c>
      <c r="E148" s="43">
        <f>volt!W144/1000</f>
        <v>97.016877904666657</v>
      </c>
      <c r="F148" s="34">
        <f t="shared" si="34"/>
        <v>89</v>
      </c>
      <c r="G148" s="45">
        <f t="shared" si="35"/>
        <v>96.826135398166656</v>
      </c>
      <c r="H148" s="46">
        <f t="shared" si="36"/>
        <v>-0.14362059583912365</v>
      </c>
      <c r="I148" s="46">
        <f t="shared" si="37"/>
        <v>1.7024167026090207</v>
      </c>
      <c r="J148" s="46">
        <f t="shared" si="33"/>
        <v>36.702416702609021</v>
      </c>
      <c r="K148" s="46">
        <f t="shared" si="38"/>
        <v>7.9907807102358078E-2</v>
      </c>
      <c r="L148" s="46">
        <f t="shared" si="39"/>
        <v>99.270084193379276</v>
      </c>
      <c r="M148" s="46">
        <f t="shared" si="40"/>
        <v>0.76695173065293898</v>
      </c>
      <c r="N148" s="47">
        <f t="shared" si="41"/>
        <v>94.78895828419455</v>
      </c>
      <c r="O148" s="46">
        <f t="shared" si="42"/>
        <v>0.16200909919492132</v>
      </c>
      <c r="P148" s="46">
        <f t="shared" si="43"/>
        <v>0.25773042655450012</v>
      </c>
      <c r="Q148" s="46">
        <f t="shared" si="44"/>
        <v>278.69750516160514</v>
      </c>
      <c r="R148" s="46">
        <f t="shared" si="45"/>
        <v>86.245649921228974</v>
      </c>
      <c r="S148" s="46">
        <f t="shared" si="46"/>
        <v>94788.958284194552</v>
      </c>
      <c r="T148" s="46">
        <f t="shared" si="47"/>
        <v>5.1322151347709672</v>
      </c>
      <c r="U148" s="46">
        <f t="shared" si="48"/>
        <v>0.94245163689704958</v>
      </c>
      <c r="V148" s="48">
        <f t="shared" si="49"/>
        <v>0.78836318559683138</v>
      </c>
    </row>
    <row r="149" spans="1:22">
      <c r="A149" s="19"/>
      <c r="B149" s="16"/>
      <c r="C149" s="43">
        <f>volt!U145/1000</f>
        <v>99.671350285333332</v>
      </c>
      <c r="D149" s="43">
        <f>volt!V145/1000</f>
        <v>96.794261613333319</v>
      </c>
      <c r="E149" s="43">
        <f>volt!W145/1000</f>
        <v>97.149801702000005</v>
      </c>
      <c r="F149" s="34">
        <f t="shared" si="34"/>
        <v>90</v>
      </c>
      <c r="G149" s="45">
        <f t="shared" si="35"/>
        <v>96.972031657666662</v>
      </c>
      <c r="H149" s="46">
        <f t="shared" si="36"/>
        <v>-0.13171475387254297</v>
      </c>
      <c r="I149" s="46">
        <f t="shared" si="37"/>
        <v>1.5677808540509997</v>
      </c>
      <c r="J149" s="46">
        <f t="shared" si="33"/>
        <v>36.567780854051001</v>
      </c>
      <c r="K149" s="46">
        <f t="shared" si="38"/>
        <v>7.9135482764137927E-2</v>
      </c>
      <c r="L149" s="46">
        <f t="shared" si="39"/>
        <v>99.457738402598707</v>
      </c>
      <c r="M149" s="46">
        <f t="shared" si="40"/>
        <v>0.76745071542598609</v>
      </c>
      <c r="N149" s="47">
        <f t="shared" si="41"/>
        <v>94.900437645701189</v>
      </c>
      <c r="O149" s="46">
        <f t="shared" si="42"/>
        <v>0.13698679516552281</v>
      </c>
      <c r="P149" s="46">
        <f t="shared" si="43"/>
        <v>0.25972566832791855</v>
      </c>
      <c r="Q149" s="46">
        <f t="shared" si="44"/>
        <v>278.64072298865858</v>
      </c>
      <c r="R149" s="46">
        <f t="shared" si="45"/>
        <v>86.904473508472734</v>
      </c>
      <c r="S149" s="46">
        <f t="shared" si="46"/>
        <v>94900.437645701182</v>
      </c>
      <c r="T149" s="46">
        <f t="shared" si="47"/>
        <v>5.1714197136533189</v>
      </c>
      <c r="U149" s="46">
        <f t="shared" si="48"/>
        <v>0.94356003505474595</v>
      </c>
      <c r="V149" s="48">
        <f t="shared" si="49"/>
        <v>0.79438542860224903</v>
      </c>
    </row>
    <row r="150" spans="1:22">
      <c r="A150" s="19"/>
      <c r="B150" s="16"/>
      <c r="C150" s="43">
        <f>volt!U146/1000</f>
        <v>100.05528315166667</v>
      </c>
      <c r="D150" s="43">
        <f>volt!V146/1000</f>
        <v>96.935440182333338</v>
      </c>
      <c r="E150" s="43">
        <f>volt!W146/1000</f>
        <v>97.388625615666669</v>
      </c>
      <c r="F150" s="34">
        <f t="shared" si="34"/>
        <v>91</v>
      </c>
      <c r="G150" s="45">
        <f t="shared" si="35"/>
        <v>97.162032898999996</v>
      </c>
      <c r="H150" s="46">
        <f t="shared" si="36"/>
        <v>-0.15663540784819274</v>
      </c>
      <c r="I150" s="46">
        <f t="shared" si="37"/>
        <v>1.8496282338500369</v>
      </c>
      <c r="J150" s="46">
        <f t="shared" si="33"/>
        <v>36.849628233850034</v>
      </c>
      <c r="K150" s="46">
        <f t="shared" si="38"/>
        <v>8.0687173598030362E-2</v>
      </c>
      <c r="L150" s="46">
        <f t="shared" si="39"/>
        <v>99.821834966267204</v>
      </c>
      <c r="M150" s="46">
        <f t="shared" si="40"/>
        <v>0.76641197151442408</v>
      </c>
      <c r="N150" s="47">
        <f t="shared" si="41"/>
        <v>94.944611268769123</v>
      </c>
      <c r="O150" s="46">
        <f t="shared" si="42"/>
        <v>8.8437205203923799E-2</v>
      </c>
      <c r="P150" s="46">
        <f t="shared" si="43"/>
        <v>0.2684704217073981</v>
      </c>
      <c r="Q150" s="46">
        <f t="shared" si="44"/>
        <v>278.38697561701076</v>
      </c>
      <c r="R150" s="46">
        <f t="shared" si="45"/>
        <v>89.78956501412253</v>
      </c>
      <c r="S150" s="46">
        <f t="shared" si="46"/>
        <v>94944.61126876912</v>
      </c>
      <c r="T150" s="46">
        <f t="shared" si="47"/>
        <v>5.3431026948125853</v>
      </c>
      <c r="U150" s="46">
        <f t="shared" si="48"/>
        <v>0.9439992370896837</v>
      </c>
      <c r="V150" s="48">
        <f t="shared" si="49"/>
        <v>0.8207577723924554</v>
      </c>
    </row>
    <row r="151" spans="1:22">
      <c r="A151" s="19"/>
      <c r="B151" s="16"/>
      <c r="C151" s="43">
        <f>volt!U147/1000</f>
        <v>100.15807505999999</v>
      </c>
      <c r="D151" s="43">
        <f>volt!V147/1000</f>
        <v>97.011561269333342</v>
      </c>
      <c r="E151" s="43">
        <f>volt!W147/1000</f>
        <v>97.37898816966667</v>
      </c>
      <c r="F151" s="34">
        <f t="shared" si="34"/>
        <v>92</v>
      </c>
      <c r="G151" s="45">
        <f t="shared" si="35"/>
        <v>97.195274719500006</v>
      </c>
      <c r="H151" s="46">
        <f t="shared" si="36"/>
        <v>-0.12401338534722982</v>
      </c>
      <c r="I151" s="46">
        <f t="shared" si="37"/>
        <v>1.4807080482559116</v>
      </c>
      <c r="J151" s="46">
        <f t="shared" si="33"/>
        <v>36.480708048255913</v>
      </c>
      <c r="K151" s="46">
        <f t="shared" si="38"/>
        <v>7.8605898476861516E-2</v>
      </c>
      <c r="L151" s="46">
        <f t="shared" si="39"/>
        <v>99.92518147722744</v>
      </c>
      <c r="M151" s="46">
        <f t="shared" si="40"/>
        <v>0.76777608800993169</v>
      </c>
      <c r="N151" s="47">
        <f t="shared" si="41"/>
        <v>94.920507464516433</v>
      </c>
      <c r="O151" s="46">
        <f t="shared" si="42"/>
        <v>7.4656710599613263E-2</v>
      </c>
      <c r="P151" s="46">
        <f t="shared" si="43"/>
        <v>0.27192686277179329</v>
      </c>
      <c r="Q151" s="46">
        <f t="shared" si="44"/>
        <v>278.2844941016379</v>
      </c>
      <c r="R151" s="46">
        <f t="shared" si="45"/>
        <v>90.928825736448474</v>
      </c>
      <c r="S151" s="46">
        <f t="shared" si="46"/>
        <v>94920.507464516428</v>
      </c>
      <c r="T151" s="46">
        <f t="shared" si="47"/>
        <v>5.4108966198037187</v>
      </c>
      <c r="U151" s="46">
        <f t="shared" si="48"/>
        <v>0.94375958185784448</v>
      </c>
      <c r="V151" s="48">
        <f t="shared" si="49"/>
        <v>0.83117164501210095</v>
      </c>
    </row>
    <row r="152" spans="1:22">
      <c r="A152" s="19"/>
      <c r="B152" s="16"/>
      <c r="C152" s="43">
        <f>volt!U148/1000</f>
        <v>100.16507712266666</v>
      </c>
      <c r="D152" s="43">
        <f>volt!V148/1000</f>
        <v>97.001566275000002</v>
      </c>
      <c r="E152" s="43">
        <f>volt!W148/1000</f>
        <v>97.28749715299999</v>
      </c>
      <c r="F152" s="34">
        <f t="shared" si="34"/>
        <v>93</v>
      </c>
      <c r="G152" s="45">
        <f t="shared" si="35"/>
        <v>97.144531713999996</v>
      </c>
      <c r="H152" s="46">
        <f t="shared" si="36"/>
        <v>-9.4662002822266514E-2</v>
      </c>
      <c r="I152" s="46">
        <f t="shared" si="37"/>
        <v>1.1489911892069959</v>
      </c>
      <c r="J152" s="46">
        <f t="shared" si="33"/>
        <v>36.148991189206996</v>
      </c>
      <c r="K152" s="46">
        <f t="shared" si="38"/>
        <v>7.6373902013979117E-2</v>
      </c>
      <c r="L152" s="46">
        <f t="shared" si="39"/>
        <v>99.934386283596382</v>
      </c>
      <c r="M152" s="46">
        <f t="shared" si="40"/>
        <v>0.76903427343819009</v>
      </c>
      <c r="N152" s="47">
        <f t="shared" si="41"/>
        <v>94.821628770258968</v>
      </c>
      <c r="O152" s="46">
        <f t="shared" si="42"/>
        <v>7.3429317595995067E-2</v>
      </c>
      <c r="P152" s="46">
        <f t="shared" si="43"/>
        <v>0.27493446274796018</v>
      </c>
      <c r="Q152" s="46">
        <f t="shared" si="44"/>
        <v>278.19431625763923</v>
      </c>
      <c r="R152" s="46">
        <f t="shared" si="45"/>
        <v>91.919631409197635</v>
      </c>
      <c r="S152" s="46">
        <f t="shared" si="46"/>
        <v>94821.628770258962</v>
      </c>
      <c r="T152" s="46">
        <f t="shared" si="47"/>
        <v>5.4698564383446477</v>
      </c>
      <c r="U152" s="46">
        <f t="shared" si="48"/>
        <v>0.94277646748520005</v>
      </c>
      <c r="V152" s="48">
        <f t="shared" si="49"/>
        <v>0.84022850431096829</v>
      </c>
    </row>
    <row r="153" spans="1:22">
      <c r="A153" s="19"/>
      <c r="B153" s="16"/>
      <c r="C153" s="43">
        <f>volt!U149/1000</f>
        <v>100.078307376</v>
      </c>
      <c r="D153" s="43">
        <f>volt!V149/1000</f>
        <v>97.017357320666662</v>
      </c>
      <c r="E153" s="43">
        <f>volt!W149/1000</f>
        <v>97.129744282333334</v>
      </c>
      <c r="F153" s="34">
        <f t="shared" si="34"/>
        <v>94</v>
      </c>
      <c r="G153" s="45">
        <f t="shared" si="35"/>
        <v>97.073550801500005</v>
      </c>
      <c r="H153" s="46">
        <f t="shared" si="36"/>
        <v>-3.7403017143035677E-2</v>
      </c>
      <c r="I153" s="46">
        <f t="shared" si="37"/>
        <v>0.50257423660977241</v>
      </c>
      <c r="J153" s="46">
        <f t="shared" si="33"/>
        <v>35.502574236609775</v>
      </c>
      <c r="K153" s="46">
        <f t="shared" si="38"/>
        <v>7.1068724293382443E-2</v>
      </c>
      <c r="L153" s="46">
        <f t="shared" si="39"/>
        <v>99.864763159438127</v>
      </c>
      <c r="M153" s="46">
        <f t="shared" si="40"/>
        <v>0.77156582688411102</v>
      </c>
      <c r="N153" s="47">
        <f t="shared" si="41"/>
        <v>94.755183310510446</v>
      </c>
      <c r="O153" s="46">
        <f t="shared" si="42"/>
        <v>8.2713047427641018E-2</v>
      </c>
      <c r="P153" s="46">
        <f t="shared" si="43"/>
        <v>0.27494515960692734</v>
      </c>
      <c r="Q153" s="46">
        <f t="shared" si="44"/>
        <v>278.19399386493797</v>
      </c>
      <c r="R153" s="46">
        <f t="shared" si="45"/>
        <v>91.923154457076492</v>
      </c>
      <c r="S153" s="46">
        <f t="shared" si="46"/>
        <v>94755.183310510445</v>
      </c>
      <c r="T153" s="46">
        <f t="shared" si="47"/>
        <v>5.4700660841605346</v>
      </c>
      <c r="U153" s="46">
        <f t="shared" si="48"/>
        <v>0.9421158247960314</v>
      </c>
      <c r="V153" s="48">
        <f t="shared" si="49"/>
        <v>0.8402607081525687</v>
      </c>
    </row>
    <row r="154" spans="1:22">
      <c r="A154" s="19"/>
      <c r="B154" s="16"/>
      <c r="C154" s="43">
        <f>volt!U150/1000</f>
        <v>100.07284064933333</v>
      </c>
      <c r="D154" s="43">
        <f>volt!V150/1000</f>
        <v>97.085870364333331</v>
      </c>
      <c r="E154" s="43">
        <f>volt!W150/1000</f>
        <v>97.098319618666665</v>
      </c>
      <c r="F154" s="34">
        <f t="shared" si="34"/>
        <v>95</v>
      </c>
      <c r="G154" s="45">
        <f t="shared" si="35"/>
        <v>97.092094991500005</v>
      </c>
      <c r="H154" s="46">
        <f t="shared" si="36"/>
        <v>-4.1765570640409687E-3</v>
      </c>
      <c r="I154" s="46">
        <f t="shared" si="37"/>
        <v>0.12796054833168713</v>
      </c>
      <c r="J154" s="46">
        <f t="shared" si="33"/>
        <v>35.127960548331686</v>
      </c>
      <c r="K154" s="46">
        <f t="shared" si="38"/>
        <v>6.7433375077967109E-2</v>
      </c>
      <c r="L154" s="46">
        <f t="shared" si="39"/>
        <v>99.871838909376635</v>
      </c>
      <c r="M154" s="46">
        <f t="shared" si="40"/>
        <v>0.77307701791835171</v>
      </c>
      <c r="N154" s="47">
        <f t="shared" si="41"/>
        <v>94.787749027169141</v>
      </c>
      <c r="O154" s="46">
        <f t="shared" si="42"/>
        <v>8.1769548387924398E-2</v>
      </c>
      <c r="P154" s="46">
        <f t="shared" si="43"/>
        <v>0.27422488805573986</v>
      </c>
      <c r="Q154" s="46">
        <f t="shared" si="44"/>
        <v>278.21567578569966</v>
      </c>
      <c r="R154" s="46">
        <f t="shared" si="45"/>
        <v>91.685916838570591</v>
      </c>
      <c r="S154" s="46">
        <f t="shared" si="46"/>
        <v>94787.749027169135</v>
      </c>
      <c r="T154" s="46">
        <f t="shared" si="47"/>
        <v>5.4559487982760286</v>
      </c>
      <c r="U154" s="46">
        <f t="shared" si="48"/>
        <v>0.94243961370063867</v>
      </c>
      <c r="V154" s="48">
        <f t="shared" si="49"/>
        <v>0.83809214191369708</v>
      </c>
    </row>
    <row r="155" spans="1:22">
      <c r="A155" s="19"/>
      <c r="B155" s="16"/>
      <c r="C155" s="43">
        <f>volt!U151/1000</f>
        <v>100.19168961333334</v>
      </c>
      <c r="D155" s="43">
        <f>volt!V151/1000</f>
        <v>97.159778730333329</v>
      </c>
      <c r="E155" s="43">
        <f>volt!W151/1000</f>
        <v>97.140164256000006</v>
      </c>
      <c r="F155" s="34">
        <f>1+F154</f>
        <v>96</v>
      </c>
      <c r="G155" s="45">
        <f t="shared" si="35"/>
        <v>97.149971493166674</v>
      </c>
      <c r="H155" s="46">
        <f t="shared" si="36"/>
        <v>6.4484852173773421E-3</v>
      </c>
      <c r="I155" s="46">
        <f t="shared" si="37"/>
        <v>8.252817458178352E-3</v>
      </c>
      <c r="J155" s="46">
        <f t="shared" si="33"/>
        <v>35.008252817458178</v>
      </c>
      <c r="K155" s="46">
        <f t="shared" si="38"/>
        <v>6.6187384489987927E-2</v>
      </c>
      <c r="L155" s="46">
        <f t="shared" si="39"/>
        <v>99.990366246603699</v>
      </c>
      <c r="M155" s="46">
        <f t="shared" si="40"/>
        <v>0.77356617026437846</v>
      </c>
      <c r="N155" s="47">
        <f t="shared" si="41"/>
        <v>94.797001255925579</v>
      </c>
      <c r="O155" s="46">
        <f t="shared" si="42"/>
        <v>6.5964802625879337E-2</v>
      </c>
      <c r="P155" s="46">
        <f t="shared" si="43"/>
        <v>0.27708825423641442</v>
      </c>
      <c r="Q155" s="46">
        <f t="shared" si="44"/>
        <v>278.1291653162865</v>
      </c>
      <c r="R155" s="46">
        <f t="shared" si="45"/>
        <v>92.628866340792257</v>
      </c>
      <c r="S155" s="46">
        <f t="shared" si="46"/>
        <v>94797.001255925585</v>
      </c>
      <c r="T155" s="46">
        <f t="shared" si="47"/>
        <v>5.5120608423158934</v>
      </c>
      <c r="U155" s="46">
        <f t="shared" si="48"/>
        <v>0.94253160519726764</v>
      </c>
      <c r="V155" s="48">
        <f t="shared" si="49"/>
        <v>0.84671155256347919</v>
      </c>
    </row>
    <row r="156" spans="1:22">
      <c r="A156" s="19"/>
      <c r="B156" s="16"/>
      <c r="C156" s="43">
        <f>volt!U152/1000</f>
        <v>100.26894492933333</v>
      </c>
      <c r="D156" s="43">
        <f>volt!V152/1000</f>
        <v>97.167653926333344</v>
      </c>
      <c r="E156" s="43">
        <f>volt!W152/1000</f>
        <v>97.156138411000001</v>
      </c>
      <c r="F156" s="34">
        <f t="shared" ref="F156:F163" si="50">1+F155</f>
        <v>97</v>
      </c>
      <c r="G156" s="45">
        <f t="shared" si="35"/>
        <v>97.161896168666672</v>
      </c>
      <c r="H156" s="46">
        <f t="shared" si="36"/>
        <v>3.7062551058492147E-3</v>
      </c>
      <c r="I156" s="46">
        <f t="shared" si="37"/>
        <v>3.9144226547579666E-2</v>
      </c>
      <c r="J156" s="46">
        <f t="shared" si="33"/>
        <v>35.039144226547577</v>
      </c>
      <c r="K156" s="46">
        <f t="shared" si="38"/>
        <v>6.6512781228259377E-2</v>
      </c>
      <c r="L156" s="46">
        <f t="shared" si="39"/>
        <v>100.06228647484957</v>
      </c>
      <c r="M156" s="46">
        <f t="shared" si="40"/>
        <v>0.7734396624373131</v>
      </c>
      <c r="N156" s="47">
        <f t="shared" si="41"/>
        <v>94.758781424040379</v>
      </c>
      <c r="O156" s="46">
        <f t="shared" si="42"/>
        <v>5.6374770915333099E-2</v>
      </c>
      <c r="P156" s="46">
        <f t="shared" si="43"/>
        <v>0.28001075519354646</v>
      </c>
      <c r="Q156" s="46">
        <f t="shared" si="44"/>
        <v>278.03999790453742</v>
      </c>
      <c r="R156" s="46">
        <f t="shared" si="45"/>
        <v>93.590834005175353</v>
      </c>
      <c r="S156" s="46">
        <f t="shared" si="46"/>
        <v>94758.781424040382</v>
      </c>
      <c r="T156" s="46">
        <f t="shared" si="47"/>
        <v>5.5693045990829457</v>
      </c>
      <c r="U156" s="46">
        <f t="shared" si="48"/>
        <v>0.94215159951122407</v>
      </c>
      <c r="V156" s="48">
        <f t="shared" si="49"/>
        <v>0.85550480640325954</v>
      </c>
    </row>
    <row r="157" spans="1:22">
      <c r="A157" s="19"/>
      <c r="B157" s="16"/>
      <c r="C157" s="43">
        <f>volt!U153/1000</f>
        <v>100.31293463200001</v>
      </c>
      <c r="D157" s="43">
        <f>volt!V153/1000</f>
        <v>97.20899289766669</v>
      </c>
      <c r="E157" s="43">
        <f>volt!W153/1000</f>
        <v>97.144977095333331</v>
      </c>
      <c r="F157" s="34">
        <f t="shared" si="50"/>
        <v>98</v>
      </c>
      <c r="G157" s="45">
        <f t="shared" si="35"/>
        <v>97.176984996500011</v>
      </c>
      <c r="H157" s="46">
        <f t="shared" si="36"/>
        <v>2.0413530118174757E-2</v>
      </c>
      <c r="I157" s="46">
        <f t="shared" si="37"/>
        <v>-0.14901899800848034</v>
      </c>
      <c r="J157" s="46">
        <f t="shared" si="33"/>
        <v>34.850981001991521</v>
      </c>
      <c r="K157" s="46">
        <f t="shared" si="38"/>
        <v>6.4489442648006087E-2</v>
      </c>
      <c r="L157" s="46">
        <f t="shared" si="39"/>
        <v>100.1106989878344</v>
      </c>
      <c r="M157" s="46">
        <f t="shared" si="40"/>
        <v>0.77421316862750889</v>
      </c>
      <c r="N157" s="47">
        <f t="shared" si="41"/>
        <v>94.749091492543272</v>
      </c>
      <c r="O157" s="46">
        <f t="shared" si="42"/>
        <v>4.9919319562697052E-2</v>
      </c>
      <c r="P157" s="46">
        <f t="shared" si="43"/>
        <v>0.2815249940600042</v>
      </c>
      <c r="Q157" s="46">
        <f t="shared" si="44"/>
        <v>277.99345227098911</v>
      </c>
      <c r="R157" s="46">
        <f t="shared" si="45"/>
        <v>94.08907687708917</v>
      </c>
      <c r="S157" s="46">
        <f t="shared" si="46"/>
        <v>94749.091492543273</v>
      </c>
      <c r="T157" s="46">
        <f t="shared" si="47"/>
        <v>5.5989535101916612</v>
      </c>
      <c r="U157" s="46">
        <f t="shared" si="48"/>
        <v>0.94205525609774876</v>
      </c>
      <c r="V157" s="48">
        <f t="shared" si="49"/>
        <v>0.86005919654423069</v>
      </c>
    </row>
    <row r="158" spans="1:22">
      <c r="A158" s="19"/>
      <c r="B158" s="16"/>
      <c r="C158" s="43">
        <f>volt!U154/1000</f>
        <v>100.28602554233333</v>
      </c>
      <c r="D158" s="43">
        <f>volt!V154/1000</f>
        <v>97.227565815666679</v>
      </c>
      <c r="E158" s="43">
        <f>volt!W154/1000</f>
        <v>97.114011357666683</v>
      </c>
      <c r="F158" s="34">
        <f t="shared" si="50"/>
        <v>99</v>
      </c>
      <c r="G158" s="45">
        <f t="shared" si="35"/>
        <v>97.170788586666674</v>
      </c>
      <c r="H158" s="46">
        <f t="shared" si="36"/>
        <v>3.6451306791747802E-2</v>
      </c>
      <c r="I158" s="46">
        <f t="shared" si="37"/>
        <v>-0.32953707985140146</v>
      </c>
      <c r="J158" s="46">
        <f t="shared" si="33"/>
        <v>34.670462920148601</v>
      </c>
      <c r="K158" s="46">
        <f t="shared" si="38"/>
        <v>6.2456329337429096E-2</v>
      </c>
      <c r="L158" s="46">
        <f t="shared" si="39"/>
        <v>100.09145927706609</v>
      </c>
      <c r="M158" s="46">
        <f t="shared" si="40"/>
        <v>0.77496163590402312</v>
      </c>
      <c r="N158" s="47">
        <f t="shared" si="41"/>
        <v>94.756599459274568</v>
      </c>
      <c r="O158" s="46">
        <f t="shared" si="42"/>
        <v>5.248479301668859E-2</v>
      </c>
      <c r="P158" s="46">
        <f t="shared" si="43"/>
        <v>0.28082453446929712</v>
      </c>
      <c r="Q158" s="46">
        <f t="shared" si="44"/>
        <v>278.01501270703073</v>
      </c>
      <c r="R158" s="46">
        <f t="shared" si="45"/>
        <v>93.858614264089525</v>
      </c>
      <c r="S158" s="46">
        <f t="shared" si="46"/>
        <v>94756.59945927457</v>
      </c>
      <c r="T158" s="46">
        <f t="shared" si="47"/>
        <v>5.5852393841862806</v>
      </c>
      <c r="U158" s="46">
        <f t="shared" si="48"/>
        <v>0.94212990504066108</v>
      </c>
      <c r="V158" s="48">
        <f t="shared" si="49"/>
        <v>0.85795255997866116</v>
      </c>
    </row>
    <row r="159" spans="1:22">
      <c r="A159" s="19"/>
      <c r="B159" s="16"/>
      <c r="C159" s="43">
        <f>volt!U155/1000</f>
        <v>100.21348091633334</v>
      </c>
      <c r="D159" s="43">
        <f>volt!V155/1000</f>
        <v>97.26862601900001</v>
      </c>
      <c r="E159" s="43">
        <f>volt!W155/1000</f>
        <v>97.015265780000007</v>
      </c>
      <c r="F159" s="34">
        <f t="shared" si="50"/>
        <v>100</v>
      </c>
      <c r="G159" s="45">
        <f t="shared" si="35"/>
        <v>97.141945899500001</v>
      </c>
      <c r="H159" s="46">
        <f t="shared" si="36"/>
        <v>8.248652143357614E-2</v>
      </c>
      <c r="I159" s="46">
        <f t="shared" si="37"/>
        <v>-0.84708770917370302</v>
      </c>
      <c r="J159" s="46">
        <f t="shared" si="33"/>
        <v>34.152912290826293</v>
      </c>
      <c r="K159" s="46">
        <f t="shared" si="38"/>
        <v>5.6141623714614314E-2</v>
      </c>
      <c r="L159" s="46">
        <f t="shared" si="39"/>
        <v>100.04103995319203</v>
      </c>
      <c r="M159" s="46">
        <f t="shared" si="40"/>
        <v>0.77713919260946129</v>
      </c>
      <c r="N159" s="47">
        <f t="shared" si="41"/>
        <v>94.754935656446449</v>
      </c>
      <c r="O159" s="46">
        <f t="shared" si="42"/>
        <v>5.9207837792403489E-2</v>
      </c>
      <c r="P159" s="46">
        <f t="shared" si="43"/>
        <v>0.27956536922789255</v>
      </c>
      <c r="Q159" s="46">
        <f t="shared" si="44"/>
        <v>278.05364363769689</v>
      </c>
      <c r="R159" s="46">
        <f t="shared" si="45"/>
        <v>93.444261096478513</v>
      </c>
      <c r="S159" s="46">
        <f t="shared" si="46"/>
        <v>94754.935656446454</v>
      </c>
      <c r="T159" s="46">
        <f t="shared" si="47"/>
        <v>5.560582493086315</v>
      </c>
      <c r="U159" s="46">
        <f t="shared" si="48"/>
        <v>0.94211336246305277</v>
      </c>
      <c r="V159" s="48">
        <f t="shared" si="49"/>
        <v>0.85416499755112651</v>
      </c>
    </row>
    <row r="160" spans="1:22">
      <c r="A160" s="19"/>
      <c r="B160" s="16"/>
      <c r="C160" s="43">
        <f>volt!U156/1000</f>
        <v>100.23172466266668</v>
      </c>
      <c r="D160" s="43">
        <f>volt!V156/1000</f>
        <v>97.301903948999993</v>
      </c>
      <c r="E160" s="43">
        <f>volt!W156/1000</f>
        <v>96.983629304333348</v>
      </c>
      <c r="F160" s="34">
        <f t="shared" si="50"/>
        <v>101</v>
      </c>
      <c r="G160" s="45">
        <f t="shared" si="35"/>
        <v>97.142766626666671</v>
      </c>
      <c r="H160" s="46">
        <f t="shared" si="36"/>
        <v>0.10303624748453637</v>
      </c>
      <c r="I160" s="46">
        <f t="shared" si="37"/>
        <v>-1.0778038136258317</v>
      </c>
      <c r="J160" s="46">
        <f t="shared" si="33"/>
        <v>33.922196186374165</v>
      </c>
      <c r="K160" s="46">
        <f t="shared" si="38"/>
        <v>5.3101704055729573E-2</v>
      </c>
      <c r="L160" s="46">
        <f t="shared" si="39"/>
        <v>100.06769572719844</v>
      </c>
      <c r="M160" s="46">
        <f t="shared" si="40"/>
        <v>0.77812349594952213</v>
      </c>
      <c r="N160" s="47">
        <f t="shared" si="41"/>
        <v>94.739175800852976</v>
      </c>
      <c r="O160" s="46">
        <f t="shared" si="42"/>
        <v>5.5653487031491387E-2</v>
      </c>
      <c r="P160" s="46">
        <f t="shared" si="43"/>
        <v>0.28068614296054845</v>
      </c>
      <c r="Q160" s="46">
        <f t="shared" si="44"/>
        <v>278.01926649567793</v>
      </c>
      <c r="R160" s="46">
        <f t="shared" si="45"/>
        <v>93.81307803383838</v>
      </c>
      <c r="S160" s="46">
        <f t="shared" si="46"/>
        <v>94739.175800852972</v>
      </c>
      <c r="T160" s="46">
        <f t="shared" si="47"/>
        <v>5.5825296622433331</v>
      </c>
      <c r="U160" s="46">
        <f t="shared" si="48"/>
        <v>0.94195666803397371</v>
      </c>
      <c r="V160" s="48">
        <f t="shared" si="49"/>
        <v>0.85753631768036953</v>
      </c>
    </row>
    <row r="161" spans="1:22">
      <c r="A161" s="19"/>
      <c r="B161" s="16"/>
      <c r="C161" s="43">
        <f>volt!U157/1000</f>
        <v>100.27205631099997</v>
      </c>
      <c r="D161" s="43">
        <f>volt!V157/1000</f>
        <v>97.325947688999989</v>
      </c>
      <c r="E161" s="43">
        <f>volt!W157/1000</f>
        <v>97.007711151999999</v>
      </c>
      <c r="F161" s="34">
        <f t="shared" si="50"/>
        <v>102</v>
      </c>
      <c r="G161" s="45">
        <f t="shared" si="35"/>
        <v>97.166829420499994</v>
      </c>
      <c r="H161" s="46">
        <f t="shared" si="36"/>
        <v>0.1024841495394722</v>
      </c>
      <c r="I161" s="46">
        <f t="shared" si="37"/>
        <v>-1.0716079605447855</v>
      </c>
      <c r="J161" s="46">
        <f t="shared" si="33"/>
        <v>33.928392039455211</v>
      </c>
      <c r="K161" s="46">
        <f t="shared" si="38"/>
        <v>5.318510512470534E-2</v>
      </c>
      <c r="L161" s="46">
        <f t="shared" si="39"/>
        <v>100.10690449239267</v>
      </c>
      <c r="M161" s="46">
        <f t="shared" si="40"/>
        <v>0.7780969634419711</v>
      </c>
      <c r="N161" s="47">
        <f t="shared" si="41"/>
        <v>94.75066180620361</v>
      </c>
      <c r="O161" s="46">
        <f t="shared" si="42"/>
        <v>5.0425287528862779E-2</v>
      </c>
      <c r="P161" s="46">
        <f t="shared" si="43"/>
        <v>0.28138455011619135</v>
      </c>
      <c r="Q161" s="46">
        <f t="shared" si="44"/>
        <v>277.99777923044047</v>
      </c>
      <c r="R161" s="46">
        <f t="shared" si="45"/>
        <v>94.042870681647059</v>
      </c>
      <c r="S161" s="46">
        <f t="shared" si="46"/>
        <v>94750.661806203614</v>
      </c>
      <c r="T161" s="46">
        <f t="shared" si="47"/>
        <v>5.5962039206670324</v>
      </c>
      <c r="U161" s="46">
        <f t="shared" si="48"/>
        <v>0.94207086914705762</v>
      </c>
      <c r="V161" s="48">
        <f t="shared" si="49"/>
        <v>0.85963683015860637</v>
      </c>
    </row>
    <row r="162" spans="1:22">
      <c r="A162" s="19"/>
      <c r="B162" s="16"/>
      <c r="C162" s="43">
        <f>volt!U158/1000</f>
        <v>100.36504300533332</v>
      </c>
      <c r="D162" s="43">
        <f>volt!V158/1000</f>
        <v>97.323624622333327</v>
      </c>
      <c r="E162" s="43">
        <f>volt!W158/1000</f>
        <v>97.130915131999998</v>
      </c>
      <c r="F162" s="34">
        <f t="shared" si="50"/>
        <v>103</v>
      </c>
      <c r="G162" s="45">
        <f t="shared" si="35"/>
        <v>97.227269877166663</v>
      </c>
      <c r="H162" s="46">
        <f t="shared" si="36"/>
        <v>6.1416005065326379E-2</v>
      </c>
      <c r="I162" s="46">
        <f t="shared" si="37"/>
        <v>-0.61031929866872781</v>
      </c>
      <c r="J162" s="46">
        <f t="shared" si="33"/>
        <v>34.389680701331272</v>
      </c>
      <c r="K162" s="46">
        <f t="shared" si="38"/>
        <v>5.9118499185813987E-2</v>
      </c>
      <c r="L162" s="46">
        <f t="shared" si="39"/>
        <v>100.17954256721053</v>
      </c>
      <c r="M162" s="46">
        <f t="shared" si="40"/>
        <v>0.77613747085460894</v>
      </c>
      <c r="N162" s="47">
        <f t="shared" si="41"/>
        <v>94.791926577355838</v>
      </c>
      <c r="O162" s="46">
        <f t="shared" si="42"/>
        <v>4.0739536275197566E-2</v>
      </c>
      <c r="P162" s="46">
        <f t="shared" si="43"/>
        <v>0.28213121703327187</v>
      </c>
      <c r="Q162" s="46">
        <f t="shared" si="44"/>
        <v>277.97475182739595</v>
      </c>
      <c r="R162" s="46">
        <f t="shared" si="45"/>
        <v>94.288512443253381</v>
      </c>
      <c r="S162" s="46">
        <f t="shared" si="46"/>
        <v>94791.926577355844</v>
      </c>
      <c r="T162" s="46">
        <f t="shared" si="47"/>
        <v>5.6108213114316587</v>
      </c>
      <c r="U162" s="46">
        <f t="shared" si="48"/>
        <v>0.9424811495407085</v>
      </c>
      <c r="V162" s="48">
        <f t="shared" si="49"/>
        <v>0.86188221786073915</v>
      </c>
    </row>
    <row r="163" spans="1:22">
      <c r="A163" s="19"/>
      <c r="B163" s="16"/>
      <c r="C163" s="43">
        <f>volt!U159/1000</f>
        <v>100.37341756533336</v>
      </c>
      <c r="D163" s="43">
        <f>volt!V159/1000</f>
        <v>97.302908675333327</v>
      </c>
      <c r="E163" s="43">
        <f>volt!W159/1000</f>
        <v>97.191310970333333</v>
      </c>
      <c r="F163" s="34">
        <f t="shared" si="50"/>
        <v>104</v>
      </c>
      <c r="G163" s="45">
        <f t="shared" si="35"/>
        <v>97.247109822833323</v>
      </c>
      <c r="H163" s="46">
        <f t="shared" si="36"/>
        <v>3.5696327486542369E-2</v>
      </c>
      <c r="I163" s="46">
        <f t="shared" si="37"/>
        <v>-0.32104155546560942</v>
      </c>
      <c r="J163" s="46">
        <f t="shared" si="33"/>
        <v>34.678958444534388</v>
      </c>
      <c r="K163" s="46">
        <f t="shared" si="38"/>
        <v>6.2554009496521415E-2</v>
      </c>
      <c r="L163" s="46">
        <f t="shared" si="39"/>
        <v>100.17785448111997</v>
      </c>
      <c r="M163" s="46">
        <f t="shared" si="40"/>
        <v>0.77492627617464427</v>
      </c>
      <c r="N163" s="47">
        <f t="shared" si="41"/>
        <v>94.824451805761811</v>
      </c>
      <c r="O163" s="46">
        <f t="shared" si="42"/>
        <v>4.0964630098361106E-2</v>
      </c>
      <c r="P163" s="46">
        <f t="shared" si="43"/>
        <v>0.28120402202081246</v>
      </c>
      <c r="Q163" s="46">
        <f t="shared" si="44"/>
        <v>278.00333817505492</v>
      </c>
      <c r="R163" s="46">
        <f t="shared" si="45"/>
        <v>93.983475176834375</v>
      </c>
      <c r="S163" s="46">
        <f t="shared" si="46"/>
        <v>94824.451805761812</v>
      </c>
      <c r="T163" s="46">
        <f t="shared" si="47"/>
        <v>5.592669475636872</v>
      </c>
      <c r="U163" s="46">
        <f t="shared" si="48"/>
        <v>0.94280453588555846</v>
      </c>
      <c r="V163" s="48">
        <f t="shared" si="49"/>
        <v>0.85909390156537269</v>
      </c>
    </row>
    <row r="164" spans="1:22">
      <c r="A164" s="19"/>
      <c r="B164" s="16"/>
      <c r="C164" s="43">
        <f>volt!U160/1000</f>
        <v>100.37871563766669</v>
      </c>
      <c r="D164" s="43">
        <f>volt!V160/1000</f>
        <v>97.350903232666667</v>
      </c>
      <c r="E164" s="43">
        <f>volt!W160/1000</f>
        <v>97.159898073999983</v>
      </c>
      <c r="F164" s="34">
        <f>1+F163</f>
        <v>105</v>
      </c>
      <c r="G164" s="45">
        <f t="shared" si="35"/>
        <v>97.255400653333325</v>
      </c>
      <c r="H164" s="46">
        <f t="shared" si="36"/>
        <v>6.1154625654079482E-2</v>
      </c>
      <c r="I164" s="46">
        <f t="shared" si="37"/>
        <v>-0.60738092774968933</v>
      </c>
      <c r="J164" s="46">
        <f t="shared" si="33"/>
        <v>34.392619072250312</v>
      </c>
      <c r="K164" s="46">
        <f t="shared" si="38"/>
        <v>5.9154519220564958E-2</v>
      </c>
      <c r="L164" s="46">
        <f t="shared" si="39"/>
        <v>100.19395744139406</v>
      </c>
      <c r="M164" s="46">
        <f t="shared" si="40"/>
        <v>0.77612509592373324</v>
      </c>
      <c r="N164" s="47">
        <f t="shared" si="41"/>
        <v>94.831317511517568</v>
      </c>
      <c r="O164" s="46">
        <f t="shared" si="42"/>
        <v>3.881741917552807E-2</v>
      </c>
      <c r="P164" s="46">
        <f t="shared" si="43"/>
        <v>0.2814318453490563</v>
      </c>
      <c r="Q164" s="46">
        <f t="shared" si="44"/>
        <v>277.99632233028717</v>
      </c>
      <c r="R164" s="46">
        <f t="shared" si="45"/>
        <v>94.058430980178812</v>
      </c>
      <c r="S164" s="46">
        <f t="shared" si="46"/>
        <v>94831.317511517569</v>
      </c>
      <c r="T164" s="46">
        <f t="shared" si="47"/>
        <v>5.5971298664938551</v>
      </c>
      <c r="U164" s="46">
        <f t="shared" si="48"/>
        <v>0.94287279906457311</v>
      </c>
      <c r="V164" s="48">
        <f t="shared" si="49"/>
        <v>0.85977906534995263</v>
      </c>
    </row>
    <row r="165" spans="1:22">
      <c r="A165" s="19"/>
      <c r="B165" s="16"/>
      <c r="C165" s="43">
        <f>volt!U161/1000</f>
        <v>100.39070754233333</v>
      </c>
      <c r="D165" s="43">
        <f>volt!V161/1000</f>
        <v>97.372763289999995</v>
      </c>
      <c r="E165" s="43">
        <f>volt!W161/1000</f>
        <v>97.153531946666661</v>
      </c>
      <c r="F165" s="34">
        <f t="shared" ref="F165:F179" si="51">1+F164</f>
        <v>106</v>
      </c>
      <c r="G165" s="45">
        <f t="shared" si="35"/>
        <v>97.263147618333335</v>
      </c>
      <c r="H165" s="46">
        <f t="shared" si="36"/>
        <v>7.0096608429790777E-2</v>
      </c>
      <c r="I165" s="46">
        <f t="shared" si="37"/>
        <v>-0.70788736540255481</v>
      </c>
      <c r="J165" s="46">
        <f t="shared" si="33"/>
        <v>34.292112634597444</v>
      </c>
      <c r="K165" s="46">
        <f t="shared" si="38"/>
        <v>5.7909535148757518E-2</v>
      </c>
      <c r="L165" s="46">
        <f t="shared" si="39"/>
        <v>100.20959200098461</v>
      </c>
      <c r="M165" s="46">
        <f t="shared" si="40"/>
        <v>0.7765491816899539</v>
      </c>
      <c r="N165" s="47">
        <f t="shared" si="41"/>
        <v>94.834443518664841</v>
      </c>
      <c r="O165" s="46">
        <f t="shared" si="42"/>
        <v>3.6732666027341439E-2</v>
      </c>
      <c r="P165" s="46">
        <f t="shared" si="43"/>
        <v>0.2817489704000975</v>
      </c>
      <c r="Q165" s="46">
        <f t="shared" si="44"/>
        <v>277.98654756053139</v>
      </c>
      <c r="R165" s="46">
        <f t="shared" si="45"/>
        <v>94.162763080170748</v>
      </c>
      <c r="S165" s="46">
        <f t="shared" si="46"/>
        <v>94834.443518664848</v>
      </c>
      <c r="T165" s="46">
        <f t="shared" si="47"/>
        <v>5.6033383510158004</v>
      </c>
      <c r="U165" s="46">
        <f t="shared" si="48"/>
        <v>0.94290387980020129</v>
      </c>
      <c r="V165" s="48">
        <f t="shared" si="49"/>
        <v>0.86073275503499502</v>
      </c>
    </row>
    <row r="166" spans="1:22">
      <c r="A166" s="19"/>
      <c r="B166" s="16"/>
      <c r="C166" s="43">
        <f>volt!U162/1000</f>
        <v>100.39822138366667</v>
      </c>
      <c r="D166" s="43">
        <f>volt!V162/1000</f>
        <v>97.391342015666652</v>
      </c>
      <c r="E166" s="43">
        <f>volt!W162/1000</f>
        <v>97.15682679999999</v>
      </c>
      <c r="F166" s="34">
        <f t="shared" si="51"/>
        <v>107</v>
      </c>
      <c r="G166" s="45">
        <f t="shared" si="35"/>
        <v>97.274084407833328</v>
      </c>
      <c r="H166" s="46">
        <f t="shared" si="36"/>
        <v>7.5065599709854741E-2</v>
      </c>
      <c r="I166" s="46">
        <f t="shared" si="37"/>
        <v>-0.76372235294271051</v>
      </c>
      <c r="J166" s="46">
        <f t="shared" si="33"/>
        <v>34.236277647057292</v>
      </c>
      <c r="K166" s="46">
        <f t="shared" si="38"/>
        <v>5.7206455820087848E-2</v>
      </c>
      <c r="L166" s="46">
        <f t="shared" si="39"/>
        <v>100.21950057978275</v>
      </c>
      <c r="M166" s="46">
        <f t="shared" si="40"/>
        <v>0.77678547896782624</v>
      </c>
      <c r="N166" s="47">
        <f t="shared" si="41"/>
        <v>94.847300170699526</v>
      </c>
      <c r="O166" s="46">
        <f t="shared" si="42"/>
        <v>3.5411430163688869E-2</v>
      </c>
      <c r="P166" s="46">
        <f t="shared" si="43"/>
        <v>0.28165447113374614</v>
      </c>
      <c r="Q166" s="46">
        <f t="shared" si="44"/>
        <v>277.98946139816178</v>
      </c>
      <c r="R166" s="46">
        <f t="shared" si="45"/>
        <v>94.131674005580891</v>
      </c>
      <c r="S166" s="46">
        <f t="shared" si="46"/>
        <v>94847.300170699527</v>
      </c>
      <c r="T166" s="46">
        <f t="shared" si="47"/>
        <v>5.6014883351682556</v>
      </c>
      <c r="U166" s="46">
        <f t="shared" si="48"/>
        <v>0.94303170874752207</v>
      </c>
      <c r="V166" s="48">
        <f t="shared" si="49"/>
        <v>0.86044857279620024</v>
      </c>
    </row>
    <row r="167" spans="1:22">
      <c r="A167" s="19"/>
      <c r="B167" s="16"/>
      <c r="C167" s="43">
        <f>volt!U163/1000</f>
        <v>100.39780847133333</v>
      </c>
      <c r="D167" s="43">
        <f>volt!V163/1000</f>
        <v>97.395198306333327</v>
      </c>
      <c r="E167" s="43">
        <f>volt!W163/1000</f>
        <v>97.155391185333329</v>
      </c>
      <c r="F167" s="34">
        <f t="shared" si="51"/>
        <v>108</v>
      </c>
      <c r="G167" s="45">
        <f t="shared" si="35"/>
        <v>97.275294745833321</v>
      </c>
      <c r="H167" s="46">
        <f t="shared" si="36"/>
        <v>7.6799380909557929E-2</v>
      </c>
      <c r="I167" s="46">
        <f t="shared" si="37"/>
        <v>-0.78320163784210139</v>
      </c>
      <c r="J167" s="46">
        <f t="shared" si="33"/>
        <v>34.216798362157895</v>
      </c>
      <c r="K167" s="46">
        <f t="shared" si="38"/>
        <v>5.6959259103354865E-2</v>
      </c>
      <c r="L167" s="46">
        <f t="shared" si="39"/>
        <v>100.2199524029888</v>
      </c>
      <c r="M167" s="46">
        <f t="shared" si="40"/>
        <v>0.77686803203577159</v>
      </c>
      <c r="N167" s="47">
        <f t="shared" si="41"/>
        <v>94.849513652899446</v>
      </c>
      <c r="O167" s="46">
        <f t="shared" si="42"/>
        <v>3.5351182873333012E-2</v>
      </c>
      <c r="P167" s="46">
        <f t="shared" si="43"/>
        <v>0.28160595917142672</v>
      </c>
      <c r="Q167" s="46">
        <f t="shared" si="44"/>
        <v>277.99095688428912</v>
      </c>
      <c r="R167" s="46">
        <f t="shared" si="45"/>
        <v>94.115713987957818</v>
      </c>
      <c r="S167" s="46">
        <f t="shared" si="46"/>
        <v>94849.513652899448</v>
      </c>
      <c r="T167" s="46">
        <f t="shared" si="47"/>
        <v>5.6005386032795039</v>
      </c>
      <c r="U167" s="46">
        <f t="shared" si="48"/>
        <v>0.94305371658430304</v>
      </c>
      <c r="V167" s="48">
        <f t="shared" si="49"/>
        <v>0.86030268381110941</v>
      </c>
    </row>
    <row r="168" spans="1:22">
      <c r="A168" s="19"/>
      <c r="B168" s="16"/>
      <c r="C168" s="43">
        <f>volt!U164/1000</f>
        <v>100.39652902466669</v>
      </c>
      <c r="D168" s="43">
        <f>volt!V164/1000</f>
        <v>97.476221064000001</v>
      </c>
      <c r="E168" s="43">
        <f>volt!W164/1000</f>
        <v>97.07154893533334</v>
      </c>
      <c r="F168" s="34">
        <f t="shared" si="51"/>
        <v>109</v>
      </c>
      <c r="G168" s="45">
        <f t="shared" si="35"/>
        <v>97.273884999666677</v>
      </c>
      <c r="H168" s="46">
        <f t="shared" si="36"/>
        <v>0.12959278272734248</v>
      </c>
      <c r="I168" s="46">
        <f t="shared" si="37"/>
        <v>-1.3756513107815205</v>
      </c>
      <c r="J168" s="46">
        <f t="shared" si="33"/>
        <v>33.624348689218479</v>
      </c>
      <c r="K168" s="46">
        <f t="shared" si="38"/>
        <v>4.897990234913778E-2</v>
      </c>
      <c r="L168" s="46">
        <f t="shared" si="39"/>
        <v>100.24358222525107</v>
      </c>
      <c r="M168" s="46">
        <f t="shared" si="40"/>
        <v>0.77940493321789739</v>
      </c>
      <c r="N168" s="47">
        <f t="shared" si="41"/>
        <v>94.840080841898271</v>
      </c>
      <c r="O168" s="46">
        <f t="shared" si="42"/>
        <v>3.2200320447882277E-2</v>
      </c>
      <c r="P168" s="46">
        <f t="shared" si="43"/>
        <v>0.28246840846085791</v>
      </c>
      <c r="Q168" s="46">
        <f t="shared" si="44"/>
        <v>277.96433400762623</v>
      </c>
      <c r="R168" s="46">
        <f t="shared" si="45"/>
        <v>94.399433148080007</v>
      </c>
      <c r="S168" s="46">
        <f t="shared" si="46"/>
        <v>94840.080841898278</v>
      </c>
      <c r="T168" s="46">
        <f t="shared" si="47"/>
        <v>5.6174218636982438</v>
      </c>
      <c r="U168" s="46">
        <f t="shared" si="48"/>
        <v>0.94295992962504627</v>
      </c>
      <c r="V168" s="48">
        <f t="shared" si="49"/>
        <v>0.86289613334848414</v>
      </c>
    </row>
    <row r="169" spans="1:22">
      <c r="A169" s="19"/>
      <c r="B169" s="16"/>
      <c r="C169" s="43">
        <f>volt!U165/1000</f>
        <v>100.39962295933334</v>
      </c>
      <c r="D169" s="43">
        <f>volt!V165/1000</f>
        <v>97.468595597666678</v>
      </c>
      <c r="E169" s="43">
        <f>volt!W165/1000</f>
        <v>97.048479078333344</v>
      </c>
      <c r="F169" s="34">
        <f t="shared" si="51"/>
        <v>110</v>
      </c>
      <c r="G169" s="45">
        <f t="shared" si="35"/>
        <v>97.258537338000011</v>
      </c>
      <c r="H169" s="46">
        <f t="shared" si="36"/>
        <v>0.13374882762826512</v>
      </c>
      <c r="I169" s="46">
        <f t="shared" si="37"/>
        <v>-1.4222312082899604</v>
      </c>
      <c r="J169" s="46">
        <f t="shared" si="33"/>
        <v>33.577768791710042</v>
      </c>
      <c r="K169" s="46">
        <f t="shared" si="38"/>
        <v>4.8315641498623718E-2</v>
      </c>
      <c r="L169" s="46">
        <f t="shared" si="39"/>
        <v>100.24785939253653</v>
      </c>
      <c r="M169" s="46">
        <f t="shared" si="40"/>
        <v>0.77960633333647167</v>
      </c>
      <c r="N169" s="47">
        <f t="shared" si="41"/>
        <v>94.809727094056413</v>
      </c>
      <c r="O169" s="46">
        <f t="shared" si="42"/>
        <v>3.1629991753170356E-2</v>
      </c>
      <c r="P169" s="46">
        <f t="shared" si="43"/>
        <v>0.28339890933748912</v>
      </c>
      <c r="Q169" s="46">
        <f t="shared" si="44"/>
        <v>277.93552489797298</v>
      </c>
      <c r="R169" s="46">
        <f t="shared" si="45"/>
        <v>94.705493399127505</v>
      </c>
      <c r="S169" s="46">
        <f t="shared" si="46"/>
        <v>94809.727094056419</v>
      </c>
      <c r="T169" s="46">
        <f t="shared" si="47"/>
        <v>5.6356345741829159</v>
      </c>
      <c r="U169" s="46">
        <f t="shared" si="48"/>
        <v>0.94265813351021033</v>
      </c>
      <c r="V169" s="48">
        <f t="shared" si="49"/>
        <v>0.86569380064788704</v>
      </c>
    </row>
    <row r="170" spans="1:22">
      <c r="A170" s="19"/>
      <c r="B170" s="16"/>
      <c r="C170" s="43">
        <f>volt!U166/1000</f>
        <v>100.36716572366666</v>
      </c>
      <c r="D170" s="43">
        <f>volt!V166/1000</f>
        <v>97.537050564666671</v>
      </c>
      <c r="E170" s="43">
        <f>volt!W166/1000</f>
        <v>96.969296692333344</v>
      </c>
      <c r="F170" s="34">
        <f t="shared" si="51"/>
        <v>111</v>
      </c>
      <c r="G170" s="45">
        <f t="shared" si="35"/>
        <v>97.253173628500008</v>
      </c>
      <c r="H170" s="46">
        <f t="shared" si="36"/>
        <v>0.18232347898845347</v>
      </c>
      <c r="I170" s="46">
        <f t="shared" si="37"/>
        <v>-1.9659519968070971</v>
      </c>
      <c r="J170" s="46">
        <f t="shared" si="33"/>
        <v>33.0340480031929</v>
      </c>
      <c r="K170" s="46">
        <f t="shared" si="38"/>
        <v>4.0183119144459545E-2</v>
      </c>
      <c r="L170" s="46">
        <f t="shared" si="39"/>
        <v>100.24203580829167</v>
      </c>
      <c r="M170" s="46">
        <f t="shared" si="40"/>
        <v>0.78197418607006675</v>
      </c>
      <c r="N170" s="47">
        <f t="shared" si="41"/>
        <v>94.818112194453448</v>
      </c>
      <c r="O170" s="46">
        <f t="shared" si="42"/>
        <v>3.2406523737832683E-2</v>
      </c>
      <c r="P170" s="46">
        <f t="shared" si="43"/>
        <v>0.28302341567980438</v>
      </c>
      <c r="Q170" s="46">
        <f t="shared" si="44"/>
        <v>277.9471611890076</v>
      </c>
      <c r="R170" s="46">
        <f t="shared" si="45"/>
        <v>94.581991791691749</v>
      </c>
      <c r="S170" s="46">
        <f t="shared" si="46"/>
        <v>94818.112194453453</v>
      </c>
      <c r="T170" s="46">
        <f t="shared" si="47"/>
        <v>5.6282853708384089</v>
      </c>
      <c r="U170" s="46">
        <f t="shared" si="48"/>
        <v>0.94274150346951546</v>
      </c>
      <c r="V170" s="48">
        <f t="shared" si="49"/>
        <v>0.86456488434018564</v>
      </c>
    </row>
    <row r="171" spans="1:22">
      <c r="A171" s="19"/>
      <c r="B171" s="16"/>
      <c r="C171" s="43">
        <f>volt!U167/1000</f>
        <v>100.36061146733334</v>
      </c>
      <c r="D171" s="43">
        <f>volt!V167/1000</f>
        <v>97.509504801666665</v>
      </c>
      <c r="E171" s="43">
        <f>volt!W167/1000</f>
        <v>96.986312256333349</v>
      </c>
      <c r="F171" s="34">
        <f t="shared" si="51"/>
        <v>112</v>
      </c>
      <c r="G171" s="45">
        <f t="shared" si="35"/>
        <v>97.247908529</v>
      </c>
      <c r="H171" s="46">
        <f t="shared" si="36"/>
        <v>0.16808303127488711</v>
      </c>
      <c r="I171" s="46">
        <f t="shared" si="37"/>
        <v>-1.8066868110066865</v>
      </c>
      <c r="J171" s="46">
        <f t="shared" si="33"/>
        <v>33.193313188993315</v>
      </c>
      <c r="K171" s="46">
        <f t="shared" si="38"/>
        <v>4.2636134338936808E-2</v>
      </c>
      <c r="L171" s="46">
        <f t="shared" si="39"/>
        <v>100.22789784669736</v>
      </c>
      <c r="M171" s="46">
        <f t="shared" si="40"/>
        <v>0.78127765589616427</v>
      </c>
      <c r="N171" s="47">
        <f t="shared" si="41"/>
        <v>94.816023273837828</v>
      </c>
      <c r="O171" s="46">
        <f t="shared" si="42"/>
        <v>3.4291716587171971E-2</v>
      </c>
      <c r="P171" s="46">
        <f t="shared" si="43"/>
        <v>0.28271807230462354</v>
      </c>
      <c r="Q171" s="46">
        <f t="shared" si="44"/>
        <v>277.95661291422255</v>
      </c>
      <c r="R171" s="46">
        <f t="shared" si="45"/>
        <v>94.481557223231945</v>
      </c>
      <c r="S171" s="46">
        <f t="shared" si="46"/>
        <v>94816.023273837825</v>
      </c>
      <c r="T171" s="46">
        <f t="shared" si="47"/>
        <v>5.6223088165104587</v>
      </c>
      <c r="U171" s="46">
        <f t="shared" si="48"/>
        <v>0.94272073410260626</v>
      </c>
      <c r="V171" s="48">
        <f t="shared" si="49"/>
        <v>0.86364682161577766</v>
      </c>
    </row>
    <row r="172" spans="1:22">
      <c r="A172" s="19"/>
      <c r="B172" s="16"/>
      <c r="C172" s="43">
        <f>volt!U168/1000</f>
        <v>100.36898021166667</v>
      </c>
      <c r="D172" s="43">
        <f>volt!V168/1000</f>
        <v>97.515353121999993</v>
      </c>
      <c r="E172" s="43">
        <f>volt!W168/1000</f>
        <v>97.011464931333336</v>
      </c>
      <c r="F172" s="34">
        <f t="shared" si="51"/>
        <v>113</v>
      </c>
      <c r="G172" s="45">
        <f t="shared" si="35"/>
        <v>97.263409026666665</v>
      </c>
      <c r="H172" s="46">
        <f t="shared" si="36"/>
        <v>0.16225298363806692</v>
      </c>
      <c r="I172" s="46">
        <f t="shared" si="37"/>
        <v>-1.741450551468122</v>
      </c>
      <c r="J172" s="46">
        <f t="shared" si="33"/>
        <v>33.25854944853188</v>
      </c>
      <c r="K172" s="46">
        <f t="shared" si="38"/>
        <v>4.3624208244069845E-2</v>
      </c>
      <c r="L172" s="46">
        <f t="shared" si="39"/>
        <v>100.23350212757545</v>
      </c>
      <c r="M172" s="46">
        <f t="shared" si="40"/>
        <v>0.78099300515242009</v>
      </c>
      <c r="N172" s="47">
        <f t="shared" si="41"/>
        <v>94.837979654178753</v>
      </c>
      <c r="O172" s="46">
        <f t="shared" si="42"/>
        <v>3.3544427088145833E-2</v>
      </c>
      <c r="P172" s="46">
        <f t="shared" si="43"/>
        <v>0.28226690806544341</v>
      </c>
      <c r="Q172" s="46">
        <f t="shared" si="44"/>
        <v>277.97056093831759</v>
      </c>
      <c r="R172" s="46">
        <f t="shared" si="45"/>
        <v>94.333149395745068</v>
      </c>
      <c r="S172" s="46">
        <f t="shared" si="46"/>
        <v>94837.979654178751</v>
      </c>
      <c r="T172" s="46">
        <f t="shared" si="47"/>
        <v>5.6134775201025553</v>
      </c>
      <c r="U172" s="46">
        <f t="shared" si="48"/>
        <v>0.94293903829084935</v>
      </c>
      <c r="V172" s="48">
        <f t="shared" si="49"/>
        <v>0.86229023994757859</v>
      </c>
    </row>
    <row r="173" spans="1:22">
      <c r="A173" s="19"/>
      <c r="B173" s="16"/>
      <c r="C173" s="43">
        <f>volt!U169/1000</f>
        <v>100.40335661733333</v>
      </c>
      <c r="D173" s="43">
        <f>volt!V169/1000</f>
        <v>97.490809922666685</v>
      </c>
      <c r="E173" s="43">
        <f>volt!W169/1000</f>
        <v>97.054945227999994</v>
      </c>
      <c r="F173" s="34">
        <f t="shared" si="51"/>
        <v>114</v>
      </c>
      <c r="G173" s="45">
        <f t="shared" si="35"/>
        <v>97.272877575333339</v>
      </c>
      <c r="H173" s="46">
        <f t="shared" si="36"/>
        <v>0.13923258671242439</v>
      </c>
      <c r="I173" s="46">
        <f t="shared" si="37"/>
        <v>-1.4836779257669974</v>
      </c>
      <c r="J173" s="46">
        <f t="shared" si="33"/>
        <v>33.516322074233003</v>
      </c>
      <c r="K173" s="46">
        <f t="shared" si="38"/>
        <v>4.743137153264973E-2</v>
      </c>
      <c r="L173" s="46">
        <f t="shared" si="39"/>
        <v>100.25487370281705</v>
      </c>
      <c r="M173" s="46">
        <f t="shared" si="40"/>
        <v>0.77987239862731317</v>
      </c>
      <c r="N173" s="47">
        <f t="shared" si="41"/>
        <v>94.831503375996277</v>
      </c>
      <c r="O173" s="46">
        <f t="shared" si="42"/>
        <v>3.0694685238460855E-2</v>
      </c>
      <c r="P173" s="46">
        <f t="shared" si="43"/>
        <v>0.28298967022768423</v>
      </c>
      <c r="Q173" s="46">
        <f t="shared" si="44"/>
        <v>277.94820622956325</v>
      </c>
      <c r="R173" s="46">
        <f t="shared" si="45"/>
        <v>94.570892376075889</v>
      </c>
      <c r="S173" s="46">
        <f t="shared" si="46"/>
        <v>94831.503375996283</v>
      </c>
      <c r="T173" s="46">
        <f t="shared" si="47"/>
        <v>5.6276248785253138</v>
      </c>
      <c r="U173" s="46">
        <f t="shared" si="48"/>
        <v>0.94287464704650448</v>
      </c>
      <c r="V173" s="48">
        <f t="shared" si="49"/>
        <v>0.86446342565025547</v>
      </c>
    </row>
    <row r="174" spans="1:22">
      <c r="A174" s="19"/>
      <c r="B174" s="16"/>
      <c r="C174" s="43">
        <f>volt!U170/1000</f>
        <v>100.41588937900001</v>
      </c>
      <c r="D174" s="43">
        <f>volt!V170/1000</f>
        <v>97.453164627333337</v>
      </c>
      <c r="E174" s="43">
        <f>volt!W170/1000</f>
        <v>97.12439602933334</v>
      </c>
      <c r="F174" s="34">
        <f t="shared" si="51"/>
        <v>115</v>
      </c>
      <c r="G174" s="45">
        <f t="shared" si="35"/>
        <v>97.288780328333331</v>
      </c>
      <c r="H174" s="46">
        <f t="shared" si="36"/>
        <v>0.10513499614920863</v>
      </c>
      <c r="I174" s="46">
        <f t="shared" si="37"/>
        <v>-1.1013554024958467</v>
      </c>
      <c r="J174" s="46">
        <f t="shared" si="33"/>
        <v>33.898644597504152</v>
      </c>
      <c r="K174" s="46">
        <f t="shared" si="38"/>
        <v>5.2783801034125576E-2</v>
      </c>
      <c r="L174" s="46">
        <f t="shared" si="39"/>
        <v>100.2508286770576</v>
      </c>
      <c r="M174" s="46">
        <f t="shared" si="40"/>
        <v>0.77822439906880936</v>
      </c>
      <c r="N174" s="47">
        <f t="shared" si="41"/>
        <v>94.855187766555616</v>
      </c>
      <c r="O174" s="46">
        <f t="shared" si="42"/>
        <v>3.1234059573737972E-2</v>
      </c>
      <c r="P174" s="46">
        <f t="shared" si="43"/>
        <v>0.28224483873743728</v>
      </c>
      <c r="Q174" s="46">
        <f t="shared" si="44"/>
        <v>277.97124268976444</v>
      </c>
      <c r="R174" s="46">
        <f t="shared" si="45"/>
        <v>94.325889533378813</v>
      </c>
      <c r="S174" s="46">
        <f t="shared" si="46"/>
        <v>94855.187766555609</v>
      </c>
      <c r="T174" s="46">
        <f t="shared" si="47"/>
        <v>5.6130455078729939</v>
      </c>
      <c r="U174" s="46">
        <f t="shared" si="48"/>
        <v>0.9431101322027462</v>
      </c>
      <c r="V174" s="48">
        <f t="shared" si="49"/>
        <v>0.86222387824438207</v>
      </c>
    </row>
    <row r="175" spans="1:22">
      <c r="A175" s="19"/>
      <c r="B175" s="16"/>
      <c r="C175" s="43">
        <f>volt!U171/1000</f>
        <v>100.41676754466667</v>
      </c>
      <c r="D175" s="43">
        <f>volt!V171/1000</f>
        <v>97.456910572333314</v>
      </c>
      <c r="E175" s="43">
        <f>volt!W171/1000</f>
        <v>97.115735272000009</v>
      </c>
      <c r="F175" s="34">
        <f t="shared" si="51"/>
        <v>116</v>
      </c>
      <c r="G175" s="45">
        <f t="shared" si="35"/>
        <v>97.286322922166661</v>
      </c>
      <c r="H175" s="46">
        <f t="shared" si="36"/>
        <v>0.10898621169693086</v>
      </c>
      <c r="I175" s="46">
        <f t="shared" si="37"/>
        <v>-1.1445670437214588</v>
      </c>
      <c r="J175" s="46">
        <f t="shared" si="33"/>
        <v>33.855432956278541</v>
      </c>
      <c r="K175" s="46">
        <f t="shared" si="38"/>
        <v>5.2196909831287323E-2</v>
      </c>
      <c r="L175" s="46">
        <f t="shared" si="39"/>
        <v>100.25336800897419</v>
      </c>
      <c r="M175" s="46">
        <f t="shared" si="40"/>
        <v>0.77840972864802882</v>
      </c>
      <c r="N175" s="47">
        <f t="shared" si="41"/>
        <v>94.849554373018748</v>
      </c>
      <c r="O175" s="46">
        <f t="shared" si="42"/>
        <v>3.0895458401331025E-2</v>
      </c>
      <c r="P175" s="46">
        <f t="shared" si="43"/>
        <v>0.2824625785066292</v>
      </c>
      <c r="Q175" s="46">
        <f t="shared" si="44"/>
        <v>277.96451422816182</v>
      </c>
      <c r="R175" s="46">
        <f t="shared" si="45"/>
        <v>94.39751541022099</v>
      </c>
      <c r="S175" s="46">
        <f t="shared" si="46"/>
        <v>94849.554373018749</v>
      </c>
      <c r="T175" s="46">
        <f t="shared" si="47"/>
        <v>5.6173077449772002</v>
      </c>
      <c r="U175" s="46">
        <f t="shared" si="48"/>
        <v>0.94305412144942435</v>
      </c>
      <c r="V175" s="48">
        <f t="shared" si="49"/>
        <v>0.86287860349127909</v>
      </c>
    </row>
    <row r="176" spans="1:22">
      <c r="A176" s="19"/>
      <c r="B176" s="16"/>
      <c r="C176" s="43">
        <f>volt!U172/1000</f>
        <v>100.42066985700001</v>
      </c>
      <c r="D176" s="43">
        <f>volt!V172/1000</f>
        <v>97.459611137333326</v>
      </c>
      <c r="E176" s="43">
        <f>volt!W172/1000</f>
        <v>97.103703173666673</v>
      </c>
      <c r="F176" s="34">
        <f t="shared" si="51"/>
        <v>117</v>
      </c>
      <c r="G176" s="45">
        <f t="shared" si="35"/>
        <v>97.2816571555</v>
      </c>
      <c r="H176" s="46">
        <f t="shared" si="36"/>
        <v>0.11338213556656791</v>
      </c>
      <c r="I176" s="46">
        <f t="shared" si="37"/>
        <v>-1.1938814374348743</v>
      </c>
      <c r="J176" s="46">
        <f t="shared" si="33"/>
        <v>33.806118562565125</v>
      </c>
      <c r="K176" s="46">
        <f t="shared" si="38"/>
        <v>5.1521442671389701E-2</v>
      </c>
      <c r="L176" s="46">
        <f t="shared" si="39"/>
        <v>100.25894339405491</v>
      </c>
      <c r="M176" s="46">
        <f t="shared" si="40"/>
        <v>0.77862153678892498</v>
      </c>
      <c r="N176" s="47">
        <f t="shared" si="41"/>
        <v>94.837554261858102</v>
      </c>
      <c r="O176" s="46">
        <f t="shared" si="42"/>
        <v>3.0152021943653049E-2</v>
      </c>
      <c r="P176" s="46">
        <f t="shared" si="43"/>
        <v>0.28293013694529712</v>
      </c>
      <c r="Q176" s="46">
        <f t="shared" si="44"/>
        <v>277.95004959167767</v>
      </c>
      <c r="R176" s="46">
        <f t="shared" si="45"/>
        <v>94.551310780546459</v>
      </c>
      <c r="S176" s="46">
        <f t="shared" si="46"/>
        <v>94837.554261858109</v>
      </c>
      <c r="T176" s="46">
        <f t="shared" si="47"/>
        <v>5.6264596375997611</v>
      </c>
      <c r="U176" s="46">
        <f t="shared" si="48"/>
        <v>0.94293480877196689</v>
      </c>
      <c r="V176" s="48">
        <f t="shared" si="49"/>
        <v>0.86428443217006545</v>
      </c>
    </row>
    <row r="177" spans="1:22">
      <c r="A177" s="19"/>
      <c r="B177" s="16"/>
      <c r="C177" s="43">
        <f>volt!U173/1000</f>
        <v>100.41877976533334</v>
      </c>
      <c r="D177" s="43">
        <f>volt!V173/1000</f>
        <v>97.491872725666667</v>
      </c>
      <c r="E177" s="43">
        <f>volt!W173/1000</f>
        <v>97.055198225666672</v>
      </c>
      <c r="F177" s="34">
        <f t="shared" si="51"/>
        <v>118</v>
      </c>
      <c r="G177" s="45">
        <f t="shared" si="35"/>
        <v>97.273535475666677</v>
      </c>
      <c r="H177" s="46">
        <f t="shared" si="36"/>
        <v>0.13883643360696615</v>
      </c>
      <c r="I177" s="46">
        <f t="shared" si="37"/>
        <v>-1.4792394756945955</v>
      </c>
      <c r="J177" s="46">
        <f t="shared" si="33"/>
        <v>33.520760524305402</v>
      </c>
      <c r="K177" s="46">
        <f t="shared" si="38"/>
        <v>4.7495548108075561E-2</v>
      </c>
      <c r="L177" s="46">
        <f t="shared" si="39"/>
        <v>100.26939466386183</v>
      </c>
      <c r="M177" s="46">
        <f t="shared" si="40"/>
        <v>0.77985316568118956</v>
      </c>
      <c r="N177" s="47">
        <f t="shared" si="41"/>
        <v>94.820706759529443</v>
      </c>
      <c r="O177" s="46">
        <f t="shared" si="42"/>
        <v>2.8758422238695382E-2</v>
      </c>
      <c r="P177" s="46">
        <f t="shared" si="43"/>
        <v>0.28365232086959236</v>
      </c>
      <c r="Q177" s="46">
        <f t="shared" si="44"/>
        <v>277.92766368047609</v>
      </c>
      <c r="R177" s="46">
        <f t="shared" si="45"/>
        <v>94.788837243229636</v>
      </c>
      <c r="S177" s="46">
        <f t="shared" si="46"/>
        <v>94820.70675952945</v>
      </c>
      <c r="T177" s="46">
        <f t="shared" si="47"/>
        <v>5.6405941117187997</v>
      </c>
      <c r="U177" s="46">
        <f t="shared" si="48"/>
        <v>0.94276730027272093</v>
      </c>
      <c r="V177" s="48">
        <f t="shared" si="49"/>
        <v>0.86645563870576303</v>
      </c>
    </row>
    <row r="178" spans="1:22">
      <c r="A178" s="19"/>
      <c r="B178" s="16"/>
      <c r="C178" s="43">
        <f>volt!U174/1000</f>
        <v>100.42009992166666</v>
      </c>
      <c r="D178" s="43">
        <f>volt!V174/1000</f>
        <v>97.459628560333329</v>
      </c>
      <c r="E178" s="43">
        <f>volt!W174/1000</f>
        <v>97.096077941666664</v>
      </c>
      <c r="F178" s="34">
        <f t="shared" si="51"/>
        <v>119</v>
      </c>
      <c r="G178" s="45">
        <f t="shared" si="35"/>
        <v>97.277853250999996</v>
      </c>
      <c r="H178" s="46">
        <f t="shared" si="36"/>
        <v>0.11569767009715153</v>
      </c>
      <c r="I178" s="46">
        <f t="shared" si="37"/>
        <v>-1.2198536934465056</v>
      </c>
      <c r="J178" s="46">
        <f t="shared" si="33"/>
        <v>33.780146306553497</v>
      </c>
      <c r="K178" s="46">
        <f t="shared" si="38"/>
        <v>5.1163269621745902E-2</v>
      </c>
      <c r="L178" s="46">
        <f t="shared" si="39"/>
        <v>100.25933230803732</v>
      </c>
      <c r="M178" s="46">
        <f t="shared" si="40"/>
        <v>0.77873321724667155</v>
      </c>
      <c r="N178" s="47">
        <f t="shared" si="41"/>
        <v>94.830881391769097</v>
      </c>
      <c r="O178" s="46">
        <f t="shared" si="42"/>
        <v>3.0100163134040233E-2</v>
      </c>
      <c r="P178" s="46">
        <f t="shared" si="43"/>
        <v>0.28312050868277649</v>
      </c>
      <c r="Q178" s="46">
        <f t="shared" si="44"/>
        <v>277.94415372890904</v>
      </c>
      <c r="R178" s="46">
        <f t="shared" si="45"/>
        <v>94.61392687454466</v>
      </c>
      <c r="S178" s="46">
        <f t="shared" si="46"/>
        <v>94830.8813917691</v>
      </c>
      <c r="T178" s="46">
        <f t="shared" si="47"/>
        <v>5.6301857300530189</v>
      </c>
      <c r="U178" s="46">
        <f t="shared" si="48"/>
        <v>0.94286846288683401</v>
      </c>
      <c r="V178" s="48">
        <f t="shared" si="49"/>
        <v>0.86485679985909247</v>
      </c>
    </row>
    <row r="179" spans="1:22" ht="13.5" thickBot="1">
      <c r="A179" s="36"/>
      <c r="B179" s="38"/>
      <c r="C179" s="43">
        <f>volt!U175/1000</f>
        <v>100.39670931033335</v>
      </c>
      <c r="D179" s="43">
        <f>volt!V175/1000</f>
        <v>97.338457402999992</v>
      </c>
      <c r="E179" s="43">
        <f>volt!W175/1000</f>
        <v>97.18978121699999</v>
      </c>
      <c r="F179" s="39">
        <f t="shared" si="51"/>
        <v>120</v>
      </c>
      <c r="G179" s="52">
        <f t="shared" si="35"/>
        <v>97.264119309999984</v>
      </c>
      <c r="H179" s="53">
        <f>(D179-E179)/(C179-G179)</f>
        <v>4.7461105980731944E-2</v>
      </c>
      <c r="I179" s="53">
        <f t="shared" si="37"/>
        <v>-0.45339928410179553</v>
      </c>
      <c r="J179" s="53">
        <f t="shared" si="33"/>
        <v>34.546600715898208</v>
      </c>
      <c r="K179" s="53">
        <f t="shared" si="38"/>
        <v>6.1009980668423155E-2</v>
      </c>
      <c r="L179" s="53">
        <f>C179-(K179*(C179-G179))</f>
        <v>100.20559005497091</v>
      </c>
      <c r="M179" s="53">
        <f t="shared" si="40"/>
        <v>0.77547864272341638</v>
      </c>
      <c r="N179" s="54">
        <f>G179-(M179*(C179-G179))</f>
        <v>94.834862668332519</v>
      </c>
      <c r="O179" s="53">
        <f t="shared" si="42"/>
        <v>3.7266295996423948E-2</v>
      </c>
      <c r="P179" s="53">
        <f t="shared" si="43"/>
        <v>0.28163471107430327</v>
      </c>
      <c r="Q179" s="53">
        <f t="shared" si="44"/>
        <v>277.99007057386973</v>
      </c>
      <c r="R179" s="53">
        <f t="shared" si="45"/>
        <v>94.125173131822834</v>
      </c>
      <c r="S179" s="53">
        <f t="shared" si="46"/>
        <v>94834.862668332513</v>
      </c>
      <c r="T179" s="53">
        <f t="shared" si="47"/>
        <v>5.6011014880319561</v>
      </c>
      <c r="U179" s="53">
        <f t="shared" si="48"/>
        <v>0.94290804725068866</v>
      </c>
      <c r="V179" s="55">
        <f t="shared" si="49"/>
        <v>0.86038914893482588</v>
      </c>
    </row>
    <row r="180" spans="1:22">
      <c r="A180" s="16"/>
      <c r="B180" s="16"/>
      <c r="C180" s="16"/>
      <c r="D180" s="16"/>
      <c r="E180" s="16"/>
      <c r="F180" s="56"/>
      <c r="L180" s="57">
        <f>(AVERAGE(L19:L179))*1000</f>
        <v>99871.849308551275</v>
      </c>
      <c r="O180" s="58"/>
      <c r="S180" s="57">
        <f>AVERAGE(S19:S179)</f>
        <v>94980.73372486564</v>
      </c>
    </row>
    <row r="181" spans="1:22">
      <c r="A181" s="16"/>
      <c r="B181" s="16"/>
      <c r="C181" s="16"/>
      <c r="D181" s="16"/>
      <c r="E181" s="16"/>
      <c r="F181" s="56"/>
    </row>
    <row r="182" spans="1:22">
      <c r="A182" s="16"/>
      <c r="B182" s="16"/>
      <c r="C182" s="16"/>
      <c r="D182" s="16"/>
      <c r="E182" s="16"/>
      <c r="F182" s="56"/>
    </row>
    <row r="183" spans="1:22">
      <c r="A183" s="16"/>
      <c r="B183" s="16"/>
      <c r="C183" s="16"/>
      <c r="D183" s="16"/>
      <c r="E183" s="16"/>
      <c r="F183" s="56"/>
    </row>
    <row r="184" spans="1:22">
      <c r="A184" s="16"/>
      <c r="B184" s="16"/>
      <c r="C184" s="16"/>
      <c r="D184" s="16"/>
      <c r="E184" s="16"/>
      <c r="F184" s="56"/>
    </row>
    <row r="185" spans="1:22">
      <c r="A185" s="16"/>
      <c r="B185" s="16"/>
      <c r="C185" s="16"/>
      <c r="D185" s="16"/>
      <c r="E185" s="16"/>
      <c r="F185" s="56"/>
    </row>
    <row r="186" spans="1:22">
      <c r="A186" s="16"/>
      <c r="B186" s="16"/>
      <c r="C186" s="16"/>
      <c r="D186" s="16"/>
      <c r="E186" s="16"/>
      <c r="F186" s="56"/>
    </row>
    <row r="187" spans="1:22">
      <c r="A187" s="16"/>
      <c r="B187" s="16"/>
      <c r="C187" s="16"/>
      <c r="D187" s="16"/>
      <c r="E187" s="16"/>
      <c r="F187" s="56"/>
    </row>
    <row r="188" spans="1:22">
      <c r="A188" s="16"/>
      <c r="B188" s="16"/>
      <c r="C188" s="16"/>
      <c r="D188" s="16"/>
      <c r="E188" s="16"/>
      <c r="F188" s="56"/>
    </row>
    <row r="189" spans="1:22">
      <c r="A189" s="16"/>
      <c r="B189" s="16"/>
      <c r="C189" s="16"/>
      <c r="D189" s="16"/>
      <c r="E189" s="16"/>
      <c r="F189" s="56"/>
    </row>
    <row r="190" spans="1:22">
      <c r="A190" s="16"/>
      <c r="B190" s="16"/>
      <c r="C190" s="16"/>
      <c r="D190" s="16"/>
      <c r="E190" s="16"/>
      <c r="F190" s="56"/>
    </row>
    <row r="191" spans="1:22">
      <c r="A191" s="16"/>
      <c r="B191" s="16"/>
      <c r="C191" s="16"/>
      <c r="D191" s="16"/>
      <c r="E191" s="16"/>
      <c r="F191" s="56"/>
    </row>
    <row r="192" spans="1:22">
      <c r="A192" s="16"/>
      <c r="B192" s="16"/>
      <c r="C192" s="16"/>
      <c r="D192" s="16"/>
      <c r="E192" s="16"/>
      <c r="F192" s="56"/>
    </row>
    <row r="193" spans="1:8">
      <c r="A193" s="16"/>
      <c r="B193" s="16"/>
      <c r="C193" s="16"/>
      <c r="D193" s="16"/>
      <c r="E193" s="16"/>
      <c r="F193" s="56"/>
    </row>
    <row r="194" spans="1:8">
      <c r="A194" s="16"/>
      <c r="B194" s="16"/>
      <c r="C194" s="16"/>
      <c r="D194" s="16"/>
      <c r="E194" s="16"/>
      <c r="F194" s="56"/>
    </row>
    <row r="195" spans="1:8">
      <c r="A195" s="16"/>
      <c r="B195" s="16"/>
      <c r="C195" s="16"/>
      <c r="D195" s="16"/>
      <c r="E195" s="16"/>
      <c r="F195" s="59"/>
    </row>
    <row r="196" spans="1:8">
      <c r="A196" s="16"/>
      <c r="B196" s="16"/>
      <c r="C196" s="16"/>
      <c r="D196" s="16"/>
      <c r="E196" s="16"/>
      <c r="F196" s="59"/>
    </row>
    <row r="197" spans="1:8">
      <c r="A197" s="16"/>
      <c r="B197" s="16"/>
      <c r="C197" s="16"/>
      <c r="D197" s="16"/>
      <c r="E197" s="16"/>
      <c r="F197" s="59"/>
    </row>
    <row r="198" spans="1:8">
      <c r="A198" s="16"/>
      <c r="B198" s="16"/>
      <c r="C198" s="16"/>
      <c r="D198" s="16"/>
      <c r="E198" s="16"/>
      <c r="F198" s="59"/>
    </row>
    <row r="199" spans="1:8">
      <c r="A199" s="16"/>
      <c r="B199" s="16"/>
      <c r="C199" s="16"/>
      <c r="D199" s="16"/>
      <c r="E199" s="16"/>
      <c r="F199" s="59"/>
    </row>
    <row r="200" spans="1:8">
      <c r="A200" s="16"/>
      <c r="B200" s="16"/>
      <c r="C200" s="16"/>
      <c r="D200" s="16"/>
      <c r="E200" s="16"/>
      <c r="F200" s="59"/>
    </row>
    <row r="201" spans="1:8">
      <c r="A201" s="16"/>
      <c r="B201" s="16"/>
      <c r="C201" s="16"/>
      <c r="D201" s="16"/>
      <c r="E201" s="16"/>
      <c r="F201" s="59"/>
    </row>
    <row r="202" spans="1:8">
      <c r="A202" s="16"/>
      <c r="B202" s="16"/>
      <c r="C202" s="16"/>
      <c r="D202" s="16"/>
      <c r="E202" s="16"/>
      <c r="F202" s="59"/>
    </row>
    <row r="203" spans="1:8">
      <c r="A203" s="16"/>
      <c r="B203" s="16"/>
      <c r="C203" s="16"/>
      <c r="D203" s="16"/>
      <c r="E203" s="16"/>
      <c r="F203" s="59"/>
    </row>
    <row r="204" spans="1:8">
      <c r="A204" s="16"/>
      <c r="B204" s="16"/>
      <c r="C204" s="16"/>
      <c r="D204" s="16"/>
      <c r="E204" s="16"/>
      <c r="F204" s="59"/>
    </row>
    <row r="205" spans="1:8">
      <c r="A205" s="16"/>
      <c r="B205" s="16"/>
      <c r="C205" s="16"/>
      <c r="D205" s="16"/>
      <c r="E205" s="16"/>
      <c r="F205" s="59"/>
    </row>
    <row r="206" spans="1:8">
      <c r="A206" s="16"/>
      <c r="B206" s="16"/>
      <c r="C206" s="16"/>
      <c r="D206" s="16"/>
      <c r="E206" s="16"/>
      <c r="F206" s="59"/>
    </row>
    <row r="208" spans="1:8">
      <c r="A208" s="24"/>
      <c r="B208" s="24"/>
      <c r="C208" s="24"/>
      <c r="D208" s="24"/>
      <c r="E208" s="24"/>
      <c r="F208" s="24"/>
      <c r="G208" s="24"/>
      <c r="H208" s="24"/>
    </row>
    <row r="209" spans="1:8">
      <c r="A209" s="24"/>
      <c r="B209" s="24"/>
      <c r="C209" s="24"/>
      <c r="D209" s="24"/>
      <c r="E209" s="24"/>
      <c r="F209" s="24"/>
      <c r="G209" s="24"/>
      <c r="H209" s="24"/>
    </row>
    <row r="210" spans="1:8">
      <c r="A210" s="24"/>
      <c r="B210" s="24"/>
      <c r="C210" s="24"/>
      <c r="D210" s="24"/>
      <c r="E210" s="24"/>
      <c r="F210" s="24"/>
      <c r="G210" s="24"/>
      <c r="H210" s="24"/>
    </row>
    <row r="211" spans="1:8">
      <c r="A211" s="24"/>
      <c r="B211" s="24"/>
      <c r="C211" s="24"/>
      <c r="D211" s="24"/>
      <c r="E211" s="24"/>
      <c r="F211" s="24"/>
      <c r="G211" s="24"/>
      <c r="H211" s="24"/>
    </row>
    <row r="212" spans="1:8">
      <c r="A212" s="24"/>
      <c r="B212" s="24"/>
      <c r="C212" s="24"/>
      <c r="D212" s="24"/>
      <c r="E212" s="24"/>
      <c r="F212" s="24"/>
      <c r="G212" s="24"/>
      <c r="H212" s="24"/>
    </row>
    <row r="213" spans="1:8">
      <c r="A213" s="24"/>
      <c r="B213" s="24"/>
      <c r="C213" s="24"/>
      <c r="D213" s="24"/>
      <c r="E213" s="24"/>
      <c r="F213" s="24"/>
      <c r="G213" s="24"/>
      <c r="H213" s="24"/>
    </row>
    <row r="214" spans="1:8">
      <c r="A214" s="24"/>
      <c r="B214" s="24"/>
      <c r="C214" s="24"/>
      <c r="D214" s="24"/>
      <c r="E214" s="24"/>
      <c r="F214" s="24"/>
      <c r="G214" s="24"/>
      <c r="H214" s="24"/>
    </row>
    <row r="215" spans="1:8">
      <c r="A215" s="24"/>
      <c r="B215" s="24"/>
      <c r="C215" s="24"/>
      <c r="D215" s="24"/>
      <c r="E215" s="24"/>
      <c r="F215" s="24"/>
      <c r="G215" s="24"/>
      <c r="H215" s="24"/>
    </row>
    <row r="216" spans="1:8">
      <c r="A216" s="24"/>
      <c r="B216" s="24"/>
      <c r="C216" s="24"/>
      <c r="D216" s="24"/>
      <c r="E216" s="24"/>
      <c r="F216" s="24"/>
      <c r="G216" s="24"/>
      <c r="H216" s="24"/>
    </row>
    <row r="217" spans="1:8">
      <c r="A217" s="24"/>
      <c r="B217" s="24"/>
      <c r="C217" s="24"/>
      <c r="D217" s="24"/>
      <c r="E217" s="24"/>
      <c r="F217" s="24"/>
      <c r="G217" s="24"/>
      <c r="H217" s="24"/>
    </row>
    <row r="218" spans="1:8">
      <c r="A218" s="24"/>
      <c r="B218" s="24"/>
      <c r="C218" s="24"/>
      <c r="D218" s="24"/>
      <c r="E218" s="24"/>
      <c r="F218" s="24"/>
      <c r="G218" s="24"/>
      <c r="H218" s="24"/>
    </row>
    <row r="219" spans="1:8">
      <c r="A219" s="24"/>
      <c r="B219" s="24"/>
      <c r="C219" s="24"/>
      <c r="D219" s="24"/>
      <c r="E219" s="24"/>
      <c r="F219" s="24"/>
      <c r="G219" s="24"/>
      <c r="H219" s="24"/>
    </row>
    <row r="220" spans="1:8">
      <c r="G220" s="24"/>
      <c r="H220" s="24"/>
    </row>
    <row r="221" spans="1:8">
      <c r="A221" s="24"/>
      <c r="B221" s="24"/>
      <c r="C221" s="24"/>
      <c r="D221" s="24"/>
      <c r="E221" s="24"/>
      <c r="F221" s="24"/>
      <c r="G221" s="24"/>
      <c r="H221" s="24"/>
    </row>
    <row r="222" spans="1:8">
      <c r="A222" s="24"/>
      <c r="B222" s="24"/>
      <c r="C222" s="24"/>
      <c r="D222" s="24"/>
      <c r="E222" s="24"/>
      <c r="F222" s="24"/>
      <c r="G222" s="24"/>
      <c r="H222" s="24"/>
    </row>
  </sheetData>
  <pageMargins left="0.78740157499999996" right="0.78740157499999996" top="0.984251969" bottom="0.984251969" header="0.5" footer="0.5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sqref="A1:E42"/>
    </sheetView>
  </sheetViews>
  <sheetFormatPr defaultRowHeight="15.75"/>
  <sheetData>
    <row r="1" spans="1:5">
      <c r="A1">
        <v>-3.9150999999999998E-2</v>
      </c>
      <c r="B1">
        <v>-0.18771599999999999</v>
      </c>
      <c r="C1">
        <v>-0.40404499999999999</v>
      </c>
      <c r="D1">
        <v>-2.8431999999999999E-2</v>
      </c>
      <c r="E1">
        <v>-0.54258499999999998</v>
      </c>
    </row>
    <row r="2" spans="1:5">
      <c r="A2">
        <v>-8.1323000000000006E-2</v>
      </c>
      <c r="B2">
        <v>-0.23080000000000001</v>
      </c>
      <c r="C2">
        <v>-0.39600299999999999</v>
      </c>
      <c r="D2">
        <v>-2.9998E-2</v>
      </c>
      <c r="E2">
        <v>-0.54229700000000003</v>
      </c>
    </row>
    <row r="3" spans="1:5">
      <c r="A3">
        <v>-8.4140000000000006E-2</v>
      </c>
      <c r="B3">
        <v>-0.23394799999999999</v>
      </c>
      <c r="C3">
        <v>-0.39391500000000002</v>
      </c>
      <c r="D3">
        <v>-2.8524999999999998E-2</v>
      </c>
      <c r="E3">
        <v>-0.54105899999999996</v>
      </c>
    </row>
    <row r="4" spans="1:5">
      <c r="A4">
        <v>-6.2700000000000006E-2</v>
      </c>
      <c r="B4">
        <v>-0.23360700000000001</v>
      </c>
      <c r="C4">
        <v>-0.378382</v>
      </c>
      <c r="D4">
        <v>-2.8421999999999999E-2</v>
      </c>
      <c r="E4">
        <v>-0.54078000000000004</v>
      </c>
    </row>
    <row r="5" spans="1:5">
      <c r="A5">
        <v>-8.9077000000000003E-2</v>
      </c>
      <c r="B5">
        <v>-0.23156199999999999</v>
      </c>
      <c r="C5">
        <v>-0.41584599999999999</v>
      </c>
      <c r="D5">
        <v>-2.8771000000000001E-2</v>
      </c>
      <c r="E5">
        <v>-0.54366999999999999</v>
      </c>
    </row>
    <row r="6" spans="1:5">
      <c r="A6">
        <v>-7.6728000000000005E-2</v>
      </c>
      <c r="B6">
        <v>-0.22681299999999999</v>
      </c>
      <c r="C6">
        <v>-0.40303600000000001</v>
      </c>
      <c r="D6">
        <v>-3.3939999999999998E-2</v>
      </c>
      <c r="E6">
        <v>-0.54557999999999995</v>
      </c>
    </row>
    <row r="7" spans="1:5">
      <c r="A7">
        <v>-8.3222000000000004E-2</v>
      </c>
      <c r="B7">
        <v>-0.228131</v>
      </c>
      <c r="C7">
        <v>-0.405887</v>
      </c>
      <c r="D7">
        <v>-3.5438999999999998E-2</v>
      </c>
      <c r="E7">
        <v>-0.54846899999999998</v>
      </c>
    </row>
    <row r="8" spans="1:5">
      <c r="A8">
        <v>-2.1180999999999998E-2</v>
      </c>
      <c r="B8">
        <v>-0.217005</v>
      </c>
      <c r="C8">
        <v>-0.36033500000000002</v>
      </c>
      <c r="D8">
        <v>-3.2281999999999998E-2</v>
      </c>
      <c r="E8">
        <v>-0.54392700000000005</v>
      </c>
    </row>
    <row r="9" spans="1:5">
      <c r="A9">
        <v>-3.7116999999999997E-2</v>
      </c>
      <c r="B9">
        <v>-0.22031999999999999</v>
      </c>
      <c r="C9">
        <v>-0.37418099999999999</v>
      </c>
      <c r="D9">
        <v>-3.1847E-2</v>
      </c>
      <c r="E9">
        <v>-0.54198599999999997</v>
      </c>
    </row>
    <row r="10" spans="1:5">
      <c r="A10">
        <v>-1.6848999999999999E-2</v>
      </c>
      <c r="B10">
        <v>-0.21435899999999999</v>
      </c>
      <c r="C10">
        <v>-0.366174</v>
      </c>
      <c r="D10">
        <v>-3.2709000000000002E-2</v>
      </c>
      <c r="E10">
        <v>-0.54246300000000003</v>
      </c>
    </row>
    <row r="11" spans="1:5">
      <c r="A11">
        <v>-5.646E-3</v>
      </c>
      <c r="B11">
        <v>-0.20050799999999999</v>
      </c>
      <c r="C11">
        <v>-0.35777999999999999</v>
      </c>
      <c r="D11">
        <v>-2.8369999999999999E-2</v>
      </c>
      <c r="E11">
        <v>-0.54051400000000005</v>
      </c>
    </row>
    <row r="12" spans="1:5">
      <c r="A12">
        <v>-3.4847999999999997E-2</v>
      </c>
      <c r="B12">
        <v>-0.216975</v>
      </c>
      <c r="C12">
        <v>-0.38496200000000003</v>
      </c>
      <c r="D12">
        <v>-3.1215E-2</v>
      </c>
      <c r="E12">
        <v>-0.54175700000000004</v>
      </c>
    </row>
    <row r="13" spans="1:5">
      <c r="A13">
        <v>-5.0600000000000003E-3</v>
      </c>
      <c r="B13">
        <v>-0.19858000000000001</v>
      </c>
      <c r="C13">
        <v>-0.361711</v>
      </c>
      <c r="D13">
        <v>-2.8391E-2</v>
      </c>
      <c r="E13">
        <v>-0.54538500000000001</v>
      </c>
    </row>
    <row r="14" spans="1:5">
      <c r="A14">
        <v>-5.8989999999999997E-3</v>
      </c>
      <c r="B14">
        <v>-0.19972000000000001</v>
      </c>
      <c r="C14">
        <v>-0.36010500000000001</v>
      </c>
      <c r="D14">
        <v>-2.8486000000000001E-2</v>
      </c>
      <c r="E14">
        <v>-0.54384500000000002</v>
      </c>
    </row>
    <row r="15" spans="1:5">
      <c r="A15">
        <v>-2.1232000000000001E-2</v>
      </c>
      <c r="B15">
        <v>-0.207728</v>
      </c>
      <c r="C15">
        <v>-0.38603300000000002</v>
      </c>
      <c r="D15">
        <v>-2.8315E-2</v>
      </c>
      <c r="E15">
        <v>-0.54333600000000004</v>
      </c>
    </row>
    <row r="16" spans="1:5">
      <c r="A16">
        <v>1.1720000000000001E-3</v>
      </c>
      <c r="B16">
        <v>-0.197544</v>
      </c>
      <c r="C16">
        <v>-0.35536400000000001</v>
      </c>
      <c r="D16">
        <v>-2.844E-2</v>
      </c>
      <c r="E16">
        <v>-0.54292399999999996</v>
      </c>
    </row>
    <row r="17" spans="1:5">
      <c r="A17">
        <v>-1.1246000000000001E-2</v>
      </c>
      <c r="B17">
        <v>-0.19704199999999999</v>
      </c>
      <c r="C17">
        <v>-0.37332100000000001</v>
      </c>
      <c r="D17">
        <v>-3.3748E-2</v>
      </c>
      <c r="E17">
        <v>-0.54549099999999995</v>
      </c>
    </row>
    <row r="18" spans="1:5">
      <c r="A18">
        <v>-5.0199999999999995E-4</v>
      </c>
      <c r="B18">
        <v>-0.18943699999999999</v>
      </c>
      <c r="C18">
        <v>-0.368728</v>
      </c>
      <c r="D18">
        <v>-2.8438999999999999E-2</v>
      </c>
      <c r="E18">
        <v>-0.53978599999999999</v>
      </c>
    </row>
    <row r="19" spans="1:5">
      <c r="A19">
        <v>-8.7500000000000002E-4</v>
      </c>
      <c r="B19">
        <v>-0.20408599999999999</v>
      </c>
      <c r="C19">
        <v>-0.35604400000000003</v>
      </c>
      <c r="D19">
        <v>-3.2726999999999999E-2</v>
      </c>
      <c r="E19">
        <v>-0.543018</v>
      </c>
    </row>
    <row r="20" spans="1:5">
      <c r="A20">
        <v>-1.54E-4</v>
      </c>
      <c r="B20">
        <v>-0.20071700000000001</v>
      </c>
      <c r="C20">
        <v>-0.361485</v>
      </c>
      <c r="D20">
        <v>-2.8840000000000001E-2</v>
      </c>
      <c r="E20">
        <v>-0.54415899999999995</v>
      </c>
    </row>
    <row r="21" spans="1:5">
      <c r="A21">
        <v>-2.0439999999999998E-3</v>
      </c>
      <c r="B21">
        <v>-0.19411700000000001</v>
      </c>
      <c r="C21">
        <v>-0.37034499999999998</v>
      </c>
      <c r="D21">
        <v>-3.5001999999999998E-2</v>
      </c>
      <c r="E21">
        <v>-0.54532599999999998</v>
      </c>
    </row>
    <row r="22" spans="1:5">
      <c r="A22">
        <v>-8.12E-4</v>
      </c>
      <c r="B22">
        <v>-0.20214299999999999</v>
      </c>
      <c r="C22">
        <v>-0.36229899999999998</v>
      </c>
      <c r="D22">
        <v>-2.8660999999999999E-2</v>
      </c>
      <c r="E22">
        <v>-0.54156199999999999</v>
      </c>
    </row>
    <row r="23" spans="1:5">
      <c r="A23">
        <v>6.2100000000000002E-4</v>
      </c>
      <c r="B23">
        <v>-0.192112</v>
      </c>
      <c r="C23">
        <v>-0.36475099999999999</v>
      </c>
      <c r="D23">
        <v>-2.9534000000000001E-2</v>
      </c>
      <c r="E23">
        <v>-0.54160299999999995</v>
      </c>
    </row>
    <row r="24" spans="1:5">
      <c r="A24">
        <v>-3.003E-3</v>
      </c>
      <c r="B24">
        <v>-0.19372800000000001</v>
      </c>
      <c r="C24">
        <v>-0.37612800000000002</v>
      </c>
      <c r="D24">
        <v>-2.8546999999999999E-2</v>
      </c>
      <c r="E24">
        <v>-0.54388400000000003</v>
      </c>
    </row>
    <row r="25" spans="1:5">
      <c r="A25">
        <v>-4.803E-3</v>
      </c>
      <c r="B25">
        <v>-0.19065099999999999</v>
      </c>
      <c r="C25">
        <v>-0.378967</v>
      </c>
      <c r="D25">
        <v>-3.6372000000000002E-2</v>
      </c>
      <c r="E25">
        <v>-0.54404399999999997</v>
      </c>
    </row>
    <row r="26" spans="1:5">
      <c r="A26">
        <v>-2.3310000000000002E-3</v>
      </c>
      <c r="B26">
        <v>-0.18829299999999999</v>
      </c>
      <c r="C26">
        <v>-0.37232599999999999</v>
      </c>
      <c r="D26">
        <v>-2.9048999999999998E-2</v>
      </c>
      <c r="E26">
        <v>-0.54441899999999999</v>
      </c>
    </row>
    <row r="27" spans="1:5">
      <c r="A27">
        <v>-3.2959999999999999E-3</v>
      </c>
      <c r="B27">
        <v>-0.1948</v>
      </c>
      <c r="C27">
        <v>-0.37607099999999999</v>
      </c>
      <c r="D27">
        <v>-2.9352E-2</v>
      </c>
      <c r="E27">
        <v>-0.54395000000000004</v>
      </c>
    </row>
    <row r="28" spans="1:5">
      <c r="A28">
        <v>-3.3100000000000002E-4</v>
      </c>
      <c r="B28">
        <v>-0.20393800000000001</v>
      </c>
      <c r="C28">
        <v>-0.36476900000000001</v>
      </c>
      <c r="D28">
        <v>-3.3264000000000002E-2</v>
      </c>
      <c r="E28">
        <v>-0.54317300000000002</v>
      </c>
    </row>
    <row r="29" spans="1:5">
      <c r="A29">
        <v>-8.8195269999999997E-5</v>
      </c>
      <c r="B29">
        <v>-0.20445199999999999</v>
      </c>
      <c r="C29">
        <v>-0.35988199999999998</v>
      </c>
      <c r="D29">
        <v>-2.8672E-2</v>
      </c>
      <c r="E29">
        <v>-0.54202899999999998</v>
      </c>
    </row>
    <row r="30" spans="1:5">
      <c r="A30">
        <v>-9.7000000000000005E-4</v>
      </c>
      <c r="B30">
        <v>-0.196129</v>
      </c>
      <c r="C30">
        <v>-0.37775500000000001</v>
      </c>
      <c r="D30">
        <v>-2.9024999999999999E-2</v>
      </c>
      <c r="E30">
        <v>-0.54219700000000004</v>
      </c>
    </row>
    <row r="31" spans="1:5">
      <c r="A31">
        <v>-1.4649999999999999E-3</v>
      </c>
      <c r="B31">
        <v>-0.19653899999999999</v>
      </c>
      <c r="C31">
        <v>-0.36862299999999998</v>
      </c>
      <c r="D31">
        <v>-3.2051000000000003E-2</v>
      </c>
      <c r="E31">
        <v>-0.54292300000000004</v>
      </c>
    </row>
    <row r="32" spans="1:5">
      <c r="A32">
        <v>-9.4600000000000001E-4</v>
      </c>
      <c r="B32">
        <v>-0.18648799999999999</v>
      </c>
      <c r="C32">
        <v>-0.37815300000000002</v>
      </c>
      <c r="D32">
        <v>-3.5494999999999999E-2</v>
      </c>
      <c r="E32">
        <v>-0.54268799999999995</v>
      </c>
    </row>
    <row r="33" spans="1:5">
      <c r="A33">
        <v>-2.369E-3</v>
      </c>
      <c r="B33">
        <v>-0.188779</v>
      </c>
      <c r="C33">
        <v>-0.38242599999999999</v>
      </c>
      <c r="D33">
        <v>-2.9347999999999999E-2</v>
      </c>
      <c r="E33">
        <v>-0.54407099999999997</v>
      </c>
    </row>
    <row r="34" spans="1:5">
      <c r="A34">
        <v>-1.3760000000000001E-3</v>
      </c>
      <c r="B34">
        <v>-0.19872699999999999</v>
      </c>
      <c r="C34">
        <v>-0.37149399999999999</v>
      </c>
      <c r="D34">
        <v>-2.8410999999999999E-2</v>
      </c>
      <c r="E34">
        <v>-0.54267900000000002</v>
      </c>
    </row>
    <row r="35" spans="1:5">
      <c r="A35">
        <v>-5.365E-3</v>
      </c>
      <c r="B35">
        <v>-0.171043</v>
      </c>
      <c r="C35">
        <v>-0.39610899999999999</v>
      </c>
      <c r="D35">
        <v>-3.2592000000000003E-2</v>
      </c>
      <c r="E35">
        <v>-0.54503999999999997</v>
      </c>
    </row>
    <row r="36" spans="1:5">
      <c r="A36">
        <v>5.5999999999999995E-4</v>
      </c>
      <c r="B36">
        <v>-0.19705800000000001</v>
      </c>
      <c r="C36">
        <v>-0.368668</v>
      </c>
      <c r="D36">
        <v>-2.8388E-2</v>
      </c>
      <c r="E36">
        <v>-0.54039400000000004</v>
      </c>
    </row>
    <row r="37" spans="1:5">
      <c r="A37">
        <v>-7.3499999999999998E-4</v>
      </c>
      <c r="B37">
        <v>-0.181005</v>
      </c>
      <c r="C37">
        <v>-0.38448599999999999</v>
      </c>
      <c r="D37">
        <v>-3.2599000000000003E-2</v>
      </c>
      <c r="E37">
        <v>-0.54369299999999998</v>
      </c>
    </row>
    <row r="38" spans="1:5">
      <c r="A38">
        <v>-1.9000000000000001E-4</v>
      </c>
      <c r="B38">
        <v>-0.18334400000000001</v>
      </c>
      <c r="C38">
        <v>-0.37751699999999999</v>
      </c>
      <c r="D38">
        <v>-3.3050999999999997E-2</v>
      </c>
      <c r="E38">
        <v>-0.54352900000000004</v>
      </c>
    </row>
    <row r="39" spans="1:5">
      <c r="A39">
        <v>-1.307E-3</v>
      </c>
      <c r="B39">
        <v>-0.19303899999999999</v>
      </c>
      <c r="C39">
        <v>-0.37734600000000001</v>
      </c>
      <c r="D39">
        <v>-3.6338000000000002E-2</v>
      </c>
      <c r="E39">
        <v>-0.54493100000000005</v>
      </c>
    </row>
    <row r="40" spans="1:5">
      <c r="A40">
        <v>-3.3E-4</v>
      </c>
      <c r="B40">
        <v>-0.19603799999999999</v>
      </c>
      <c r="C40">
        <v>-0.369981</v>
      </c>
      <c r="D40">
        <v>-3.3356999999999998E-2</v>
      </c>
      <c r="E40">
        <v>-0.54199399999999998</v>
      </c>
    </row>
    <row r="41" spans="1:5">
      <c r="A41">
        <v>-1.4369999999999999E-3</v>
      </c>
      <c r="B41">
        <v>-0.20039299999999999</v>
      </c>
      <c r="C41">
        <v>-0.369232</v>
      </c>
      <c r="D41">
        <v>-2.8733999999999999E-2</v>
      </c>
      <c r="E41">
        <v>-0.54169199999999995</v>
      </c>
    </row>
    <row r="42" spans="1:5">
      <c r="A42">
        <v>1.872E-3</v>
      </c>
      <c r="B42">
        <v>-0.18959500000000001</v>
      </c>
      <c r="C42">
        <v>-0.37002200000000002</v>
      </c>
      <c r="D42">
        <v>-2.8745E-2</v>
      </c>
      <c r="E42">
        <v>-0.53979699999999997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62"/>
  <sheetViews>
    <sheetView workbookViewId="0">
      <selection activeCell="I30" sqref="I30"/>
    </sheetView>
  </sheetViews>
  <sheetFormatPr defaultRowHeight="15.75"/>
  <sheetData>
    <row r="1" spans="1:6">
      <c r="A1" t="s">
        <v>26</v>
      </c>
      <c r="B1" t="s">
        <v>31</v>
      </c>
      <c r="C1" t="s">
        <v>17</v>
      </c>
      <c r="D1" t="s">
        <v>34</v>
      </c>
      <c r="E1" t="s">
        <v>35</v>
      </c>
      <c r="F1" t="s">
        <v>57</v>
      </c>
    </row>
    <row r="2" spans="1:6">
      <c r="A2" s="112">
        <v>35.021570704190786</v>
      </c>
      <c r="B2" s="112">
        <v>6.4953446290454298E-2</v>
      </c>
      <c r="C2" s="112">
        <v>0.26698380348193362</v>
      </c>
      <c r="D2" s="112">
        <v>5.3139329976957121</v>
      </c>
      <c r="E2" s="112">
        <v>0.94618436791029503</v>
      </c>
      <c r="F2" s="112">
        <v>0.81627699465066661</v>
      </c>
    </row>
    <row r="3" spans="1:6">
      <c r="A3" s="112">
        <v>35.301105045690747</v>
      </c>
      <c r="B3" s="112">
        <v>4.2554024761208689E-2</v>
      </c>
      <c r="C3" s="112">
        <v>0.27006462570156642</v>
      </c>
      <c r="D3" s="112">
        <v>5.3743757358500117</v>
      </c>
      <c r="E3" s="112">
        <v>0.94669236342948926</v>
      </c>
      <c r="F3" s="112">
        <v>0.82556164627695616</v>
      </c>
    </row>
    <row r="4" spans="1:6">
      <c r="A4" s="112">
        <v>35.332877582178241</v>
      </c>
      <c r="B4" s="112">
        <v>4.0657661439570739E-2</v>
      </c>
      <c r="C4" s="112">
        <v>0.26962936997893566</v>
      </c>
      <c r="D4" s="112">
        <v>5.3658382378370257</v>
      </c>
      <c r="E4" s="112">
        <v>0.94698024403242764</v>
      </c>
      <c r="F4" s="112">
        <v>0.82425019518735865</v>
      </c>
    </row>
    <row r="5" spans="1:6">
      <c r="A5" s="112">
        <v>34.688947460632974</v>
      </c>
      <c r="B5" s="112">
        <v>5.0872220177852485E-2</v>
      </c>
      <c r="C5" s="112">
        <v>0.26813541504560034</v>
      </c>
      <c r="D5" s="112">
        <v>5.3365299573236307</v>
      </c>
      <c r="E5" s="112">
        <v>0.94678083866711193</v>
      </c>
      <c r="F5" s="112">
        <v>0.81974812955231446</v>
      </c>
    </row>
    <row r="6" spans="1:6">
      <c r="A6" s="112">
        <v>33.899994727308361</v>
      </c>
      <c r="B6" s="112">
        <v>6.6776537172259828E-2</v>
      </c>
      <c r="C6" s="112">
        <v>0.26572955380412566</v>
      </c>
      <c r="D6" s="112">
        <v>5.2893173939676661</v>
      </c>
      <c r="E6" s="112">
        <v>0.94649138911592845</v>
      </c>
      <c r="F6" s="112">
        <v>0.81249577440544452</v>
      </c>
    </row>
    <row r="7" spans="1:6">
      <c r="A7" s="112">
        <v>33.354706296142005</v>
      </c>
      <c r="B7" s="112">
        <v>6.0136563427017634E-2</v>
      </c>
      <c r="C7" s="112">
        <v>0.26763839589074256</v>
      </c>
      <c r="D7" s="112">
        <v>5.3267779365089014</v>
      </c>
      <c r="E7" s="112">
        <v>0.94629759799951807</v>
      </c>
      <c r="F7" s="112">
        <v>0.81825011475877651</v>
      </c>
    </row>
    <row r="8" spans="1:6">
      <c r="A8" s="112">
        <v>33.854151627287408</v>
      </c>
      <c r="B8" s="112">
        <v>4.808231296680332E-2</v>
      </c>
      <c r="C8" s="112">
        <v>0.26955291864737346</v>
      </c>
      <c r="D8" s="112">
        <v>5.3643385913112116</v>
      </c>
      <c r="E8" s="112">
        <v>0.94648082300034786</v>
      </c>
      <c r="F8" s="112">
        <v>0.82401983342712182</v>
      </c>
    </row>
    <row r="9" spans="1:6">
      <c r="A9" s="112">
        <v>34.26334649458839</v>
      </c>
      <c r="B9" s="112">
        <v>3.1540672058939956E-2</v>
      </c>
      <c r="C9" s="112">
        <v>0.27213577263838867</v>
      </c>
      <c r="D9" s="112">
        <v>5.414992932451832</v>
      </c>
      <c r="E9" s="112">
        <v>0.94673926342185533</v>
      </c>
      <c r="F9" s="112">
        <v>0.83180088248630357</v>
      </c>
    </row>
    <row r="10" spans="1:6">
      <c r="A10" s="112">
        <v>34.787696899135355</v>
      </c>
      <c r="B10" s="112">
        <v>3.2203649984917565E-2</v>
      </c>
      <c r="C10" s="112">
        <v>0.27189887925601858</v>
      </c>
      <c r="D10" s="112">
        <v>5.4103479075053418</v>
      </c>
      <c r="E10" s="112">
        <v>0.94677647224275163</v>
      </c>
      <c r="F10" s="112">
        <v>0.83108735692904823</v>
      </c>
    </row>
    <row r="11" spans="1:6">
      <c r="A11" s="112">
        <v>34.662597750186535</v>
      </c>
      <c r="B11" s="112">
        <v>3.2789216652325856E-2</v>
      </c>
      <c r="C11" s="112">
        <v>0.27238218009798976</v>
      </c>
      <c r="D11" s="112">
        <v>5.4198243223523104</v>
      </c>
      <c r="E11" s="112">
        <v>0.94656322812256211</v>
      </c>
      <c r="F11" s="112">
        <v>0.83254303569554755</v>
      </c>
    </row>
    <row r="12" spans="1:6">
      <c r="A12" s="112">
        <v>35.019833351119431</v>
      </c>
      <c r="B12" s="112">
        <v>3.5368556272370878E-2</v>
      </c>
      <c r="C12" s="112">
        <v>0.27312968909164287</v>
      </c>
      <c r="D12" s="112">
        <v>5.4344797967473086</v>
      </c>
      <c r="E12" s="112">
        <v>0.94611442531154588</v>
      </c>
      <c r="F12" s="112">
        <v>0.83479427345099477</v>
      </c>
    </row>
    <row r="13" spans="1:6">
      <c r="A13" s="112">
        <v>34.513820178102328</v>
      </c>
      <c r="B13" s="112">
        <v>3.928499082181492E-2</v>
      </c>
      <c r="C13" s="112">
        <v>0.27334851165222324</v>
      </c>
      <c r="D13" s="112">
        <v>5.4387696426645471</v>
      </c>
      <c r="E13" s="112">
        <v>0.9457591441652573</v>
      </c>
      <c r="F13" s="112">
        <v>0.8354532397071287</v>
      </c>
    </row>
    <row r="14" spans="1:6">
      <c r="A14" s="112">
        <v>34.138658313638793</v>
      </c>
      <c r="B14" s="112">
        <v>3.6803790899523695E-2</v>
      </c>
      <c r="C14" s="112">
        <v>0.27360728223064901</v>
      </c>
      <c r="D14" s="112">
        <v>5.4438424426037972</v>
      </c>
      <c r="E14" s="112">
        <v>0.94584246066605193</v>
      </c>
      <c r="F14" s="112">
        <v>0.83623247608264761</v>
      </c>
    </row>
    <row r="15" spans="1:6">
      <c r="A15" s="112">
        <v>33.450075163943673</v>
      </c>
      <c r="B15" s="112">
        <v>3.2027481126252672E-2</v>
      </c>
      <c r="C15" s="112">
        <v>0.27356381457939327</v>
      </c>
      <c r="D15" s="112">
        <v>5.4429903408616953</v>
      </c>
      <c r="E15" s="112">
        <v>0.94619607371848713</v>
      </c>
      <c r="F15" s="112">
        <v>0.83610158413322322</v>
      </c>
    </row>
    <row r="16" spans="1:6">
      <c r="A16" s="112">
        <v>33.247756189185104</v>
      </c>
      <c r="B16" s="112">
        <v>2.7400003932142404E-2</v>
      </c>
      <c r="C16" s="112">
        <v>0.2737755922898355</v>
      </c>
      <c r="D16" s="112">
        <v>5.447141788988823</v>
      </c>
      <c r="E16" s="112">
        <v>0.94644797179415618</v>
      </c>
      <c r="F16" s="112">
        <v>0.83673929100723332</v>
      </c>
    </row>
    <row r="17" spans="1:6">
      <c r="A17" s="112">
        <v>33.216866742191165</v>
      </c>
      <c r="B17" s="112">
        <v>2.7581365372925451E-2</v>
      </c>
      <c r="C17" s="112">
        <v>0.27416150108221032</v>
      </c>
      <c r="D17" s="112">
        <v>5.4547063378366554</v>
      </c>
      <c r="E17" s="112">
        <v>0.9462971277612755</v>
      </c>
      <c r="F17" s="112">
        <v>0.83790128668954134</v>
      </c>
    </row>
    <row r="18" spans="1:6">
      <c r="A18" s="112">
        <v>33.689009861333034</v>
      </c>
      <c r="B18" s="112">
        <v>2.9901299012602675E-2</v>
      </c>
      <c r="C18" s="112">
        <v>0.27351773088488518</v>
      </c>
      <c r="D18" s="112">
        <v>5.4420869499588278</v>
      </c>
      <c r="E18" s="112">
        <v>0.94636303363682373</v>
      </c>
      <c r="F18" s="112">
        <v>0.83596281361964919</v>
      </c>
    </row>
    <row r="19" spans="1:6">
      <c r="A19" s="112">
        <v>34.034901413471047</v>
      </c>
      <c r="B19" s="112">
        <v>3.0550747410467247E-2</v>
      </c>
      <c r="C19" s="112">
        <v>0.27370690110116014</v>
      </c>
      <c r="D19" s="112">
        <v>5.4457952610408986</v>
      </c>
      <c r="E19" s="112">
        <v>0.94624950170685995</v>
      </c>
      <c r="F19" s="112">
        <v>0.83653244989971065</v>
      </c>
    </row>
    <row r="20" spans="1:6">
      <c r="A20" s="112">
        <v>33.780079394214603</v>
      </c>
      <c r="B20" s="112">
        <v>2.9707788235326001E-2</v>
      </c>
      <c r="C20" s="112">
        <v>0.27309300744536524</v>
      </c>
      <c r="D20" s="112">
        <v>5.4337606667964558</v>
      </c>
      <c r="E20" s="112">
        <v>0.94652827667972372</v>
      </c>
      <c r="F20" s="112">
        <v>0.83468380739218306</v>
      </c>
    </row>
    <row r="21" spans="1:6">
      <c r="A21" s="112">
        <v>33.068957325544915</v>
      </c>
      <c r="B21" s="112">
        <v>2.9373581690972549E-2</v>
      </c>
      <c r="C21" s="112">
        <v>0.27439109067232664</v>
      </c>
      <c r="D21" s="112">
        <v>5.4592065075745282</v>
      </c>
      <c r="E21" s="112">
        <v>0.94608811800598902</v>
      </c>
      <c r="F21" s="112">
        <v>0.83859256093606305</v>
      </c>
    </row>
    <row r="22" spans="1:6">
      <c r="A22" s="112">
        <v>32.794168472151249</v>
      </c>
      <c r="B22" s="112">
        <v>4.6315244186020274E-2</v>
      </c>
      <c r="C22" s="112">
        <v>0.27122795869734234</v>
      </c>
      <c r="D22" s="112">
        <v>5.3971914824355984</v>
      </c>
      <c r="E22" s="112">
        <v>0.94601470590259384</v>
      </c>
      <c r="F22" s="112">
        <v>0.8290663891974388</v>
      </c>
    </row>
    <row r="23" spans="1:6">
      <c r="A23" s="112">
        <v>32.328056150689484</v>
      </c>
      <c r="B23" s="112">
        <v>5.3196149652413552E-2</v>
      </c>
      <c r="C23" s="112">
        <v>0.27152925270764305</v>
      </c>
      <c r="D23" s="112">
        <v>5.4030998864136777</v>
      </c>
      <c r="E23" s="112">
        <v>0.94542054548812993</v>
      </c>
      <c r="F23" s="112">
        <v>0.82997398329854999</v>
      </c>
    </row>
    <row r="24" spans="1:6">
      <c r="A24" s="112">
        <v>32.04164297807062</v>
      </c>
      <c r="B24" s="112">
        <v>7.2252939573491978E-2</v>
      </c>
      <c r="C24" s="112">
        <v>0.26759317697485197</v>
      </c>
      <c r="D24" s="112">
        <v>5.3258906573306755</v>
      </c>
      <c r="E24" s="112">
        <v>0.9454538148489221</v>
      </c>
      <c r="F24" s="112">
        <v>0.81811381917858517</v>
      </c>
    </row>
    <row r="25" spans="1:6">
      <c r="A25" s="112">
        <v>31.450529185314252</v>
      </c>
      <c r="B25" s="112">
        <v>7.6077983100077504E-2</v>
      </c>
      <c r="C25" s="112">
        <v>0.26649877878359046</v>
      </c>
      <c r="D25" s="112">
        <v>5.3044145961584475</v>
      </c>
      <c r="E25" s="112">
        <v>0.94556381568638626</v>
      </c>
      <c r="F25" s="112">
        <v>0.81481486627906574</v>
      </c>
    </row>
    <row r="26" spans="1:6">
      <c r="A26" s="112">
        <v>31.372611911567894</v>
      </c>
      <c r="B26" s="112">
        <v>0.1083939790086797</v>
      </c>
      <c r="C26" s="112">
        <v>0.25927427391592095</v>
      </c>
      <c r="D26" s="112">
        <v>5.1625512977587853</v>
      </c>
      <c r="E26" s="112">
        <v>0.94574737449953639</v>
      </c>
      <c r="F26" s="112">
        <v>0.79302314498353554</v>
      </c>
    </row>
    <row r="27" spans="1:6">
      <c r="A27" s="112">
        <v>31.748888905185993</v>
      </c>
      <c r="B27" s="112">
        <v>0.15600018659278309</v>
      </c>
      <c r="C27" s="112">
        <v>0.24870337562585743</v>
      </c>
      <c r="D27" s="112">
        <v>4.9546943458446799</v>
      </c>
      <c r="E27" s="112">
        <v>0.94586328915904516</v>
      </c>
      <c r="F27" s="112">
        <v>0.76109409203927214</v>
      </c>
    </row>
    <row r="28" spans="1:6">
      <c r="A28" s="112">
        <v>32.639469326312444</v>
      </c>
      <c r="B28" s="112">
        <v>0.20964818930368442</v>
      </c>
      <c r="C28" s="112">
        <v>0.23696543207006202</v>
      </c>
      <c r="D28" s="112">
        <v>4.7235104233281575</v>
      </c>
      <c r="E28" s="112">
        <v>0.94575423231933098</v>
      </c>
      <c r="F28" s="112">
        <v>0.72558176669283492</v>
      </c>
    </row>
    <row r="29" spans="1:6">
      <c r="A29" s="112">
        <v>32.764071853298233</v>
      </c>
      <c r="B29" s="112">
        <v>0.23340503213945915</v>
      </c>
      <c r="C29" s="112">
        <v>0.23157996102668993</v>
      </c>
      <c r="D29" s="112">
        <v>4.617312353927213</v>
      </c>
      <c r="E29" s="112">
        <v>0.94570156465980182</v>
      </c>
      <c r="F29" s="112">
        <v>0.70926860637148781</v>
      </c>
    </row>
    <row r="30" spans="1:6">
      <c r="A30" s="112">
        <v>33.443806728496959</v>
      </c>
      <c r="B30" s="112">
        <v>0.23678317867393686</v>
      </c>
      <c r="C30" s="112">
        <v>0.23144441022951379</v>
      </c>
      <c r="D30" s="112">
        <v>4.6146383562576387</v>
      </c>
      <c r="E30" s="112">
        <v>0.94550000544402901</v>
      </c>
      <c r="F30" s="112">
        <v>0.70885785170401849</v>
      </c>
    </row>
    <row r="31" spans="1:6">
      <c r="A31" s="112">
        <v>32.756425656023993</v>
      </c>
      <c r="B31" s="112">
        <v>0.22943337076956008</v>
      </c>
      <c r="C31" s="112">
        <v>0.2339592294859037</v>
      </c>
      <c r="D31" s="112">
        <v>4.6642398182475242</v>
      </c>
      <c r="E31" s="112">
        <v>0.94526152597073199</v>
      </c>
      <c r="F31" s="112">
        <v>0.71647716725446675</v>
      </c>
    </row>
    <row r="32" spans="1:6">
      <c r="A32" s="112">
        <v>34.985433467363556</v>
      </c>
      <c r="B32" s="112">
        <v>0.22138970572690805</v>
      </c>
      <c r="C32" s="112">
        <v>0.23529383545337007</v>
      </c>
      <c r="D32" s="112">
        <v>4.6905561215983793</v>
      </c>
      <c r="E32" s="112">
        <v>0.94542883268993005</v>
      </c>
      <c r="F32" s="112">
        <v>0.72051963316791845</v>
      </c>
    </row>
    <row r="33" spans="1:6">
      <c r="A33" s="112">
        <v>35.128213098617039</v>
      </c>
      <c r="B33" s="112">
        <v>0.21153614444581439</v>
      </c>
      <c r="C33" s="112">
        <v>0.23848576921796499</v>
      </c>
      <c r="D33" s="112">
        <v>4.7534760320824967</v>
      </c>
      <c r="E33" s="112">
        <v>0.94514584439186988</v>
      </c>
      <c r="F33" s="112">
        <v>0.73018480498245497</v>
      </c>
    </row>
    <row r="34" spans="1:6">
      <c r="A34" s="112">
        <v>36.750620649959778</v>
      </c>
      <c r="B34" s="112">
        <v>0.18163268322261994</v>
      </c>
      <c r="C34" s="112">
        <v>0.24518587604637707</v>
      </c>
      <c r="D34" s="112">
        <v>4.8854567852208941</v>
      </c>
      <c r="E34" s="112">
        <v>0.9451673807103651</v>
      </c>
      <c r="F34" s="112">
        <v>0.75045846153218165</v>
      </c>
    </row>
    <row r="35" spans="1:6">
      <c r="A35" s="112">
        <v>36.320273024744715</v>
      </c>
      <c r="B35" s="112">
        <v>0.16607852834814796</v>
      </c>
      <c r="C35" s="112">
        <v>0.24771837904164931</v>
      </c>
      <c r="D35" s="112">
        <v>4.9353095226937453</v>
      </c>
      <c r="E35" s="112">
        <v>0.94546307575639599</v>
      </c>
      <c r="F35" s="112">
        <v>0.75811637568674362</v>
      </c>
    </row>
    <row r="36" spans="1:6">
      <c r="A36" s="112">
        <v>36.195417619124235</v>
      </c>
      <c r="B36" s="112">
        <v>0.1522511004519734</v>
      </c>
      <c r="C36" s="112">
        <v>0.24984835385223708</v>
      </c>
      <c r="D36" s="112">
        <v>4.9772240847162861</v>
      </c>
      <c r="E36" s="112">
        <v>0.9457577215404116</v>
      </c>
      <c r="F36" s="112">
        <v>0.76455490111314528</v>
      </c>
    </row>
    <row r="37" spans="1:6">
      <c r="A37" s="112">
        <v>36.204818069952097</v>
      </c>
      <c r="B37" s="112">
        <v>0.1262649768904669</v>
      </c>
      <c r="C37" s="112">
        <v>0.25423995847501901</v>
      </c>
      <c r="D37" s="112">
        <v>5.0636021381830814</v>
      </c>
      <c r="E37" s="112">
        <v>0.94616410481493463</v>
      </c>
      <c r="F37" s="112">
        <v>0.7778234948116779</v>
      </c>
    </row>
    <row r="38" spans="1:6">
      <c r="A38" s="112">
        <v>35.746902690743489</v>
      </c>
      <c r="B38" s="112">
        <v>0.13143013435483558</v>
      </c>
      <c r="C38" s="112">
        <v>0.25440305147157666</v>
      </c>
      <c r="D38" s="112">
        <v>5.0668089047142102</v>
      </c>
      <c r="E38" s="112">
        <v>0.94574167953065369</v>
      </c>
      <c r="F38" s="112">
        <v>0.77831608847962819</v>
      </c>
    </row>
    <row r="39" spans="1:6">
      <c r="A39" s="112">
        <v>35.821162066867956</v>
      </c>
      <c r="B39" s="112">
        <v>0.10493397029937294</v>
      </c>
      <c r="C39" s="112">
        <v>0.26000532508969731</v>
      </c>
      <c r="D39" s="112">
        <v>5.1769137407117665</v>
      </c>
      <c r="E39" s="112">
        <v>0.94574558070776693</v>
      </c>
      <c r="F39" s="112">
        <v>0.79522936997255678</v>
      </c>
    </row>
    <row r="40" spans="1:6">
      <c r="A40" s="112">
        <v>35.231842770027932</v>
      </c>
      <c r="B40" s="112">
        <v>0.10961466453516466</v>
      </c>
      <c r="C40" s="112">
        <v>0.25979125265732578</v>
      </c>
      <c r="D40" s="112">
        <v>5.1727081788806162</v>
      </c>
      <c r="E40" s="112">
        <v>0.94548525384421933</v>
      </c>
      <c r="F40" s="112">
        <v>0.79458335065431596</v>
      </c>
    </row>
    <row r="41" spans="1:6">
      <c r="A41" s="112">
        <v>35.213901446757028</v>
      </c>
      <c r="B41" s="112">
        <v>8.2448408309877638E-2</v>
      </c>
      <c r="C41" s="112">
        <v>0.26667157923534612</v>
      </c>
      <c r="D41" s="112">
        <v>5.3078058143916635</v>
      </c>
      <c r="E41" s="112">
        <v>0.94505159096525593</v>
      </c>
      <c r="F41" s="112">
        <v>0.81533579370303111</v>
      </c>
    </row>
    <row r="42" spans="1:6">
      <c r="A42" s="112">
        <v>35</v>
      </c>
      <c r="B42" s="112">
        <v>8.6661491876994179E-2</v>
      </c>
      <c r="C42" s="112">
        <v>0.26547183241647532</v>
      </c>
      <c r="D42" s="112">
        <v>5.2842588138294833</v>
      </c>
      <c r="E42" s="112">
        <v>0.94516900758923039</v>
      </c>
      <c r="F42" s="112">
        <v>0.81171872234359388</v>
      </c>
    </row>
    <row r="43" spans="1:6">
      <c r="A43" s="112">
        <v>35.012350579080973</v>
      </c>
      <c r="B43" s="112">
        <v>7.4984349674205128E-2</v>
      </c>
      <c r="C43" s="112">
        <v>0.26838943034317048</v>
      </c>
      <c r="D43" s="112">
        <v>5.3415136988134773</v>
      </c>
      <c r="E43" s="112">
        <v>0.94498168512206626</v>
      </c>
      <c r="F43" s="112">
        <v>0.82051368559662519</v>
      </c>
    </row>
    <row r="44" spans="1:6">
      <c r="A44" s="112">
        <v>34.908381415126009</v>
      </c>
      <c r="B44" s="112">
        <v>6.9449111784164269E-2</v>
      </c>
      <c r="C44" s="112">
        <v>0.26868801049533125</v>
      </c>
      <c r="D44" s="112">
        <v>5.3473715390178125</v>
      </c>
      <c r="E44" s="112">
        <v>0.94526965752021774</v>
      </c>
      <c r="F44" s="112">
        <v>0.82141351256079875</v>
      </c>
    </row>
    <row r="45" spans="1:6">
      <c r="A45" s="112">
        <v>34.80118531203005</v>
      </c>
      <c r="B45" s="112">
        <v>5.1073626567436269E-2</v>
      </c>
      <c r="C45" s="112">
        <v>0.27272668535598082</v>
      </c>
      <c r="D45" s="112">
        <v>5.4265788257476242</v>
      </c>
      <c r="E45" s="112">
        <v>0.94514593094721788</v>
      </c>
      <c r="F45" s="112">
        <v>0.83358059972472809</v>
      </c>
    </row>
    <row r="46" spans="1:6">
      <c r="A46" s="112">
        <v>34.722821649561908</v>
      </c>
      <c r="B46" s="112">
        <v>4.7007468136766657E-2</v>
      </c>
      <c r="C46" s="112">
        <v>0.27355347646073597</v>
      </c>
      <c r="D46" s="112">
        <v>5.4427876805616631</v>
      </c>
      <c r="E46" s="112">
        <v>0.94513938094902394</v>
      </c>
      <c r="F46" s="112">
        <v>0.83607045334163865</v>
      </c>
    </row>
    <row r="47" spans="1:6">
      <c r="A47" s="112">
        <v>34.84263061787054</v>
      </c>
      <c r="B47" s="112">
        <v>4.3133349405657599E-2</v>
      </c>
      <c r="C47" s="112">
        <v>0.2742343418546534</v>
      </c>
      <c r="D47" s="112">
        <v>5.4561341029397221</v>
      </c>
      <c r="E47" s="112">
        <v>0.94517046936545623</v>
      </c>
      <c r="F47" s="112">
        <v>0.83812060669374611</v>
      </c>
    </row>
    <row r="48" spans="1:6">
      <c r="A48" s="112">
        <v>34.848253907555353</v>
      </c>
      <c r="B48" s="112">
        <v>3.974534001912905E-2</v>
      </c>
      <c r="C48" s="112">
        <v>0.27497215024061589</v>
      </c>
      <c r="D48" s="112">
        <v>5.4705950671180608</v>
      </c>
      <c r="E48" s="112">
        <v>0.94514609255123605</v>
      </c>
      <c r="F48" s="112">
        <v>0.84034196559766228</v>
      </c>
    </row>
    <row r="49" spans="1:6">
      <c r="A49" s="112">
        <v>34.717833696918447</v>
      </c>
      <c r="B49" s="112">
        <v>3.7956633786424852E-2</v>
      </c>
      <c r="C49" s="112">
        <v>0.27448666511431291</v>
      </c>
      <c r="D49" s="112">
        <v>5.4610798062361292</v>
      </c>
      <c r="E49" s="112">
        <v>0.94544654113508153</v>
      </c>
      <c r="F49" s="112">
        <v>0.83888031966434162</v>
      </c>
    </row>
    <row r="50" spans="1:6">
      <c r="A50" s="112">
        <v>34.638108894565619</v>
      </c>
      <c r="B50" s="112">
        <v>3.5008525911638874E-2</v>
      </c>
      <c r="C50" s="112">
        <v>0.2742668649147208</v>
      </c>
      <c r="D50" s="112">
        <v>5.4567715878553926</v>
      </c>
      <c r="E50" s="112">
        <v>0.94573381620274999</v>
      </c>
      <c r="F50" s="112">
        <v>0.83821853120113543</v>
      </c>
    </row>
    <row r="51" spans="1:6">
      <c r="A51" s="112">
        <v>34.277337221616555</v>
      </c>
      <c r="B51" s="112">
        <v>3.3360851438038602E-2</v>
      </c>
      <c r="C51" s="112">
        <v>0.2749653893916289</v>
      </c>
      <c r="D51" s="112">
        <v>5.4704625630777794</v>
      </c>
      <c r="E51" s="112">
        <v>0.94560021133558614</v>
      </c>
      <c r="F51" s="112">
        <v>0.84032161155860563</v>
      </c>
    </row>
    <row r="52" spans="1:6">
      <c r="A52" s="112">
        <v>33.779752148352628</v>
      </c>
      <c r="B52" s="112">
        <v>3.4419469986245808E-2</v>
      </c>
      <c r="C52" s="112">
        <v>0.27551769511082291</v>
      </c>
      <c r="D52" s="112">
        <v>5.4812865724693367</v>
      </c>
      <c r="E52" s="112">
        <v>0.94532710855232283</v>
      </c>
      <c r="F52" s="112">
        <v>0.84198429527329344</v>
      </c>
    </row>
    <row r="53" spans="1:6">
      <c r="A53" s="112">
        <v>33.581217318216311</v>
      </c>
      <c r="B53" s="112">
        <v>3.4569938053753489E-2</v>
      </c>
      <c r="C53" s="112">
        <v>0.27514747077865948</v>
      </c>
      <c r="D53" s="112">
        <v>5.4740310758032651</v>
      </c>
      <c r="E53" s="112">
        <v>0.94544936477751784</v>
      </c>
      <c r="F53" s="112">
        <v>0.84086977331453949</v>
      </c>
    </row>
    <row r="54" spans="1:6">
      <c r="A54" s="112">
        <v>34.277669376783706</v>
      </c>
      <c r="B54" s="112">
        <v>3.813231241449052E-2</v>
      </c>
      <c r="C54" s="112">
        <v>0.27422139654216049</v>
      </c>
      <c r="D54" s="112">
        <v>5.4558803607691218</v>
      </c>
      <c r="E54" s="112">
        <v>0.94552901480839002</v>
      </c>
      <c r="F54" s="112">
        <v>0.83808162918000562</v>
      </c>
    </row>
    <row r="55" spans="1:6">
      <c r="A55" s="112">
        <v>34.637663086786205</v>
      </c>
      <c r="B55" s="112">
        <v>3.8019303504846919E-2</v>
      </c>
      <c r="C55" s="112">
        <v>0.27402333778649524</v>
      </c>
      <c r="D55" s="112">
        <v>5.451998127886637</v>
      </c>
      <c r="E55" s="112">
        <v>0.94560782043774305</v>
      </c>
      <c r="F55" s="112">
        <v>0.83748527664954975</v>
      </c>
    </row>
    <row r="56" spans="1:6">
      <c r="A56" s="112">
        <v>34.588779946675615</v>
      </c>
      <c r="B56" s="112">
        <v>3.6857543431917557E-2</v>
      </c>
      <c r="C56" s="112">
        <v>0.2752240386473952</v>
      </c>
      <c r="D56" s="112">
        <v>5.475531655695816</v>
      </c>
      <c r="E56" s="112">
        <v>0.94526006220645231</v>
      </c>
      <c r="F56" s="112">
        <v>0.84110027844989887</v>
      </c>
    </row>
    <row r="57" spans="1:6">
      <c r="A57" s="112">
        <v>33.698465662137536</v>
      </c>
      <c r="B57" s="112">
        <v>3.1607797640422271E-2</v>
      </c>
      <c r="C57" s="112">
        <v>0.27564489537356707</v>
      </c>
      <c r="D57" s="112">
        <v>5.4837792873882938</v>
      </c>
      <c r="E57" s="112">
        <v>0.94548028267601192</v>
      </c>
      <c r="F57" s="112">
        <v>0.84236720296961731</v>
      </c>
    </row>
    <row r="58" spans="1:6">
      <c r="A58" s="112">
        <v>33.627544286348311</v>
      </c>
      <c r="B58" s="112">
        <v>3.024907322697036E-2</v>
      </c>
      <c r="C58" s="112">
        <v>0.27602663867618032</v>
      </c>
      <c r="D58" s="112">
        <v>5.4912599147500378</v>
      </c>
      <c r="E58" s="112">
        <v>0.94543909066830978</v>
      </c>
      <c r="F58" s="112">
        <v>0.84351630741327388</v>
      </c>
    </row>
    <row r="59" spans="1:6">
      <c r="A59" s="112">
        <v>33.007376233877388</v>
      </c>
      <c r="B59" s="112">
        <v>2.8493320033584416E-2</v>
      </c>
      <c r="C59" s="112">
        <v>0.27630039624359165</v>
      </c>
      <c r="D59" s="112">
        <v>5.4966241709400485</v>
      </c>
      <c r="E59" s="112">
        <v>0.94546468609975809</v>
      </c>
      <c r="F59" s="112">
        <v>0.84434031458897918</v>
      </c>
    </row>
    <row r="60" spans="1:6">
      <c r="A60" s="112">
        <v>33.653712202413047</v>
      </c>
      <c r="B60" s="112">
        <v>3.4284463242711637E-2</v>
      </c>
      <c r="C60" s="112">
        <v>0.27650438877504707</v>
      </c>
      <c r="D60" s="112">
        <v>5.5006212313027341</v>
      </c>
      <c r="E60" s="112">
        <v>0.94498170208573518</v>
      </c>
      <c r="F60" s="112">
        <v>0.84495430584963394</v>
      </c>
    </row>
    <row r="61" spans="1:6">
      <c r="A61" s="112">
        <v>33.824456904410923</v>
      </c>
      <c r="B61" s="112">
        <v>3.702205555617899E-2</v>
      </c>
      <c r="C61" s="112">
        <v>0.2767367906591201</v>
      </c>
      <c r="D61" s="112">
        <v>5.5051747864342202</v>
      </c>
      <c r="E61" s="112">
        <v>0.94470438634012188</v>
      </c>
      <c r="F61" s="112">
        <v>0.8456537806641109</v>
      </c>
    </row>
    <row r="62" spans="1:6">
      <c r="A62" s="112">
        <v>34.3982717013686</v>
      </c>
      <c r="B62" s="112">
        <v>3.8030939770076683E-2</v>
      </c>
      <c r="C62" s="112">
        <v>0.27637863802856699</v>
      </c>
      <c r="D62" s="112">
        <v>5.4981572679953867</v>
      </c>
      <c r="E62" s="112">
        <v>0.9447620843041169</v>
      </c>
      <c r="F62" s="112">
        <v>0.8445758147086424</v>
      </c>
    </row>
    <row r="63" spans="1:6">
      <c r="A63" s="112">
        <v>34.295744702927678</v>
      </c>
      <c r="B63" s="112">
        <v>3.5015791021635725E-2</v>
      </c>
      <c r="C63" s="112">
        <v>0.27589208095581846</v>
      </c>
      <c r="D63" s="112">
        <v>5.4886231798661065</v>
      </c>
      <c r="E63" s="112">
        <v>0.94515038227105719</v>
      </c>
      <c r="F63" s="112">
        <v>0.84311127670858133</v>
      </c>
    </row>
    <row r="64" spans="1:6">
      <c r="A64" s="112">
        <v>33.454035703534679</v>
      </c>
      <c r="B64" s="112">
        <v>3.0119370100010274E-2</v>
      </c>
      <c r="C64" s="112">
        <v>0.27651801162450551</v>
      </c>
      <c r="D64" s="112">
        <v>5.5008881547204993</v>
      </c>
      <c r="E64" s="112">
        <v>0.9452712955268171</v>
      </c>
      <c r="F64" s="112">
        <v>0.84499530814404555</v>
      </c>
    </row>
    <row r="65" spans="1:6">
      <c r="A65" s="112">
        <v>33.014710029760145</v>
      </c>
      <c r="B65" s="112">
        <v>2.9570667732167068E-2</v>
      </c>
      <c r="C65" s="112">
        <v>0.27757831463584487</v>
      </c>
      <c r="D65" s="112">
        <v>5.5216616971208197</v>
      </c>
      <c r="E65" s="112">
        <v>0.9449272826226004</v>
      </c>
      <c r="F65" s="112">
        <v>0.84818634663966364</v>
      </c>
    </row>
    <row r="66" spans="1:6">
      <c r="A66" s="112">
        <v>32.869700035100834</v>
      </c>
      <c r="B66" s="112">
        <v>2.8887653812725584E-2</v>
      </c>
      <c r="C66" s="112">
        <v>0.27807740493068311</v>
      </c>
      <c r="D66" s="112">
        <v>5.5314386649609437</v>
      </c>
      <c r="E66" s="112">
        <v>0.9447949191846543</v>
      </c>
      <c r="F66" s="112">
        <v>0.84968819356336278</v>
      </c>
    </row>
    <row r="67" spans="1:6">
      <c r="A67" s="112">
        <v>33.31389206097581</v>
      </c>
      <c r="B67" s="112">
        <v>3.160688315029888E-2</v>
      </c>
      <c r="C67" s="112">
        <v>0.27780934566061311</v>
      </c>
      <c r="D67" s="112">
        <v>5.5261875967841414</v>
      </c>
      <c r="E67" s="112">
        <v>0.94469979973893192</v>
      </c>
      <c r="F67" s="112">
        <v>0.84888157327817582</v>
      </c>
    </row>
    <row r="68" spans="1:6">
      <c r="A68" s="112">
        <v>33.439926187862248</v>
      </c>
      <c r="B68" s="112">
        <v>3.1930663276892965E-2</v>
      </c>
      <c r="C68" s="112">
        <v>0.27748243439387227</v>
      </c>
      <c r="D68" s="112">
        <v>5.5197833520315811</v>
      </c>
      <c r="E68" s="112">
        <v>0.94479514401874243</v>
      </c>
      <c r="F68" s="112">
        <v>0.84789781272607734</v>
      </c>
    </row>
    <row r="69" spans="1:6">
      <c r="A69" s="112">
        <v>33.1302220426209</v>
      </c>
      <c r="B69" s="112">
        <v>3.5862913005308812E-2</v>
      </c>
      <c r="C69" s="112">
        <v>0.27710849107927166</v>
      </c>
      <c r="D69" s="112">
        <v>5.512457320929518</v>
      </c>
      <c r="E69" s="112">
        <v>0.94465225668378217</v>
      </c>
      <c r="F69" s="112">
        <v>0.84677245592287664</v>
      </c>
    </row>
    <row r="70" spans="1:6">
      <c r="A70" s="112">
        <v>32.714030607479998</v>
      </c>
      <c r="B70" s="112">
        <v>4.0432353011492679E-2</v>
      </c>
      <c r="C70" s="112">
        <v>0.27637733215306137</v>
      </c>
      <c r="D70" s="112">
        <v>5.4981316803721594</v>
      </c>
      <c r="E70" s="112">
        <v>0.94459274831236384</v>
      </c>
      <c r="F70" s="112">
        <v>0.84457188417579654</v>
      </c>
    </row>
    <row r="71" spans="1:6">
      <c r="A71" s="112">
        <v>32.485667799231827</v>
      </c>
      <c r="B71" s="112">
        <v>5.635806381824577E-2</v>
      </c>
      <c r="C71" s="112">
        <v>0.27384955867069016</v>
      </c>
      <c r="D71" s="112">
        <v>5.4485917078388351</v>
      </c>
      <c r="E71" s="112">
        <v>0.94437191660250153</v>
      </c>
      <c r="F71" s="112">
        <v>0.83696201406412696</v>
      </c>
    </row>
    <row r="72" spans="1:6">
      <c r="A72" s="112">
        <v>32.434951354889527</v>
      </c>
      <c r="B72" s="112">
        <v>0.10159293553313443</v>
      </c>
      <c r="C72" s="112">
        <v>0.26591182701707539</v>
      </c>
      <c r="D72" s="112">
        <v>5.2928949463606072</v>
      </c>
      <c r="E72" s="112">
        <v>0.94395652504743566</v>
      </c>
      <c r="F72" s="112">
        <v>0.81304532475107016</v>
      </c>
    </row>
    <row r="73" spans="1:6">
      <c r="A73" s="112">
        <v>32.212906292623479</v>
      </c>
      <c r="B73" s="112">
        <v>0.12601907023674788</v>
      </c>
      <c r="C73" s="112">
        <v>0.26146508543359503</v>
      </c>
      <c r="D73" s="112">
        <v>5.2055877755310034</v>
      </c>
      <c r="E73" s="112">
        <v>0.94374930467473717</v>
      </c>
      <c r="F73" s="112">
        <v>0.79963400867931222</v>
      </c>
    </row>
    <row r="74" spans="1:6">
      <c r="A74" s="112">
        <v>32.515713026250992</v>
      </c>
      <c r="B74" s="112">
        <v>0.17961610842297041</v>
      </c>
      <c r="C74" s="112">
        <v>0.25194986735667169</v>
      </c>
      <c r="D74" s="112">
        <v>5.0185656207761369</v>
      </c>
      <c r="E74" s="112">
        <v>0.94311619642124456</v>
      </c>
      <c r="F74" s="112">
        <v>0.77090540361737525</v>
      </c>
    </row>
    <row r="75" spans="1:6">
      <c r="A75" s="112">
        <v>32.313619780877204</v>
      </c>
      <c r="B75" s="112">
        <v>0.18598120697728598</v>
      </c>
      <c r="C75" s="112">
        <v>0.24915032698502151</v>
      </c>
      <c r="D75" s="112">
        <v>4.9634894620190195</v>
      </c>
      <c r="E75" s="112">
        <v>0.9435767411892807</v>
      </c>
      <c r="F75" s="112">
        <v>0.76244511603628273</v>
      </c>
    </row>
    <row r="76" spans="1:6">
      <c r="A76" s="112">
        <v>32.355008390034236</v>
      </c>
      <c r="B76" s="112">
        <v>0.21224161030967317</v>
      </c>
      <c r="C76" s="112">
        <v>0.24294971847248034</v>
      </c>
      <c r="D76" s="112">
        <v>4.8414223906464802</v>
      </c>
      <c r="E76" s="112">
        <v>0.94369084217116916</v>
      </c>
      <c r="F76" s="112">
        <v>0.74369430713278473</v>
      </c>
    </row>
    <row r="77" spans="1:6">
      <c r="A77" s="112">
        <v>33.00619149163704</v>
      </c>
      <c r="B77" s="112">
        <v>0.21200378533624448</v>
      </c>
      <c r="C77" s="112">
        <v>0.23988373654255324</v>
      </c>
      <c r="D77" s="112">
        <v>4.7810240638834767</v>
      </c>
      <c r="E77" s="112">
        <v>0.94467500723306574</v>
      </c>
      <c r="F77" s="112">
        <v>0.73441647757162698</v>
      </c>
    </row>
    <row r="78" spans="1:6">
      <c r="A78" s="112">
        <v>33.631205526969438</v>
      </c>
      <c r="B78" s="112">
        <v>0.23271041221796629</v>
      </c>
      <c r="C78" s="112">
        <v>0.23494930838383993</v>
      </c>
      <c r="D78" s="112">
        <v>4.6837630651818936</v>
      </c>
      <c r="E78" s="112">
        <v>0.94472258560445455</v>
      </c>
      <c r="F78" s="112">
        <v>0.71947614698197193</v>
      </c>
    </row>
    <row r="79" spans="1:6">
      <c r="A79" s="112">
        <v>35.535468938603444</v>
      </c>
      <c r="B79" s="112">
        <v>0.2392107899716788</v>
      </c>
      <c r="C79" s="112">
        <v>0.23337564145787271</v>
      </c>
      <c r="D79" s="112">
        <v>4.6527308579178239</v>
      </c>
      <c r="E79" s="112">
        <v>0.94473813328908685</v>
      </c>
      <c r="F79" s="112">
        <v>0.7147092677432092</v>
      </c>
    </row>
    <row r="80" spans="1:6">
      <c r="A80" s="112">
        <v>35.065258670239892</v>
      </c>
      <c r="B80" s="112">
        <v>0.24505217931004097</v>
      </c>
      <c r="C80" s="112">
        <v>0.23368501093217969</v>
      </c>
      <c r="D80" s="112">
        <v>4.6588320603781135</v>
      </c>
      <c r="E80" s="112">
        <v>0.94422430070340246</v>
      </c>
      <c r="F80" s="112">
        <v>0.7156464777551157</v>
      </c>
    </row>
    <row r="81" spans="1:6">
      <c r="A81" s="112">
        <v>35.473420409842291</v>
      </c>
      <c r="B81" s="112">
        <v>0.22560719195833928</v>
      </c>
      <c r="C81" s="112">
        <v>0.24042512619910614</v>
      </c>
      <c r="D81" s="112">
        <v>4.7916910972915048</v>
      </c>
      <c r="E81" s="112">
        <v>0.9435306956042766</v>
      </c>
      <c r="F81" s="112">
        <v>0.73605504809480049</v>
      </c>
    </row>
    <row r="82" spans="1:6">
      <c r="A82" s="112">
        <v>35.121022944471058</v>
      </c>
      <c r="B82" s="112">
        <v>0.22188331845895073</v>
      </c>
      <c r="C82" s="112">
        <v>0.2428251977567624</v>
      </c>
      <c r="D82" s="112">
        <v>4.8389699116683014</v>
      </c>
      <c r="E82" s="112">
        <v>0.94304030863653521</v>
      </c>
      <c r="F82" s="112">
        <v>0.74331758010769433</v>
      </c>
    </row>
    <row r="83" spans="1:6">
      <c r="A83" s="112">
        <v>35.983517390636926</v>
      </c>
      <c r="B83" s="112">
        <v>0.18821196876420798</v>
      </c>
      <c r="C83" s="112">
        <v>0.25012311822568412</v>
      </c>
      <c r="D83" s="112">
        <v>4.9826300562661068</v>
      </c>
      <c r="E83" s="112">
        <v>0.94310069240955396</v>
      </c>
      <c r="F83" s="112">
        <v>0.76538531621468464</v>
      </c>
    </row>
    <row r="84" spans="1:6">
      <c r="A84" s="112">
        <v>36.245267439790531</v>
      </c>
      <c r="B84" s="112">
        <v>0.17160049692541771</v>
      </c>
      <c r="C84" s="112">
        <v>0.25393228203721507</v>
      </c>
      <c r="D84" s="112">
        <v>5.0575523292206119</v>
      </c>
      <c r="E84" s="112">
        <v>0.94303418042408826</v>
      </c>
      <c r="F84" s="112">
        <v>0.77689417939120942</v>
      </c>
    </row>
    <row r="85" spans="1:6">
      <c r="A85" s="112">
        <v>36.057372149866701</v>
      </c>
      <c r="B85" s="112">
        <v>0.15682216152023823</v>
      </c>
      <c r="C85" s="112">
        <v>0.25607304969528699</v>
      </c>
      <c r="D85" s="112">
        <v>5.099640194332137</v>
      </c>
      <c r="E85" s="112">
        <v>0.94337579316177966</v>
      </c>
      <c r="F85" s="112">
        <v>0.78335932602730662</v>
      </c>
    </row>
    <row r="86" spans="1:6">
      <c r="A86" s="112">
        <v>35.413239088164751</v>
      </c>
      <c r="B86" s="112">
        <v>0.15403558074526102</v>
      </c>
      <c r="C86" s="112">
        <v>0.25606968381479472</v>
      </c>
      <c r="D86" s="112">
        <v>5.099574031230568</v>
      </c>
      <c r="E86" s="112">
        <v>0.94357543452492876</v>
      </c>
      <c r="F86" s="112">
        <v>0.7833491626666228</v>
      </c>
    </row>
    <row r="87" spans="1:6">
      <c r="A87" s="112">
        <v>35.483271715058585</v>
      </c>
      <c r="B87" s="112">
        <v>0.12909792624572913</v>
      </c>
      <c r="C87" s="112">
        <v>0.26011751356863921</v>
      </c>
      <c r="D87" s="112">
        <v>5.1791176851167009</v>
      </c>
      <c r="E87" s="112">
        <v>0.94398849445003996</v>
      </c>
      <c r="F87" s="112">
        <v>0.79556791942660843</v>
      </c>
    </row>
    <row r="88" spans="1:6">
      <c r="A88" s="112">
        <v>35.389723419287961</v>
      </c>
      <c r="B88" s="112">
        <v>0.1154369698089948</v>
      </c>
      <c r="C88" s="112">
        <v>0.26331663459129495</v>
      </c>
      <c r="D88" s="112">
        <v>5.2419483854234485</v>
      </c>
      <c r="E88" s="112">
        <v>0.94386825222857118</v>
      </c>
      <c r="F88" s="112">
        <v>0.80521938760289669</v>
      </c>
    </row>
    <row r="89" spans="1:6">
      <c r="A89" s="112">
        <v>35.679162285355332</v>
      </c>
      <c r="B89" s="112">
        <v>8.7847936840324173E-2</v>
      </c>
      <c r="C89" s="112">
        <v>0.26899666178271453</v>
      </c>
      <c r="D89" s="112">
        <v>5.3534266725246678</v>
      </c>
      <c r="E89" s="112">
        <v>0.94385680131984451</v>
      </c>
      <c r="F89" s="112">
        <v>0.82234364588828479</v>
      </c>
    </row>
    <row r="90" spans="1:6">
      <c r="A90" s="112">
        <v>35.126188931101694</v>
      </c>
      <c r="B90" s="112">
        <v>9.57817924425962E-2</v>
      </c>
      <c r="C90" s="112">
        <v>0.26714599120261578</v>
      </c>
      <c r="D90" s="112">
        <v>5.317115699495937</v>
      </c>
      <c r="E90" s="112">
        <v>0.94394034035305963</v>
      </c>
      <c r="F90" s="112">
        <v>0.81676589171833447</v>
      </c>
    </row>
    <row r="91" spans="1:6">
      <c r="A91" s="112">
        <v>35.312519877405528</v>
      </c>
      <c r="B91" s="112">
        <v>7.6783096090020764E-2</v>
      </c>
      <c r="C91" s="112">
        <v>0.27146106705064016</v>
      </c>
      <c r="D91" s="112">
        <v>5.4017627842547471</v>
      </c>
      <c r="E91" s="112">
        <v>0.94377373630107875</v>
      </c>
      <c r="F91" s="112">
        <v>0.82976859009312087</v>
      </c>
    </row>
    <row r="92" spans="1:6">
      <c r="A92" s="112">
        <v>34.928787474748155</v>
      </c>
      <c r="B92" s="112">
        <v>8.3809757053122713E-2</v>
      </c>
      <c r="C92" s="112">
        <v>0.27017706978280881</v>
      </c>
      <c r="D92" s="112">
        <v>5.3765812189735458</v>
      </c>
      <c r="E92" s="112">
        <v>0.94372862948410685</v>
      </c>
      <c r="F92" s="112">
        <v>0.8259004320946568</v>
      </c>
    </row>
    <row r="93" spans="1:6">
      <c r="A93" s="112">
        <v>34.793553553880663</v>
      </c>
      <c r="B93" s="112">
        <v>7.7172798155423217E-2</v>
      </c>
      <c r="C93" s="112">
        <v>0.27126686201687455</v>
      </c>
      <c r="D93" s="112">
        <v>5.3979543962618575</v>
      </c>
      <c r="E93" s="112">
        <v>0.94381475067946274</v>
      </c>
      <c r="F93" s="112">
        <v>0.82918358092822408</v>
      </c>
    </row>
    <row r="94" spans="1:6">
      <c r="A94" s="112">
        <v>34.543667015897583</v>
      </c>
      <c r="B94" s="112">
        <v>7.0776170368125141E-2</v>
      </c>
      <c r="C94" s="112">
        <v>0.27130741198435099</v>
      </c>
      <c r="D94" s="112">
        <v>5.3987495966222694</v>
      </c>
      <c r="E94" s="112">
        <v>0.94425360452721629</v>
      </c>
      <c r="F94" s="112">
        <v>0.82930573221628567</v>
      </c>
    </row>
    <row r="95" spans="1:6">
      <c r="A95" s="112">
        <v>34.532365167888962</v>
      </c>
      <c r="B95" s="112">
        <v>5.8507656016551356E-2</v>
      </c>
      <c r="C95" s="112">
        <v>0.27366458330042004</v>
      </c>
      <c r="D95" s="112">
        <v>5.4449657134054199</v>
      </c>
      <c r="E95" s="112">
        <v>0.94428572404970679</v>
      </c>
      <c r="F95" s="112">
        <v>0.83640502250250748</v>
      </c>
    </row>
    <row r="96" spans="1:6">
      <c r="A96" s="112">
        <v>34.339605708083717</v>
      </c>
      <c r="B96" s="112">
        <v>5.2856716410558675E-2</v>
      </c>
      <c r="C96" s="112">
        <v>0.2748920052743109</v>
      </c>
      <c r="D96" s="112">
        <v>5.469024318357623</v>
      </c>
      <c r="E96" s="112">
        <v>0.94424717353590337</v>
      </c>
      <c r="F96" s="112">
        <v>0.84010068177303043</v>
      </c>
    </row>
    <row r="97" spans="1:6">
      <c r="A97" s="112">
        <v>33.941318161050759</v>
      </c>
      <c r="B97" s="112">
        <v>5.1331868304716768E-2</v>
      </c>
      <c r="C97" s="112">
        <v>0.27609493558270654</v>
      </c>
      <c r="D97" s="112">
        <v>5.4925982092461059</v>
      </c>
      <c r="E97" s="112">
        <v>0.94392356552815915</v>
      </c>
      <c r="F97" s="112">
        <v>0.84372188377445156</v>
      </c>
    </row>
    <row r="98" spans="1:6">
      <c r="A98" s="112">
        <v>33.831992315042577</v>
      </c>
      <c r="B98" s="112">
        <v>4.8034643093474487E-2</v>
      </c>
      <c r="C98" s="112">
        <v>0.2776900727744932</v>
      </c>
      <c r="D98" s="112">
        <v>5.5238510613939802</v>
      </c>
      <c r="E98" s="112">
        <v>0.94358190947001008</v>
      </c>
      <c r="F98" s="112">
        <v>0.84852265642939295</v>
      </c>
    </row>
    <row r="99" spans="1:6">
      <c r="A99" s="112">
        <v>34.046775190620508</v>
      </c>
      <c r="B99" s="112">
        <v>3.8897559837893718E-2</v>
      </c>
      <c r="C99" s="112">
        <v>0.27898837339958732</v>
      </c>
      <c r="D99" s="112">
        <v>5.5492820839907147</v>
      </c>
      <c r="E99" s="112">
        <v>0.94375738415946653</v>
      </c>
      <c r="F99" s="112">
        <v>0.85242913374198948</v>
      </c>
    </row>
    <row r="100" spans="1:6">
      <c r="A100" s="112">
        <v>34.143109370534773</v>
      </c>
      <c r="B100" s="112">
        <v>3.6039401096168863E-2</v>
      </c>
      <c r="C100" s="112">
        <v>0.27898286174390363</v>
      </c>
      <c r="D100" s="112">
        <v>5.5491741335463116</v>
      </c>
      <c r="E100" s="112">
        <v>0.94396128626601938</v>
      </c>
      <c r="F100" s="112">
        <v>0.85241255139810845</v>
      </c>
    </row>
    <row r="101" spans="1:6">
      <c r="A101" s="112">
        <v>34.252716039992251</v>
      </c>
      <c r="B101" s="112">
        <v>3.7764626165373072E-2</v>
      </c>
      <c r="C101" s="112">
        <v>0.27855656250473587</v>
      </c>
      <c r="D101" s="112">
        <v>5.5408244049246704</v>
      </c>
      <c r="E101" s="112">
        <v>0.94399405629587763</v>
      </c>
      <c r="F101" s="112">
        <v>0.85112994369711226</v>
      </c>
    </row>
    <row r="102" spans="1:6">
      <c r="A102" s="112">
        <v>34.010946238025895</v>
      </c>
      <c r="B102" s="112">
        <v>3.6524575709017411E-2</v>
      </c>
      <c r="C102" s="112">
        <v>0.27939338981098361</v>
      </c>
      <c r="D102" s="112">
        <v>5.5572144049153556</v>
      </c>
      <c r="E102" s="112">
        <v>0.94377788715055044</v>
      </c>
      <c r="F102" s="112">
        <v>0.85364762315233345</v>
      </c>
    </row>
    <row r="103" spans="1:6">
      <c r="A103" s="112">
        <v>34.455467856834794</v>
      </c>
      <c r="B103" s="112">
        <v>3.7100508446681967E-2</v>
      </c>
      <c r="C103" s="112">
        <v>0.27858862964337122</v>
      </c>
      <c r="D103" s="112">
        <v>5.5414525097196359</v>
      </c>
      <c r="E103" s="112">
        <v>0.94402935166055923</v>
      </c>
      <c r="F103" s="112">
        <v>0.85122642731754594</v>
      </c>
    </row>
    <row r="104" spans="1:6">
      <c r="A104" s="112">
        <v>34.593538828588095</v>
      </c>
      <c r="B104" s="112">
        <v>3.7518856759590519E-2</v>
      </c>
      <c r="C104" s="112">
        <v>0.27908236516679175</v>
      </c>
      <c r="D104" s="112">
        <v>5.551122977255611</v>
      </c>
      <c r="E104" s="112">
        <v>0.94382065184750119</v>
      </c>
      <c r="F104" s="112">
        <v>0.85271191465443097</v>
      </c>
    </row>
    <row r="105" spans="1:6">
      <c r="A105" s="112">
        <v>34.744087983305988</v>
      </c>
      <c r="B105" s="112">
        <v>3.9127631053685268E-2</v>
      </c>
      <c r="C105" s="112">
        <v>0.27939481910881697</v>
      </c>
      <c r="D105" s="112">
        <v>5.5572423970378146</v>
      </c>
      <c r="E105" s="112">
        <v>0.94359351580852002</v>
      </c>
      <c r="F105" s="112">
        <v>0.85365192304200177</v>
      </c>
    </row>
    <row r="106" spans="1:6">
      <c r="A106" s="112">
        <v>34.012075041087293</v>
      </c>
      <c r="B106" s="112">
        <v>3.73469908290186E-2</v>
      </c>
      <c r="C106" s="112">
        <v>0.28081453039452925</v>
      </c>
      <c r="D106" s="112">
        <v>5.5850435053165857</v>
      </c>
      <c r="E106" s="112">
        <v>0.94320213851205037</v>
      </c>
      <c r="F106" s="112">
        <v>0.85792247088737228</v>
      </c>
    </row>
    <row r="107" spans="1:6">
      <c r="A107" s="112">
        <v>33.916664551158448</v>
      </c>
      <c r="B107" s="112">
        <v>3.51000524498708E-2</v>
      </c>
      <c r="C107" s="112">
        <v>0.28031761618628598</v>
      </c>
      <c r="D107" s="112">
        <v>5.5753135617006278</v>
      </c>
      <c r="E107" s="112">
        <v>0.94354204369742589</v>
      </c>
      <c r="F107" s="112">
        <v>0.85642784738790434</v>
      </c>
    </row>
    <row r="108" spans="1:6">
      <c r="A108" s="112">
        <v>34.17282730296288</v>
      </c>
      <c r="B108" s="112">
        <v>3.6151801445209159E-2</v>
      </c>
      <c r="C108" s="112">
        <v>0.28026769602282164</v>
      </c>
      <c r="D108" s="112">
        <v>5.5743360441125409</v>
      </c>
      <c r="E108" s="112">
        <v>0.94348598191385313</v>
      </c>
      <c r="F108" s="112">
        <v>0.85627769022194689</v>
      </c>
    </row>
    <row r="109" spans="1:6">
      <c r="A109" s="112">
        <v>34.307086719821399</v>
      </c>
      <c r="B109" s="112">
        <v>3.7839735131384541E-2</v>
      </c>
      <c r="C109" s="112">
        <v>0.27967735313348474</v>
      </c>
      <c r="D109" s="112">
        <v>5.5627755626455784</v>
      </c>
      <c r="E109" s="112">
        <v>0.94358174705752895</v>
      </c>
      <c r="F109" s="112">
        <v>0.85450187651246678</v>
      </c>
    </row>
    <row r="110" spans="1:6">
      <c r="A110" s="112">
        <v>34.148116716243507</v>
      </c>
      <c r="B110" s="112">
        <v>3.7287197680356016E-2</v>
      </c>
      <c r="C110" s="112">
        <v>0.27978029878019472</v>
      </c>
      <c r="D110" s="112">
        <v>5.5647915930236316</v>
      </c>
      <c r="E110" s="112">
        <v>0.94358331238384863</v>
      </c>
      <c r="F110" s="112">
        <v>0.85481156036035033</v>
      </c>
    </row>
    <row r="111" spans="1:6">
      <c r="A111" s="112">
        <v>34.33936462553676</v>
      </c>
      <c r="B111" s="112">
        <v>3.6236812036271111E-2</v>
      </c>
      <c r="C111" s="112">
        <v>0.27874111332965962</v>
      </c>
      <c r="D111" s="112">
        <v>5.544439189658056</v>
      </c>
      <c r="E111" s="112">
        <v>0.944035070727123</v>
      </c>
      <c r="F111" s="112">
        <v>0.85168521332880631</v>
      </c>
    </row>
    <row r="112" spans="1:6">
      <c r="A112" s="112">
        <v>35.01391685959647</v>
      </c>
      <c r="B112" s="112">
        <v>3.5669275595164966E-2</v>
      </c>
      <c r="C112" s="112">
        <v>0.27733702509895158</v>
      </c>
      <c r="D112" s="112">
        <v>5.5169346500252292</v>
      </c>
      <c r="E112" s="112">
        <v>0.94458342831850828</v>
      </c>
      <c r="F112" s="112">
        <v>0.84746022160225087</v>
      </c>
    </row>
    <row r="113" spans="1:6">
      <c r="A113" s="112">
        <v>35.619360231528262</v>
      </c>
      <c r="B113" s="112">
        <v>3.9138687415118403E-2</v>
      </c>
      <c r="C113" s="112">
        <v>0.2764416161334311</v>
      </c>
      <c r="D113" s="112">
        <v>5.4993912689024338</v>
      </c>
      <c r="E113" s="112">
        <v>0.94466107845339808</v>
      </c>
      <c r="F113" s="112">
        <v>0.84476537045807265</v>
      </c>
    </row>
    <row r="114" spans="1:6">
      <c r="A114" s="112">
        <v>34.932452990959263</v>
      </c>
      <c r="B114" s="112">
        <v>3.734557651069375E-2</v>
      </c>
      <c r="C114" s="112">
        <v>0.27718978634638053</v>
      </c>
      <c r="D114" s="112">
        <v>5.5140500380872979</v>
      </c>
      <c r="E114" s="112">
        <v>0.94451810252043111</v>
      </c>
      <c r="F114" s="112">
        <v>0.84701711432851423</v>
      </c>
    </row>
    <row r="115" spans="1:6">
      <c r="A115" s="112">
        <v>34.480588792943109</v>
      </c>
      <c r="B115" s="112">
        <v>3.4646092663327931E-2</v>
      </c>
      <c r="C115" s="112">
        <v>0.27686698276620142</v>
      </c>
      <c r="D115" s="112">
        <v>5.5077256235974801</v>
      </c>
      <c r="E115" s="112">
        <v>0.94482541945056786</v>
      </c>
      <c r="F115" s="112">
        <v>0.84604561655936428</v>
      </c>
    </row>
    <row r="116" spans="1:6">
      <c r="A116" s="112">
        <v>33.64593454048525</v>
      </c>
      <c r="B116" s="112">
        <v>2.9311915979194452E-2</v>
      </c>
      <c r="C116" s="112">
        <v>0.2780609905976183</v>
      </c>
      <c r="D116" s="112">
        <v>5.5311171278595115</v>
      </c>
      <c r="E116" s="112">
        <v>0.94477088387211727</v>
      </c>
      <c r="F116" s="112">
        <v>0.84963880202249475</v>
      </c>
    </row>
    <row r="117" spans="1:6">
      <c r="A117" s="112">
        <v>33.907262327843618</v>
      </c>
      <c r="B117" s="112">
        <v>3.4333764628212894E-2</v>
      </c>
      <c r="C117" s="112">
        <v>0.27649991491859111</v>
      </c>
      <c r="D117" s="112">
        <v>5.5005335713146293</v>
      </c>
      <c r="E117" s="112">
        <v>0.94497982801584035</v>
      </c>
      <c r="F117" s="112">
        <v>0.84494084033705186</v>
      </c>
    </row>
    <row r="118" spans="1:6">
      <c r="A118" s="112">
        <v>33.781515957874724</v>
      </c>
      <c r="B118" s="112">
        <v>4.9653941939251517E-2</v>
      </c>
      <c r="C118" s="112">
        <v>0.27527407069936122</v>
      </c>
      <c r="D118" s="112">
        <v>5.4765121755843991</v>
      </c>
      <c r="E118" s="112">
        <v>0.94433688487031164</v>
      </c>
      <c r="F118" s="112">
        <v>0.84125089680135245</v>
      </c>
    </row>
    <row r="119" spans="1:6">
      <c r="A119" s="112">
        <v>33.505205825697331</v>
      </c>
      <c r="B119" s="112">
        <v>5.8965905202534238E-2</v>
      </c>
      <c r="C119" s="112">
        <v>0.27462866429001292</v>
      </c>
      <c r="D119" s="112">
        <v>5.4638629952700173</v>
      </c>
      <c r="E119" s="112">
        <v>0.94390913224172401</v>
      </c>
      <c r="F119" s="112">
        <v>0.83930784729427454</v>
      </c>
    </row>
    <row r="120" spans="1:6">
      <c r="A120" s="112">
        <v>32.79024869398873</v>
      </c>
      <c r="B120" s="112">
        <v>6.7077569812583698E-2</v>
      </c>
      <c r="C120" s="112">
        <v>0.27477385765741424</v>
      </c>
      <c r="D120" s="112">
        <v>5.4667087242436576</v>
      </c>
      <c r="E120" s="112">
        <v>0.94328327758588093</v>
      </c>
      <c r="F120" s="112">
        <v>0.8397449817284498</v>
      </c>
    </row>
    <row r="121" spans="1:6">
      <c r="A121" s="112">
        <v>32.190051650230558</v>
      </c>
      <c r="B121" s="112">
        <v>7.7785486334546683E-2</v>
      </c>
      <c r="C121" s="112">
        <v>0.27328463546527304</v>
      </c>
      <c r="D121" s="112">
        <v>5.4375174154274584</v>
      </c>
      <c r="E121" s="112">
        <v>0.94305632090355718</v>
      </c>
      <c r="F121" s="112">
        <v>0.83526088419828914</v>
      </c>
    </row>
    <row r="122" spans="1:6">
      <c r="A122" s="112">
        <v>31.705464626451942</v>
      </c>
      <c r="B122" s="112">
        <v>9.2393940734040128E-2</v>
      </c>
      <c r="C122" s="112">
        <v>0.26952105265819593</v>
      </c>
      <c r="D122" s="112">
        <v>5.3637135121713966</v>
      </c>
      <c r="E122" s="112">
        <v>0.94335062535947356</v>
      </c>
      <c r="F122" s="112">
        <v>0.82392381457970909</v>
      </c>
    </row>
    <row r="123" spans="1:6">
      <c r="A123" s="112">
        <v>32.193097692765683</v>
      </c>
      <c r="B123" s="112">
        <v>0.15533061660671943</v>
      </c>
      <c r="C123" s="112">
        <v>0.25598494351822543</v>
      </c>
      <c r="D123" s="112">
        <v>5.0979082803772284</v>
      </c>
      <c r="E123" s="112">
        <v>0.94351146245770079</v>
      </c>
      <c r="F123" s="112">
        <v>0.78309328550351387</v>
      </c>
    </row>
    <row r="124" spans="1:6">
      <c r="A124" s="112">
        <v>32.31700098309085</v>
      </c>
      <c r="B124" s="112">
        <v>0.18984068823497094</v>
      </c>
      <c r="C124" s="112">
        <v>0.2490089859215141</v>
      </c>
      <c r="D124" s="112">
        <v>4.9607082129593447</v>
      </c>
      <c r="E124" s="112">
        <v>0.94334704821004123</v>
      </c>
      <c r="F124" s="112">
        <v>0.76201788640715673</v>
      </c>
    </row>
    <row r="125" spans="1:6">
      <c r="A125" s="112">
        <v>33.582407895924071</v>
      </c>
      <c r="B125" s="112">
        <v>0.24774665189397788</v>
      </c>
      <c r="C125" s="112">
        <v>0.2361707132131014</v>
      </c>
      <c r="D125" s="112">
        <v>4.7078440862550783</v>
      </c>
      <c r="E125" s="112">
        <v>0.94326783085743071</v>
      </c>
      <c r="F125" s="112">
        <v>0.72317524960864443</v>
      </c>
    </row>
    <row r="126" spans="1:6">
      <c r="A126" s="112">
        <v>32.820150609001061</v>
      </c>
      <c r="B126" s="112">
        <v>0.23467530042141366</v>
      </c>
      <c r="C126" s="112">
        <v>0.24047907547912567</v>
      </c>
      <c r="D126" s="112">
        <v>4.7927540181526993</v>
      </c>
      <c r="E126" s="112">
        <v>0.94286427096061209</v>
      </c>
      <c r="F126" s="112">
        <v>0.73621832411775812</v>
      </c>
    </row>
    <row r="127" spans="1:6">
      <c r="A127" s="112">
        <v>33.008756597172727</v>
      </c>
      <c r="B127" s="112">
        <v>0.25362288845414505</v>
      </c>
      <c r="C127" s="112">
        <v>0.23790349738217723</v>
      </c>
      <c r="D127" s="112">
        <v>4.7420003041314907</v>
      </c>
      <c r="E127" s="112">
        <v>0.94231037290858777</v>
      </c>
      <c r="F127" s="112">
        <v>0.72842201032032095</v>
      </c>
    </row>
    <row r="128" spans="1:6">
      <c r="A128" s="112">
        <v>34.214739838341309</v>
      </c>
      <c r="B128" s="112">
        <v>0.2269486329731355</v>
      </c>
      <c r="C128" s="112">
        <v>0.24382508783570692</v>
      </c>
      <c r="D128" s="112">
        <v>4.8586618529472574</v>
      </c>
      <c r="E128" s="112">
        <v>0.94236051847115943</v>
      </c>
      <c r="F128" s="112">
        <v>0.74634247309241841</v>
      </c>
    </row>
    <row r="129" spans="1:6">
      <c r="A129" s="112">
        <v>35.978658551447417</v>
      </c>
      <c r="B129" s="112">
        <v>0.21118868950985614</v>
      </c>
      <c r="C129" s="112">
        <v>0.24795187090647733</v>
      </c>
      <c r="D129" s="112">
        <v>4.9399049179454328</v>
      </c>
      <c r="E129" s="112">
        <v>0.94216463438385489</v>
      </c>
      <c r="F129" s="112">
        <v>0.75882227759158627</v>
      </c>
    </row>
    <row r="130" spans="1:6">
      <c r="A130" s="112">
        <v>36.928938797892116</v>
      </c>
      <c r="B130" s="112">
        <v>0.18730974173882733</v>
      </c>
      <c r="C130" s="112">
        <v>0.25154447087407483</v>
      </c>
      <c r="D130" s="112">
        <v>5.0105915589758432</v>
      </c>
      <c r="E130" s="112">
        <v>0.94270030191416898</v>
      </c>
      <c r="F130" s="112">
        <v>0.7696805023616905</v>
      </c>
    </row>
    <row r="131" spans="1:6">
      <c r="A131" s="112">
        <v>36.702416702609021</v>
      </c>
      <c r="B131" s="112">
        <v>0.16200909919492132</v>
      </c>
      <c r="C131" s="112">
        <v>0.25773042655450012</v>
      </c>
      <c r="D131" s="112">
        <v>5.1322151347709672</v>
      </c>
      <c r="E131" s="112">
        <v>0.94245163689704958</v>
      </c>
      <c r="F131" s="112">
        <v>0.78836318559683138</v>
      </c>
    </row>
    <row r="132" spans="1:6">
      <c r="A132" s="112">
        <v>36.567780854051001</v>
      </c>
      <c r="B132" s="112">
        <v>0.13698679516552281</v>
      </c>
      <c r="C132" s="112">
        <v>0.25972566832791855</v>
      </c>
      <c r="D132" s="112">
        <v>5.1714197136533189</v>
      </c>
      <c r="E132" s="112">
        <v>0.94356003505474595</v>
      </c>
      <c r="F132" s="112">
        <v>0.79438542860224903</v>
      </c>
    </row>
    <row r="133" spans="1:6">
      <c r="A133" s="112">
        <v>36.849628233850034</v>
      </c>
      <c r="B133" s="112">
        <v>8.8437205203923799E-2</v>
      </c>
      <c r="C133" s="112">
        <v>0.2684704217073981</v>
      </c>
      <c r="D133" s="112">
        <v>5.3431026948125853</v>
      </c>
      <c r="E133" s="112">
        <v>0.9439992370896837</v>
      </c>
      <c r="F133" s="112">
        <v>0.8207577723924554</v>
      </c>
    </row>
    <row r="134" spans="1:6">
      <c r="A134" s="112">
        <v>36.480708048255913</v>
      </c>
      <c r="B134" s="112">
        <v>7.4656710599613263E-2</v>
      </c>
      <c r="C134" s="112">
        <v>0.27192686277179329</v>
      </c>
      <c r="D134" s="112">
        <v>5.4108966198037187</v>
      </c>
      <c r="E134" s="112">
        <v>0.94375958185784448</v>
      </c>
      <c r="F134" s="112">
        <v>0.83117164501210095</v>
      </c>
    </row>
    <row r="135" spans="1:6">
      <c r="A135" s="112">
        <v>36.148991189206996</v>
      </c>
      <c r="B135" s="112">
        <v>7.3429317595995067E-2</v>
      </c>
      <c r="C135" s="112">
        <v>0.27493446274796018</v>
      </c>
      <c r="D135" s="112">
        <v>5.4698564383446477</v>
      </c>
      <c r="E135" s="112">
        <v>0.94277646748520005</v>
      </c>
      <c r="F135" s="112">
        <v>0.84022850431096829</v>
      </c>
    </row>
    <row r="136" spans="1:6">
      <c r="A136" s="112">
        <v>35.502574236609775</v>
      </c>
      <c r="B136" s="112">
        <v>8.2713047427641018E-2</v>
      </c>
      <c r="C136" s="112">
        <v>0.27494515960692734</v>
      </c>
      <c r="D136" s="112">
        <v>5.4700660841605346</v>
      </c>
      <c r="E136" s="112">
        <v>0.9421158247960314</v>
      </c>
      <c r="F136" s="112">
        <v>0.8402607081525687</v>
      </c>
    </row>
    <row r="137" spans="1:6">
      <c r="A137" s="112">
        <v>35.127960548331686</v>
      </c>
      <c r="B137" s="112">
        <v>8.1769548387924398E-2</v>
      </c>
      <c r="C137" s="112">
        <v>0.27422488805573986</v>
      </c>
      <c r="D137" s="112">
        <v>5.4559487982760286</v>
      </c>
      <c r="E137" s="112">
        <v>0.94243961370063867</v>
      </c>
      <c r="F137" s="112">
        <v>0.83809214191369708</v>
      </c>
    </row>
    <row r="138" spans="1:6">
      <c r="A138" s="112">
        <v>35.008252817458178</v>
      </c>
      <c r="B138" s="112">
        <v>6.5964802625879337E-2</v>
      </c>
      <c r="C138" s="112">
        <v>0.27708825423641442</v>
      </c>
      <c r="D138" s="112">
        <v>5.5120608423158934</v>
      </c>
      <c r="E138" s="112">
        <v>0.94253160519726764</v>
      </c>
      <c r="F138" s="112">
        <v>0.84671155256347919</v>
      </c>
    </row>
    <row r="139" spans="1:6">
      <c r="A139" s="112">
        <v>35.039144226547577</v>
      </c>
      <c r="B139" s="112">
        <v>5.6374770915333099E-2</v>
      </c>
      <c r="C139" s="112">
        <v>0.28001075519354646</v>
      </c>
      <c r="D139" s="112">
        <v>5.5693045990829457</v>
      </c>
      <c r="E139" s="112">
        <v>0.94215159951122407</v>
      </c>
      <c r="F139" s="112">
        <v>0.85550480640325954</v>
      </c>
    </row>
    <row r="140" spans="1:6">
      <c r="A140" s="112">
        <v>34.850981001991521</v>
      </c>
      <c r="B140" s="112">
        <v>4.9919319562697052E-2</v>
      </c>
      <c r="C140" s="112">
        <v>0.2815249940600042</v>
      </c>
      <c r="D140" s="112">
        <v>5.5989535101916612</v>
      </c>
      <c r="E140" s="112">
        <v>0.94205525609774876</v>
      </c>
      <c r="F140" s="112">
        <v>0.86005919654423069</v>
      </c>
    </row>
    <row r="141" spans="1:6">
      <c r="A141" s="112">
        <v>34.670462920148601</v>
      </c>
      <c r="B141" s="112">
        <v>5.248479301668859E-2</v>
      </c>
      <c r="C141" s="112">
        <v>0.28082453446929712</v>
      </c>
      <c r="D141" s="112">
        <v>5.5852393841862806</v>
      </c>
      <c r="E141" s="112">
        <v>0.94212990504066108</v>
      </c>
      <c r="F141" s="112">
        <v>0.85795255997866116</v>
      </c>
    </row>
    <row r="142" spans="1:6">
      <c r="A142" s="112">
        <v>34.152912290826293</v>
      </c>
      <c r="B142" s="112">
        <v>5.9207837792403489E-2</v>
      </c>
      <c r="C142" s="112">
        <v>0.27956536922789255</v>
      </c>
      <c r="D142" s="112">
        <v>5.560582493086315</v>
      </c>
      <c r="E142" s="112">
        <v>0.94211336246305277</v>
      </c>
      <c r="F142" s="112">
        <v>0.85416499755112651</v>
      </c>
    </row>
    <row r="143" spans="1:6">
      <c r="A143" s="112">
        <v>33.922196186374165</v>
      </c>
      <c r="B143" s="112">
        <v>5.5653487031491387E-2</v>
      </c>
      <c r="C143" s="112">
        <v>0.28068614296054845</v>
      </c>
      <c r="D143" s="112">
        <v>5.5825296622433331</v>
      </c>
      <c r="E143" s="112">
        <v>0.94195666803397371</v>
      </c>
      <c r="F143" s="112">
        <v>0.85753631768036953</v>
      </c>
    </row>
    <row r="144" spans="1:6">
      <c r="A144" s="112">
        <v>33.928392039455211</v>
      </c>
      <c r="B144" s="112">
        <v>5.0425287528862779E-2</v>
      </c>
      <c r="C144" s="112">
        <v>0.28138455011619135</v>
      </c>
      <c r="D144" s="112">
        <v>5.5962039206670324</v>
      </c>
      <c r="E144" s="112">
        <v>0.94207086914705762</v>
      </c>
      <c r="F144" s="112">
        <v>0.85963683015860637</v>
      </c>
    </row>
    <row r="145" spans="1:6">
      <c r="A145" s="112">
        <v>34.389680701331272</v>
      </c>
      <c r="B145" s="112">
        <v>4.0739536275197566E-2</v>
      </c>
      <c r="C145" s="112">
        <v>0.28213121703327187</v>
      </c>
      <c r="D145" s="112">
        <v>5.6108213114316587</v>
      </c>
      <c r="E145" s="112">
        <v>0.9424811495407085</v>
      </c>
      <c r="F145" s="112">
        <v>0.86188221786073915</v>
      </c>
    </row>
    <row r="146" spans="1:6">
      <c r="A146" s="112">
        <v>34.678958444534388</v>
      </c>
      <c r="B146" s="112">
        <v>4.0964630098361106E-2</v>
      </c>
      <c r="C146" s="112">
        <v>0.28120402202081246</v>
      </c>
      <c r="D146" s="112">
        <v>5.592669475636872</v>
      </c>
      <c r="E146" s="112">
        <v>0.94280453588555846</v>
      </c>
      <c r="F146" s="112">
        <v>0.85909390156537269</v>
      </c>
    </row>
    <row r="147" spans="1:6">
      <c r="A147" s="112">
        <v>34.392619072250312</v>
      </c>
      <c r="B147" s="112">
        <v>3.881741917552807E-2</v>
      </c>
      <c r="C147" s="112">
        <v>0.2814318453490563</v>
      </c>
      <c r="D147" s="112">
        <v>5.5971298664938551</v>
      </c>
      <c r="E147" s="112">
        <v>0.94287279906457311</v>
      </c>
      <c r="F147" s="112">
        <v>0.85977906534995263</v>
      </c>
    </row>
    <row r="148" spans="1:6">
      <c r="A148" s="112">
        <v>34.292112634597444</v>
      </c>
      <c r="B148" s="112">
        <v>3.6732666027341439E-2</v>
      </c>
      <c r="C148" s="112">
        <v>0.2817489704000975</v>
      </c>
      <c r="D148" s="112">
        <v>5.6033383510158004</v>
      </c>
      <c r="E148" s="112">
        <v>0.94290387980020129</v>
      </c>
      <c r="F148" s="112">
        <v>0.86073275503499502</v>
      </c>
    </row>
    <row r="149" spans="1:6">
      <c r="A149" s="112">
        <v>34.236277647057292</v>
      </c>
      <c r="B149" s="112">
        <v>3.5411430163688869E-2</v>
      </c>
      <c r="C149" s="112">
        <v>0.28165447113374614</v>
      </c>
      <c r="D149" s="112">
        <v>5.6014883351682556</v>
      </c>
      <c r="E149" s="112">
        <v>0.94303170874752207</v>
      </c>
      <c r="F149" s="112">
        <v>0.86044857279620024</v>
      </c>
    </row>
    <row r="150" spans="1:6">
      <c r="A150" s="112">
        <v>34.216798362157895</v>
      </c>
      <c r="B150" s="112">
        <v>3.5351182873333012E-2</v>
      </c>
      <c r="C150" s="112">
        <v>0.28160595917142672</v>
      </c>
      <c r="D150" s="112">
        <v>5.6005386032795039</v>
      </c>
      <c r="E150" s="112">
        <v>0.94305371658430304</v>
      </c>
      <c r="F150" s="112">
        <v>0.86030268381110941</v>
      </c>
    </row>
    <row r="151" spans="1:6">
      <c r="A151" s="112">
        <v>33.624348689218479</v>
      </c>
      <c r="B151" s="112">
        <v>3.2200320447882277E-2</v>
      </c>
      <c r="C151" s="112">
        <v>0.28246840846085791</v>
      </c>
      <c r="D151" s="112">
        <v>5.6174218636982438</v>
      </c>
      <c r="E151" s="112">
        <v>0.94295992962504627</v>
      </c>
      <c r="F151" s="112">
        <v>0.86289613334848414</v>
      </c>
    </row>
    <row r="152" spans="1:6">
      <c r="A152" s="112">
        <v>33.577768791710042</v>
      </c>
      <c r="B152" s="112">
        <v>3.1629991753170356E-2</v>
      </c>
      <c r="C152" s="112">
        <v>0.28339890933748912</v>
      </c>
      <c r="D152" s="112">
        <v>5.6356345741829159</v>
      </c>
      <c r="E152" s="112">
        <v>0.94265813351021033</v>
      </c>
      <c r="F152" s="112">
        <v>0.86569380064788704</v>
      </c>
    </row>
    <row r="153" spans="1:6">
      <c r="A153" s="112">
        <v>33.0340480031929</v>
      </c>
      <c r="B153" s="112">
        <v>3.2406523737832683E-2</v>
      </c>
      <c r="C153" s="112">
        <v>0.28302341567980438</v>
      </c>
      <c r="D153" s="112">
        <v>5.6282853708384089</v>
      </c>
      <c r="E153" s="112">
        <v>0.94274150346951546</v>
      </c>
      <c r="F153" s="112">
        <v>0.86456488434018564</v>
      </c>
    </row>
    <row r="154" spans="1:6">
      <c r="A154" s="112">
        <v>33.193313188993315</v>
      </c>
      <c r="B154" s="112">
        <v>3.4291716587171971E-2</v>
      </c>
      <c r="C154" s="112">
        <v>0.28271807230462354</v>
      </c>
      <c r="D154" s="112">
        <v>5.6223088165104587</v>
      </c>
      <c r="E154" s="112">
        <v>0.94272073410260626</v>
      </c>
      <c r="F154" s="112">
        <v>0.86364682161577766</v>
      </c>
    </row>
    <row r="155" spans="1:6">
      <c r="A155" s="112">
        <v>33.25854944853188</v>
      </c>
      <c r="B155" s="112">
        <v>3.3544427088145833E-2</v>
      </c>
      <c r="C155" s="112">
        <v>0.28226690806544341</v>
      </c>
      <c r="D155" s="112">
        <v>5.6134775201025553</v>
      </c>
      <c r="E155" s="112">
        <v>0.94293903829084935</v>
      </c>
      <c r="F155" s="112">
        <v>0.86229023994757859</v>
      </c>
    </row>
    <row r="156" spans="1:6">
      <c r="A156" s="112">
        <v>33.516322074233003</v>
      </c>
      <c r="B156" s="112">
        <v>3.0694685238460855E-2</v>
      </c>
      <c r="C156" s="112">
        <v>0.28298967022768423</v>
      </c>
      <c r="D156" s="112">
        <v>5.6276248785253138</v>
      </c>
      <c r="E156" s="112">
        <v>0.94287464704650448</v>
      </c>
      <c r="F156" s="112">
        <v>0.86446342565025547</v>
      </c>
    </row>
    <row r="157" spans="1:6">
      <c r="A157" s="112">
        <v>33.898644597504152</v>
      </c>
      <c r="B157" s="112">
        <v>3.1234059573737972E-2</v>
      </c>
      <c r="C157" s="112">
        <v>0.28224483873743728</v>
      </c>
      <c r="D157" s="112">
        <v>5.6130455078729939</v>
      </c>
      <c r="E157" s="112">
        <v>0.9431101322027462</v>
      </c>
      <c r="F157" s="112">
        <v>0.86222387824438207</v>
      </c>
    </row>
    <row r="158" spans="1:6">
      <c r="A158" s="112">
        <v>33.855432956278541</v>
      </c>
      <c r="B158" s="112">
        <v>3.0895458401331025E-2</v>
      </c>
      <c r="C158" s="112">
        <v>0.2824625785066292</v>
      </c>
      <c r="D158" s="112">
        <v>5.6173077449772002</v>
      </c>
      <c r="E158" s="112">
        <v>0.94305412144942435</v>
      </c>
      <c r="F158" s="112">
        <v>0.86287860349127909</v>
      </c>
    </row>
    <row r="159" spans="1:6">
      <c r="A159" s="112">
        <v>33.806118562565125</v>
      </c>
      <c r="B159" s="112">
        <v>3.0152021943653049E-2</v>
      </c>
      <c r="C159" s="112">
        <v>0.28293013694529712</v>
      </c>
      <c r="D159" s="112">
        <v>5.6264596375997611</v>
      </c>
      <c r="E159" s="112">
        <v>0.94293480877196689</v>
      </c>
      <c r="F159" s="112">
        <v>0.86428443217006545</v>
      </c>
    </row>
    <row r="160" spans="1:6">
      <c r="A160" s="112">
        <v>33.520760524305402</v>
      </c>
      <c r="B160" s="112">
        <v>2.8758422238695382E-2</v>
      </c>
      <c r="C160" s="112">
        <v>0.28365232086959236</v>
      </c>
      <c r="D160" s="112">
        <v>5.6405941117187997</v>
      </c>
      <c r="E160" s="112">
        <v>0.94276730027272093</v>
      </c>
      <c r="F160" s="112">
        <v>0.86645563870576303</v>
      </c>
    </row>
    <row r="161" spans="1:6">
      <c r="A161" s="112">
        <v>33.780146306553497</v>
      </c>
      <c r="B161" s="112">
        <v>3.0100163134040233E-2</v>
      </c>
      <c r="C161" s="112">
        <v>0.28312050868277649</v>
      </c>
      <c r="D161" s="112">
        <v>5.6301857300530189</v>
      </c>
      <c r="E161" s="112">
        <v>0.94286846288683401</v>
      </c>
      <c r="F161" s="112">
        <v>0.86485679985909247</v>
      </c>
    </row>
    <row r="162" spans="1:6">
      <c r="A162" s="112">
        <v>34.546600715898208</v>
      </c>
      <c r="B162" s="112">
        <v>3.7266295996423948E-2</v>
      </c>
      <c r="C162" s="112">
        <v>0.28163471107430327</v>
      </c>
      <c r="D162" s="112">
        <v>5.6011014880319561</v>
      </c>
      <c r="E162" s="112">
        <v>0.94290804725068866</v>
      </c>
      <c r="F162" s="112">
        <v>0.86038914893482588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62"/>
  <sheetViews>
    <sheetView workbookViewId="0">
      <selection activeCell="I33" sqref="I33"/>
    </sheetView>
  </sheetViews>
  <sheetFormatPr defaultRowHeight="15.75"/>
  <sheetData>
    <row r="1" spans="1:6" ht="16.5" thickBot="1">
      <c r="A1" s="113" t="s">
        <v>26</v>
      </c>
      <c r="B1" s="117" t="s">
        <v>31</v>
      </c>
      <c r="C1" s="117" t="s">
        <v>17</v>
      </c>
      <c r="D1" s="121" t="s">
        <v>34</v>
      </c>
      <c r="E1" s="123" t="s">
        <v>35</v>
      </c>
      <c r="F1" s="123" t="s">
        <v>36</v>
      </c>
    </row>
    <row r="2" spans="1:6">
      <c r="A2" s="114">
        <v>33.888343231265729</v>
      </c>
      <c r="B2" s="118">
        <v>8.0595269211427067E-2</v>
      </c>
      <c r="C2" s="118">
        <v>0.26454086076813288</v>
      </c>
      <c r="D2" s="124">
        <v>5.265983908381842</v>
      </c>
      <c r="E2" s="124">
        <v>0.94602380827840038</v>
      </c>
      <c r="F2" s="125">
        <v>0.80637498377774608</v>
      </c>
    </row>
    <row r="3" spans="1:6">
      <c r="A3" s="114">
        <v>34.210160798380173</v>
      </c>
      <c r="B3" s="118">
        <v>5.6932234836279738E-2</v>
      </c>
      <c r="C3" s="118">
        <v>0.26800192777083054</v>
      </c>
      <c r="D3" s="124">
        <v>5.3339108768104628</v>
      </c>
      <c r="E3" s="124">
        <v>0.94649722073988451</v>
      </c>
      <c r="F3" s="125">
        <v>0.8167765742530827</v>
      </c>
    </row>
    <row r="4" spans="1:6">
      <c r="A4" s="114">
        <v>34.174118281893882</v>
      </c>
      <c r="B4" s="118">
        <v>5.1523540597237127E-2</v>
      </c>
      <c r="C4" s="118">
        <v>0.26920810555355579</v>
      </c>
      <c r="D4" s="124">
        <v>5.3575746134251405</v>
      </c>
      <c r="E4" s="124">
        <v>0.94645706048224032</v>
      </c>
      <c r="F4" s="125">
        <v>0.8204001791787281</v>
      </c>
    </row>
    <row r="5" spans="1:6">
      <c r="A5" s="114">
        <v>34.106048206366616</v>
      </c>
      <c r="B5" s="118">
        <v>5.2628612907278709E-2</v>
      </c>
      <c r="C5" s="118">
        <v>0.26826750943544531</v>
      </c>
      <c r="D5" s="124">
        <v>5.3391216542231206</v>
      </c>
      <c r="E5" s="124">
        <v>0.94670901501854454</v>
      </c>
      <c r="F5" s="125">
        <v>0.8175744955199733</v>
      </c>
    </row>
    <row r="6" spans="1:6">
      <c r="A6" s="114">
        <v>33.864002837283003</v>
      </c>
      <c r="B6" s="118">
        <v>5.001139782442518E-2</v>
      </c>
      <c r="C6" s="118">
        <v>0.26917927794362828</v>
      </c>
      <c r="D6" s="124">
        <v>5.3570091038149323</v>
      </c>
      <c r="E6" s="124">
        <v>0.94657426117144328</v>
      </c>
      <c r="F6" s="125">
        <v>0.82031358324325021</v>
      </c>
    </row>
    <row r="7" spans="1:6">
      <c r="A7" s="114">
        <v>33.764777971237947</v>
      </c>
      <c r="B7" s="118">
        <v>4.8561446795508466E-2</v>
      </c>
      <c r="C7" s="118">
        <v>0.26902681422629915</v>
      </c>
      <c r="D7" s="124">
        <v>5.3540181884520992</v>
      </c>
      <c r="E7" s="124">
        <v>0.94673052489009513</v>
      </c>
      <c r="F7" s="125">
        <v>0.81985558728862018</v>
      </c>
    </row>
    <row r="8" spans="1:6">
      <c r="A8" s="114">
        <v>33.754350885086538</v>
      </c>
      <c r="B8" s="118">
        <v>4.2681673079248965E-2</v>
      </c>
      <c r="C8" s="118">
        <v>0.27113840755655927</v>
      </c>
      <c r="D8" s="124">
        <v>5.3954353210597201</v>
      </c>
      <c r="E8" s="124">
        <v>0.9464017969120484</v>
      </c>
      <c r="F8" s="125">
        <v>0.82619775244059357</v>
      </c>
    </row>
    <row r="9" spans="1:6">
      <c r="A9" s="114">
        <v>33.826895147972088</v>
      </c>
      <c r="B9" s="118">
        <v>3.8872978865332863E-2</v>
      </c>
      <c r="C9" s="118">
        <v>0.27215214231369977</v>
      </c>
      <c r="D9" s="124">
        <v>5.415313903855056</v>
      </c>
      <c r="E9" s="124">
        <v>0.94631167793032345</v>
      </c>
      <c r="F9" s="125">
        <v>0.82924174045081112</v>
      </c>
    </row>
    <row r="10" spans="1:6">
      <c r="A10" s="114">
        <v>33.82568586527637</v>
      </c>
      <c r="B10" s="118">
        <v>3.5213353034651181E-2</v>
      </c>
      <c r="C10" s="118">
        <v>0.27356938572818423</v>
      </c>
      <c r="D10" s="124">
        <v>5.4430995531149611</v>
      </c>
      <c r="E10" s="124">
        <v>0.94606569053319534</v>
      </c>
      <c r="F10" s="125">
        <v>0.83349652984269418</v>
      </c>
    </row>
    <row r="11" spans="1:6">
      <c r="A11" s="114">
        <v>33.792533715090023</v>
      </c>
      <c r="B11" s="118">
        <v>3.425769314520858E-2</v>
      </c>
      <c r="C11" s="118">
        <v>0.27388014980597974</v>
      </c>
      <c r="D11" s="124">
        <v>5.4491913625445987</v>
      </c>
      <c r="E11" s="124">
        <v>0.94602223905284677</v>
      </c>
      <c r="F11" s="125">
        <v>0.83442936268371037</v>
      </c>
    </row>
    <row r="12" spans="1:6">
      <c r="A12" s="114">
        <v>33.558362043304619</v>
      </c>
      <c r="B12" s="118">
        <v>3.010639186347169E-2</v>
      </c>
      <c r="C12" s="118">
        <v>0.27383266349803587</v>
      </c>
      <c r="D12" s="124">
        <v>5.448260523375362</v>
      </c>
      <c r="E12" s="124">
        <v>0.94633262275953711</v>
      </c>
      <c r="F12" s="125">
        <v>0.83428682418890066</v>
      </c>
    </row>
    <row r="13" spans="1:6">
      <c r="A13" s="114">
        <v>33.635820253290817</v>
      </c>
      <c r="B13" s="118">
        <v>3.084877207094586E-2</v>
      </c>
      <c r="C13" s="118">
        <v>0.27353060700184451</v>
      </c>
      <c r="D13" s="124">
        <v>5.4423393645770659</v>
      </c>
      <c r="E13" s="124">
        <v>0.94638805799407144</v>
      </c>
      <c r="F13" s="125">
        <v>0.83338012291274943</v>
      </c>
    </row>
    <row r="14" spans="1:6">
      <c r="A14" s="114">
        <v>33.943905416770221</v>
      </c>
      <c r="B14" s="118">
        <v>3.086786380178046E-2</v>
      </c>
      <c r="C14" s="118">
        <v>0.27393727854183325</v>
      </c>
      <c r="D14" s="124">
        <v>5.4503112056527101</v>
      </c>
      <c r="E14" s="124">
        <v>0.94624140506585297</v>
      </c>
      <c r="F14" s="125">
        <v>0.83460084316748084</v>
      </c>
    </row>
    <row r="15" spans="1:6">
      <c r="A15" s="114">
        <v>34.559986451751826</v>
      </c>
      <c r="B15" s="118">
        <v>3.2928930904222629E-2</v>
      </c>
      <c r="C15" s="118">
        <v>0.27348953541555515</v>
      </c>
      <c r="D15" s="124">
        <v>5.4415342233658173</v>
      </c>
      <c r="E15" s="124">
        <v>0.94625567745882533</v>
      </c>
      <c r="F15" s="125">
        <v>0.83325683242374404</v>
      </c>
    </row>
    <row r="16" spans="1:6">
      <c r="A16" s="114">
        <v>34.231188566125368</v>
      </c>
      <c r="B16" s="118">
        <v>3.0720467176575027E-2</v>
      </c>
      <c r="C16" s="118">
        <v>0.27415266216866108</v>
      </c>
      <c r="D16" s="124">
        <v>5.4545330835530583</v>
      </c>
      <c r="E16" s="124">
        <v>0.94617478964517698</v>
      </c>
      <c r="F16" s="125">
        <v>0.83524733521581129</v>
      </c>
    </row>
    <row r="17" spans="1:6">
      <c r="A17" s="114">
        <v>34.005227066214445</v>
      </c>
      <c r="B17" s="118">
        <v>2.8828890429831375E-2</v>
      </c>
      <c r="C17" s="118">
        <v>0.27358507658237019</v>
      </c>
      <c r="D17" s="124">
        <v>5.4434071432834159</v>
      </c>
      <c r="E17" s="124">
        <v>0.94651138578072191</v>
      </c>
      <c r="F17" s="125">
        <v>0.83354363082541905</v>
      </c>
    </row>
    <row r="18" spans="1:6">
      <c r="A18" s="114">
        <v>33.575188831513564</v>
      </c>
      <c r="B18" s="118">
        <v>2.6967151157011142E-2</v>
      </c>
      <c r="C18" s="118">
        <v>0.27389239259619785</v>
      </c>
      <c r="D18" s="124">
        <v>5.4494313477965806</v>
      </c>
      <c r="E18" s="124">
        <v>0.94653314870681771</v>
      </c>
      <c r="F18" s="125">
        <v>0.8344661113914621</v>
      </c>
    </row>
    <row r="19" spans="1:6">
      <c r="A19" s="114">
        <v>33.730395418641791</v>
      </c>
      <c r="B19" s="118">
        <v>2.678754487146431E-2</v>
      </c>
      <c r="C19" s="118">
        <v>0.27357796333813206</v>
      </c>
      <c r="D19" s="124">
        <v>5.4432677013862483</v>
      </c>
      <c r="E19" s="124">
        <v>0.94665822298609581</v>
      </c>
      <c r="F19" s="125">
        <v>0.83352227822360281</v>
      </c>
    </row>
    <row r="20" spans="1:6">
      <c r="A20" s="114">
        <v>33.449330252356233</v>
      </c>
      <c r="B20" s="118">
        <v>2.8603085448854339E-2</v>
      </c>
      <c r="C20" s="118">
        <v>0.27482156899738869</v>
      </c>
      <c r="D20" s="124">
        <v>5.4676438318062885</v>
      </c>
      <c r="E20" s="124">
        <v>0.94608481822672519</v>
      </c>
      <c r="F20" s="125">
        <v>0.83725497131837989</v>
      </c>
    </row>
    <row r="21" spans="1:6">
      <c r="A21" s="114">
        <v>33.020744171771952</v>
      </c>
      <c r="B21" s="118">
        <v>3.1268383301563077E-2</v>
      </c>
      <c r="C21" s="118">
        <v>0.27431614848734392</v>
      </c>
      <c r="D21" s="124">
        <v>5.4577375893857036</v>
      </c>
      <c r="E21" s="124">
        <v>0.94607756320181702</v>
      </c>
      <c r="F21" s="125">
        <v>0.83573803807092295</v>
      </c>
    </row>
    <row r="22" spans="1:6">
      <c r="A22" s="114">
        <v>32.690286121335667</v>
      </c>
      <c r="B22" s="118">
        <v>3.834318698456405E-2</v>
      </c>
      <c r="C22" s="118">
        <v>0.27358449541365332</v>
      </c>
      <c r="D22" s="124">
        <v>5.4433957505597963</v>
      </c>
      <c r="E22" s="124">
        <v>0.94583905842448324</v>
      </c>
      <c r="F22" s="125">
        <v>0.83354188626875425</v>
      </c>
    </row>
    <row r="23" spans="1:6">
      <c r="A23" s="114">
        <v>32.209992921005302</v>
      </c>
      <c r="B23" s="118">
        <v>4.4432999692917328E-2</v>
      </c>
      <c r="C23" s="118">
        <v>0.27198449416551462</v>
      </c>
      <c r="D23" s="124">
        <v>5.4120266721212742</v>
      </c>
      <c r="E23" s="124">
        <v>0.94597796972506043</v>
      </c>
      <c r="F23" s="125">
        <v>0.82873836985908134</v>
      </c>
    </row>
    <row r="24" spans="1:6">
      <c r="A24" s="114">
        <v>31.912467855175684</v>
      </c>
      <c r="B24" s="118">
        <v>6.1935624680890485E-2</v>
      </c>
      <c r="C24" s="118">
        <v>0.26941585471127261</v>
      </c>
      <c r="D24" s="124">
        <v>5.3616499402526392</v>
      </c>
      <c r="E24" s="124">
        <v>0.94564684142442024</v>
      </c>
      <c r="F24" s="125">
        <v>0.82102423000409863</v>
      </c>
    </row>
    <row r="25" spans="1:6">
      <c r="A25" s="114">
        <v>31.515170349621091</v>
      </c>
      <c r="B25" s="118">
        <v>8.7387251590208326E-2</v>
      </c>
      <c r="C25" s="118">
        <v>0.26431009333725303</v>
      </c>
      <c r="D25" s="124">
        <v>5.261453548315103</v>
      </c>
      <c r="E25" s="124">
        <v>0.9456217562048651</v>
      </c>
      <c r="F25" s="125">
        <v>0.80568125415591618</v>
      </c>
    </row>
    <row r="26" spans="1:6">
      <c r="A26" s="114">
        <v>31.935477885345541</v>
      </c>
      <c r="B26" s="118">
        <v>0.14325542872406069</v>
      </c>
      <c r="C26" s="118">
        <v>0.2529736110661332</v>
      </c>
      <c r="D26" s="124">
        <v>5.0387002902883129</v>
      </c>
      <c r="E26" s="124">
        <v>0.94548111523759704</v>
      </c>
      <c r="F26" s="125">
        <v>0.77157126484472816</v>
      </c>
    </row>
    <row r="27" spans="1:6">
      <c r="A27" s="114">
        <v>32.019334958767445</v>
      </c>
      <c r="B27" s="118">
        <v>0.17974794462227839</v>
      </c>
      <c r="C27" s="118">
        <v>0.24547620931730904</v>
      </c>
      <c r="D27" s="124">
        <v>4.8911729782727544</v>
      </c>
      <c r="E27" s="124">
        <v>0.94532159203322863</v>
      </c>
      <c r="F27" s="125">
        <v>0.74898055133267794</v>
      </c>
    </row>
    <row r="28" spans="1:6">
      <c r="A28" s="114">
        <v>32.812163407819718</v>
      </c>
      <c r="B28" s="118">
        <v>0.21950401108963183</v>
      </c>
      <c r="C28" s="118">
        <v>0.2370761245375004</v>
      </c>
      <c r="D28" s="124">
        <v>4.7256923713445627</v>
      </c>
      <c r="E28" s="124">
        <v>0.94513006207786254</v>
      </c>
      <c r="F28" s="125">
        <v>0.72364066726754483</v>
      </c>
    </row>
    <row r="29" spans="1:6">
      <c r="A29" s="114">
        <v>33.15143037232572</v>
      </c>
      <c r="B29" s="118">
        <v>0.22724943712446183</v>
      </c>
      <c r="C29" s="118">
        <v>0.23537984709381912</v>
      </c>
      <c r="D29" s="124">
        <v>4.6922519661975697</v>
      </c>
      <c r="E29" s="124">
        <v>0.94509965995715262</v>
      </c>
      <c r="F29" s="125">
        <v>0.71851997061767348</v>
      </c>
    </row>
    <row r="30" spans="1:6">
      <c r="A30" s="114">
        <v>33.950264161160824</v>
      </c>
      <c r="B30" s="118">
        <v>0.24151158565687683</v>
      </c>
      <c r="C30" s="118">
        <v>0.23179695166729944</v>
      </c>
      <c r="D30" s="124">
        <v>4.6215928038947354</v>
      </c>
      <c r="E30" s="124">
        <v>0.94517273858314299</v>
      </c>
      <c r="F30" s="125">
        <v>0.70770000195711491</v>
      </c>
    </row>
    <row r="31" spans="1:6">
      <c r="A31" s="114">
        <v>33.638179119457959</v>
      </c>
      <c r="B31" s="118">
        <v>0.23983646409247417</v>
      </c>
      <c r="C31" s="118">
        <v>0.23122784714958897</v>
      </c>
      <c r="D31" s="124">
        <v>4.6103661336707038</v>
      </c>
      <c r="E31" s="124">
        <v>0.94546542042328185</v>
      </c>
      <c r="F31" s="125">
        <v>0.70598087288697631</v>
      </c>
    </row>
    <row r="32" spans="1:6">
      <c r="A32" s="114">
        <v>34.260212469488664</v>
      </c>
      <c r="B32" s="118">
        <v>0.23432619607428462</v>
      </c>
      <c r="C32" s="118">
        <v>0.23126613966116469</v>
      </c>
      <c r="D32" s="124">
        <v>4.6111215539173278</v>
      </c>
      <c r="E32" s="124">
        <v>0.94584912056264003</v>
      </c>
      <c r="F32" s="125">
        <v>0.70609654965312574</v>
      </c>
    </row>
    <row r="33" spans="1:6">
      <c r="A33" s="114">
        <v>34.803216114059424</v>
      </c>
      <c r="B33" s="118">
        <v>0.22566367092094827</v>
      </c>
      <c r="C33" s="118">
        <v>0.23389818440627466</v>
      </c>
      <c r="D33" s="124">
        <v>4.6630359896889182</v>
      </c>
      <c r="E33" s="124">
        <v>0.94566842045403099</v>
      </c>
      <c r="F33" s="125">
        <v>0.7140461566081554</v>
      </c>
    </row>
    <row r="34" spans="1:6">
      <c r="A34" s="114">
        <v>35.873634848133371</v>
      </c>
      <c r="B34" s="118">
        <v>0.20452190906806539</v>
      </c>
      <c r="C34" s="118">
        <v>0.23958002576219517</v>
      </c>
      <c r="D34" s="124">
        <v>4.7750396719423343</v>
      </c>
      <c r="E34" s="124">
        <v>0.9454215260473906</v>
      </c>
      <c r="F34" s="125">
        <v>0.7311971713152815</v>
      </c>
    </row>
    <row r="35" spans="1:6">
      <c r="A35" s="114">
        <v>36.219506449172243</v>
      </c>
      <c r="B35" s="118">
        <v>0.17938095828634204</v>
      </c>
      <c r="C35" s="118">
        <v>0.24630956285747094</v>
      </c>
      <c r="D35" s="124">
        <v>4.9075790206706875</v>
      </c>
      <c r="E35" s="124">
        <v>0.94507987094901991</v>
      </c>
      <c r="F35" s="125">
        <v>0.75149279261610336</v>
      </c>
    </row>
    <row r="36" spans="1:6">
      <c r="A36" s="114">
        <v>36.456830625076144</v>
      </c>
      <c r="B36" s="118">
        <v>0.14379295462729375</v>
      </c>
      <c r="C36" s="118">
        <v>0.25395398594513224</v>
      </c>
      <c r="D36" s="124">
        <v>5.0579791000285121</v>
      </c>
      <c r="E36" s="124">
        <v>0.94511815597970106</v>
      </c>
      <c r="F36" s="125">
        <v>0.77452341019153848</v>
      </c>
    </row>
    <row r="37" spans="1:6">
      <c r="A37" s="114">
        <v>36.281244951655495</v>
      </c>
      <c r="B37" s="118">
        <v>0.13587781883932318</v>
      </c>
      <c r="C37" s="118">
        <v>0.25611861063710473</v>
      </c>
      <c r="D37" s="124">
        <v>5.1005357822901241</v>
      </c>
      <c r="E37" s="124">
        <v>0.94496042771779543</v>
      </c>
      <c r="F37" s="125">
        <v>0.7810400734714471</v>
      </c>
    </row>
    <row r="38" spans="1:6">
      <c r="A38" s="114">
        <v>36.015687494701368</v>
      </c>
      <c r="B38" s="118">
        <v>0.11637413264265879</v>
      </c>
      <c r="C38" s="118">
        <v>0.26023790086094845</v>
      </c>
      <c r="D38" s="124">
        <v>5.1814826529873192</v>
      </c>
      <c r="E38" s="124">
        <v>0.9449584403271617</v>
      </c>
      <c r="F38" s="125">
        <v>0.79343538889225851</v>
      </c>
    </row>
    <row r="39" spans="1:6">
      <c r="A39" s="114">
        <v>35.736812401116289</v>
      </c>
      <c r="B39" s="118">
        <v>0.11391978075211705</v>
      </c>
      <c r="C39" s="118">
        <v>0.26014824707858364</v>
      </c>
      <c r="D39" s="124">
        <v>5.1797214387520603</v>
      </c>
      <c r="E39" s="124">
        <v>0.94516324021936282</v>
      </c>
      <c r="F39" s="125">
        <v>0.79316569587285413</v>
      </c>
    </row>
    <row r="40" spans="1:6">
      <c r="A40" s="114">
        <v>35.701345241098871</v>
      </c>
      <c r="B40" s="118">
        <v>8.7759064658868596E-2</v>
      </c>
      <c r="C40" s="118">
        <v>0.26454129564415635</v>
      </c>
      <c r="D40" s="124">
        <v>5.2659924455888598</v>
      </c>
      <c r="E40" s="124">
        <v>0.94551556920101998</v>
      </c>
      <c r="F40" s="125">
        <v>0.80637629107193654</v>
      </c>
    </row>
    <row r="41" spans="1:6">
      <c r="A41" s="114">
        <v>35.604909290113916</v>
      </c>
      <c r="B41" s="118">
        <v>7.7676222427555633E-2</v>
      </c>
      <c r="C41" s="118">
        <v>0.26612613636131588</v>
      </c>
      <c r="D41" s="124">
        <v>5.2971011540450821</v>
      </c>
      <c r="E41" s="124">
        <v>0.94568152278405382</v>
      </c>
      <c r="F41" s="125">
        <v>0.81113993727997091</v>
      </c>
    </row>
    <row r="42" spans="1:6">
      <c r="A42" s="115">
        <v>35</v>
      </c>
      <c r="B42" s="118">
        <v>6.1274378723717826E-2</v>
      </c>
      <c r="C42" s="118">
        <v>0.26960047878052912</v>
      </c>
      <c r="D42" s="124">
        <v>5.3652715188517535</v>
      </c>
      <c r="E42" s="124">
        <v>0.94562872358864514</v>
      </c>
      <c r="F42" s="125">
        <v>0.82157879880546958</v>
      </c>
    </row>
    <row r="43" spans="1:6">
      <c r="A43" s="114">
        <v>35.504149599452845</v>
      </c>
      <c r="B43" s="118">
        <v>5.1813894072080174E-2</v>
      </c>
      <c r="C43" s="118">
        <v>0.27180557377352349</v>
      </c>
      <c r="D43" s="124">
        <v>5.4085183173540079</v>
      </c>
      <c r="E43" s="124">
        <v>0.94551937961160837</v>
      </c>
      <c r="F43" s="125">
        <v>0.82820113891273561</v>
      </c>
    </row>
    <row r="44" spans="1:6">
      <c r="A44" s="114">
        <v>35.262851925372956</v>
      </c>
      <c r="B44" s="118">
        <v>4.8344227741007564E-2</v>
      </c>
      <c r="C44" s="118">
        <v>0.27174056105297417</v>
      </c>
      <c r="D44" s="124">
        <v>5.4072434925174111</v>
      </c>
      <c r="E44" s="124">
        <v>0.94578785765641937</v>
      </c>
      <c r="F44" s="125">
        <v>0.82800592622792402</v>
      </c>
    </row>
    <row r="45" spans="1:6">
      <c r="A45" s="114">
        <v>34.807738344252861</v>
      </c>
      <c r="B45" s="118">
        <v>5.2734564676571782E-2</v>
      </c>
      <c r="C45" s="118">
        <v>0.27085087705145089</v>
      </c>
      <c r="D45" s="124">
        <v>5.389796473544135</v>
      </c>
      <c r="E45" s="124">
        <v>0.94579221167734562</v>
      </c>
      <c r="F45" s="125">
        <v>0.82533428121602948</v>
      </c>
    </row>
    <row r="46" spans="1:6">
      <c r="A46" s="114">
        <v>34.498979219707877</v>
      </c>
      <c r="B46" s="118">
        <v>4.9715167538608392E-2</v>
      </c>
      <c r="C46" s="118">
        <v>0.27119858163753519</v>
      </c>
      <c r="D46" s="124">
        <v>5.3966153802395276</v>
      </c>
      <c r="E46" s="124">
        <v>0.94588286967674295</v>
      </c>
      <c r="F46" s="125">
        <v>0.82637845375273755</v>
      </c>
    </row>
    <row r="47" spans="1:6">
      <c r="A47" s="114">
        <v>34.116018817351282</v>
      </c>
      <c r="B47" s="118">
        <v>4.8790291130067193E-2</v>
      </c>
      <c r="C47" s="118">
        <v>0.27206211676132325</v>
      </c>
      <c r="D47" s="124">
        <v>5.4135487009090735</v>
      </c>
      <c r="E47" s="124">
        <v>0.94564223428349048</v>
      </c>
      <c r="F47" s="125">
        <v>0.82897143664402095</v>
      </c>
    </row>
    <row r="48" spans="1:6">
      <c r="A48" s="114">
        <v>33.762035349530009</v>
      </c>
      <c r="B48" s="118">
        <v>4.4044961680791889E-2</v>
      </c>
      <c r="C48" s="118">
        <v>0.27159355678279556</v>
      </c>
      <c r="D48" s="124">
        <v>5.4043608583986948</v>
      </c>
      <c r="E48" s="124">
        <v>0.94614409843435521</v>
      </c>
      <c r="F48" s="125">
        <v>0.82756451127467723</v>
      </c>
    </row>
    <row r="49" spans="1:6">
      <c r="A49" s="114">
        <v>33.562116057124861</v>
      </c>
      <c r="B49" s="118">
        <v>4.1361677612787799E-2</v>
      </c>
      <c r="C49" s="118">
        <v>0.27273590652557161</v>
      </c>
      <c r="D49" s="124">
        <v>5.4267596144131831</v>
      </c>
      <c r="E49" s="124">
        <v>0.94592810252645665</v>
      </c>
      <c r="F49" s="125">
        <v>0.83099441095383786</v>
      </c>
    </row>
    <row r="50" spans="1:6">
      <c r="A50" s="114">
        <v>33.615577811195735</v>
      </c>
      <c r="B50" s="118">
        <v>3.8553266751068738E-2</v>
      </c>
      <c r="C50" s="118">
        <v>0.27421340410456102</v>
      </c>
      <c r="D50" s="124">
        <v>5.4557237000544845</v>
      </c>
      <c r="E50" s="124">
        <v>0.94559951169673484</v>
      </c>
      <c r="F50" s="125">
        <v>0.83542965316032591</v>
      </c>
    </row>
    <row r="51" spans="1:6">
      <c r="A51" s="114">
        <v>34.614546576138373</v>
      </c>
      <c r="B51" s="118">
        <v>3.438480751921319E-2</v>
      </c>
      <c r="C51" s="118">
        <v>0.27571021465798901</v>
      </c>
      <c r="D51" s="124">
        <v>5.485059314631286</v>
      </c>
      <c r="E51" s="124">
        <v>0.94535735072884564</v>
      </c>
      <c r="F51" s="125">
        <v>0.83992178723062305</v>
      </c>
    </row>
    <row r="52" spans="1:6">
      <c r="A52" s="114">
        <v>34.826703539576989</v>
      </c>
      <c r="B52" s="118">
        <v>3.479546338702709E-2</v>
      </c>
      <c r="C52" s="118">
        <v>0.27493528444098914</v>
      </c>
      <c r="D52" s="124">
        <v>5.469872542571526</v>
      </c>
      <c r="E52" s="124">
        <v>0.94560653811177064</v>
      </c>
      <c r="F52" s="125">
        <v>0.83759625162580786</v>
      </c>
    </row>
    <row r="53" spans="1:6">
      <c r="A53" s="114">
        <v>35.020586361164042</v>
      </c>
      <c r="B53" s="118">
        <v>3.6991079674850609E-2</v>
      </c>
      <c r="C53" s="118">
        <v>0.2759056283373531</v>
      </c>
      <c r="D53" s="124">
        <v>5.4888886511140607</v>
      </c>
      <c r="E53" s="124">
        <v>0.94510302309516714</v>
      </c>
      <c r="F53" s="125">
        <v>0.8405081697942427</v>
      </c>
    </row>
    <row r="54" spans="1:6">
      <c r="A54" s="114">
        <v>34.460037661085188</v>
      </c>
      <c r="B54" s="118">
        <v>3.5451875344961463E-2</v>
      </c>
      <c r="C54" s="118">
        <v>0.2773877629307146</v>
      </c>
      <c r="D54" s="124">
        <v>5.5179286585905976</v>
      </c>
      <c r="E54" s="124">
        <v>0.94467747184247908</v>
      </c>
      <c r="F54" s="125">
        <v>0.84495503783736858</v>
      </c>
    </row>
    <row r="55" spans="1:6">
      <c r="A55" s="114">
        <v>34.515665650166362</v>
      </c>
      <c r="B55" s="118">
        <v>3.5618786370601348E-2</v>
      </c>
      <c r="C55" s="118">
        <v>0.27757627875678531</v>
      </c>
      <c r="D55" s="124">
        <v>5.521621813470885</v>
      </c>
      <c r="E55" s="124">
        <v>0.94459756079711432</v>
      </c>
      <c r="F55" s="125">
        <v>0.84552056704491896</v>
      </c>
    </row>
    <row r="56" spans="1:6">
      <c r="A56" s="114">
        <v>34.918041204816063</v>
      </c>
      <c r="B56" s="118">
        <v>3.4874525893176196E-2</v>
      </c>
      <c r="C56" s="118">
        <v>0.27604001072197881</v>
      </c>
      <c r="D56" s="124">
        <v>5.4915219444140915</v>
      </c>
      <c r="E56" s="124">
        <v>0.94520416377087602</v>
      </c>
      <c r="F56" s="125">
        <v>0.84091140343092641</v>
      </c>
    </row>
    <row r="57" spans="1:6">
      <c r="A57" s="114">
        <v>34.935284352579814</v>
      </c>
      <c r="B57" s="118">
        <v>3.5560170184911241E-2</v>
      </c>
      <c r="C57" s="118">
        <v>0.27581604223707995</v>
      </c>
      <c r="D57" s="124">
        <v>5.4871331324405803</v>
      </c>
      <c r="E57" s="124">
        <v>0.94523629358253758</v>
      </c>
      <c r="F57" s="125">
        <v>0.84023934893066277</v>
      </c>
    </row>
    <row r="58" spans="1:6">
      <c r="A58" s="114">
        <v>34.464322226659597</v>
      </c>
      <c r="B58" s="118">
        <v>3.467326709098581E-2</v>
      </c>
      <c r="C58" s="118">
        <v>0.27638539561922959</v>
      </c>
      <c r="D58" s="124">
        <v>5.498289677684669</v>
      </c>
      <c r="E58" s="124">
        <v>0.94509403943909742</v>
      </c>
      <c r="F58" s="125">
        <v>0.84194773983096505</v>
      </c>
    </row>
    <row r="59" spans="1:6">
      <c r="A59" s="114">
        <v>33.510515449323073</v>
      </c>
      <c r="B59" s="118">
        <v>2.9774138374251247E-2</v>
      </c>
      <c r="C59" s="118">
        <v>0.27701731323261214</v>
      </c>
      <c r="D59" s="124">
        <v>5.5106709614446903</v>
      </c>
      <c r="E59" s="124">
        <v>0.94521205585757939</v>
      </c>
      <c r="F59" s="125">
        <v>0.84384367374660862</v>
      </c>
    </row>
    <row r="60" spans="1:6">
      <c r="A60" s="114">
        <v>33.451053842124892</v>
      </c>
      <c r="B60" s="118">
        <v>3.0392985118238802E-2</v>
      </c>
      <c r="C60" s="118">
        <v>0.27770673581309319</v>
      </c>
      <c r="D60" s="124">
        <v>5.5241774902117236</v>
      </c>
      <c r="E60" s="124">
        <v>0.94491920683736697</v>
      </c>
      <c r="F60" s="125">
        <v>0.84591191533353682</v>
      </c>
    </row>
    <row r="61" spans="1:6">
      <c r="A61" s="114">
        <v>33.252492698636885</v>
      </c>
      <c r="B61" s="118">
        <v>2.9324419932271348E-2</v>
      </c>
      <c r="C61" s="118">
        <v>0.27853294183899135</v>
      </c>
      <c r="D61" s="124">
        <v>5.5403617405887058</v>
      </c>
      <c r="E61" s="124">
        <v>0.94469529785830464</v>
      </c>
      <c r="F61" s="125">
        <v>0.84839019382094771</v>
      </c>
    </row>
    <row r="62" spans="1:6">
      <c r="A62" s="114">
        <v>33.676666244742449</v>
      </c>
      <c r="B62" s="118">
        <v>3.2181895446944102E-2</v>
      </c>
      <c r="C62" s="118">
        <v>0.27882129669904193</v>
      </c>
      <c r="D62" s="124">
        <v>5.5460097017493917</v>
      </c>
      <c r="E62" s="124">
        <v>0.94438906667250677</v>
      </c>
      <c r="F62" s="125">
        <v>0.84925506060910405</v>
      </c>
    </row>
    <row r="63" spans="1:6">
      <c r="A63" s="114">
        <v>33.674507986247072</v>
      </c>
      <c r="B63" s="118">
        <v>3.2272069094504946E-2</v>
      </c>
      <c r="C63" s="118">
        <v>0.27829313906272202</v>
      </c>
      <c r="D63" s="124">
        <v>5.5356645572953838</v>
      </c>
      <c r="E63" s="124">
        <v>0.94457426761396612</v>
      </c>
      <c r="F63" s="125">
        <v>0.84767091872101341</v>
      </c>
    </row>
    <row r="64" spans="1:6">
      <c r="A64" s="114">
        <v>34.163518997095899</v>
      </c>
      <c r="B64" s="118">
        <v>3.4760707462402465E-2</v>
      </c>
      <c r="C64" s="118">
        <v>0.2774295669570776</v>
      </c>
      <c r="D64" s="124">
        <v>5.5187476381109741</v>
      </c>
      <c r="E64" s="124">
        <v>0.94471115222108926</v>
      </c>
      <c r="F64" s="125">
        <v>0.84508044737316423</v>
      </c>
    </row>
    <row r="65" spans="1:6">
      <c r="A65" s="114">
        <v>34.152899140582022</v>
      </c>
      <c r="B65" s="118">
        <v>3.3995549094682907E-2</v>
      </c>
      <c r="C65" s="118">
        <v>0.27721045539877776</v>
      </c>
      <c r="D65" s="124">
        <v>5.5144549777679703</v>
      </c>
      <c r="E65" s="124">
        <v>0.9448443164975675</v>
      </c>
      <c r="F65" s="125">
        <v>0.84442311647837309</v>
      </c>
    </row>
    <row r="66" spans="1:6">
      <c r="A66" s="114">
        <v>33.800823565345929</v>
      </c>
      <c r="B66" s="118">
        <v>3.061975472976947E-2</v>
      </c>
      <c r="C66" s="118">
        <v>0.2769819321073706</v>
      </c>
      <c r="D66" s="124">
        <v>5.5099777660498992</v>
      </c>
      <c r="E66" s="124">
        <v>0.94516513213439135</v>
      </c>
      <c r="F66" s="125">
        <v>0.84373752541137736</v>
      </c>
    </row>
    <row r="67" spans="1:6">
      <c r="A67" s="114">
        <v>34.013236991987625</v>
      </c>
      <c r="B67" s="118">
        <v>3.9573183552655725E-2</v>
      </c>
      <c r="C67" s="118">
        <v>0.27650681171904662</v>
      </c>
      <c r="D67" s="124">
        <v>5.500668706031659</v>
      </c>
      <c r="E67" s="124">
        <v>0.94470432254242209</v>
      </c>
      <c r="F67" s="125">
        <v>0.84231203812319067</v>
      </c>
    </row>
    <row r="68" spans="1:6">
      <c r="A68" s="114">
        <v>33.722359474456077</v>
      </c>
      <c r="B68" s="118">
        <v>4.3425842062877008E-2</v>
      </c>
      <c r="C68" s="118">
        <v>0.27685114379575992</v>
      </c>
      <c r="D68" s="124">
        <v>5.5074152955949298</v>
      </c>
      <c r="E68" s="124">
        <v>0.94430823412742104</v>
      </c>
      <c r="F68" s="125">
        <v>0.84334513680793566</v>
      </c>
    </row>
    <row r="69" spans="1:6">
      <c r="A69" s="114">
        <v>33.711556562843022</v>
      </c>
      <c r="B69" s="118">
        <v>5.1343054596780444E-2</v>
      </c>
      <c r="C69" s="118">
        <v>0.27678330923235805</v>
      </c>
      <c r="D69" s="124">
        <v>5.5060862250773983</v>
      </c>
      <c r="E69" s="124">
        <v>0.94377372130469739</v>
      </c>
      <c r="F69" s="125">
        <v>0.84314161753486916</v>
      </c>
    </row>
    <row r="70" spans="1:6">
      <c r="A70" s="114">
        <v>32.832698214738279</v>
      </c>
      <c r="B70" s="118">
        <v>4.5789731746012162E-2</v>
      </c>
      <c r="C70" s="118">
        <v>0.27652347157947538</v>
      </c>
      <c r="D70" s="124">
        <v>5.5009951358314284</v>
      </c>
      <c r="E70" s="124">
        <v>0.94425938345021143</v>
      </c>
      <c r="F70" s="125">
        <v>0.84236202400029803</v>
      </c>
    </row>
    <row r="71" spans="1:6">
      <c r="A71" s="114">
        <v>32.302531434034208</v>
      </c>
      <c r="B71" s="118">
        <v>4.7563561799272271E-2</v>
      </c>
      <c r="C71" s="118">
        <v>0.27515577666447483</v>
      </c>
      <c r="D71" s="124">
        <v>5.4741938557609391</v>
      </c>
      <c r="E71" s="124">
        <v>0.94462545346269045</v>
      </c>
      <c r="F71" s="125">
        <v>0.83825797010304537</v>
      </c>
    </row>
    <row r="72" spans="1:6">
      <c r="A72" s="114">
        <v>32.2484862635676</v>
      </c>
      <c r="B72" s="118">
        <v>0.10192902266225015</v>
      </c>
      <c r="C72" s="118">
        <v>0.26473509520838839</v>
      </c>
      <c r="D72" s="124">
        <v>5.269796936415438</v>
      </c>
      <c r="E72" s="124">
        <v>0.94444369350096025</v>
      </c>
      <c r="F72" s="125">
        <v>0.80695886904443692</v>
      </c>
    </row>
    <row r="73" spans="1:6">
      <c r="A73" s="114">
        <v>32.116683424491882</v>
      </c>
      <c r="B73" s="118">
        <v>0.13459325422698462</v>
      </c>
      <c r="C73" s="118">
        <v>0.25887003741112008</v>
      </c>
      <c r="D73" s="124">
        <v>5.1546088580798388</v>
      </c>
      <c r="E73" s="124">
        <v>0.94412716544406228</v>
      </c>
      <c r="F73" s="125">
        <v>0.78932023086868897</v>
      </c>
    </row>
    <row r="74" spans="1:6">
      <c r="A74" s="114">
        <v>32.064452262919964</v>
      </c>
      <c r="B74" s="118">
        <v>0.16955748638922774</v>
      </c>
      <c r="C74" s="118">
        <v>0.25221293335785416</v>
      </c>
      <c r="D74" s="124">
        <v>5.0237398144442817</v>
      </c>
      <c r="E74" s="124">
        <v>0.94385858888622587</v>
      </c>
      <c r="F74" s="125">
        <v>0.76928038175888425</v>
      </c>
    </row>
    <row r="75" spans="1:6">
      <c r="A75" s="114">
        <v>31.359453863524681</v>
      </c>
      <c r="B75" s="118">
        <v>0.15925922156609498</v>
      </c>
      <c r="C75" s="118">
        <v>0.2556510757238098</v>
      </c>
      <c r="D75" s="124">
        <v>5.0913451902322029</v>
      </c>
      <c r="E75" s="124">
        <v>0.94345304530377472</v>
      </c>
      <c r="F75" s="125">
        <v>0.77963272706656772</v>
      </c>
    </row>
    <row r="76" spans="1:6">
      <c r="A76" s="114">
        <v>31.478674874572214</v>
      </c>
      <c r="B76" s="118">
        <v>0.18642128493962073</v>
      </c>
      <c r="C76" s="118">
        <v>0.25005559635869001</v>
      </c>
      <c r="D76" s="124">
        <v>4.9813015882276437</v>
      </c>
      <c r="E76" s="124">
        <v>0.94336361435561022</v>
      </c>
      <c r="F76" s="125">
        <v>0.76278185753769767</v>
      </c>
    </row>
    <row r="77" spans="1:6">
      <c r="A77" s="114">
        <v>31.72107097654192</v>
      </c>
      <c r="B77" s="118">
        <v>0.21411084156630716</v>
      </c>
      <c r="C77" s="118">
        <v>0.24444164712179239</v>
      </c>
      <c r="D77" s="124">
        <v>4.8708030188721301</v>
      </c>
      <c r="E77" s="124">
        <v>0.94319860545102574</v>
      </c>
      <c r="F77" s="125">
        <v>0.74586131930177735</v>
      </c>
    </row>
    <row r="78" spans="1:6">
      <c r="A78" s="114">
        <v>32.079443953059872</v>
      </c>
      <c r="B78" s="118">
        <v>0.23501855112994879</v>
      </c>
      <c r="C78" s="118">
        <v>0.23869148182748087</v>
      </c>
      <c r="D78" s="124">
        <v>4.7575301014644564</v>
      </c>
      <c r="E78" s="124">
        <v>0.94351713009354721</v>
      </c>
      <c r="F78" s="125">
        <v>0.72851594785244855</v>
      </c>
    </row>
    <row r="79" spans="1:6">
      <c r="A79" s="114">
        <v>32.337387009213998</v>
      </c>
      <c r="B79" s="118">
        <v>0.24470664479426443</v>
      </c>
      <c r="C79" s="118">
        <v>0.23765002610603747</v>
      </c>
      <c r="D79" s="124">
        <v>4.7370044604876567</v>
      </c>
      <c r="E79" s="124">
        <v>0.94314758996926062</v>
      </c>
      <c r="F79" s="125">
        <v>0.72537287645351212</v>
      </c>
    </row>
    <row r="80" spans="1:6">
      <c r="A80" s="114">
        <v>33.981143037514471</v>
      </c>
      <c r="B80" s="118">
        <v>0.23523900833306385</v>
      </c>
      <c r="C80" s="118">
        <v>0.24036074314336187</v>
      </c>
      <c r="D80" s="124">
        <v>4.7904225971291554</v>
      </c>
      <c r="E80" s="124">
        <v>0.94297935055609616</v>
      </c>
      <c r="F80" s="125">
        <v>0.73355274365727696</v>
      </c>
    </row>
    <row r="81" spans="1:6">
      <c r="A81" s="114">
        <v>34.761938778332407</v>
      </c>
      <c r="B81" s="118">
        <v>0.23159896869209456</v>
      </c>
      <c r="C81" s="118">
        <v>0.24042760608151062</v>
      </c>
      <c r="D81" s="124">
        <v>4.7917399566722869</v>
      </c>
      <c r="E81" s="124">
        <v>0.94321872356165892</v>
      </c>
      <c r="F81" s="125">
        <v>0.73375446964024693</v>
      </c>
    </row>
    <row r="82" spans="1:6">
      <c r="A82" s="114">
        <v>35.33745665635211</v>
      </c>
      <c r="B82" s="118">
        <v>0.21510931194010346</v>
      </c>
      <c r="C82" s="118">
        <v>0.24438310216380701</v>
      </c>
      <c r="D82" s="124">
        <v>4.8696502094859735</v>
      </c>
      <c r="E82" s="124">
        <v>0.9431459575597736</v>
      </c>
      <c r="F82" s="125">
        <v>0.74568479072397797</v>
      </c>
    </row>
    <row r="83" spans="1:6">
      <c r="A83" s="114">
        <v>35.380306959441512</v>
      </c>
      <c r="B83" s="118">
        <v>0.18873469019253719</v>
      </c>
      <c r="C83" s="118">
        <v>0.24946219347276982</v>
      </c>
      <c r="D83" s="124">
        <v>4.9696260321437506</v>
      </c>
      <c r="E83" s="124">
        <v>0.94339200329875195</v>
      </c>
      <c r="F83" s="125">
        <v>0.76099399101331289</v>
      </c>
    </row>
    <row r="84" spans="1:6">
      <c r="A84" s="114">
        <v>35.514784158130851</v>
      </c>
      <c r="B84" s="118">
        <v>0.17400687329158535</v>
      </c>
      <c r="C84" s="118">
        <v>0.25360801838358887</v>
      </c>
      <c r="D84" s="124">
        <v>5.0511760645656407</v>
      </c>
      <c r="E84" s="124">
        <v>0.9430815498969749</v>
      </c>
      <c r="F84" s="125">
        <v>0.77348166800119855</v>
      </c>
    </row>
    <row r="85" spans="1:6">
      <c r="A85" s="114">
        <v>35.797156743274037</v>
      </c>
      <c r="B85" s="118">
        <v>0.16187021045166272</v>
      </c>
      <c r="C85" s="118">
        <v>0.25546400422696353</v>
      </c>
      <c r="D85" s="124">
        <v>5.0876676401702055</v>
      </c>
      <c r="E85" s="124">
        <v>0.94332959116451565</v>
      </c>
      <c r="F85" s="125">
        <v>0.77906958740963395</v>
      </c>
    </row>
    <row r="86" spans="1:6">
      <c r="A86" s="114">
        <v>35.559851984693196</v>
      </c>
      <c r="B86" s="118">
        <v>0.1551266620394143</v>
      </c>
      <c r="C86" s="118">
        <v>0.25817931668189731</v>
      </c>
      <c r="D86" s="124">
        <v>5.1410364373486432</v>
      </c>
      <c r="E86" s="124">
        <v>0.94290043798007961</v>
      </c>
      <c r="F86" s="125">
        <v>0.78724189930950539</v>
      </c>
    </row>
    <row r="87" spans="1:6">
      <c r="A87" s="114">
        <v>36.093497502489555</v>
      </c>
      <c r="B87" s="118">
        <v>0.11328668443008591</v>
      </c>
      <c r="C87" s="118">
        <v>0.26524159752847698</v>
      </c>
      <c r="D87" s="124">
        <v>5.2797395681587087</v>
      </c>
      <c r="E87" s="124">
        <v>0.94346337211057318</v>
      </c>
      <c r="F87" s="125">
        <v>0.8084813745534124</v>
      </c>
    </row>
    <row r="88" spans="1:6">
      <c r="A88" s="114">
        <v>35.962223413490804</v>
      </c>
      <c r="B88" s="118">
        <v>8.4011417970534644E-2</v>
      </c>
      <c r="C88" s="118">
        <v>0.27091362310066142</v>
      </c>
      <c r="D88" s="124">
        <v>5.3910270274125951</v>
      </c>
      <c r="E88" s="124">
        <v>0.94355695305002529</v>
      </c>
      <c r="F88" s="125">
        <v>0.82552271473063588</v>
      </c>
    </row>
    <row r="89" spans="1:6">
      <c r="A89" s="114">
        <v>35.493166428251627</v>
      </c>
      <c r="B89" s="118">
        <v>8.8916583063975291E-2</v>
      </c>
      <c r="C89" s="118">
        <v>0.26936634179495511</v>
      </c>
      <c r="D89" s="124">
        <v>5.3606786786819445</v>
      </c>
      <c r="E89" s="124">
        <v>0.94375403517556622</v>
      </c>
      <c r="F89" s="125">
        <v>0.82087550166634837</v>
      </c>
    </row>
    <row r="90" spans="1:6">
      <c r="A90" s="114">
        <v>34.859917580418383</v>
      </c>
      <c r="B90" s="118">
        <v>0.10345577071127476</v>
      </c>
      <c r="C90" s="118">
        <v>0.26676937130866502</v>
      </c>
      <c r="D90" s="124">
        <v>5.3097249481726818</v>
      </c>
      <c r="E90" s="124">
        <v>0.94363090661883642</v>
      </c>
      <c r="F90" s="125">
        <v>0.81307300657185644</v>
      </c>
    </row>
    <row r="91" spans="1:6">
      <c r="A91" s="114">
        <v>34.500015468722211</v>
      </c>
      <c r="B91" s="118">
        <v>0.10277643511908829</v>
      </c>
      <c r="C91" s="118">
        <v>0.26736418356255137</v>
      </c>
      <c r="D91" s="124">
        <v>5.3213972834565322</v>
      </c>
      <c r="E91" s="124">
        <v>0.94347215234613113</v>
      </c>
      <c r="F91" s="125">
        <v>0.81486037989826976</v>
      </c>
    </row>
    <row r="92" spans="1:6">
      <c r="A92" s="114">
        <v>34.464315867556415</v>
      </c>
      <c r="B92" s="118">
        <v>8.904257160563761E-2</v>
      </c>
      <c r="C92" s="118">
        <v>0.26974933961880537</v>
      </c>
      <c r="D92" s="124">
        <v>5.36819148966811</v>
      </c>
      <c r="E92" s="124">
        <v>0.94361067360224637</v>
      </c>
      <c r="F92" s="125">
        <v>0.82202593109083855</v>
      </c>
    </row>
    <row r="93" spans="1:6">
      <c r="A93" s="114">
        <v>34.377609301318799</v>
      </c>
      <c r="B93" s="118">
        <v>7.1766943771782249E-2</v>
      </c>
      <c r="C93" s="118">
        <v>0.2739847098902955</v>
      </c>
      <c r="D93" s="124">
        <v>5.4512409517468585</v>
      </c>
      <c r="E93" s="124">
        <v>0.94333385853785268</v>
      </c>
      <c r="F93" s="125">
        <v>0.83474321428076759</v>
      </c>
    </row>
    <row r="94" spans="1:6">
      <c r="A94" s="114">
        <v>34.201856525523688</v>
      </c>
      <c r="B94" s="118">
        <v>6.8160630354243551E-2</v>
      </c>
      <c r="C94" s="118">
        <v>0.274281054278874</v>
      </c>
      <c r="D94" s="124">
        <v>5.4570497127102371</v>
      </c>
      <c r="E94" s="124">
        <v>0.94348301664407064</v>
      </c>
      <c r="F94" s="125">
        <v>0.83563270418599833</v>
      </c>
    </row>
    <row r="95" spans="1:6">
      <c r="A95" s="114">
        <v>33.987817773678131</v>
      </c>
      <c r="B95" s="118">
        <v>6.3110934287846629E-2</v>
      </c>
      <c r="C95" s="118">
        <v>0.27452601659818143</v>
      </c>
      <c r="D95" s="124">
        <v>5.46185110318231</v>
      </c>
      <c r="E95" s="124">
        <v>0.94375237031541104</v>
      </c>
      <c r="F95" s="125">
        <v>0.83636793642965679</v>
      </c>
    </row>
    <row r="96" spans="1:6">
      <c r="A96" s="114">
        <v>33.721522483741083</v>
      </c>
      <c r="B96" s="118">
        <v>6.1206318878948389E-2</v>
      </c>
      <c r="C96" s="118">
        <v>0.27515176105863975</v>
      </c>
      <c r="D96" s="124">
        <v>5.4741151573614708</v>
      </c>
      <c r="E96" s="124">
        <v>0.94366310215820592</v>
      </c>
      <c r="F96" s="125">
        <v>0.83824591909383261</v>
      </c>
    </row>
    <row r="97" spans="1:6">
      <c r="A97" s="114">
        <v>34.220233040020752</v>
      </c>
      <c r="B97" s="118">
        <v>5.6083588697621839E-2</v>
      </c>
      <c r="C97" s="118">
        <v>0.27685493152926621</v>
      </c>
      <c r="D97" s="124">
        <v>5.5074895075480574</v>
      </c>
      <c r="E97" s="124">
        <v>0.94341324338966859</v>
      </c>
      <c r="F97" s="125">
        <v>0.84335650081199265</v>
      </c>
    </row>
    <row r="98" spans="1:6">
      <c r="A98" s="114">
        <v>34.401733746405753</v>
      </c>
      <c r="B98" s="118">
        <v>4.9699668981328646E-2</v>
      </c>
      <c r="C98" s="118">
        <v>0.27928124303787383</v>
      </c>
      <c r="D98" s="124">
        <v>5.5550180427895279</v>
      </c>
      <c r="E98" s="124">
        <v>0.94298639937786455</v>
      </c>
      <c r="F98" s="125">
        <v>0.85063449909324795</v>
      </c>
    </row>
    <row r="99" spans="1:6">
      <c r="A99" s="114">
        <v>34.692082911211912</v>
      </c>
      <c r="B99" s="118">
        <v>4.4052715951150005E-2</v>
      </c>
      <c r="C99" s="118">
        <v>0.28032551024382002</v>
      </c>
      <c r="D99" s="124">
        <v>5.5754681393824796</v>
      </c>
      <c r="E99" s="124">
        <v>0.94300481838436867</v>
      </c>
      <c r="F99" s="125">
        <v>0.85376600245430967</v>
      </c>
    </row>
    <row r="100" spans="1:6">
      <c r="A100" s="114">
        <v>34.031339961148831</v>
      </c>
      <c r="B100" s="118">
        <v>4.2707237996651153E-2</v>
      </c>
      <c r="C100" s="118">
        <v>0.28021069327362735</v>
      </c>
      <c r="D100" s="124">
        <v>5.5732198281543059</v>
      </c>
      <c r="E100" s="124">
        <v>0.94314151304367988</v>
      </c>
      <c r="F100" s="125">
        <v>0.85342172074709444</v>
      </c>
    </row>
    <row r="101" spans="1:6">
      <c r="A101" s="114">
        <v>33.731688419836246</v>
      </c>
      <c r="B101" s="118">
        <v>3.9039020456241698E-2</v>
      </c>
      <c r="C101" s="118">
        <v>0.27964122556917204</v>
      </c>
      <c r="D101" s="124">
        <v>5.5620680523590771</v>
      </c>
      <c r="E101" s="124">
        <v>0.94360746729680045</v>
      </c>
      <c r="F101" s="125">
        <v>0.8517140601878479</v>
      </c>
    </row>
    <row r="102" spans="1:6">
      <c r="A102" s="114">
        <v>34.238042023826722</v>
      </c>
      <c r="B102" s="118">
        <v>4.1112962460402677E-2</v>
      </c>
      <c r="C102" s="118">
        <v>0.27919750514792036</v>
      </c>
      <c r="D102" s="124">
        <v>5.5533780339231589</v>
      </c>
      <c r="E102" s="124">
        <v>0.94362246505620873</v>
      </c>
      <c r="F102" s="125">
        <v>0.85038336613385768</v>
      </c>
    </row>
    <row r="103" spans="1:6">
      <c r="A103" s="114">
        <v>34.901584593533812</v>
      </c>
      <c r="B103" s="118">
        <v>4.0564825391909684E-2</v>
      </c>
      <c r="C103" s="118">
        <v>0.27953886877998652</v>
      </c>
      <c r="D103" s="124">
        <v>5.5600635078804235</v>
      </c>
      <c r="E103" s="124">
        <v>0.94353708220974952</v>
      </c>
      <c r="F103" s="125">
        <v>0.85140710624541682</v>
      </c>
    </row>
    <row r="104" spans="1:6">
      <c r="A104" s="114">
        <v>34.873869029652468</v>
      </c>
      <c r="B104" s="118">
        <v>4.2537264928957506E-2</v>
      </c>
      <c r="C104" s="118">
        <v>0.27993582415435903</v>
      </c>
      <c r="D104" s="124">
        <v>5.5678372505256828</v>
      </c>
      <c r="E104" s="124">
        <v>0.94325358291370676</v>
      </c>
      <c r="F104" s="125">
        <v>0.85259749188056577</v>
      </c>
    </row>
    <row r="105" spans="1:6">
      <c r="A105" s="114">
        <v>34.344598312874034</v>
      </c>
      <c r="B105" s="118">
        <v>4.2587900279870895E-2</v>
      </c>
      <c r="C105" s="118">
        <v>0.28124203965849648</v>
      </c>
      <c r="D105" s="124">
        <v>5.5934138076534499</v>
      </c>
      <c r="E105" s="124">
        <v>0.94277364127199781</v>
      </c>
      <c r="F105" s="125">
        <v>0.85651400514718745</v>
      </c>
    </row>
    <row r="106" spans="1:6">
      <c r="A106" s="114">
        <v>34.121914241327069</v>
      </c>
      <c r="B106" s="118">
        <v>3.891813852029645E-2</v>
      </c>
      <c r="C106" s="118">
        <v>0.2808559939272533</v>
      </c>
      <c r="D106" s="124">
        <v>5.5858553553796773</v>
      </c>
      <c r="E106" s="124">
        <v>0.94317331270937277</v>
      </c>
      <c r="F106" s="125">
        <v>0.85535658671680703</v>
      </c>
    </row>
    <row r="107" spans="1:6">
      <c r="A107" s="114">
        <v>34.458435857710555</v>
      </c>
      <c r="B107" s="118">
        <v>3.7932811542112491E-2</v>
      </c>
      <c r="C107" s="118">
        <v>0.28063868630898176</v>
      </c>
      <c r="D107" s="124">
        <v>5.5816004411322169</v>
      </c>
      <c r="E107" s="124">
        <v>0.94332208622955183</v>
      </c>
      <c r="F107" s="125">
        <v>0.85470503584483981</v>
      </c>
    </row>
    <row r="108" spans="1:6">
      <c r="A108" s="114">
        <v>34.057444140170759</v>
      </c>
      <c r="B108" s="118">
        <v>3.3952249748061124E-2</v>
      </c>
      <c r="C108" s="118">
        <v>0.28011982875578828</v>
      </c>
      <c r="D108" s="124">
        <v>5.5714405163232739</v>
      </c>
      <c r="E108" s="124">
        <v>0.94379192745329665</v>
      </c>
      <c r="F108" s="125">
        <v>0.85314925646048678</v>
      </c>
    </row>
    <row r="109" spans="1:6">
      <c r="A109" s="114">
        <v>33.855879151645119</v>
      </c>
      <c r="B109" s="118">
        <v>3.3651848696341434E-2</v>
      </c>
      <c r="C109" s="118">
        <v>0.28030425112006851</v>
      </c>
      <c r="D109" s="124">
        <v>5.5750518528669772</v>
      </c>
      <c r="E109" s="124">
        <v>0.94374588375818547</v>
      </c>
      <c r="F109" s="125">
        <v>0.85370225690589463</v>
      </c>
    </row>
    <row r="110" spans="1:6">
      <c r="A110" s="114">
        <v>33.525311139383099</v>
      </c>
      <c r="B110" s="118">
        <v>3.2921005230558499E-2</v>
      </c>
      <c r="C110" s="118">
        <v>0.28156912787854188</v>
      </c>
      <c r="D110" s="124">
        <v>5.5998175419174441</v>
      </c>
      <c r="E110" s="124">
        <v>0.94333529178335151</v>
      </c>
      <c r="F110" s="125">
        <v>0.8574946027340935</v>
      </c>
    </row>
    <row r="111" spans="1:6">
      <c r="A111" s="114">
        <v>33.507696878215306</v>
      </c>
      <c r="B111" s="118">
        <v>3.2147923948024577E-2</v>
      </c>
      <c r="C111" s="118">
        <v>0.28110977622467709</v>
      </c>
      <c r="D111" s="124">
        <v>5.5908242548850735</v>
      </c>
      <c r="E111" s="124">
        <v>0.94355781164283947</v>
      </c>
      <c r="F111" s="125">
        <v>0.8561174694554875</v>
      </c>
    </row>
    <row r="112" spans="1:6">
      <c r="A112" s="114">
        <v>33.096850661266991</v>
      </c>
      <c r="B112" s="118">
        <v>2.9443962178669479E-2</v>
      </c>
      <c r="C112" s="118">
        <v>0.28187662895106574</v>
      </c>
      <c r="D112" s="124">
        <v>5.6058374812832046</v>
      </c>
      <c r="E112" s="124">
        <v>0.94346767831168754</v>
      </c>
      <c r="F112" s="125">
        <v>0.85841643018227121</v>
      </c>
    </row>
    <row r="113" spans="1:6">
      <c r="A113" s="114">
        <v>33.069320541928334</v>
      </c>
      <c r="B113" s="118">
        <v>2.8329183882269276E-2</v>
      </c>
      <c r="C113" s="118">
        <v>0.28123514507058761</v>
      </c>
      <c r="D113" s="124">
        <v>5.5932788216425102</v>
      </c>
      <c r="E113" s="124">
        <v>0.94378111830643008</v>
      </c>
      <c r="F113" s="125">
        <v>0.85649333487088675</v>
      </c>
    </row>
    <row r="114" spans="1:6">
      <c r="A114" s="114">
        <v>33.292073093996741</v>
      </c>
      <c r="B114" s="118">
        <v>2.8629989650290011E-2</v>
      </c>
      <c r="C114" s="118">
        <v>0.28141500348543153</v>
      </c>
      <c r="D114" s="124">
        <v>5.5968001374085681</v>
      </c>
      <c r="E114" s="124">
        <v>0.94369410726059966</v>
      </c>
      <c r="F114" s="125">
        <v>0.85703255052234573</v>
      </c>
    </row>
    <row r="115" spans="1:6">
      <c r="A115" s="114">
        <v>33.578327092705258</v>
      </c>
      <c r="B115" s="118">
        <v>2.9376828338895648E-2</v>
      </c>
      <c r="C115" s="118">
        <v>0.2808894740082083</v>
      </c>
      <c r="D115" s="124">
        <v>5.5865108865195534</v>
      </c>
      <c r="E115" s="124">
        <v>0.94383365246993445</v>
      </c>
      <c r="F115" s="125">
        <v>0.85545696756139</v>
      </c>
    </row>
    <row r="116" spans="1:6">
      <c r="A116" s="114">
        <v>33.740075999987347</v>
      </c>
      <c r="B116" s="118">
        <v>3.0749217445482379E-2</v>
      </c>
      <c r="C116" s="118">
        <v>0.28085613517847752</v>
      </c>
      <c r="D116" s="124">
        <v>5.5858581210489788</v>
      </c>
      <c r="E116" s="124">
        <v>0.94374909309979571</v>
      </c>
      <c r="F116" s="125">
        <v>0.85535701022105171</v>
      </c>
    </row>
    <row r="117" spans="1:6">
      <c r="A117" s="114">
        <v>33.491417358113992</v>
      </c>
      <c r="B117" s="118">
        <v>3.332901863163399E-2</v>
      </c>
      <c r="C117" s="118">
        <v>0.28130222863415666</v>
      </c>
      <c r="D117" s="124">
        <v>5.5945922137543018</v>
      </c>
      <c r="E117" s="124">
        <v>0.94340419577616863</v>
      </c>
      <c r="F117" s="125">
        <v>0.85669445332496208</v>
      </c>
    </row>
    <row r="118" spans="1:6">
      <c r="A118" s="114">
        <v>33.4710061051859</v>
      </c>
      <c r="B118" s="118">
        <v>5.1607708509737227E-2</v>
      </c>
      <c r="C118" s="118">
        <v>0.27943031135335167</v>
      </c>
      <c r="D118" s="124">
        <v>5.5579374937522124</v>
      </c>
      <c r="E118" s="124">
        <v>0.94279769651320966</v>
      </c>
      <c r="F118" s="125">
        <v>0.85108155177393074</v>
      </c>
    </row>
    <row r="119" spans="1:6">
      <c r="A119" s="114">
        <v>33.055092999721772</v>
      </c>
      <c r="B119" s="118">
        <v>6.1215015245957627E-2</v>
      </c>
      <c r="C119" s="118">
        <v>0.27761005707370567</v>
      </c>
      <c r="D119" s="124">
        <v>5.5222835419041036</v>
      </c>
      <c r="E119" s="124">
        <v>0.94277880027838235</v>
      </c>
      <c r="F119" s="125">
        <v>0.84562189687499167</v>
      </c>
    </row>
    <row r="120" spans="1:6">
      <c r="A120" s="114">
        <v>33.324614080413895</v>
      </c>
      <c r="B120" s="118">
        <v>0.12189259519437613</v>
      </c>
      <c r="C120" s="118">
        <v>0.26393085330771276</v>
      </c>
      <c r="D120" s="124">
        <v>5.2540080616442735</v>
      </c>
      <c r="E120" s="124">
        <v>0.94330472583924951</v>
      </c>
      <c r="F120" s="125">
        <v>0.80454113403822058</v>
      </c>
    </row>
    <row r="121" spans="1:6">
      <c r="A121" s="114">
        <v>32.714788645082912</v>
      </c>
      <c r="B121" s="118">
        <v>0.11967697869243347</v>
      </c>
      <c r="C121" s="118">
        <v>0.26300154764474709</v>
      </c>
      <c r="D121" s="124">
        <v>5.2357614658478653</v>
      </c>
      <c r="E121" s="124">
        <v>0.94378092503275623</v>
      </c>
      <c r="F121" s="125">
        <v>0.80174705060664986</v>
      </c>
    </row>
    <row r="122" spans="1:6">
      <c r="A122" s="114">
        <v>32.150732143602809</v>
      </c>
      <c r="B122" s="118">
        <v>0.12875624808001282</v>
      </c>
      <c r="C122" s="118">
        <v>0.26104916184827537</v>
      </c>
      <c r="D122" s="124">
        <v>5.1974184576348952</v>
      </c>
      <c r="E122" s="124">
        <v>0.94380318516832018</v>
      </c>
      <c r="F122" s="125">
        <v>0.79587562312725513</v>
      </c>
    </row>
    <row r="123" spans="1:6">
      <c r="A123" s="114">
        <v>32.030530301708417</v>
      </c>
      <c r="B123" s="118">
        <v>0.12826985993832382</v>
      </c>
      <c r="C123" s="118">
        <v>0.26175983137332087</v>
      </c>
      <c r="D123" s="124">
        <v>5.2113766775628507</v>
      </c>
      <c r="E123" s="124">
        <v>0.94359559202204069</v>
      </c>
      <c r="F123" s="125">
        <v>0.798013031741447</v>
      </c>
    </row>
    <row r="124" spans="1:6">
      <c r="A124" s="114">
        <v>32.857369505198882</v>
      </c>
      <c r="B124" s="118">
        <v>0.18484747056194198</v>
      </c>
      <c r="C124" s="118">
        <v>0.24879526499366911</v>
      </c>
      <c r="D124" s="124">
        <v>4.956502593681507</v>
      </c>
      <c r="E124" s="124">
        <v>0.94388602458496118</v>
      </c>
      <c r="F124" s="125">
        <v>0.75898441167140562</v>
      </c>
    </row>
    <row r="125" spans="1:6">
      <c r="A125" s="114">
        <v>33.703015265932464</v>
      </c>
      <c r="B125" s="118">
        <v>0.22865538857574325</v>
      </c>
      <c r="C125" s="118">
        <v>0.23916167067731944</v>
      </c>
      <c r="D125" s="124">
        <v>4.766795877515273</v>
      </c>
      <c r="E125" s="124">
        <v>0.94382573302843564</v>
      </c>
      <c r="F125" s="125">
        <v>0.72993480710888736</v>
      </c>
    </row>
    <row r="126" spans="1:6">
      <c r="A126" s="114">
        <v>33.93341608201726</v>
      </c>
      <c r="B126" s="118">
        <v>0.24539630029895157</v>
      </c>
      <c r="C126" s="118">
        <v>0.23714435578488482</v>
      </c>
      <c r="D126" s="124">
        <v>4.7270373152686478</v>
      </c>
      <c r="E126" s="124">
        <v>0.94325496367265338</v>
      </c>
      <c r="F126" s="125">
        <v>0.72384661721988708</v>
      </c>
    </row>
    <row r="127" spans="1:6">
      <c r="A127" s="114">
        <v>33.901178255195624</v>
      </c>
      <c r="B127" s="118">
        <v>0.24304882006381395</v>
      </c>
      <c r="C127" s="118">
        <v>0.23885969274795119</v>
      </c>
      <c r="D127" s="124">
        <v>4.7608450207174542</v>
      </c>
      <c r="E127" s="124">
        <v>0.94289001984632193</v>
      </c>
      <c r="F127" s="125">
        <v>0.72902355820701248</v>
      </c>
    </row>
    <row r="128" spans="1:6">
      <c r="A128" s="114">
        <v>34.85259238941353</v>
      </c>
      <c r="B128" s="118">
        <v>0.25110408580929472</v>
      </c>
      <c r="C128" s="118">
        <v>0.23796920565630963</v>
      </c>
      <c r="D128" s="124">
        <v>4.7432953655535597</v>
      </c>
      <c r="E128" s="124">
        <v>0.9425905491155655</v>
      </c>
      <c r="F128" s="125">
        <v>0.72633619661527538</v>
      </c>
    </row>
    <row r="129" spans="1:6">
      <c r="A129" s="114">
        <v>34.734865549570188</v>
      </c>
      <c r="B129" s="118">
        <v>0.24869976348048511</v>
      </c>
      <c r="C129" s="118">
        <v>0.23996425581732642</v>
      </c>
      <c r="D129" s="124">
        <v>4.7826105921267894</v>
      </c>
      <c r="E129" s="124">
        <v>0.94214071889955187</v>
      </c>
      <c r="F129" s="125">
        <v>0.73235649894467392</v>
      </c>
    </row>
    <row r="130" spans="1:6">
      <c r="A130" s="114">
        <v>35.206359391287776</v>
      </c>
      <c r="B130" s="118">
        <v>0.2305934229014151</v>
      </c>
      <c r="C130" s="118">
        <v>0.24596404904779395</v>
      </c>
      <c r="D130" s="124">
        <v>4.9007772104373517</v>
      </c>
      <c r="E130" s="124">
        <v>0.94153495216410343</v>
      </c>
      <c r="F130" s="125">
        <v>0.75045123804396807</v>
      </c>
    </row>
    <row r="131" spans="1:6">
      <c r="A131" s="114">
        <v>35.579625531720076</v>
      </c>
      <c r="B131" s="118">
        <v>0.19058167318762406</v>
      </c>
      <c r="C131" s="118">
        <v>0.25488223512792979</v>
      </c>
      <c r="D131" s="124">
        <v>5.0762302517630618</v>
      </c>
      <c r="E131" s="124">
        <v>0.94147972967271631</v>
      </c>
      <c r="F131" s="125">
        <v>0.77731819126947665</v>
      </c>
    </row>
    <row r="132" spans="1:6">
      <c r="A132" s="114">
        <v>36.522963212991321</v>
      </c>
      <c r="B132" s="118">
        <v>0.12850386402593403</v>
      </c>
      <c r="C132" s="118">
        <v>0.2650971603963968</v>
      </c>
      <c r="D132" s="124">
        <v>5.2769043502536483</v>
      </c>
      <c r="E132" s="124">
        <v>0.94243420880930551</v>
      </c>
      <c r="F132" s="125">
        <v>0.80804722039875188</v>
      </c>
    </row>
    <row r="133" spans="1:6">
      <c r="A133" s="114">
        <v>36.390459966480122</v>
      </c>
      <c r="B133" s="118">
        <v>0.11214286298653892</v>
      </c>
      <c r="C133" s="118">
        <v>0.26844848482282152</v>
      </c>
      <c r="D133" s="124">
        <v>5.34267230993464</v>
      </c>
      <c r="E133" s="124">
        <v>0.94243060433709036</v>
      </c>
      <c r="F133" s="125">
        <v>0.81811820396868684</v>
      </c>
    </row>
    <row r="134" spans="1:6">
      <c r="A134" s="114">
        <v>35.964856048133498</v>
      </c>
      <c r="B134" s="118">
        <v>0.11037716481355186</v>
      </c>
      <c r="C134" s="118">
        <v>0.27051670133970063</v>
      </c>
      <c r="D134" s="124">
        <v>5.3832425265315171</v>
      </c>
      <c r="E134" s="124">
        <v>0.94183099915022872</v>
      </c>
      <c r="F134" s="125">
        <v>0.8243306816973206</v>
      </c>
    </row>
    <row r="135" spans="1:6">
      <c r="A135" s="114">
        <v>35.198014301357489</v>
      </c>
      <c r="B135" s="118">
        <v>0.12040773239008241</v>
      </c>
      <c r="C135" s="118">
        <v>0.26940090249871623</v>
      </c>
      <c r="D135" s="124">
        <v>5.3613566335652143</v>
      </c>
      <c r="E135" s="124">
        <v>0.94151241145924136</v>
      </c>
      <c r="F135" s="125">
        <v>0.82097931623690346</v>
      </c>
    </row>
    <row r="136" spans="1:6">
      <c r="A136" s="114">
        <v>35.187218989898383</v>
      </c>
      <c r="B136" s="118">
        <v>0.1009575457329351</v>
      </c>
      <c r="C136" s="118">
        <v>0.27246311596760259</v>
      </c>
      <c r="D136" s="124">
        <v>5.4214112160247057</v>
      </c>
      <c r="E136" s="124">
        <v>0.94181072441291025</v>
      </c>
      <c r="F136" s="125">
        <v>0.83017541592104249</v>
      </c>
    </row>
    <row r="137" spans="1:6">
      <c r="A137" s="114">
        <v>34.880820585565914</v>
      </c>
      <c r="B137" s="118">
        <v>8.4140677394284019E-2</v>
      </c>
      <c r="C137" s="118">
        <v>0.27463803501598361</v>
      </c>
      <c r="D137" s="124">
        <v>5.4640466595854136</v>
      </c>
      <c r="E137" s="124">
        <v>0.94222640270132363</v>
      </c>
      <c r="F137" s="125">
        <v>0.83670413984192271</v>
      </c>
    </row>
    <row r="138" spans="1:6">
      <c r="A138" s="114">
        <v>34.807236945583988</v>
      </c>
      <c r="B138" s="118">
        <v>6.7945400355155491E-2</v>
      </c>
      <c r="C138" s="118">
        <v>0.27925963177712632</v>
      </c>
      <c r="D138" s="124">
        <v>5.5545947878254074</v>
      </c>
      <c r="E138" s="124">
        <v>0.94170729981458601</v>
      </c>
      <c r="F138" s="125">
        <v>0.85056968647308717</v>
      </c>
    </row>
    <row r="139" spans="1:6">
      <c r="A139" s="114">
        <v>35.093021211852786</v>
      </c>
      <c r="B139" s="118">
        <v>5.4921529288862403E-2</v>
      </c>
      <c r="C139" s="118">
        <v>0.28126283522683465</v>
      </c>
      <c r="D139" s="124">
        <v>5.5938209537216563</v>
      </c>
      <c r="E139" s="124">
        <v>0.94189677412320771</v>
      </c>
      <c r="F139" s="125">
        <v>0.85657635102781626</v>
      </c>
    </row>
    <row r="140" spans="1:6">
      <c r="A140" s="114">
        <v>35.146686250524084</v>
      </c>
      <c r="B140" s="118">
        <v>5.4349119395696033E-2</v>
      </c>
      <c r="C140" s="118">
        <v>0.2817691235529447</v>
      </c>
      <c r="D140" s="124">
        <v>5.6037328863169602</v>
      </c>
      <c r="E140" s="124">
        <v>0.94175211435983497</v>
      </c>
      <c r="F140" s="125">
        <v>0.85809415560618241</v>
      </c>
    </row>
    <row r="141" spans="1:6">
      <c r="A141" s="114">
        <v>34.812369769631317</v>
      </c>
      <c r="B141" s="118">
        <v>5.5824614155531006E-2</v>
      </c>
      <c r="C141" s="118">
        <v>0.28050721368126963</v>
      </c>
      <c r="D141" s="124">
        <v>5.5790261138495385</v>
      </c>
      <c r="E141" s="124">
        <v>0.94210867432774104</v>
      </c>
      <c r="F141" s="125">
        <v>0.85431083161692634</v>
      </c>
    </row>
    <row r="142" spans="1:6">
      <c r="A142" s="114">
        <v>34.27071049935784</v>
      </c>
      <c r="B142" s="118">
        <v>5.7721101152736896E-2</v>
      </c>
      <c r="C142" s="118">
        <v>0.28035312006893076</v>
      </c>
      <c r="D142" s="124">
        <v>5.5760087802629759</v>
      </c>
      <c r="E142" s="124">
        <v>0.94203107818994802</v>
      </c>
      <c r="F142" s="125">
        <v>0.85384879026544336</v>
      </c>
    </row>
    <row r="143" spans="1:6">
      <c r="A143" s="114">
        <v>34.22144138473309</v>
      </c>
      <c r="B143" s="118">
        <v>5.0443159466489071E-2</v>
      </c>
      <c r="C143" s="118">
        <v>0.28159640006089071</v>
      </c>
      <c r="D143" s="124">
        <v>5.6003514610672367</v>
      </c>
      <c r="E143" s="124">
        <v>0.94209051580585779</v>
      </c>
      <c r="F143" s="125">
        <v>0.85757636125315539</v>
      </c>
    </row>
    <row r="144" spans="1:6">
      <c r="A144" s="114">
        <v>34.642906265222372</v>
      </c>
      <c r="B144" s="118">
        <v>4.243261164550962E-2</v>
      </c>
      <c r="C144" s="118">
        <v>0.2829060086942089</v>
      </c>
      <c r="D144" s="124">
        <v>5.625987373665799</v>
      </c>
      <c r="E144" s="124">
        <v>0.94217497647791437</v>
      </c>
      <c r="F144" s="125">
        <v>0.86150196356517339</v>
      </c>
    </row>
    <row r="145" spans="1:6">
      <c r="A145" s="114">
        <v>34.959224077240229</v>
      </c>
      <c r="B145" s="118">
        <v>4.11154920883713E-2</v>
      </c>
      <c r="C145" s="118">
        <v>0.28354212099436576</v>
      </c>
      <c r="D145" s="124">
        <v>5.6384374069280652</v>
      </c>
      <c r="E145" s="124">
        <v>0.94203386324519878</v>
      </c>
      <c r="F145" s="125">
        <v>0.86340842502509396</v>
      </c>
    </row>
    <row r="146" spans="1:6">
      <c r="A146" s="114">
        <v>34.741302953350768</v>
      </c>
      <c r="B146" s="118">
        <v>3.7573708769426339E-2</v>
      </c>
      <c r="C146" s="118">
        <v>0.28285495871533023</v>
      </c>
      <c r="D146" s="124">
        <v>5.6249881626095855</v>
      </c>
      <c r="E146" s="124">
        <v>0.94253596604578249</v>
      </c>
      <c r="F146" s="125">
        <v>0.8613489553499446</v>
      </c>
    </row>
    <row r="147" spans="1:6">
      <c r="A147" s="114">
        <v>34.315129228362025</v>
      </c>
      <c r="B147" s="118">
        <v>3.7493188208027307E-2</v>
      </c>
      <c r="C147" s="118">
        <v>0.28356181141277842</v>
      </c>
      <c r="D147" s="124">
        <v>5.6388227679954612</v>
      </c>
      <c r="E147" s="124">
        <v>0.94228168609939345</v>
      </c>
      <c r="F147" s="125">
        <v>0.86346743498977996</v>
      </c>
    </row>
    <row r="148" spans="1:6">
      <c r="A148" s="114">
        <v>33.581249925868477</v>
      </c>
      <c r="B148" s="118">
        <v>3.4745140602756457E-2</v>
      </c>
      <c r="C148" s="118">
        <v>0.28454285102313198</v>
      </c>
      <c r="D148" s="124">
        <v>5.6580210783579954</v>
      </c>
      <c r="E148" s="124">
        <v>0.94211341167759766</v>
      </c>
      <c r="F148" s="125">
        <v>0.86640725354534132</v>
      </c>
    </row>
    <row r="149" spans="1:6">
      <c r="A149" s="114">
        <v>33.490300128823925</v>
      </c>
      <c r="B149" s="118">
        <v>3.3123553973550865E-2</v>
      </c>
      <c r="C149" s="118">
        <v>0.28526629298742562</v>
      </c>
      <c r="D149" s="124">
        <v>5.6721763431501948</v>
      </c>
      <c r="E149" s="124">
        <v>0.9419600494514071</v>
      </c>
      <c r="F149" s="125">
        <v>0.8685748354475592</v>
      </c>
    </row>
    <row r="150" spans="1:6">
      <c r="A150" s="114">
        <v>33.612859002777995</v>
      </c>
      <c r="B150" s="118">
        <v>3.2391071777706032E-2</v>
      </c>
      <c r="C150" s="118">
        <v>0.28466680344524653</v>
      </c>
      <c r="D150" s="124">
        <v>5.6604465221222071</v>
      </c>
      <c r="E150" s="124">
        <v>0.9422333185089975</v>
      </c>
      <c r="F150" s="125">
        <v>0.86677865938517062</v>
      </c>
    </row>
    <row r="151" spans="1:6">
      <c r="A151" s="114">
        <v>34.77161695763359</v>
      </c>
      <c r="B151" s="118">
        <v>3.7517840515911532E-2</v>
      </c>
      <c r="C151" s="118">
        <v>0.28298812955853236</v>
      </c>
      <c r="D151" s="124">
        <v>5.6275947232579115</v>
      </c>
      <c r="E151" s="124">
        <v>0.94249096904098251</v>
      </c>
      <c r="F151" s="125">
        <v>0.86174809544172581</v>
      </c>
    </row>
    <row r="152" spans="1:6">
      <c r="A152" s="114">
        <v>35.225034957715742</v>
      </c>
      <c r="B152" s="118">
        <v>4.1192151741884987E-2</v>
      </c>
      <c r="C152" s="118">
        <v>0.28275998447533229</v>
      </c>
      <c r="D152" s="124">
        <v>5.6231291908708512</v>
      </c>
      <c r="E152" s="124">
        <v>0.94231597343307028</v>
      </c>
      <c r="F152" s="125">
        <v>0.86106429281930552</v>
      </c>
    </row>
    <row r="153" spans="1:6">
      <c r="A153" s="114">
        <v>34.669698421355442</v>
      </c>
      <c r="B153" s="118">
        <v>4.2589417153434117E-2</v>
      </c>
      <c r="C153" s="118">
        <v>0.28309921302060892</v>
      </c>
      <c r="D153" s="124">
        <v>5.6297689219391573</v>
      </c>
      <c r="E153" s="124">
        <v>0.9420929506577127</v>
      </c>
      <c r="F153" s="125">
        <v>0.8620810283668584</v>
      </c>
    </row>
    <row r="154" spans="1:6">
      <c r="A154" s="114">
        <v>33.860307592636858</v>
      </c>
      <c r="B154" s="118">
        <v>3.8275735874704599E-2</v>
      </c>
      <c r="C154" s="118">
        <v>0.28406382844525546</v>
      </c>
      <c r="D154" s="124">
        <v>5.64864731113577</v>
      </c>
      <c r="E154" s="124">
        <v>0.94204163350263181</v>
      </c>
      <c r="F154" s="125">
        <v>0.86497185770607055</v>
      </c>
    </row>
    <row r="155" spans="1:6">
      <c r="A155" s="114">
        <v>33.837647307956821</v>
      </c>
      <c r="B155" s="118">
        <v>3.6864378463670591E-2</v>
      </c>
      <c r="C155" s="118">
        <v>0.28430597037184707</v>
      </c>
      <c r="D155" s="124">
        <v>5.6533857666663225</v>
      </c>
      <c r="E155" s="124">
        <v>0.94205167946699886</v>
      </c>
      <c r="F155" s="125">
        <v>0.86569745278346888</v>
      </c>
    </row>
    <row r="156" spans="1:6">
      <c r="A156" s="114">
        <v>34.63055411720277</v>
      </c>
      <c r="B156" s="118">
        <v>3.4783167953934852E-2</v>
      </c>
      <c r="C156" s="118">
        <v>0.28319675838232528</v>
      </c>
      <c r="D156" s="124">
        <v>5.6316781107091014</v>
      </c>
      <c r="E156" s="124">
        <v>0.94260686435111884</v>
      </c>
      <c r="F156" s="125">
        <v>0.86237338058254642</v>
      </c>
    </row>
    <row r="157" spans="1:6">
      <c r="A157" s="114">
        <v>34.323265399603379</v>
      </c>
      <c r="B157" s="118">
        <v>3.1996791308613944E-2</v>
      </c>
      <c r="C157" s="118">
        <v>0.28316972016646424</v>
      </c>
      <c r="D157" s="124">
        <v>5.6311489132887766</v>
      </c>
      <c r="E157" s="124">
        <v>0.94281304593046433</v>
      </c>
      <c r="F157" s="125">
        <v>0.86229234509731623</v>
      </c>
    </row>
    <row r="158" spans="1:6">
      <c r="A158" s="114">
        <v>34.300608482832061</v>
      </c>
      <c r="B158" s="118">
        <v>3.1908925154016263E-2</v>
      </c>
      <c r="C158" s="118">
        <v>0.28227499334991119</v>
      </c>
      <c r="D158" s="124">
        <v>5.6136357910290373</v>
      </c>
      <c r="E158" s="124">
        <v>0.94314793043662415</v>
      </c>
      <c r="F158" s="125">
        <v>0.8596105777535884</v>
      </c>
    </row>
    <row r="159" spans="1:6">
      <c r="A159" s="114">
        <v>34.413541692816047</v>
      </c>
      <c r="B159" s="118">
        <v>3.3540609300084831E-2</v>
      </c>
      <c r="C159" s="118">
        <v>0.2823618097789739</v>
      </c>
      <c r="D159" s="124">
        <v>5.6153352251075228</v>
      </c>
      <c r="E159" s="124">
        <v>0.9430011245906057</v>
      </c>
      <c r="F159" s="125">
        <v>0.85987081043779556</v>
      </c>
    </row>
    <row r="160" spans="1:6">
      <c r="A160" s="114">
        <v>33.921902012546937</v>
      </c>
      <c r="B160" s="118">
        <v>3.0748278124053351E-2</v>
      </c>
      <c r="C160" s="118">
        <v>0.28265528180414595</v>
      </c>
      <c r="D160" s="124">
        <v>5.6210797661884291</v>
      </c>
      <c r="E160" s="124">
        <v>0.94309009028727797</v>
      </c>
      <c r="F160" s="125">
        <v>0.86075046641501063</v>
      </c>
    </row>
    <row r="161" spans="1:6">
      <c r="A161" s="114">
        <v>33.955867392510847</v>
      </c>
      <c r="B161" s="118">
        <v>3.5709611586595122E-2</v>
      </c>
      <c r="C161" s="118">
        <v>0.28135764708920113</v>
      </c>
      <c r="D161" s="124">
        <v>5.595677210094717</v>
      </c>
      <c r="E161" s="124">
        <v>0.943216148211237</v>
      </c>
      <c r="F161" s="125">
        <v>0.85686059775715628</v>
      </c>
    </row>
    <row r="162" spans="1:6" ht="16.5" thickBot="1">
      <c r="A162" s="116">
        <v>33.894140416788197</v>
      </c>
      <c r="B162" s="119">
        <v>3.9408268843937687E-2</v>
      </c>
      <c r="C162" s="119">
        <v>0.2801956319079682</v>
      </c>
      <c r="D162" s="126">
        <v>5.5729248978708688</v>
      </c>
      <c r="E162" s="126">
        <v>0.94337960494577755</v>
      </c>
      <c r="F162" s="127">
        <v>0.8533765583602243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98"/>
  <sheetViews>
    <sheetView workbookViewId="0">
      <selection activeCell="G19" sqref="G19"/>
    </sheetView>
  </sheetViews>
  <sheetFormatPr defaultRowHeight="15.75"/>
  <sheetData>
    <row r="1" spans="1:33" s="128" customFormat="1" ht="16.5" thickBot="1">
      <c r="B1" s="128" t="s">
        <v>60</v>
      </c>
      <c r="O1" s="128" t="s">
        <v>61</v>
      </c>
      <c r="W1" s="128" t="s">
        <v>59</v>
      </c>
      <c r="AD1" s="128" t="s">
        <v>58</v>
      </c>
    </row>
    <row r="2" spans="1:33" s="120" customFormat="1" ht="16.5" thickBot="1">
      <c r="A2" s="122" t="s">
        <v>26</v>
      </c>
      <c r="B2" s="121" t="s">
        <v>31</v>
      </c>
      <c r="C2" s="121" t="s">
        <v>17</v>
      </c>
      <c r="D2" s="121" t="s">
        <v>34</v>
      </c>
      <c r="E2" s="123" t="s">
        <v>35</v>
      </c>
      <c r="F2" s="123" t="s">
        <v>36</v>
      </c>
      <c r="H2" s="132">
        <v>-40</v>
      </c>
      <c r="N2" s="129" t="s">
        <v>26</v>
      </c>
      <c r="O2" s="130" t="s">
        <v>31</v>
      </c>
      <c r="P2" s="130" t="s">
        <v>17</v>
      </c>
      <c r="Q2" s="130" t="s">
        <v>34</v>
      </c>
      <c r="R2" s="131" t="s">
        <v>35</v>
      </c>
      <c r="S2" s="131" t="s">
        <v>36</v>
      </c>
      <c r="U2" s="138" t="s">
        <v>26</v>
      </c>
      <c r="V2" s="138" t="s">
        <v>31</v>
      </c>
      <c r="W2" s="138" t="s">
        <v>17</v>
      </c>
      <c r="X2" s="138" t="s">
        <v>34</v>
      </c>
      <c r="Y2" s="138" t="s">
        <v>35</v>
      </c>
      <c r="Z2" s="138" t="s">
        <v>57</v>
      </c>
      <c r="AB2" s="139">
        <v>35.719523819999999</v>
      </c>
      <c r="AC2" s="139">
        <v>6.1802647000000002E-2</v>
      </c>
      <c r="AD2" s="139">
        <v>0.261247218</v>
      </c>
      <c r="AE2" s="139">
        <v>5.2009180219999998</v>
      </c>
      <c r="AF2" s="139">
        <v>0.94818159099999999</v>
      </c>
      <c r="AG2" s="139">
        <v>0.76583327400000001</v>
      </c>
    </row>
    <row r="3" spans="1:33">
      <c r="A3">
        <f>('Fouled-1'!A2+'Fouled-2'!A2)/2</f>
        <v>34.454956967728258</v>
      </c>
      <c r="B3">
        <f>('Fouled-1'!B2+'Fouled-2'!B2)/2</f>
        <v>7.2774357750940682E-2</v>
      </c>
      <c r="C3">
        <f>('Fouled-1'!C2+'Fouled-2'!C2)/2</f>
        <v>0.26576233212503325</v>
      </c>
      <c r="D3">
        <f>('Fouled-1'!D2+'Fouled-2'!D2)/2</f>
        <v>5.2899584530387767</v>
      </c>
      <c r="E3">
        <f>('Fouled-1'!E2+'Fouled-2'!E2)/2</f>
        <v>0.94610408809434765</v>
      </c>
      <c r="F3">
        <f>('Fouled-1'!F2+'Fouled-2'!F2)/2</f>
        <v>0.8113259892142064</v>
      </c>
      <c r="H3" s="133">
        <v>-39</v>
      </c>
      <c r="N3" s="128">
        <v>34.335374249361529</v>
      </c>
      <c r="O3" s="128">
        <v>5.587902894367916E-2</v>
      </c>
      <c r="P3" s="128">
        <v>0.27202357969940905</v>
      </c>
      <c r="Q3" s="128">
        <v>5.412791802128921</v>
      </c>
      <c r="R3" s="128">
        <v>0.94504709178614332</v>
      </c>
      <c r="S3" s="128">
        <v>0.82956609522288938</v>
      </c>
      <c r="U3" s="138">
        <v>33.509933971623212</v>
      </c>
      <c r="V3" s="138">
        <v>3.5841264189961357E-2</v>
      </c>
      <c r="W3" s="138">
        <v>0.26047288693157949</v>
      </c>
      <c r="X3" s="138">
        <v>5.1860969734244904</v>
      </c>
      <c r="Y3" s="138">
        <v>0.95032340641004853</v>
      </c>
      <c r="Z3" s="138">
        <v>0.78360178812931847</v>
      </c>
      <c r="AB3" s="139">
        <v>35.759464950000002</v>
      </c>
      <c r="AC3" s="139">
        <v>6.3075633000000006E-2</v>
      </c>
      <c r="AD3" s="139">
        <v>0.26191365900000002</v>
      </c>
      <c r="AE3" s="139">
        <v>5.213937059</v>
      </c>
      <c r="AF3" s="139">
        <v>0.94789374400000004</v>
      </c>
      <c r="AG3" s="139">
        <v>0.76771409800000001</v>
      </c>
    </row>
    <row r="4" spans="1:33">
      <c r="A4" s="120">
        <f>('Fouled-1'!A3+'Fouled-2'!A3)/2</f>
        <v>34.75563292203546</v>
      </c>
      <c r="B4" s="120">
        <f>('Fouled-1'!B3+'Fouled-2'!B3)/2</f>
        <v>4.9743129798744214E-2</v>
      </c>
      <c r="C4" s="120">
        <f>('Fouled-1'!C3+'Fouled-2'!C3)/2</f>
        <v>0.26903327673619848</v>
      </c>
      <c r="D4" s="120">
        <f>('Fouled-1'!D3+'Fouled-2'!D3)/2</f>
        <v>5.3541433063302373</v>
      </c>
      <c r="E4" s="120">
        <f>('Fouled-1'!E3+'Fouled-2'!E3)/2</f>
        <v>0.94659479208468689</v>
      </c>
      <c r="F4" s="120">
        <f>('Fouled-1'!F3+'Fouled-2'!F3)/2</f>
        <v>0.82116911026501938</v>
      </c>
      <c r="H4" s="133">
        <v>-38</v>
      </c>
      <c r="N4" s="128">
        <v>34.49592353627542</v>
      </c>
      <c r="O4" s="128">
        <v>5.0015185591126873E-2</v>
      </c>
      <c r="P4" s="128">
        <v>0.27269552880718206</v>
      </c>
      <c r="Q4" s="128">
        <v>5.4259679710984132</v>
      </c>
      <c r="R4" s="128">
        <v>0.94522655358784835</v>
      </c>
      <c r="S4" s="128">
        <v>0.83158607779533633</v>
      </c>
      <c r="U4" s="138">
        <v>33.192882230857109</v>
      </c>
      <c r="V4" s="138">
        <v>3.9369858079221526E-2</v>
      </c>
      <c r="W4" s="138">
        <v>0.26035605827495334</v>
      </c>
      <c r="X4" s="138">
        <v>5.1838037721566108</v>
      </c>
      <c r="Y4" s="138">
        <v>0.95009889158565974</v>
      </c>
      <c r="Z4" s="138">
        <v>0.78329258930686474</v>
      </c>
      <c r="AB4" s="139">
        <v>35.966184149999997</v>
      </c>
      <c r="AC4" s="139">
        <v>5.8072268000000003E-2</v>
      </c>
      <c r="AD4" s="139">
        <v>0.26311944100000001</v>
      </c>
      <c r="AE4" s="139">
        <v>5.2376185980000001</v>
      </c>
      <c r="AF4" s="139">
        <v>0.94781901199999996</v>
      </c>
      <c r="AG4" s="139">
        <v>0.77123636100000004</v>
      </c>
    </row>
    <row r="5" spans="1:33">
      <c r="A5" s="120">
        <f>('Fouled-1'!A4+'Fouled-2'!A4)/2</f>
        <v>34.753497932036062</v>
      </c>
      <c r="B5" s="120">
        <f>('Fouled-1'!B4+'Fouled-2'!B4)/2</f>
        <v>4.6090601018403933E-2</v>
      </c>
      <c r="C5" s="120">
        <f>('Fouled-1'!C4+'Fouled-2'!C4)/2</f>
        <v>0.2694187377662457</v>
      </c>
      <c r="D5" s="120">
        <f>('Fouled-1'!D4+'Fouled-2'!D4)/2</f>
        <v>5.3617064256310831</v>
      </c>
      <c r="E5" s="120">
        <f>('Fouled-1'!E4+'Fouled-2'!E4)/2</f>
        <v>0.94671865225733398</v>
      </c>
      <c r="F5" s="120">
        <f>('Fouled-1'!F4+'Fouled-2'!F4)/2</f>
        <v>0.82232518718304337</v>
      </c>
      <c r="H5" s="133">
        <v>-37</v>
      </c>
      <c r="N5" s="128">
        <v>34.778895422039</v>
      </c>
      <c r="O5" s="128">
        <v>4.0585776006565877E-2</v>
      </c>
      <c r="P5" s="128">
        <v>0.27367054800711188</v>
      </c>
      <c r="Q5" s="128">
        <v>5.4450825494299959</v>
      </c>
      <c r="R5" s="128">
        <v>0.94555127935693184</v>
      </c>
      <c r="S5" s="128">
        <v>0.83451540801123913</v>
      </c>
      <c r="U5" s="138">
        <v>32.677761311306561</v>
      </c>
      <c r="V5" s="138">
        <v>3.6854263881509808E-2</v>
      </c>
      <c r="W5" s="138">
        <v>0.26077122836438704</v>
      </c>
      <c r="X5" s="138">
        <v>5.1919591200469402</v>
      </c>
      <c r="Y5" s="138">
        <v>0.95014420085033735</v>
      </c>
      <c r="Z5" s="138">
        <v>0.78452987892287318</v>
      </c>
      <c r="AB5" s="139">
        <v>35.561312549999997</v>
      </c>
      <c r="AC5" s="139">
        <v>6.0347611000000002E-2</v>
      </c>
      <c r="AD5" s="139">
        <v>0.262279867</v>
      </c>
      <c r="AE5" s="139">
        <v>5.2216733709999996</v>
      </c>
      <c r="AF5" s="139">
        <v>0.94795843000000002</v>
      </c>
      <c r="AG5" s="139">
        <v>0.76886648000000002</v>
      </c>
    </row>
    <row r="6" spans="1:33">
      <c r="A6" s="120">
        <f>('Fouled-1'!A5+'Fouled-2'!A5)/2</f>
        <v>34.397497833499799</v>
      </c>
      <c r="B6" s="120">
        <f>('Fouled-1'!B5+'Fouled-2'!B5)/2</f>
        <v>5.1750416542565597E-2</v>
      </c>
      <c r="C6" s="120">
        <f>('Fouled-1'!C5+'Fouled-2'!C5)/2</f>
        <v>0.26820146224052283</v>
      </c>
      <c r="D6" s="120">
        <f>('Fouled-1'!D5+'Fouled-2'!D5)/2</f>
        <v>5.3378258057733756</v>
      </c>
      <c r="E6" s="120">
        <f>('Fouled-1'!E5+'Fouled-2'!E5)/2</f>
        <v>0.94674492684282829</v>
      </c>
      <c r="F6" s="120">
        <f>('Fouled-1'!F5+'Fouled-2'!F5)/2</f>
        <v>0.81866131253614394</v>
      </c>
      <c r="H6" s="133">
        <v>-36</v>
      </c>
      <c r="N6" s="128">
        <v>34.95190285070926</v>
      </c>
      <c r="O6" s="128">
        <v>3.7651442047886188E-2</v>
      </c>
      <c r="P6" s="128">
        <v>0.27296640459773125</v>
      </c>
      <c r="Q6" s="128">
        <v>5.4312758633901161</v>
      </c>
      <c r="R6" s="128">
        <v>0.9460102325498454</v>
      </c>
      <c r="S6" s="128">
        <v>0.83240038489078561</v>
      </c>
      <c r="U6" s="138">
        <v>33.04022116805718</v>
      </c>
      <c r="V6" s="138">
        <v>3.5725396329029692E-2</v>
      </c>
      <c r="W6" s="138">
        <v>0.25987837500213284</v>
      </c>
      <c r="X6" s="138">
        <v>5.1744194100404233</v>
      </c>
      <c r="Y6" s="138">
        <v>0.95053366600772149</v>
      </c>
      <c r="Z6" s="138">
        <v>0.78188997562891482</v>
      </c>
      <c r="AB6" s="139">
        <v>35.404337779999999</v>
      </c>
      <c r="AC6" s="139">
        <v>6.0660125000000002E-2</v>
      </c>
      <c r="AD6" s="139">
        <v>0.26164158700000001</v>
      </c>
      <c r="AE6" s="139">
        <v>5.2092574320000002</v>
      </c>
      <c r="AF6" s="139">
        <v>0.94813769199999998</v>
      </c>
      <c r="AG6" s="139">
        <v>0.76701700799999994</v>
      </c>
    </row>
    <row r="7" spans="1:33">
      <c r="A7" s="120">
        <f>('Fouled-1'!A6+'Fouled-2'!A6)/2</f>
        <v>33.881998782295682</v>
      </c>
      <c r="B7" s="120">
        <f>('Fouled-1'!B6+'Fouled-2'!B6)/2</f>
        <v>5.8393967498342504E-2</v>
      </c>
      <c r="C7" s="120">
        <f>('Fouled-1'!C6+'Fouled-2'!C6)/2</f>
        <v>0.26745441587387697</v>
      </c>
      <c r="D7" s="120">
        <f>('Fouled-1'!D6+'Fouled-2'!D6)/2</f>
        <v>5.3231632488912997</v>
      </c>
      <c r="E7" s="120">
        <f>('Fouled-1'!E6+'Fouled-2'!E6)/2</f>
        <v>0.94653282514368586</v>
      </c>
      <c r="F7" s="120">
        <f>('Fouled-1'!F6+'Fouled-2'!F6)/2</f>
        <v>0.81640467882434731</v>
      </c>
      <c r="H7" s="133">
        <v>-35</v>
      </c>
      <c r="N7" s="128">
        <v>34.681418240153008</v>
      </c>
      <c r="O7" s="128">
        <v>3.882748886706875E-2</v>
      </c>
      <c r="P7" s="128">
        <v>0.27373990442647711</v>
      </c>
      <c r="Q7" s="128">
        <v>5.4464415239269659</v>
      </c>
      <c r="R7" s="128">
        <v>0.94565093608443229</v>
      </c>
      <c r="S7" s="128">
        <v>0.83472425723603028</v>
      </c>
      <c r="U7" s="138">
        <v>32.799919348126892</v>
      </c>
      <c r="V7" s="138">
        <v>3.0489223651302823E-2</v>
      </c>
      <c r="W7" s="138">
        <v>0.26109168552617079</v>
      </c>
      <c r="X7" s="138">
        <v>5.1982535765380895</v>
      </c>
      <c r="Y7" s="138">
        <v>0.95051308549215907</v>
      </c>
      <c r="Z7" s="138">
        <v>0.78546536589792104</v>
      </c>
      <c r="AB7" s="139">
        <v>35.191196339999998</v>
      </c>
      <c r="AC7" s="139">
        <v>6.0539836E-2</v>
      </c>
      <c r="AD7" s="139">
        <v>0.26107856699999998</v>
      </c>
      <c r="AE7" s="139">
        <v>5.1979732829999996</v>
      </c>
      <c r="AF7" s="139">
        <v>0.94831932100000005</v>
      </c>
      <c r="AG7" s="139">
        <v>0.76540158599999997</v>
      </c>
    </row>
    <row r="8" spans="1:33">
      <c r="A8" s="120">
        <f>('Fouled-1'!A7+'Fouled-2'!A7)/2</f>
        <v>33.55974213368998</v>
      </c>
      <c r="B8" s="120">
        <f>('Fouled-1'!B7+'Fouled-2'!B7)/2</f>
        <v>5.4349005111263046E-2</v>
      </c>
      <c r="C8" s="120">
        <f>('Fouled-1'!C7+'Fouled-2'!C7)/2</f>
        <v>0.26833260505852086</v>
      </c>
      <c r="D8" s="120">
        <f>('Fouled-1'!D7+'Fouled-2'!D7)/2</f>
        <v>5.3403980624805003</v>
      </c>
      <c r="E8" s="120">
        <f>('Fouled-1'!E7+'Fouled-2'!E7)/2</f>
        <v>0.94651406144480665</v>
      </c>
      <c r="F8" s="120">
        <f>('Fouled-1'!F7+'Fouled-2'!F7)/2</f>
        <v>0.81905285102369829</v>
      </c>
      <c r="H8" s="133">
        <v>-34</v>
      </c>
      <c r="N8" s="128">
        <v>34.386696127484235</v>
      </c>
      <c r="O8" s="128">
        <v>4.2588953017147324E-2</v>
      </c>
      <c r="P8" s="128">
        <v>0.27341031354573275</v>
      </c>
      <c r="Q8" s="128">
        <v>5.4399804440687207</v>
      </c>
      <c r="R8" s="128">
        <v>0.94550016260633185</v>
      </c>
      <c r="S8" s="128">
        <v>0.83373404714703825</v>
      </c>
      <c r="U8" s="138">
        <v>32.999528319034951</v>
      </c>
      <c r="V8" s="138">
        <v>2.933093770344327E-2</v>
      </c>
      <c r="W8" s="138">
        <v>0.26076533001154373</v>
      </c>
      <c r="X8" s="138">
        <v>5.1918430389529053</v>
      </c>
      <c r="Y8" s="138">
        <v>0.95071329592100806</v>
      </c>
      <c r="Z8" s="138">
        <v>0.78449245565176073</v>
      </c>
      <c r="AB8" s="139">
        <v>35.300102559999999</v>
      </c>
      <c r="AC8" s="139">
        <v>5.7818771999999997E-2</v>
      </c>
      <c r="AD8" s="139">
        <v>0.26223074499999999</v>
      </c>
      <c r="AE8" s="139">
        <v>5.2208906119999998</v>
      </c>
      <c r="AF8" s="139">
        <v>0.94816023299999996</v>
      </c>
      <c r="AG8" s="139">
        <v>0.76876901600000003</v>
      </c>
    </row>
    <row r="9" spans="1:33">
      <c r="A9" s="120">
        <f>('Fouled-1'!A8+'Fouled-2'!A8)/2</f>
        <v>33.804251256186973</v>
      </c>
      <c r="B9" s="120">
        <f>('Fouled-1'!B8+'Fouled-2'!B8)/2</f>
        <v>4.5381993023026146E-2</v>
      </c>
      <c r="C9" s="120">
        <f>('Fouled-1'!C8+'Fouled-2'!C8)/2</f>
        <v>0.27034566310196639</v>
      </c>
      <c r="D9" s="120">
        <f>('Fouled-1'!D8+'Fouled-2'!D8)/2</f>
        <v>5.3798869561854659</v>
      </c>
      <c r="E9" s="120">
        <f>('Fouled-1'!E8+'Fouled-2'!E8)/2</f>
        <v>0.94644130995619813</v>
      </c>
      <c r="F9" s="120">
        <f>('Fouled-1'!F8+'Fouled-2'!F8)/2</f>
        <v>0.82510879293385764</v>
      </c>
      <c r="H9" s="133">
        <v>-33</v>
      </c>
      <c r="N9" s="128">
        <v>33.961389167942841</v>
      </c>
      <c r="O9" s="128">
        <v>3.9086384805912144E-2</v>
      </c>
      <c r="P9" s="128">
        <v>0.27354723424199223</v>
      </c>
      <c r="Q9" s="128">
        <v>5.4426648444232626</v>
      </c>
      <c r="R9" s="128">
        <v>0.94570107883789234</v>
      </c>
      <c r="S9" s="128">
        <v>0.83414467420822602</v>
      </c>
      <c r="U9" s="138">
        <v>33.38100577121584</v>
      </c>
      <c r="V9" s="138">
        <v>3.077783976867807E-2</v>
      </c>
      <c r="W9" s="138">
        <v>0.26045036811653999</v>
      </c>
      <c r="X9" s="138">
        <v>5.1856558644575177</v>
      </c>
      <c r="Y9" s="138">
        <v>0.95071346114903088</v>
      </c>
      <c r="Z9" s="138">
        <v>0.78355171316509498</v>
      </c>
      <c r="AB9" s="139">
        <v>35.394229680000002</v>
      </c>
      <c r="AC9" s="139">
        <v>5.7321156999999998E-2</v>
      </c>
      <c r="AD9" s="139">
        <v>0.262534141</v>
      </c>
      <c r="AE9" s="139">
        <v>5.2268352770000002</v>
      </c>
      <c r="AF9" s="139">
        <v>0.94808304600000004</v>
      </c>
      <c r="AG9" s="139">
        <v>0.76965656800000004</v>
      </c>
    </row>
    <row r="10" spans="1:33">
      <c r="A10" s="120">
        <f>('Fouled-1'!A9+'Fouled-2'!A9)/2</f>
        <v>34.045120821280236</v>
      </c>
      <c r="B10" s="120">
        <f>('Fouled-1'!B9+'Fouled-2'!B9)/2</f>
        <v>3.520682546213641E-2</v>
      </c>
      <c r="C10" s="120">
        <f>('Fouled-1'!C9+'Fouled-2'!C9)/2</f>
        <v>0.27214395747604425</v>
      </c>
      <c r="D10" s="120">
        <f>('Fouled-1'!D9+'Fouled-2'!D9)/2</f>
        <v>5.4151534181534444</v>
      </c>
      <c r="E10" s="120">
        <f>('Fouled-1'!E9+'Fouled-2'!E9)/2</f>
        <v>0.94652547067608939</v>
      </c>
      <c r="F10" s="120">
        <f>('Fouled-1'!F9+'Fouled-2'!F9)/2</f>
        <v>0.83052131146855734</v>
      </c>
      <c r="H10" s="133">
        <v>-32</v>
      </c>
      <c r="N10" s="128">
        <v>33.925035865756627</v>
      </c>
      <c r="O10" s="128">
        <v>3.7864939235854073E-2</v>
      </c>
      <c r="P10" s="128">
        <v>0.27312558055155639</v>
      </c>
      <c r="Q10" s="128">
        <v>5.4343989171022207</v>
      </c>
      <c r="R10" s="128">
        <v>0.9459386850384508</v>
      </c>
      <c r="S10" s="128">
        <v>0.83287788879254843</v>
      </c>
      <c r="U10" s="138">
        <v>33.680871742449085</v>
      </c>
      <c r="V10" s="138">
        <v>3.0903405976935132E-2</v>
      </c>
      <c r="W10" s="138">
        <v>0.25932378505102055</v>
      </c>
      <c r="X10" s="138">
        <v>5.1635236009712591</v>
      </c>
      <c r="Y10" s="138">
        <v>0.95108691153789127</v>
      </c>
      <c r="Z10" s="138">
        <v>0.78020880119939651</v>
      </c>
      <c r="AB10" s="139">
        <v>35.466871150000003</v>
      </c>
      <c r="AC10" s="139">
        <v>5.7276777000000001E-2</v>
      </c>
      <c r="AD10" s="139">
        <v>0.26256990099999999</v>
      </c>
      <c r="AE10" s="139">
        <v>5.2270375729999996</v>
      </c>
      <c r="AF10" s="139">
        <v>0.94805578099999999</v>
      </c>
      <c r="AG10" s="139">
        <v>0.76965986399999997</v>
      </c>
    </row>
    <row r="11" spans="1:33">
      <c r="A11" s="120">
        <f>('Fouled-1'!A10+'Fouled-2'!A10)/2</f>
        <v>34.306691382205862</v>
      </c>
      <c r="B11" s="120">
        <f>('Fouled-1'!B10+'Fouled-2'!B10)/2</f>
        <v>3.3708501509784369E-2</v>
      </c>
      <c r="C11" s="120">
        <f>('Fouled-1'!C10+'Fouled-2'!C10)/2</f>
        <v>0.27273413249210143</v>
      </c>
      <c r="D11" s="120">
        <f>('Fouled-1'!D10+'Fouled-2'!D10)/2</f>
        <v>5.426723730310151</v>
      </c>
      <c r="E11" s="120">
        <f>('Fouled-1'!E10+'Fouled-2'!E10)/2</f>
        <v>0.94642108138797343</v>
      </c>
      <c r="F11" s="120">
        <f>('Fouled-1'!F10+'Fouled-2'!F10)/2</f>
        <v>0.8322919433858712</v>
      </c>
      <c r="H11" s="133">
        <v>-31</v>
      </c>
      <c r="N11" s="128">
        <v>34.406956559072746</v>
      </c>
      <c r="O11" s="128">
        <v>3.3870776903157415E-2</v>
      </c>
      <c r="P11" s="128">
        <v>0.27335661861875693</v>
      </c>
      <c r="Q11" s="128">
        <v>5.4389280002335898</v>
      </c>
      <c r="R11" s="128">
        <v>0.9461414072071328</v>
      </c>
      <c r="S11" s="128">
        <v>0.83357192798824553</v>
      </c>
      <c r="U11" s="138">
        <v>33.558599699719586</v>
      </c>
      <c r="V11" s="138">
        <v>3.19761911583024E-2</v>
      </c>
      <c r="W11" s="138">
        <v>0.25976993876722343</v>
      </c>
      <c r="X11" s="138">
        <v>5.1722888980581088</v>
      </c>
      <c r="Y11" s="138">
        <v>0.95085400238209128</v>
      </c>
      <c r="Z11" s="138">
        <v>0.78153148308281084</v>
      </c>
      <c r="AB11" s="139">
        <v>35.396660369999999</v>
      </c>
      <c r="AC11" s="139">
        <v>5.6690296000000001E-2</v>
      </c>
      <c r="AD11" s="139">
        <v>0.26199847300000001</v>
      </c>
      <c r="AE11" s="139">
        <v>5.2165247299999997</v>
      </c>
      <c r="AF11" s="139">
        <v>0.94827545199999996</v>
      </c>
      <c r="AG11" s="139">
        <v>0.76813134500000002</v>
      </c>
    </row>
    <row r="12" spans="1:33">
      <c r="A12" s="120">
        <f>('Fouled-1'!A11+'Fouled-2'!A11)/2</f>
        <v>34.227565732638283</v>
      </c>
      <c r="B12" s="120">
        <f>('Fouled-1'!B11+'Fouled-2'!B11)/2</f>
        <v>3.3523454898767222E-2</v>
      </c>
      <c r="C12" s="120">
        <f>('Fouled-1'!C11+'Fouled-2'!C11)/2</f>
        <v>0.27313116495198475</v>
      </c>
      <c r="D12" s="120">
        <f>('Fouled-1'!D11+'Fouled-2'!D11)/2</f>
        <v>5.4345078424484541</v>
      </c>
      <c r="E12" s="120">
        <f>('Fouled-1'!E11+'Fouled-2'!E11)/2</f>
        <v>0.94629273358770449</v>
      </c>
      <c r="F12" s="120">
        <f>('Fouled-1'!F11+'Fouled-2'!F11)/2</f>
        <v>0.83348619918962896</v>
      </c>
      <c r="H12" s="133">
        <v>-30</v>
      </c>
      <c r="N12" s="128">
        <v>34.730757587674127</v>
      </c>
      <c r="O12" s="128">
        <v>3.3495804965906067E-2</v>
      </c>
      <c r="P12" s="128">
        <v>0.2729685440850414</v>
      </c>
      <c r="Q12" s="128">
        <v>5.4313203994938686</v>
      </c>
      <c r="R12" s="128">
        <v>0.94630680527596267</v>
      </c>
      <c r="S12" s="128">
        <v>0.83240615276208429</v>
      </c>
      <c r="U12" s="138">
        <v>32.724628570421132</v>
      </c>
      <c r="V12" s="138">
        <v>2.8073726606575443E-2</v>
      </c>
      <c r="W12" s="138">
        <v>0.26088960790719284</v>
      </c>
      <c r="X12" s="138">
        <v>5.1942843448509279</v>
      </c>
      <c r="Y12" s="138">
        <v>0.95076283989126242</v>
      </c>
      <c r="Z12" s="138">
        <v>0.78486628264686265</v>
      </c>
      <c r="AB12" s="139">
        <v>35.326722119999999</v>
      </c>
      <c r="AC12" s="139">
        <v>5.7188185000000002E-2</v>
      </c>
      <c r="AD12" s="139">
        <v>0.261866559</v>
      </c>
      <c r="AE12" s="139">
        <v>5.2136158310000003</v>
      </c>
      <c r="AF12" s="139">
        <v>0.94829270499999996</v>
      </c>
      <c r="AG12" s="139">
        <v>0.76769470100000003</v>
      </c>
    </row>
    <row r="13" spans="1:33">
      <c r="A13" s="120">
        <f>('Fouled-1'!A12+'Fouled-2'!A12)/2</f>
        <v>34.289097697212028</v>
      </c>
      <c r="B13" s="120">
        <f>('Fouled-1'!B12+'Fouled-2'!B12)/2</f>
        <v>3.2737474067921282E-2</v>
      </c>
      <c r="C13" s="120">
        <f>('Fouled-1'!C12+'Fouled-2'!C12)/2</f>
        <v>0.27348117629483937</v>
      </c>
      <c r="D13" s="120">
        <f>('Fouled-1'!D12+'Fouled-2'!D12)/2</f>
        <v>5.4413701600613358</v>
      </c>
      <c r="E13" s="120">
        <f>('Fouled-1'!E12+'Fouled-2'!E12)/2</f>
        <v>0.94622352403554144</v>
      </c>
      <c r="F13" s="120">
        <f>('Fouled-1'!F12+'Fouled-2'!F12)/2</f>
        <v>0.83454054881994777</v>
      </c>
      <c r="H13" s="133">
        <v>-29</v>
      </c>
      <c r="N13" s="128">
        <v>34.884314073272094</v>
      </c>
      <c r="O13" s="128">
        <v>3.4642658923610625E-2</v>
      </c>
      <c r="P13" s="128">
        <v>0.27433749939658369</v>
      </c>
      <c r="Q13" s="128">
        <v>5.4581559025768822</v>
      </c>
      <c r="R13" s="128">
        <v>0.94573635778839105</v>
      </c>
      <c r="S13" s="128">
        <v>0.83651897152068488</v>
      </c>
      <c r="U13" s="138">
        <v>32.779576765624682</v>
      </c>
      <c r="V13" s="138">
        <v>2.858976860331907E-2</v>
      </c>
      <c r="W13" s="138">
        <v>0.26135656329024004</v>
      </c>
      <c r="X13" s="138">
        <v>5.2034559824742583</v>
      </c>
      <c r="Y13" s="138">
        <v>0.95056428190098163</v>
      </c>
      <c r="Z13" s="138">
        <v>0.7862458912460849</v>
      </c>
      <c r="AB13" s="139">
        <v>35.358628699999997</v>
      </c>
      <c r="AC13" s="139">
        <v>5.6864497E-2</v>
      </c>
      <c r="AD13" s="139">
        <v>0.261838558</v>
      </c>
      <c r="AE13" s="139">
        <v>5.2133337649999998</v>
      </c>
      <c r="AF13" s="139">
        <v>0.94835395600000005</v>
      </c>
      <c r="AG13" s="139">
        <v>0.767669359</v>
      </c>
    </row>
    <row r="14" spans="1:33">
      <c r="A14" s="120">
        <f>('Fouled-1'!A13+'Fouled-2'!A13)/2</f>
        <v>34.074820215696576</v>
      </c>
      <c r="B14" s="120">
        <f>('Fouled-1'!B13+'Fouled-2'!B13)/2</f>
        <v>3.5066881446380392E-2</v>
      </c>
      <c r="C14" s="120">
        <f>('Fouled-1'!C13+'Fouled-2'!C13)/2</f>
        <v>0.2734395593270339</v>
      </c>
      <c r="D14" s="120">
        <f>('Fouled-1'!D13+'Fouled-2'!D13)/2</f>
        <v>5.4405545036208061</v>
      </c>
      <c r="E14" s="120">
        <f>('Fouled-1'!E13+'Fouled-2'!E13)/2</f>
        <v>0.94607360107966443</v>
      </c>
      <c r="F14" s="120">
        <f>('Fouled-1'!F13+'Fouled-2'!F13)/2</f>
        <v>0.83441668130993907</v>
      </c>
      <c r="H14" s="133">
        <v>-28</v>
      </c>
      <c r="N14" s="128">
        <v>34.471569007491262</v>
      </c>
      <c r="O14" s="128">
        <v>3.2849402928951527E-2</v>
      </c>
      <c r="P14" s="128">
        <v>0.27497598476151169</v>
      </c>
      <c r="Q14" s="128">
        <v>5.4706698960731659</v>
      </c>
      <c r="R14" s="128">
        <v>0.94563523160100527</v>
      </c>
      <c r="S14" s="128">
        <v>0.83843679948013528</v>
      </c>
      <c r="U14" s="138">
        <v>32.944018600857689</v>
      </c>
      <c r="V14" s="138">
        <v>2.8410669611129313E-2</v>
      </c>
      <c r="W14" s="138">
        <v>0.26130642791968028</v>
      </c>
      <c r="X14" s="138">
        <v>5.2024714180139613</v>
      </c>
      <c r="Y14" s="138">
        <v>0.95059433767566048</v>
      </c>
      <c r="Z14" s="138">
        <v>0.78610142323908372</v>
      </c>
      <c r="AB14" s="139">
        <v>35.579013879999998</v>
      </c>
      <c r="AC14" s="139">
        <v>5.7095411999999998E-2</v>
      </c>
      <c r="AD14" s="139">
        <v>0.26232734600000002</v>
      </c>
      <c r="AE14" s="139">
        <v>5.2221558730000002</v>
      </c>
      <c r="AF14" s="139">
        <v>0.94816056100000001</v>
      </c>
      <c r="AG14" s="139">
        <v>0.768953636</v>
      </c>
    </row>
    <row r="15" spans="1:33">
      <c r="A15" s="120">
        <f>('Fouled-1'!A14+'Fouled-2'!A14)/2</f>
        <v>34.04128186520451</v>
      </c>
      <c r="B15" s="120">
        <f>('Fouled-1'!B14+'Fouled-2'!B14)/2</f>
        <v>3.3835827350652076E-2</v>
      </c>
      <c r="C15" s="120">
        <f>('Fouled-1'!C14+'Fouled-2'!C14)/2</f>
        <v>0.27377228038624113</v>
      </c>
      <c r="D15" s="120">
        <f>('Fouled-1'!D14+'Fouled-2'!D14)/2</f>
        <v>5.4470768241282537</v>
      </c>
      <c r="E15" s="120">
        <f>('Fouled-1'!E14+'Fouled-2'!E14)/2</f>
        <v>0.9460419328659524</v>
      </c>
      <c r="F15" s="120">
        <f>('Fouled-1'!F14+'Fouled-2'!F14)/2</f>
        <v>0.83541665962506428</v>
      </c>
      <c r="H15" s="133">
        <v>-27</v>
      </c>
      <c r="N15" s="128">
        <v>34.296182693810337</v>
      </c>
      <c r="O15" s="128">
        <v>3.2518932448081558E-2</v>
      </c>
      <c r="P15" s="128">
        <v>0.2759311924795903</v>
      </c>
      <c r="Q15" s="128">
        <v>5.4893882154314264</v>
      </c>
      <c r="R15" s="128">
        <v>0.94531512324219968</v>
      </c>
      <c r="S15" s="128">
        <v>0.84130527063267224</v>
      </c>
      <c r="U15" s="138">
        <v>33.116459891627457</v>
      </c>
      <c r="V15" s="138">
        <v>2.8592608845606913E-2</v>
      </c>
      <c r="W15" s="138">
        <v>0.26090033780918065</v>
      </c>
      <c r="X15" s="138">
        <v>5.1944951180509999</v>
      </c>
      <c r="Y15" s="138">
        <v>0.95072055336316175</v>
      </c>
      <c r="Z15" s="138">
        <v>0.7848986017033317</v>
      </c>
      <c r="AB15" s="139">
        <v>35.669589119999998</v>
      </c>
      <c r="AC15" s="139">
        <v>5.5285571999999998E-2</v>
      </c>
      <c r="AD15" s="139">
        <v>0.262322159</v>
      </c>
      <c r="AE15" s="139">
        <v>5.2226499540000004</v>
      </c>
      <c r="AF15" s="139">
        <v>0.94831998699999998</v>
      </c>
      <c r="AG15" s="139">
        <v>0.76902195500000003</v>
      </c>
    </row>
    <row r="16" spans="1:33">
      <c r="A16" s="120">
        <f>('Fouled-1'!A15+'Fouled-2'!A15)/2</f>
        <v>34.005030807847746</v>
      </c>
      <c r="B16" s="120">
        <f>('Fouled-1'!B15+'Fouled-2'!B15)/2</f>
        <v>3.2478206015237654E-2</v>
      </c>
      <c r="C16" s="120">
        <f>('Fouled-1'!C15+'Fouled-2'!C15)/2</f>
        <v>0.27352667499747418</v>
      </c>
      <c r="D16" s="120">
        <f>('Fouled-1'!D15+'Fouled-2'!D15)/2</f>
        <v>5.4422622821137558</v>
      </c>
      <c r="E16" s="120">
        <f>('Fouled-1'!E15+'Fouled-2'!E15)/2</f>
        <v>0.94622587558865623</v>
      </c>
      <c r="F16" s="120">
        <f>('Fouled-1'!F15+'Fouled-2'!F15)/2</f>
        <v>0.83467920827848363</v>
      </c>
      <c r="H16" s="133">
        <v>-26</v>
      </c>
      <c r="N16" s="128">
        <v>33.734690212242995</v>
      </c>
      <c r="O16" s="128">
        <v>3.6293942751782417E-2</v>
      </c>
      <c r="P16" s="128">
        <v>0.27349728560232389</v>
      </c>
      <c r="Q16" s="128">
        <v>5.4416858479631358</v>
      </c>
      <c r="R16" s="128">
        <v>0.94591766068447081</v>
      </c>
      <c r="S16" s="128">
        <v>0.83399525952373654</v>
      </c>
      <c r="U16" s="138">
        <v>32.920196576024793</v>
      </c>
      <c r="V16" s="138">
        <v>2.7105863940735955E-2</v>
      </c>
      <c r="W16" s="138">
        <v>0.26114270351767832</v>
      </c>
      <c r="X16" s="138">
        <v>5.1992556200105966</v>
      </c>
      <c r="Y16" s="138">
        <v>0.9507487472004299</v>
      </c>
      <c r="Z16" s="138">
        <v>0.78561527565109457</v>
      </c>
      <c r="AB16" s="139">
        <v>35.659636929999998</v>
      </c>
      <c r="AC16" s="139">
        <v>5.5870586999999999E-2</v>
      </c>
      <c r="AD16" s="139">
        <v>0.26252340200000002</v>
      </c>
      <c r="AE16" s="139">
        <v>5.2267563340000001</v>
      </c>
      <c r="AF16" s="139">
        <v>0.94820244200000003</v>
      </c>
      <c r="AG16" s="139">
        <v>0.76961997800000004</v>
      </c>
    </row>
    <row r="17" spans="1:33">
      <c r="A17" s="120">
        <f>('Fouled-1'!A16+'Fouled-2'!A16)/2</f>
        <v>33.739472377655233</v>
      </c>
      <c r="B17" s="120">
        <f>('Fouled-1'!B16+'Fouled-2'!B16)/2</f>
        <v>2.9060235554358715E-2</v>
      </c>
      <c r="C17" s="120">
        <f>('Fouled-1'!C16+'Fouled-2'!C16)/2</f>
        <v>0.27396412722924829</v>
      </c>
      <c r="D17" s="120">
        <f>('Fouled-1'!D16+'Fouled-2'!D16)/2</f>
        <v>5.4508374362709411</v>
      </c>
      <c r="E17" s="120">
        <f>('Fouled-1'!E16+'Fouled-2'!E16)/2</f>
        <v>0.94631138071966658</v>
      </c>
      <c r="F17" s="120">
        <f>('Fouled-1'!F16+'Fouled-2'!F16)/2</f>
        <v>0.83599331311152225</v>
      </c>
      <c r="H17" s="133">
        <v>-25</v>
      </c>
      <c r="N17" s="128">
        <v>33.589236813007304</v>
      </c>
      <c r="O17" s="128">
        <v>3.8119025171551489E-2</v>
      </c>
      <c r="P17" s="128">
        <v>0.27342287524637943</v>
      </c>
      <c r="Q17" s="128">
        <v>5.4402269893297301</v>
      </c>
      <c r="R17" s="128">
        <v>0.94581401624687067</v>
      </c>
      <c r="S17" s="128">
        <v>0.83377173756093614</v>
      </c>
      <c r="U17" s="138">
        <v>32.777826746612604</v>
      </c>
      <c r="V17" s="138">
        <v>2.5966294508327124E-2</v>
      </c>
      <c r="W17" s="138">
        <v>0.26132259289410492</v>
      </c>
      <c r="X17" s="138">
        <v>5.2027885700118119</v>
      </c>
      <c r="Y17" s="138">
        <v>0.95077077973911672</v>
      </c>
      <c r="Z17" s="138">
        <v>0.78614087093552476</v>
      </c>
      <c r="AB17" s="139">
        <v>35.411221259999998</v>
      </c>
      <c r="AC17" s="139">
        <v>5.6712722E-2</v>
      </c>
      <c r="AD17" s="139">
        <v>0.26203802199999998</v>
      </c>
      <c r="AE17" s="139">
        <v>5.2169514980000002</v>
      </c>
      <c r="AF17" s="139">
        <v>0.94828624900000003</v>
      </c>
      <c r="AG17" s="139">
        <v>0.76819559500000001</v>
      </c>
    </row>
    <row r="18" spans="1:33">
      <c r="A18" s="120">
        <f>('Fouled-1'!A17+'Fouled-2'!A17)/2</f>
        <v>33.611046904202809</v>
      </c>
      <c r="B18" s="120">
        <f>('Fouled-1'!B17+'Fouled-2'!B17)/2</f>
        <v>2.8205127901378413E-2</v>
      </c>
      <c r="C18" s="120">
        <f>('Fouled-1'!C17+'Fouled-2'!C17)/2</f>
        <v>0.27387328883229023</v>
      </c>
      <c r="D18" s="120">
        <f>('Fouled-1'!D17+'Fouled-2'!D17)/2</f>
        <v>5.4490567405600352</v>
      </c>
      <c r="E18" s="120">
        <f>('Fouled-1'!E17+'Fouled-2'!E17)/2</f>
        <v>0.94640425677099871</v>
      </c>
      <c r="F18" s="120">
        <f>('Fouled-1'!F17+'Fouled-2'!F17)/2</f>
        <v>0.83572245875748019</v>
      </c>
      <c r="H18" s="133">
        <v>-24</v>
      </c>
      <c r="N18" s="128">
        <v>33.434827254272854</v>
      </c>
      <c r="O18" s="128">
        <v>3.6693368956872738E-2</v>
      </c>
      <c r="P18" s="128">
        <v>0.27342734482588571</v>
      </c>
      <c r="Q18" s="128">
        <v>5.4403114451203249</v>
      </c>
      <c r="R18" s="128">
        <v>0.94591284913416362</v>
      </c>
      <c r="S18" s="128">
        <v>0.83378530238727</v>
      </c>
      <c r="U18" s="138">
        <v>33.144873813468763</v>
      </c>
      <c r="V18" s="138">
        <v>2.7501824661313921E-2</v>
      </c>
      <c r="W18" s="138">
        <v>0.26107190237995154</v>
      </c>
      <c r="X18" s="138">
        <v>5.1978613770509785</v>
      </c>
      <c r="Y18" s="138">
        <v>0.95073922780087927</v>
      </c>
      <c r="Z18" s="138">
        <v>0.78536294267582862</v>
      </c>
      <c r="AB18" s="139">
        <v>35.482948479999997</v>
      </c>
      <c r="AC18" s="139">
        <v>5.7247983000000002E-2</v>
      </c>
      <c r="AD18" s="139">
        <v>0.26202343</v>
      </c>
      <c r="AE18" s="139">
        <v>5.2161828589999999</v>
      </c>
      <c r="AF18" s="139">
        <v>0.94825579100000001</v>
      </c>
      <c r="AG18" s="139">
        <v>0.76805899799999999</v>
      </c>
    </row>
    <row r="19" spans="1:33">
      <c r="A19" s="120">
        <f>('Fouled-1'!A18+'Fouled-2'!A18)/2</f>
        <v>33.632099346423303</v>
      </c>
      <c r="B19" s="120">
        <f>('Fouled-1'!B18+'Fouled-2'!B18)/2</f>
        <v>2.8434225084806908E-2</v>
      </c>
      <c r="C19" s="120">
        <f>('Fouled-1'!C18+'Fouled-2'!C18)/2</f>
        <v>0.27370506174054154</v>
      </c>
      <c r="D19" s="120">
        <f>('Fouled-1'!D18+'Fouled-2'!D18)/2</f>
        <v>5.4457591488777037</v>
      </c>
      <c r="E19" s="120">
        <f>('Fouled-1'!E18+'Fouled-2'!E18)/2</f>
        <v>0.94644809117182072</v>
      </c>
      <c r="F19" s="120">
        <f>('Fouled-1'!F18+'Fouled-2'!F18)/2</f>
        <v>0.83521446250555564</v>
      </c>
      <c r="H19" s="133">
        <v>-23</v>
      </c>
      <c r="N19" s="128">
        <v>33.575611597806926</v>
      </c>
      <c r="O19" s="128">
        <v>2.902061064991647E-2</v>
      </c>
      <c r="P19" s="128">
        <v>0.27459853611280682</v>
      </c>
      <c r="Q19" s="128">
        <v>5.4632693967055461</v>
      </c>
      <c r="R19" s="128">
        <v>0.94604180547916639</v>
      </c>
      <c r="S19" s="128">
        <v>0.83730377169919912</v>
      </c>
      <c r="U19" s="138">
        <v>33.410973333902476</v>
      </c>
      <c r="V19" s="138">
        <v>2.8157436739459904E-2</v>
      </c>
      <c r="W19" s="138">
        <v>0.26055700085034816</v>
      </c>
      <c r="X19" s="138">
        <v>5.187748118556188</v>
      </c>
      <c r="Y19" s="138">
        <v>0.95086614089634902</v>
      </c>
      <c r="Z19" s="138">
        <v>0.78384086356777316</v>
      </c>
      <c r="AB19" s="139">
        <v>35.109823759999998</v>
      </c>
      <c r="AC19" s="139">
        <v>5.8158298999999997E-2</v>
      </c>
      <c r="AD19" s="139">
        <v>0.26105572300000002</v>
      </c>
      <c r="AE19" s="139">
        <v>5.1974492400000001</v>
      </c>
      <c r="AF19" s="139">
        <v>0.94850253299999998</v>
      </c>
      <c r="AG19" s="139">
        <v>0.76532433499999997</v>
      </c>
    </row>
    <row r="20" spans="1:33">
      <c r="A20" s="120">
        <f>('Fouled-1'!A19+'Fouled-2'!A19)/2</f>
        <v>33.882648416056419</v>
      </c>
      <c r="B20" s="120">
        <f>('Fouled-1'!B19+'Fouled-2'!B19)/2</f>
        <v>2.866914614096578E-2</v>
      </c>
      <c r="C20" s="120">
        <f>('Fouled-1'!C19+'Fouled-2'!C19)/2</f>
        <v>0.27364243221964613</v>
      </c>
      <c r="D20" s="120">
        <f>('Fouled-1'!D19+'Fouled-2'!D19)/2</f>
        <v>5.4445314812135734</v>
      </c>
      <c r="E20" s="120">
        <f>('Fouled-1'!E19+'Fouled-2'!E19)/2</f>
        <v>0.94645386234647788</v>
      </c>
      <c r="F20" s="120">
        <f>('Fouled-1'!F19+'Fouled-2'!F19)/2</f>
        <v>0.83502736406165678</v>
      </c>
      <c r="H20" s="133">
        <v>-22</v>
      </c>
      <c r="N20" s="128">
        <v>33.795350719340917</v>
      </c>
      <c r="O20" s="128">
        <v>2.8650734204628315E-2</v>
      </c>
      <c r="P20" s="128">
        <v>0.27445653849850904</v>
      </c>
      <c r="Q20" s="128">
        <v>5.4604858904205162</v>
      </c>
      <c r="R20" s="128">
        <v>0.94611905381121419</v>
      </c>
      <c r="S20" s="128">
        <v>0.83687721746966215</v>
      </c>
      <c r="U20" s="138">
        <v>33.440172924267188</v>
      </c>
      <c r="V20" s="138">
        <v>2.836650919549049E-2</v>
      </c>
      <c r="W20" s="138">
        <v>0.26046186653282993</v>
      </c>
      <c r="X20" s="138">
        <v>5.1858804399196279</v>
      </c>
      <c r="Y20" s="138">
        <v>0.95088472092220144</v>
      </c>
      <c r="Z20" s="138">
        <v>0.78356854614861282</v>
      </c>
      <c r="AB20" s="139">
        <v>34.964285940000003</v>
      </c>
      <c r="AC20" s="139">
        <v>6.1024869000000002E-2</v>
      </c>
      <c r="AD20" s="139">
        <v>0.26082195800000002</v>
      </c>
      <c r="AE20" s="139">
        <v>5.19263911</v>
      </c>
      <c r="AF20" s="139">
        <v>0.94837158200000005</v>
      </c>
      <c r="AG20" s="139">
        <v>0.76459334199999995</v>
      </c>
    </row>
    <row r="21" spans="1:33">
      <c r="A21" s="120">
        <f>('Fouled-1'!A20+'Fouled-2'!A20)/2</f>
        <v>33.614704823285422</v>
      </c>
      <c r="B21" s="120">
        <f>('Fouled-1'!B20+'Fouled-2'!B20)/2</f>
        <v>2.9155436842090168E-2</v>
      </c>
      <c r="C21" s="120">
        <f>('Fouled-1'!C20+'Fouled-2'!C20)/2</f>
        <v>0.27395728822137699</v>
      </c>
      <c r="D21" s="120">
        <f>('Fouled-1'!D20+'Fouled-2'!D20)/2</f>
        <v>5.4507022493013721</v>
      </c>
      <c r="E21" s="120">
        <f>('Fouled-1'!E20+'Fouled-2'!E20)/2</f>
        <v>0.9463065474532244</v>
      </c>
      <c r="F21" s="120">
        <f>('Fouled-1'!F20+'Fouled-2'!F20)/2</f>
        <v>0.83596938935528153</v>
      </c>
      <c r="H21" s="133">
        <v>-21</v>
      </c>
      <c r="N21" s="128">
        <v>33.58992811758845</v>
      </c>
      <c r="O21" s="128">
        <v>3.0537911068631511E-2</v>
      </c>
      <c r="P21" s="128">
        <v>0.27514873869838608</v>
      </c>
      <c r="Q21" s="128">
        <v>5.4740545616024203</v>
      </c>
      <c r="R21" s="128">
        <v>0.9457373356188532</v>
      </c>
      <c r="S21" s="128">
        <v>0.83895641132551035</v>
      </c>
      <c r="U21" s="138">
        <v>33.053534954027995</v>
      </c>
      <c r="V21" s="138">
        <v>2.7604666133828032E-2</v>
      </c>
      <c r="W21" s="138">
        <v>0.26027069672625325</v>
      </c>
      <c r="X21" s="138">
        <v>5.1821267025692652</v>
      </c>
      <c r="Y21" s="138">
        <v>0.95100623799056438</v>
      </c>
      <c r="Z21" s="138">
        <v>0.78305084282761528</v>
      </c>
      <c r="AB21" s="139">
        <v>34.663497390000003</v>
      </c>
      <c r="AC21" s="139">
        <v>6.5208510999999997E-2</v>
      </c>
      <c r="AD21" s="139">
        <v>0.259969705</v>
      </c>
      <c r="AE21" s="139">
        <v>5.1757710899999996</v>
      </c>
      <c r="AF21" s="139">
        <v>0.94836564499999998</v>
      </c>
      <c r="AG21" s="139">
        <v>0.76209191300000001</v>
      </c>
    </row>
    <row r="22" spans="1:33">
      <c r="A22" s="120">
        <f>('Fouled-1'!A21+'Fouled-2'!A21)/2</f>
        <v>33.044850748658433</v>
      </c>
      <c r="B22" s="120">
        <f>('Fouled-1'!B21+'Fouled-2'!B21)/2</f>
        <v>3.0320982496267815E-2</v>
      </c>
      <c r="C22" s="120">
        <f>('Fouled-1'!C21+'Fouled-2'!C21)/2</f>
        <v>0.27435361957983528</v>
      </c>
      <c r="D22" s="120">
        <f>('Fouled-1'!D21+'Fouled-2'!D21)/2</f>
        <v>5.4584720484801164</v>
      </c>
      <c r="E22" s="120">
        <f>('Fouled-1'!E21+'Fouled-2'!E21)/2</f>
        <v>0.94608284060390302</v>
      </c>
      <c r="F22" s="120">
        <f>('Fouled-1'!F21+'Fouled-2'!F21)/2</f>
        <v>0.83716529950349305</v>
      </c>
      <c r="H22" s="133">
        <v>-20</v>
      </c>
      <c r="N22" s="128">
        <v>33.560842762682185</v>
      </c>
      <c r="O22" s="128">
        <v>3.5321850167074578E-2</v>
      </c>
      <c r="P22" s="128">
        <v>0.27421209530889035</v>
      </c>
      <c r="Q22" s="128">
        <v>5.4556977968246416</v>
      </c>
      <c r="R22" s="128">
        <v>0.94573292743905468</v>
      </c>
      <c r="S22" s="128">
        <v>0.83614270910049537</v>
      </c>
      <c r="U22" s="138">
        <v>32.733312334121152</v>
      </c>
      <c r="V22" s="138">
        <v>3.7181941982960924E-2</v>
      </c>
      <c r="W22" s="138">
        <v>0.25882933449926637</v>
      </c>
      <c r="X22" s="138">
        <v>5.1538035901950225</v>
      </c>
      <c r="Y22" s="138">
        <v>0.95078728415053582</v>
      </c>
      <c r="Z22" s="138">
        <v>0.77869412211154287</v>
      </c>
      <c r="AB22" s="139">
        <v>34.223744080000003</v>
      </c>
      <c r="AC22" s="139">
        <v>6.9543453000000005E-2</v>
      </c>
      <c r="AD22" s="139">
        <v>0.25853395200000001</v>
      </c>
      <c r="AE22" s="139">
        <v>5.1481584109999998</v>
      </c>
      <c r="AF22" s="139">
        <v>0.948538985</v>
      </c>
      <c r="AG22" s="139">
        <v>0.75803247799999995</v>
      </c>
    </row>
    <row r="23" spans="1:33">
      <c r="A23" s="120">
        <f>('Fouled-1'!A22+'Fouled-2'!A22)/2</f>
        <v>32.742227296743458</v>
      </c>
      <c r="B23" s="120">
        <f>('Fouled-1'!B22+'Fouled-2'!B22)/2</f>
        <v>4.2329215585292165E-2</v>
      </c>
      <c r="C23" s="120">
        <f>('Fouled-1'!C22+'Fouled-2'!C22)/2</f>
        <v>0.27240622705549783</v>
      </c>
      <c r="D23" s="120">
        <f>('Fouled-1'!D22+'Fouled-2'!D22)/2</f>
        <v>5.4202936164976974</v>
      </c>
      <c r="E23" s="120">
        <f>('Fouled-1'!E22+'Fouled-2'!E22)/2</f>
        <v>0.94592688216353848</v>
      </c>
      <c r="F23" s="120">
        <f>('Fouled-1'!F22+'Fouled-2'!F22)/2</f>
        <v>0.83130413773309653</v>
      </c>
      <c r="H23" s="133">
        <v>-19</v>
      </c>
      <c r="N23" s="128">
        <v>33.067233704965517</v>
      </c>
      <c r="O23" s="128">
        <v>4.5317361773695067E-2</v>
      </c>
      <c r="P23" s="128">
        <v>0.2726596943448778</v>
      </c>
      <c r="Q23" s="128">
        <v>5.4252653391763843</v>
      </c>
      <c r="R23" s="128">
        <v>0.94557445261350281</v>
      </c>
      <c r="S23" s="128">
        <v>0.83147849428622611</v>
      </c>
      <c r="U23" s="138">
        <v>32.305333876289737</v>
      </c>
      <c r="V23" s="138">
        <v>4.2641757204829656E-2</v>
      </c>
      <c r="W23" s="138">
        <v>0.25860880383902118</v>
      </c>
      <c r="X23" s="138">
        <v>5.1494682404999406</v>
      </c>
      <c r="Y23" s="138">
        <v>0.95045442568323235</v>
      </c>
      <c r="Z23" s="138">
        <v>0.77802755336648621</v>
      </c>
      <c r="AB23" s="139">
        <v>34.06136137</v>
      </c>
      <c r="AC23" s="139">
        <v>7.8930715999999998E-2</v>
      </c>
      <c r="AD23" s="139">
        <v>0.25642177799999999</v>
      </c>
      <c r="AE23" s="139">
        <v>5.1066973510000002</v>
      </c>
      <c r="AF23" s="139">
        <v>0.94857780199999997</v>
      </c>
      <c r="AG23" s="139">
        <v>0.75195096100000003</v>
      </c>
    </row>
    <row r="24" spans="1:33">
      <c r="A24" s="120">
        <f>('Fouled-1'!A23+'Fouled-2'!A23)/2</f>
        <v>32.269024535847393</v>
      </c>
      <c r="B24" s="120">
        <f>('Fouled-1'!B23+'Fouled-2'!B23)/2</f>
        <v>4.8814574672665437E-2</v>
      </c>
      <c r="C24" s="120">
        <f>('Fouled-1'!C23+'Fouled-2'!C23)/2</f>
        <v>0.27175687343657884</v>
      </c>
      <c r="D24" s="120">
        <f>('Fouled-1'!D23+'Fouled-2'!D23)/2</f>
        <v>5.4075632792674764</v>
      </c>
      <c r="E24" s="120">
        <f>('Fouled-1'!E23+'Fouled-2'!E23)/2</f>
        <v>0.94569925760659523</v>
      </c>
      <c r="F24" s="120">
        <f>('Fouled-1'!F23+'Fouled-2'!F23)/2</f>
        <v>0.82935617657881566</v>
      </c>
      <c r="H24" s="133">
        <v>-18</v>
      </c>
      <c r="N24" s="128">
        <v>32.766457077342693</v>
      </c>
      <c r="O24" s="128">
        <v>5.863399275489619E-2</v>
      </c>
      <c r="P24" s="128">
        <v>0.26998813169033598</v>
      </c>
      <c r="Q24" s="128">
        <v>5.3728741768568362</v>
      </c>
      <c r="R24" s="128">
        <v>0.94556953732809923</v>
      </c>
      <c r="S24" s="128">
        <v>0.82344942867812176</v>
      </c>
      <c r="U24" s="138">
        <v>32.067409260896277</v>
      </c>
      <c r="V24" s="138">
        <v>5.7178367025799211E-2</v>
      </c>
      <c r="W24" s="138">
        <v>0.25613434964361159</v>
      </c>
      <c r="X24" s="138">
        <v>5.1008357739523413</v>
      </c>
      <c r="Y24" s="138">
        <v>0.9502021536399512</v>
      </c>
      <c r="Z24" s="138">
        <v>0.77067034102618959</v>
      </c>
      <c r="AB24" s="139">
        <v>33.771078160000002</v>
      </c>
      <c r="AC24" s="139">
        <v>8.9481821000000003E-2</v>
      </c>
      <c r="AD24" s="139">
        <v>0.254027948</v>
      </c>
      <c r="AE24" s="139">
        <v>5.0594925460000004</v>
      </c>
      <c r="AF24" s="139">
        <v>0.94858826500000004</v>
      </c>
      <c r="AG24" s="139">
        <v>0.74497014800000005</v>
      </c>
    </row>
    <row r="25" spans="1:33">
      <c r="A25" s="120">
        <f>('Fouled-1'!A24+'Fouled-2'!A24)/2</f>
        <v>31.977055416623152</v>
      </c>
      <c r="B25" s="120">
        <f>('Fouled-1'!B24+'Fouled-2'!B24)/2</f>
        <v>6.7094282127191235E-2</v>
      </c>
      <c r="C25" s="120">
        <f>('Fouled-1'!C24+'Fouled-2'!C24)/2</f>
        <v>0.26850451584306229</v>
      </c>
      <c r="D25" s="120">
        <f>('Fouled-1'!D24+'Fouled-2'!D24)/2</f>
        <v>5.3437702987916573</v>
      </c>
      <c r="E25" s="120">
        <f>('Fouled-1'!E24+'Fouled-2'!E24)/2</f>
        <v>0.94555032813667117</v>
      </c>
      <c r="F25" s="120">
        <f>('Fouled-1'!F24+'Fouled-2'!F24)/2</f>
        <v>0.81956902459134184</v>
      </c>
      <c r="H25" s="133">
        <v>-17</v>
      </c>
      <c r="N25" s="128">
        <v>32.406053398298177</v>
      </c>
      <c r="O25" s="128">
        <v>7.683132079098276E-2</v>
      </c>
      <c r="P25" s="128">
        <v>0.26677231948727453</v>
      </c>
      <c r="Q25" s="128">
        <v>5.3097809603076342</v>
      </c>
      <c r="R25" s="128">
        <v>0.94539633225993414</v>
      </c>
      <c r="S25" s="128">
        <v>0.81377987965790144</v>
      </c>
      <c r="U25" s="138">
        <v>31.642833577406183</v>
      </c>
      <c r="V25" s="138">
        <v>6.5761714737660876E-2</v>
      </c>
      <c r="W25" s="138">
        <v>0.25508146231659024</v>
      </c>
      <c r="X25" s="138">
        <v>5.0801462894125429</v>
      </c>
      <c r="Y25" s="138">
        <v>0.94990975483939799</v>
      </c>
      <c r="Z25" s="138">
        <v>0.76760374316172775</v>
      </c>
      <c r="AB25" s="139">
        <v>33.785657290000003</v>
      </c>
      <c r="AC25" s="139">
        <v>0.108072547</v>
      </c>
      <c r="AD25" s="139">
        <v>0.25149408099999998</v>
      </c>
      <c r="AE25" s="139">
        <v>5.0093385799999997</v>
      </c>
      <c r="AF25" s="139">
        <v>0.94806670199999998</v>
      </c>
      <c r="AG25" s="139">
        <v>0.73762179100000003</v>
      </c>
    </row>
    <row r="26" spans="1:33">
      <c r="A26" s="120">
        <f>('Fouled-1'!A25+'Fouled-2'!A25)/2</f>
        <v>31.48284976746767</v>
      </c>
      <c r="B26" s="120">
        <f>('Fouled-1'!B25+'Fouled-2'!B25)/2</f>
        <v>8.1732617345142922E-2</v>
      </c>
      <c r="C26" s="120">
        <f>('Fouled-1'!C25+'Fouled-2'!C25)/2</f>
        <v>0.26540443606042174</v>
      </c>
      <c r="D26" s="120">
        <f>('Fouled-1'!D25+'Fouled-2'!D25)/2</f>
        <v>5.2829340722367757</v>
      </c>
      <c r="E26" s="120">
        <f>('Fouled-1'!E25+'Fouled-2'!E25)/2</f>
        <v>0.94559278594562568</v>
      </c>
      <c r="F26" s="120">
        <f>('Fouled-1'!F25+'Fouled-2'!F25)/2</f>
        <v>0.81024806021749096</v>
      </c>
      <c r="H26" s="133">
        <v>-16</v>
      </c>
      <c r="N26" s="128">
        <v>32.033410985530629</v>
      </c>
      <c r="O26" s="128">
        <v>9.9569605060354158E-2</v>
      </c>
      <c r="P26" s="128">
        <v>0.26250872510172718</v>
      </c>
      <c r="Q26" s="128">
        <v>5.2260757898692383</v>
      </c>
      <c r="R26" s="128">
        <v>0.94524154841016361</v>
      </c>
      <c r="S26" s="128">
        <v>0.80094901310561839</v>
      </c>
      <c r="U26" s="138">
        <v>31.381481596280615</v>
      </c>
      <c r="V26" s="138">
        <v>8.8758215936464879E-2</v>
      </c>
      <c r="W26" s="138">
        <v>0.24950038320187495</v>
      </c>
      <c r="X26" s="138">
        <v>4.970377441998302</v>
      </c>
      <c r="Y26" s="138">
        <v>0.95003608094685554</v>
      </c>
      <c r="Z26" s="138">
        <v>0.75103771195698465</v>
      </c>
      <c r="AB26" s="139">
        <v>33.32894993</v>
      </c>
      <c r="AC26" s="139">
        <v>0.12264066799999999</v>
      </c>
      <c r="AD26" s="139">
        <v>0.248251162</v>
      </c>
      <c r="AE26" s="139">
        <v>4.9459420359999999</v>
      </c>
      <c r="AF26" s="139">
        <v>0.94804248899999999</v>
      </c>
      <c r="AG26" s="139">
        <v>0.72826121099999996</v>
      </c>
    </row>
    <row r="27" spans="1:33">
      <c r="A27" s="120">
        <f>('Fouled-1'!A26+'Fouled-2'!A26)/2</f>
        <v>31.654044898456718</v>
      </c>
      <c r="B27" s="120">
        <f>('Fouled-1'!B26+'Fouled-2'!B26)/2</f>
        <v>0.12582470386637018</v>
      </c>
      <c r="C27" s="120">
        <f>('Fouled-1'!C26+'Fouled-2'!C26)/2</f>
        <v>0.2561239424910271</v>
      </c>
      <c r="D27" s="120">
        <f>('Fouled-1'!D26+'Fouled-2'!D26)/2</f>
        <v>5.1006257940235491</v>
      </c>
      <c r="E27" s="120">
        <f>('Fouled-1'!E26+'Fouled-2'!E26)/2</f>
        <v>0.94561424486856671</v>
      </c>
      <c r="F27" s="120">
        <f>('Fouled-1'!F26+'Fouled-2'!F26)/2</f>
        <v>0.78229720491413191</v>
      </c>
      <c r="H27" s="133">
        <v>-15</v>
      </c>
      <c r="N27" s="128">
        <v>31.853334947729046</v>
      </c>
      <c r="O27" s="128">
        <v>0.12712598238911715</v>
      </c>
      <c r="P27" s="128">
        <v>0.25710998365097937</v>
      </c>
      <c r="Q27" s="128">
        <v>5.1199728965324791</v>
      </c>
      <c r="R27" s="128">
        <v>0.94508165575562431</v>
      </c>
      <c r="S27" s="128">
        <v>0.78468547459818372</v>
      </c>
      <c r="U27" s="138">
        <v>31.464245615457791</v>
      </c>
      <c r="V27" s="138">
        <v>0.11772684776572352</v>
      </c>
      <c r="W27" s="138">
        <v>0.24163467725781343</v>
      </c>
      <c r="X27" s="138">
        <v>4.8155193340274556</v>
      </c>
      <c r="Y27" s="138">
        <v>0.95040338351103459</v>
      </c>
      <c r="Z27" s="138">
        <v>0.72761982369010547</v>
      </c>
      <c r="AB27" s="139">
        <v>32.836262089999998</v>
      </c>
      <c r="AC27" s="139">
        <v>0.13848724900000001</v>
      </c>
      <c r="AD27" s="139">
        <v>0.24526979900000001</v>
      </c>
      <c r="AE27" s="139">
        <v>4.8873698460000004</v>
      </c>
      <c r="AF27" s="139">
        <v>0.94782616399999997</v>
      </c>
      <c r="AG27" s="139">
        <v>0.71965264699999998</v>
      </c>
    </row>
    <row r="28" spans="1:33">
      <c r="A28" s="120">
        <f>('Fouled-1'!A27+'Fouled-2'!A27)/2</f>
        <v>31.884111931976719</v>
      </c>
      <c r="B28" s="120">
        <f>('Fouled-1'!B27+'Fouled-2'!B27)/2</f>
        <v>0.16787406560753074</v>
      </c>
      <c r="C28" s="120">
        <f>('Fouled-1'!C27+'Fouled-2'!C27)/2</f>
        <v>0.24708979247158325</v>
      </c>
      <c r="D28" s="120">
        <f>('Fouled-1'!D27+'Fouled-2'!D27)/2</f>
        <v>4.9229336620587176</v>
      </c>
      <c r="E28" s="120">
        <f>('Fouled-1'!E27+'Fouled-2'!E27)/2</f>
        <v>0.9455924405961369</v>
      </c>
      <c r="F28" s="120">
        <f>('Fouled-1'!F27+'Fouled-2'!F27)/2</f>
        <v>0.75503732168597504</v>
      </c>
      <c r="H28" s="133">
        <v>-14</v>
      </c>
      <c r="N28" s="128">
        <v>31.724468103833573</v>
      </c>
      <c r="O28" s="128">
        <v>0.15268192911752754</v>
      </c>
      <c r="P28" s="128">
        <v>0.25260440911922644</v>
      </c>
      <c r="Q28" s="128">
        <v>5.0313908559875635</v>
      </c>
      <c r="R28" s="128">
        <v>0.94474759721490154</v>
      </c>
      <c r="S28" s="128">
        <v>0.77110933192603159</v>
      </c>
      <c r="U28" s="138">
        <v>31.620732573935076</v>
      </c>
      <c r="V28" s="138">
        <v>0.13076554752040398</v>
      </c>
      <c r="W28" s="138">
        <v>0.23708569531217633</v>
      </c>
      <c r="X28" s="138">
        <v>4.7258802135109805</v>
      </c>
      <c r="Y28" s="138">
        <v>0.95085743367981035</v>
      </c>
      <c r="Z28" s="138">
        <v>0.71407193940887059</v>
      </c>
      <c r="AB28" s="139">
        <v>32.621103159999997</v>
      </c>
      <c r="AC28" s="139">
        <v>0.16194170799999999</v>
      </c>
      <c r="AD28" s="139">
        <v>0.240152014</v>
      </c>
      <c r="AE28" s="139">
        <v>4.786029987</v>
      </c>
      <c r="AF28" s="139">
        <v>0.94776084400000005</v>
      </c>
      <c r="AG28" s="139">
        <v>0.70472656099999997</v>
      </c>
    </row>
    <row r="29" spans="1:33">
      <c r="A29" s="120">
        <f>('Fouled-1'!A28+'Fouled-2'!A28)/2</f>
        <v>32.725816367066081</v>
      </c>
      <c r="B29" s="120">
        <f>('Fouled-1'!B28+'Fouled-2'!B28)/2</f>
        <v>0.21457610019665813</v>
      </c>
      <c r="C29" s="120">
        <f>('Fouled-1'!C28+'Fouled-2'!C28)/2</f>
        <v>0.23702077830378121</v>
      </c>
      <c r="D29" s="120">
        <f>('Fouled-1'!D28+'Fouled-2'!D28)/2</f>
        <v>4.7246013973363601</v>
      </c>
      <c r="E29" s="120">
        <f>('Fouled-1'!E28+'Fouled-2'!E28)/2</f>
        <v>0.94544214719859676</v>
      </c>
      <c r="F29" s="120">
        <f>('Fouled-1'!F28+'Fouled-2'!F28)/2</f>
        <v>0.72461121698018993</v>
      </c>
      <c r="H29" s="133">
        <v>-13</v>
      </c>
      <c r="N29" s="128">
        <v>31.874862008629524</v>
      </c>
      <c r="O29" s="128">
        <v>0.17641160754721019</v>
      </c>
      <c r="P29" s="128">
        <v>0.24760123004031448</v>
      </c>
      <c r="Q29" s="128">
        <v>4.9329914475839871</v>
      </c>
      <c r="R29" s="128">
        <v>0.94469243324766938</v>
      </c>
      <c r="S29" s="128">
        <v>0.75603039447737963</v>
      </c>
      <c r="U29" s="138">
        <v>31.986255377913366</v>
      </c>
      <c r="V29" s="138">
        <v>0.14094265619086602</v>
      </c>
      <c r="W29" s="138">
        <v>0.23497779082866002</v>
      </c>
      <c r="X29" s="138">
        <v>4.6843235065330191</v>
      </c>
      <c r="Y29" s="138">
        <v>0.95074559578874784</v>
      </c>
      <c r="Z29" s="138">
        <v>0.70778738534748353</v>
      </c>
      <c r="AB29" s="139">
        <v>32.575783260000001</v>
      </c>
      <c r="AC29" s="139">
        <v>0.188761392</v>
      </c>
      <c r="AD29" s="139">
        <v>0.234529236</v>
      </c>
      <c r="AE29" s="139">
        <v>4.6758484400000002</v>
      </c>
      <c r="AF29" s="139">
        <v>0.94748875700000001</v>
      </c>
      <c r="AG29" s="139">
        <v>0.68851183800000004</v>
      </c>
    </row>
    <row r="30" spans="1:33">
      <c r="A30" s="120">
        <f>('Fouled-1'!A29+'Fouled-2'!A29)/2</f>
        <v>32.957751112811977</v>
      </c>
      <c r="B30" s="120">
        <f>('Fouled-1'!B29+'Fouled-2'!B29)/2</f>
        <v>0.23032723463196048</v>
      </c>
      <c r="C30" s="120">
        <f>('Fouled-1'!C29+'Fouled-2'!C29)/2</f>
        <v>0.23347990406025454</v>
      </c>
      <c r="D30" s="120">
        <f>('Fouled-1'!D29+'Fouled-2'!D29)/2</f>
        <v>4.6547821600623909</v>
      </c>
      <c r="E30" s="120">
        <f>('Fouled-1'!E29+'Fouled-2'!E29)/2</f>
        <v>0.94540061230847727</v>
      </c>
      <c r="F30" s="120">
        <f>('Fouled-1'!F29+'Fouled-2'!F29)/2</f>
        <v>0.7138942884945807</v>
      </c>
      <c r="H30" s="133">
        <v>-12</v>
      </c>
      <c r="N30" s="128">
        <v>32.672002701793296</v>
      </c>
      <c r="O30" s="128">
        <v>0.20517506048259299</v>
      </c>
      <c r="P30" s="128">
        <v>0.24090635598958365</v>
      </c>
      <c r="Q30" s="128">
        <v>4.80116910671018</v>
      </c>
      <c r="R30" s="128">
        <v>0.94476211738188409</v>
      </c>
      <c r="S30" s="128">
        <v>0.7358281884843747</v>
      </c>
      <c r="U30" s="138">
        <v>32.407726018573968</v>
      </c>
      <c r="V30" s="138">
        <v>0.13310499984827961</v>
      </c>
      <c r="W30" s="138">
        <v>0.23785370000921638</v>
      </c>
      <c r="X30" s="138">
        <v>4.7410130195559148</v>
      </c>
      <c r="Y30" s="138">
        <v>0.95044444082772239</v>
      </c>
      <c r="Z30" s="138">
        <v>0.71631533567073702</v>
      </c>
      <c r="AB30" s="139">
        <v>32.918180909999997</v>
      </c>
      <c r="AC30" s="139">
        <v>0.219814853</v>
      </c>
      <c r="AD30" s="139">
        <v>0.22725811800000001</v>
      </c>
      <c r="AE30" s="139">
        <v>4.5318630510000002</v>
      </c>
      <c r="AF30" s="139">
        <v>0.94743236500000005</v>
      </c>
      <c r="AG30" s="139">
        <v>0.66731970399999996</v>
      </c>
    </row>
    <row r="31" spans="1:33">
      <c r="A31" s="120">
        <f>('Fouled-1'!A30+'Fouled-2'!A30)/2</f>
        <v>33.697035444828892</v>
      </c>
      <c r="B31" s="120">
        <f>('Fouled-1'!B30+'Fouled-2'!B30)/2</f>
        <v>0.23914738216540685</v>
      </c>
      <c r="C31" s="120">
        <f>('Fouled-1'!C30+'Fouled-2'!C30)/2</f>
        <v>0.2316206809484066</v>
      </c>
      <c r="D31" s="120">
        <f>('Fouled-1'!D30+'Fouled-2'!D30)/2</f>
        <v>4.6181155800761875</v>
      </c>
      <c r="E31" s="120">
        <f>('Fouled-1'!E30+'Fouled-2'!E30)/2</f>
        <v>0.945336372013586</v>
      </c>
      <c r="F31" s="120">
        <f>('Fouled-1'!F30+'Fouled-2'!F30)/2</f>
        <v>0.7082789268305667</v>
      </c>
      <c r="H31" s="133">
        <v>-11</v>
      </c>
      <c r="N31" s="128">
        <v>33.581011284317086</v>
      </c>
      <c r="O31" s="128">
        <v>0.22559103781845535</v>
      </c>
      <c r="P31" s="128">
        <v>0.2357503502526489</v>
      </c>
      <c r="Q31" s="128">
        <v>4.6995471387986942</v>
      </c>
      <c r="R31" s="128">
        <v>0.94489333153983268</v>
      </c>
      <c r="S31" s="128">
        <v>0.72025280755872845</v>
      </c>
      <c r="U31" s="138">
        <v>33.100980589641971</v>
      </c>
      <c r="V31" s="138">
        <v>0.14292592737344967</v>
      </c>
      <c r="W31" s="138">
        <v>0.23634359629056037</v>
      </c>
      <c r="X31" s="138">
        <v>4.7112522576127125</v>
      </c>
      <c r="Y31" s="138">
        <v>0.95017608304430712</v>
      </c>
      <c r="Z31" s="138">
        <v>0.71188244996188854</v>
      </c>
      <c r="AB31" s="139">
        <v>33.383355229999999</v>
      </c>
      <c r="AC31" s="139">
        <v>0.23996775000000001</v>
      </c>
      <c r="AD31" s="139">
        <v>0.22251135999999999</v>
      </c>
      <c r="AE31" s="139">
        <v>4.438741469</v>
      </c>
      <c r="AF31" s="139">
        <v>0.94731132799999995</v>
      </c>
      <c r="AG31" s="139">
        <v>0.65360944799999998</v>
      </c>
    </row>
    <row r="32" spans="1:33">
      <c r="A32" s="120">
        <f>('Fouled-1'!A31+'Fouled-2'!A31)/2</f>
        <v>33.197302387740976</v>
      </c>
      <c r="B32" s="120">
        <f>('Fouled-1'!B31+'Fouled-2'!B31)/2</f>
        <v>0.23463491743101711</v>
      </c>
      <c r="C32" s="120">
        <f>('Fouled-1'!C31+'Fouled-2'!C31)/2</f>
        <v>0.23259353831774632</v>
      </c>
      <c r="D32" s="120">
        <f>('Fouled-1'!D31+'Fouled-2'!D31)/2</f>
        <v>4.6373029759591144</v>
      </c>
      <c r="E32" s="120">
        <f>('Fouled-1'!E31+'Fouled-2'!E31)/2</f>
        <v>0.94536347319700686</v>
      </c>
      <c r="F32" s="120">
        <f>('Fouled-1'!F31+'Fouled-2'!F31)/2</f>
        <v>0.71122902007072153</v>
      </c>
      <c r="H32" s="133">
        <v>-10</v>
      </c>
      <c r="N32" s="128">
        <v>34.162049689732669</v>
      </c>
      <c r="O32" s="128">
        <v>0.2338654942540872</v>
      </c>
      <c r="P32" s="128">
        <v>0.23408854229223652</v>
      </c>
      <c r="Q32" s="128">
        <v>4.6667791683662347</v>
      </c>
      <c r="R32" s="128">
        <v>0.94480593756783293</v>
      </c>
      <c r="S32" s="128">
        <v>0.71523067415695063</v>
      </c>
      <c r="U32" s="138">
        <v>33.681567092178085</v>
      </c>
      <c r="V32" s="138">
        <v>0.13912959350303808</v>
      </c>
      <c r="W32" s="138">
        <v>0.23688691900771441</v>
      </c>
      <c r="X32" s="138">
        <v>4.7219624645746929</v>
      </c>
      <c r="Y32" s="138">
        <v>0.95029534952273509</v>
      </c>
      <c r="Z32" s="138">
        <v>0.71349001628746966</v>
      </c>
      <c r="AB32" s="139">
        <v>34.059314180000001</v>
      </c>
      <c r="AC32" s="139">
        <v>0.25876390999999999</v>
      </c>
      <c r="AD32" s="139">
        <v>0.218522302</v>
      </c>
      <c r="AE32" s="139">
        <v>4.3590801690000003</v>
      </c>
      <c r="AF32" s="139">
        <v>0.94710089600000003</v>
      </c>
      <c r="AG32" s="139">
        <v>0.64186249799999995</v>
      </c>
    </row>
    <row r="33" spans="1:33">
      <c r="A33" s="120">
        <f>('Fouled-1'!A32+'Fouled-2'!A32)/2</f>
        <v>34.622822968426107</v>
      </c>
      <c r="B33" s="120">
        <f>('Fouled-1'!B32+'Fouled-2'!B32)/2</f>
        <v>0.22785795090059635</v>
      </c>
      <c r="C33" s="120">
        <f>('Fouled-1'!C32+'Fouled-2'!C32)/2</f>
        <v>0.23327998755726737</v>
      </c>
      <c r="D33" s="120">
        <f>('Fouled-1'!D32+'Fouled-2'!D32)/2</f>
        <v>4.6508388377578536</v>
      </c>
      <c r="E33" s="120">
        <f>('Fouled-1'!E32+'Fouled-2'!E32)/2</f>
        <v>0.94563897662628504</v>
      </c>
      <c r="F33" s="120">
        <f>('Fouled-1'!F32+'Fouled-2'!F32)/2</f>
        <v>0.71330809141052209</v>
      </c>
      <c r="H33" s="133">
        <v>-9</v>
      </c>
      <c r="N33" s="128">
        <v>35.268980614219103</v>
      </c>
      <c r="O33" s="128">
        <v>0.2118279953133983</v>
      </c>
      <c r="P33" s="128">
        <v>0.23852120641656477</v>
      </c>
      <c r="Q33" s="128">
        <v>4.7541735468008639</v>
      </c>
      <c r="R33" s="128">
        <v>0.94503036639188542</v>
      </c>
      <c r="S33" s="128">
        <v>0.72862605897688781</v>
      </c>
      <c r="U33" s="138">
        <v>33.150926429182363</v>
      </c>
      <c r="V33" s="138">
        <v>0.13923071461579076</v>
      </c>
      <c r="W33" s="138">
        <v>0.23843560313870099</v>
      </c>
      <c r="X33" s="138">
        <v>4.7524817567865494</v>
      </c>
      <c r="Y33" s="138">
        <v>0.94979068404205713</v>
      </c>
      <c r="Z33" s="138">
        <v>0.7181853471761166</v>
      </c>
      <c r="AB33" s="139">
        <v>34.134763139999997</v>
      </c>
      <c r="AC33" s="139">
        <v>0.266150842</v>
      </c>
      <c r="AD33" s="139">
        <v>0.216535223</v>
      </c>
      <c r="AE33" s="139">
        <v>4.3202356799999997</v>
      </c>
      <c r="AF33" s="139">
        <v>0.94707407300000002</v>
      </c>
      <c r="AG33" s="139">
        <v>0.63612906499999999</v>
      </c>
    </row>
    <row r="34" spans="1:33">
      <c r="A34" s="120">
        <f>('Fouled-1'!A33+'Fouled-2'!A33)/2</f>
        <v>34.965714606338231</v>
      </c>
      <c r="B34" s="120">
        <f>('Fouled-1'!B33+'Fouled-2'!B33)/2</f>
        <v>0.21859990768338133</v>
      </c>
      <c r="C34" s="120">
        <f>('Fouled-1'!C33+'Fouled-2'!C33)/2</f>
        <v>0.23619197681211984</v>
      </c>
      <c r="D34" s="120">
        <f>('Fouled-1'!D33+'Fouled-2'!D33)/2</f>
        <v>4.708256010885707</v>
      </c>
      <c r="E34" s="120">
        <f>('Fouled-1'!E33+'Fouled-2'!E33)/2</f>
        <v>0.94540713242295049</v>
      </c>
      <c r="F34" s="120">
        <f>('Fouled-1'!F33+'Fouled-2'!F33)/2</f>
        <v>0.72211548079530519</v>
      </c>
      <c r="H34" s="133">
        <v>-8</v>
      </c>
      <c r="N34" s="128">
        <v>35.853902607930102</v>
      </c>
      <c r="O34" s="128">
        <v>0.19879737577153267</v>
      </c>
      <c r="P34" s="128">
        <v>0.24253285043166667</v>
      </c>
      <c r="Q34" s="128">
        <v>4.8332116986518177</v>
      </c>
      <c r="R34" s="128">
        <v>0.94470814613370946</v>
      </c>
      <c r="S34" s="128">
        <v>0.74074019838204019</v>
      </c>
      <c r="U34" s="138">
        <v>33.662371518570595</v>
      </c>
      <c r="V34" s="138">
        <v>0.10899205641544445</v>
      </c>
      <c r="W34" s="138">
        <v>0.24566967228350597</v>
      </c>
      <c r="X34" s="138">
        <v>4.8949809599272216</v>
      </c>
      <c r="Y34" s="138">
        <v>0.94976638165414107</v>
      </c>
      <c r="Z34" s="138">
        <v>0.73967574692900739</v>
      </c>
      <c r="AB34" s="139">
        <v>34.656312630000002</v>
      </c>
      <c r="AC34" s="139">
        <v>0.26906646000000001</v>
      </c>
      <c r="AD34" s="139">
        <v>0.21599860900000001</v>
      </c>
      <c r="AE34" s="139">
        <v>4.310062394</v>
      </c>
      <c r="AF34" s="139">
        <v>0.94700814099999997</v>
      </c>
      <c r="AG34" s="139">
        <v>0.63463265000000002</v>
      </c>
    </row>
    <row r="35" spans="1:33">
      <c r="A35" s="120">
        <f>('Fouled-1'!A34+'Fouled-2'!A34)/2</f>
        <v>36.312127749046574</v>
      </c>
      <c r="B35" s="120">
        <f>('Fouled-1'!B34+'Fouled-2'!B34)/2</f>
        <v>0.19307729614534266</v>
      </c>
      <c r="C35" s="120">
        <f>('Fouled-1'!C34+'Fouled-2'!C34)/2</f>
        <v>0.24238295090428613</v>
      </c>
      <c r="D35" s="120">
        <f>('Fouled-1'!D34+'Fouled-2'!D34)/2</f>
        <v>4.8302482285816142</v>
      </c>
      <c r="E35" s="120">
        <f>('Fouled-1'!E34+'Fouled-2'!E34)/2</f>
        <v>0.94529445337887785</v>
      </c>
      <c r="F35" s="120">
        <f>('Fouled-1'!F34+'Fouled-2'!F34)/2</f>
        <v>0.74082781642373163</v>
      </c>
      <c r="H35" s="133">
        <v>-7</v>
      </c>
      <c r="N35" s="128">
        <v>36.466047963881749</v>
      </c>
      <c r="O35" s="128">
        <v>0.18397691467480237</v>
      </c>
      <c r="P35" s="128">
        <v>0.24603539597206678</v>
      </c>
      <c r="Q35" s="128">
        <v>4.9021816599335839</v>
      </c>
      <c r="R35" s="128">
        <v>0.94465722162327748</v>
      </c>
      <c r="S35" s="128">
        <v>0.75131016422028529</v>
      </c>
      <c r="U35" s="138">
        <v>33.533874911261393</v>
      </c>
      <c r="V35" s="138">
        <v>9.6383693564212974E-2</v>
      </c>
      <c r="W35" s="138">
        <v>0.24938960222410234</v>
      </c>
      <c r="X35" s="138">
        <v>4.9681710979745954</v>
      </c>
      <c r="Y35" s="138">
        <v>0.94947711302968707</v>
      </c>
      <c r="Z35" s="138">
        <v>0.75085336067555597</v>
      </c>
      <c r="AB35" s="139">
        <v>34.972158640000004</v>
      </c>
      <c r="AC35" s="139">
        <v>0.261516319</v>
      </c>
      <c r="AD35" s="139">
        <v>0.217739932</v>
      </c>
      <c r="AE35" s="139">
        <v>4.3436137979999998</v>
      </c>
      <c r="AF35" s="139">
        <v>0.94707956900000001</v>
      </c>
      <c r="AG35" s="139">
        <v>0.63956662600000003</v>
      </c>
    </row>
    <row r="36" spans="1:33">
      <c r="A36" s="120">
        <f>('Fouled-1'!A35+'Fouled-2'!A35)/2</f>
        <v>36.269889736958476</v>
      </c>
      <c r="B36" s="120">
        <f>('Fouled-1'!B35+'Fouled-2'!B35)/2</f>
        <v>0.172729743317245</v>
      </c>
      <c r="C36" s="120">
        <f>('Fouled-1'!C35+'Fouled-2'!C35)/2</f>
        <v>0.24701397094956012</v>
      </c>
      <c r="D36" s="120">
        <f>('Fouled-1'!D35+'Fouled-2'!D35)/2</f>
        <v>4.9214442716822164</v>
      </c>
      <c r="E36" s="120">
        <f>('Fouled-1'!E35+'Fouled-2'!E35)/2</f>
        <v>0.94527147335270789</v>
      </c>
      <c r="F36" s="120">
        <f>('Fouled-1'!F35+'Fouled-2'!F35)/2</f>
        <v>0.75480458415142349</v>
      </c>
      <c r="H36" s="133">
        <v>-6</v>
      </c>
      <c r="N36" s="128">
        <v>36.000272012519702</v>
      </c>
      <c r="O36" s="128">
        <v>0.18605785862789581</v>
      </c>
      <c r="P36" s="128">
        <v>0.24649939883688332</v>
      </c>
      <c r="Q36" s="128">
        <v>4.9113150567642379</v>
      </c>
      <c r="R36" s="128">
        <v>0.94435836264229189</v>
      </c>
      <c r="S36" s="128">
        <v>0.75270961848930673</v>
      </c>
      <c r="U36" s="138">
        <v>34.089291150443728</v>
      </c>
      <c r="V36" s="138">
        <v>7.5310979615086621E-2</v>
      </c>
      <c r="W36" s="138">
        <v>0.25354561293686351</v>
      </c>
      <c r="X36" s="138">
        <v>5.0499440704582312</v>
      </c>
      <c r="Y36" s="138">
        <v>0.94970660400661755</v>
      </c>
      <c r="Z36" s="138">
        <v>0.76312614868626394</v>
      </c>
      <c r="AB36" s="139">
        <v>35.783245180000002</v>
      </c>
      <c r="AC36" s="139">
        <v>0.25250372500000001</v>
      </c>
      <c r="AD36" s="139">
        <v>0.220938309</v>
      </c>
      <c r="AE36" s="139">
        <v>4.406958758</v>
      </c>
      <c r="AF36" s="139">
        <v>0.94684162500000002</v>
      </c>
      <c r="AG36" s="139">
        <v>0.64895269799999999</v>
      </c>
    </row>
    <row r="37" spans="1:33">
      <c r="A37" s="120">
        <f>('Fouled-1'!A36+'Fouled-2'!A36)/2</f>
        <v>36.32612412210019</v>
      </c>
      <c r="B37" s="120">
        <f>('Fouled-1'!B36+'Fouled-2'!B36)/2</f>
        <v>0.14802202753963356</v>
      </c>
      <c r="C37" s="120">
        <f>('Fouled-1'!C36+'Fouled-2'!C36)/2</f>
        <v>0.25190116989868466</v>
      </c>
      <c r="D37" s="120">
        <f>('Fouled-1'!D36+'Fouled-2'!D36)/2</f>
        <v>5.0176015923723991</v>
      </c>
      <c r="E37" s="120">
        <f>('Fouled-1'!E36+'Fouled-2'!E36)/2</f>
        <v>0.94543793876005633</v>
      </c>
      <c r="F37" s="120">
        <f>('Fouled-1'!F36+'Fouled-2'!F36)/2</f>
        <v>0.76953915565234188</v>
      </c>
      <c r="H37" s="133">
        <v>-5</v>
      </c>
      <c r="N37" s="128">
        <v>35.953273337692345</v>
      </c>
      <c r="O37" s="128">
        <v>0.17166856343266187</v>
      </c>
      <c r="P37" s="128">
        <v>0.2493340196357523</v>
      </c>
      <c r="Q37" s="128">
        <v>4.9671039495465745</v>
      </c>
      <c r="R37" s="128">
        <v>0.94447502283789975</v>
      </c>
      <c r="S37" s="128">
        <v>0.76126048548719205</v>
      </c>
      <c r="U37" s="138">
        <v>34.172703254764869</v>
      </c>
      <c r="V37" s="138">
        <v>6.9521075746060979E-2</v>
      </c>
      <c r="W37" s="138">
        <v>0.25421155517535698</v>
      </c>
      <c r="X37" s="138">
        <v>5.0630364576955804</v>
      </c>
      <c r="Y37" s="138">
        <v>0.94991629140376899</v>
      </c>
      <c r="Z37" s="138">
        <v>0.76511786280528959</v>
      </c>
      <c r="AB37" s="139">
        <v>36.187565679999999</v>
      </c>
      <c r="AC37" s="139">
        <v>0.23583522800000001</v>
      </c>
      <c r="AD37" s="139">
        <v>0.22465552699999999</v>
      </c>
      <c r="AE37" s="139">
        <v>4.4805550009999999</v>
      </c>
      <c r="AF37" s="139">
        <v>0.94698826000000003</v>
      </c>
      <c r="AG37" s="139">
        <v>0.65975562200000004</v>
      </c>
    </row>
    <row r="38" spans="1:33">
      <c r="A38" s="120">
        <f>('Fouled-1'!A37+'Fouled-2'!A37)/2</f>
        <v>36.243031510803796</v>
      </c>
      <c r="B38" s="120">
        <f>('Fouled-1'!B37+'Fouled-2'!B37)/2</f>
        <v>0.13107139786489502</v>
      </c>
      <c r="C38" s="120">
        <f>('Fouled-1'!C37+'Fouled-2'!C37)/2</f>
        <v>0.25517928455606187</v>
      </c>
      <c r="D38" s="120">
        <f>('Fouled-1'!D37+'Fouled-2'!D37)/2</f>
        <v>5.0820689602366027</v>
      </c>
      <c r="E38" s="120">
        <f>('Fouled-1'!E37+'Fouled-2'!E37)/2</f>
        <v>0.94556226626636497</v>
      </c>
      <c r="F38" s="120">
        <f>('Fouled-1'!F37+'Fouled-2'!F37)/2</f>
        <v>0.77943178414156256</v>
      </c>
      <c r="H38" s="133">
        <v>-4</v>
      </c>
      <c r="N38" s="128">
        <v>35.920429631578642</v>
      </c>
      <c r="O38" s="128">
        <v>0.15256682345053157</v>
      </c>
      <c r="P38" s="128">
        <v>0.25340373482722994</v>
      </c>
      <c r="Q38" s="128">
        <v>5.0471588724764187</v>
      </c>
      <c r="R38" s="128">
        <v>0.94451173725036763</v>
      </c>
      <c r="S38" s="128">
        <v>0.77352971504056844</v>
      </c>
      <c r="U38" s="138">
        <v>33.968505297218549</v>
      </c>
      <c r="V38" s="138">
        <v>6.8862516487538411E-2</v>
      </c>
      <c r="W38" s="138">
        <v>0.25504955009283115</v>
      </c>
      <c r="X38" s="138">
        <v>5.0795168760016427</v>
      </c>
      <c r="Y38" s="138">
        <v>0.94969788391976595</v>
      </c>
      <c r="Z38" s="138">
        <v>0.76748701699258837</v>
      </c>
      <c r="AB38" s="139">
        <v>36.208807479999997</v>
      </c>
      <c r="AC38" s="139">
        <v>0.22322687899999999</v>
      </c>
      <c r="AD38" s="139">
        <v>0.22738298400000001</v>
      </c>
      <c r="AE38" s="139">
        <v>4.5345718030000004</v>
      </c>
      <c r="AF38" s="139">
        <v>0.94706800000000002</v>
      </c>
      <c r="AG38" s="139">
        <v>0.66774681700000005</v>
      </c>
    </row>
    <row r="39" spans="1:33">
      <c r="A39" s="120">
        <f>('Fouled-1'!A38+'Fouled-2'!A38)/2</f>
        <v>35.881295092722425</v>
      </c>
      <c r="B39" s="120">
        <f>('Fouled-1'!B38+'Fouled-2'!B38)/2</f>
        <v>0.12390213349874718</v>
      </c>
      <c r="C39" s="120">
        <f>('Fouled-1'!C38+'Fouled-2'!C38)/2</f>
        <v>0.25732047616626252</v>
      </c>
      <c r="D39" s="120">
        <f>('Fouled-1'!D38+'Fouled-2'!D38)/2</f>
        <v>5.1241457788507647</v>
      </c>
      <c r="E39" s="120">
        <f>('Fouled-1'!E38+'Fouled-2'!E38)/2</f>
        <v>0.94535005992890775</v>
      </c>
      <c r="F39" s="120">
        <f>('Fouled-1'!F38+'Fouled-2'!F38)/2</f>
        <v>0.7858757386859434</v>
      </c>
      <c r="H39" s="133">
        <v>-3</v>
      </c>
      <c r="N39" s="128">
        <v>35.862074373343425</v>
      </c>
      <c r="O39" s="128">
        <v>0.1286216835450017</v>
      </c>
      <c r="P39" s="128">
        <v>0.25799327890606805</v>
      </c>
      <c r="Q39" s="128">
        <v>5.1373800542718513</v>
      </c>
      <c r="R39" s="128">
        <v>0.94469645277503345</v>
      </c>
      <c r="S39" s="128">
        <v>0.78735734090412013</v>
      </c>
      <c r="U39" s="138">
        <v>33.884127494577356</v>
      </c>
      <c r="V39" s="138">
        <v>5.8769693295710718E-2</v>
      </c>
      <c r="W39" s="138">
        <v>0.25839882906670908</v>
      </c>
      <c r="X39" s="138">
        <v>5.1453497988934505</v>
      </c>
      <c r="Y39" s="138">
        <v>0.94931988717568339</v>
      </c>
      <c r="Z39" s="138">
        <v>0.77749138868841716</v>
      </c>
      <c r="AB39" s="139">
        <v>36.398155420000002</v>
      </c>
      <c r="AC39" s="139">
        <v>0.21009930399999999</v>
      </c>
      <c r="AD39" s="139">
        <v>0.230801544</v>
      </c>
      <c r="AE39" s="139">
        <v>4.6021347229999998</v>
      </c>
      <c r="AF39" s="139">
        <v>0.94706182699999997</v>
      </c>
      <c r="AG39" s="139">
        <v>0.67768808800000002</v>
      </c>
    </row>
    <row r="40" spans="1:33">
      <c r="A40" s="120">
        <f>('Fouled-1'!A39+'Fouled-2'!A39)/2</f>
        <v>35.778987233992126</v>
      </c>
      <c r="B40" s="120">
        <f>('Fouled-1'!B39+'Fouled-2'!B39)/2</f>
        <v>0.109426875525745</v>
      </c>
      <c r="C40" s="120">
        <f>('Fouled-1'!C39+'Fouled-2'!C39)/2</f>
        <v>0.26007678608414048</v>
      </c>
      <c r="D40" s="120">
        <f>('Fouled-1'!D39+'Fouled-2'!D39)/2</f>
        <v>5.1783175897319129</v>
      </c>
      <c r="E40" s="120">
        <f>('Fouled-1'!E39+'Fouled-2'!E39)/2</f>
        <v>0.94545441046356493</v>
      </c>
      <c r="F40" s="120">
        <f>('Fouled-1'!F39+'Fouled-2'!F39)/2</f>
        <v>0.79419753292270545</v>
      </c>
      <c r="H40" s="133">
        <v>-2</v>
      </c>
      <c r="N40" s="128">
        <v>35.814414704807817</v>
      </c>
      <c r="O40" s="128">
        <v>0.10248070583653501</v>
      </c>
      <c r="P40" s="128">
        <v>0.26392096484934091</v>
      </c>
      <c r="Q40" s="128">
        <v>5.2538131272931476</v>
      </c>
      <c r="R40" s="128">
        <v>0.94455038706254113</v>
      </c>
      <c r="S40" s="128">
        <v>0.80520107116148876</v>
      </c>
      <c r="U40" s="138">
        <v>33.642789112510997</v>
      </c>
      <c r="V40" s="138">
        <v>5.772835354249499E-2</v>
      </c>
      <c r="W40" s="138">
        <v>0.25943606821202336</v>
      </c>
      <c r="X40" s="138">
        <v>5.1657296323207804</v>
      </c>
      <c r="Y40" s="138">
        <v>0.94904432469646682</v>
      </c>
      <c r="Z40" s="138">
        <v>0.78054205900974039</v>
      </c>
      <c r="AB40" s="139">
        <v>36.254262799999999</v>
      </c>
      <c r="AC40" s="139">
        <v>0.19653976000000001</v>
      </c>
      <c r="AD40" s="139">
        <v>0.234488899</v>
      </c>
      <c r="AE40" s="139">
        <v>4.6746729949999999</v>
      </c>
      <c r="AF40" s="139">
        <v>0.946934147</v>
      </c>
      <c r="AG40" s="139">
        <v>0.68832843399999999</v>
      </c>
    </row>
    <row r="41" spans="1:33">
      <c r="A41" s="120">
        <f>('Fouled-1'!A40+'Fouled-2'!A40)/2</f>
        <v>35.466594005563401</v>
      </c>
      <c r="B41" s="120">
        <f>('Fouled-1'!B40+'Fouled-2'!B40)/2</f>
        <v>9.868686459701663E-2</v>
      </c>
      <c r="C41" s="120">
        <f>('Fouled-1'!C40+'Fouled-2'!C40)/2</f>
        <v>0.26216627415074106</v>
      </c>
      <c r="D41" s="120">
        <f>('Fouled-1'!D40+'Fouled-2'!D40)/2</f>
        <v>5.219350312234738</v>
      </c>
      <c r="E41" s="120">
        <f>('Fouled-1'!E40+'Fouled-2'!E40)/2</f>
        <v>0.94550041152261965</v>
      </c>
      <c r="F41" s="120">
        <f>('Fouled-1'!F40+'Fouled-2'!F40)/2</f>
        <v>0.8004798208631263</v>
      </c>
      <c r="H41" s="133">
        <v>-1</v>
      </c>
      <c r="N41" s="128">
        <v>35.526907023804576</v>
      </c>
      <c r="O41" s="128">
        <v>8.8816372397350546E-2</v>
      </c>
      <c r="P41" s="128">
        <v>0.2656204063654577</v>
      </c>
      <c r="Q41" s="128">
        <v>5.287166435325334</v>
      </c>
      <c r="R41" s="128">
        <v>0.94493501703184823</v>
      </c>
      <c r="S41" s="128">
        <v>0.81031478184002048</v>
      </c>
      <c r="U41" s="138">
        <v>34.00301443799286</v>
      </c>
      <c r="V41" s="138">
        <v>4.4285191872061119E-2</v>
      </c>
      <c r="W41" s="138">
        <v>0.2615033391957014</v>
      </c>
      <c r="X41" s="138">
        <v>5.2063386004085537</v>
      </c>
      <c r="Y41" s="138">
        <v>0.94933947369202631</v>
      </c>
      <c r="Z41" s="138">
        <v>0.78671634150386394</v>
      </c>
      <c r="AB41" s="139">
        <v>36.570434169999999</v>
      </c>
      <c r="AC41" s="139">
        <v>0.16950869399999999</v>
      </c>
      <c r="AD41" s="139">
        <v>0.24027162299999999</v>
      </c>
      <c r="AE41" s="139">
        <v>4.7887623110000002</v>
      </c>
      <c r="AF41" s="139">
        <v>0.94713725999999998</v>
      </c>
      <c r="AG41" s="139">
        <v>0.70514473099999997</v>
      </c>
    </row>
    <row r="42" spans="1:33">
      <c r="A42" s="120">
        <f>('Fouled-1'!A41+'Fouled-2'!A41)/2</f>
        <v>35.409405368435472</v>
      </c>
      <c r="B42" s="120">
        <f>('Fouled-1'!B41+'Fouled-2'!B41)/2</f>
        <v>8.0062315368716636E-2</v>
      </c>
      <c r="C42" s="120">
        <f>('Fouled-1'!C41+'Fouled-2'!C41)/2</f>
        <v>0.266398857798331</v>
      </c>
      <c r="D42" s="120">
        <f>('Fouled-1'!D41+'Fouled-2'!D41)/2</f>
        <v>5.3024534842183728</v>
      </c>
      <c r="E42" s="120">
        <f>('Fouled-1'!E41+'Fouled-2'!E41)/2</f>
        <v>0.94536655687465487</v>
      </c>
      <c r="F42" s="120">
        <f>('Fouled-1'!F41+'Fouled-2'!F41)/2</f>
        <v>0.81323786549150101</v>
      </c>
      <c r="H42" s="133">
        <v>0</v>
      </c>
      <c r="N42" s="128">
        <v>35.38624591265453</v>
      </c>
      <c r="O42" s="128">
        <v>7.4109834777263586E-2</v>
      </c>
      <c r="P42" s="128">
        <v>0.26845870238265684</v>
      </c>
      <c r="Q42" s="128">
        <v>5.3428673443095045</v>
      </c>
      <c r="R42" s="128">
        <v>0.94499870295345856</v>
      </c>
      <c r="S42" s="128">
        <v>0.81885120683509527</v>
      </c>
      <c r="U42" s="138">
        <v>33.877035809039711</v>
      </c>
      <c r="V42" s="138">
        <v>4.3444051184464878E-2</v>
      </c>
      <c r="W42" s="138">
        <v>0.26007092276156984</v>
      </c>
      <c r="X42" s="138">
        <v>5.1782021162482579</v>
      </c>
      <c r="Y42" s="138">
        <v>0.94988932780681679</v>
      </c>
      <c r="Z42" s="138">
        <v>0.78246029400386474</v>
      </c>
      <c r="AB42" s="139">
        <v>36</v>
      </c>
      <c r="AC42" s="139">
        <v>0.150610617</v>
      </c>
      <c r="AD42" s="139">
        <v>0.244454109</v>
      </c>
      <c r="AE42" s="139">
        <v>4.8705675880000001</v>
      </c>
      <c r="AF42" s="139">
        <v>0.947204932</v>
      </c>
      <c r="AG42" s="139">
        <v>0.71718331199999996</v>
      </c>
    </row>
    <row r="43" spans="1:33">
      <c r="A43" s="120">
        <f>('Fouled-1'!A42+'Fouled-2'!A42)/2</f>
        <v>35</v>
      </c>
      <c r="B43" s="120">
        <f>('Fouled-1'!B42+'Fouled-2'!B42)/2</f>
        <v>7.3967935300356003E-2</v>
      </c>
      <c r="C43" s="120">
        <f>('Fouled-1'!C42+'Fouled-2'!C42)/2</f>
        <v>0.26753615559850219</v>
      </c>
      <c r="D43" s="120">
        <f>('Fouled-1'!D42+'Fouled-2'!D42)/2</f>
        <v>5.3247651663406188</v>
      </c>
      <c r="E43" s="120">
        <f>('Fouled-1'!E42+'Fouled-2'!E42)/2</f>
        <v>0.94539886558893782</v>
      </c>
      <c r="F43" s="120">
        <f>('Fouled-1'!F42+'Fouled-2'!F42)/2</f>
        <v>0.81664876057453173</v>
      </c>
      <c r="H43" s="134">
        <v>1</v>
      </c>
      <c r="N43" s="128">
        <v>35</v>
      </c>
      <c r="O43" s="128">
        <v>6.9414925381068665E-2</v>
      </c>
      <c r="P43" s="128">
        <v>0.26832200936611</v>
      </c>
      <c r="Q43" s="128">
        <v>5.340189940773711</v>
      </c>
      <c r="R43" s="128">
        <v>0.94538461660383732</v>
      </c>
      <c r="S43" s="128">
        <v>0.81844018413719088</v>
      </c>
      <c r="U43" s="138">
        <v>34</v>
      </c>
      <c r="V43" s="138">
        <v>4.1807003063171422E-2</v>
      </c>
      <c r="W43" s="138">
        <v>0.25993237327225049</v>
      </c>
      <c r="X43" s="138">
        <v>5.1754805089137452</v>
      </c>
      <c r="Y43" s="138">
        <v>0.95005978726630347</v>
      </c>
      <c r="Z43" s="138">
        <v>0.78204146904957317</v>
      </c>
      <c r="AB43" s="139">
        <v>36.369846109999997</v>
      </c>
      <c r="AC43" s="139">
        <v>0.129817817</v>
      </c>
      <c r="AD43" s="139">
        <v>0.248530167</v>
      </c>
      <c r="AE43" s="139">
        <v>4.9514114009999997</v>
      </c>
      <c r="AF43" s="139">
        <v>0.94740741500000003</v>
      </c>
      <c r="AG43" s="139">
        <v>0.72907912699999999</v>
      </c>
    </row>
    <row r="44" spans="1:33">
      <c r="A44" s="120">
        <f>('Fouled-1'!A43+'Fouled-2'!A43)/2</f>
        <v>35.258250089266909</v>
      </c>
      <c r="B44" s="120">
        <f>('Fouled-1'!B43+'Fouled-2'!B43)/2</f>
        <v>6.3399121873142644E-2</v>
      </c>
      <c r="C44" s="120">
        <f>('Fouled-1'!C43+'Fouled-2'!C43)/2</f>
        <v>0.27009750205834698</v>
      </c>
      <c r="D44" s="120">
        <f>('Fouled-1'!D43+'Fouled-2'!D43)/2</f>
        <v>5.3750160080837421</v>
      </c>
      <c r="E44" s="120">
        <f>('Fouled-1'!E43+'Fouled-2'!E43)/2</f>
        <v>0.94525053236683731</v>
      </c>
      <c r="F44" s="120">
        <f>('Fouled-1'!F43+'Fouled-2'!F43)/2</f>
        <v>0.8243574122546804</v>
      </c>
      <c r="H44" s="135">
        <v>2</v>
      </c>
      <c r="N44" s="128">
        <v>35.330614431542863</v>
      </c>
      <c r="O44" s="128">
        <v>5.5568074058543138E-2</v>
      </c>
      <c r="P44" s="128">
        <v>0.27184607353714718</v>
      </c>
      <c r="Q44" s="128">
        <v>5.4093104688936151</v>
      </c>
      <c r="R44" s="128">
        <v>0.94513165632344154</v>
      </c>
      <c r="S44" s="128">
        <v>0.82903239794985839</v>
      </c>
      <c r="U44" s="138">
        <v>33.955654487077439</v>
      </c>
      <c r="V44" s="138">
        <v>3.754625932769573E-2</v>
      </c>
      <c r="W44" s="138">
        <v>0.26060335898241527</v>
      </c>
      <c r="X44" s="138">
        <v>5.1886616674316137</v>
      </c>
      <c r="Y44" s="138">
        <v>0.95014999987308413</v>
      </c>
      <c r="Z44" s="138">
        <v>0.78402958582164062</v>
      </c>
      <c r="AB44" s="139">
        <v>36.15360424</v>
      </c>
      <c r="AC44" s="139">
        <v>0.123626561</v>
      </c>
      <c r="AD44" s="139">
        <v>0.25030006399999999</v>
      </c>
      <c r="AE44" s="139">
        <v>4.9858270850000004</v>
      </c>
      <c r="AF44" s="139">
        <v>0.94728693500000005</v>
      </c>
      <c r="AG44" s="139">
        <v>0.73416097999999996</v>
      </c>
    </row>
    <row r="45" spans="1:33">
      <c r="A45" s="120">
        <f>('Fouled-1'!A44+'Fouled-2'!A44)/2</f>
        <v>35.085616670249479</v>
      </c>
      <c r="B45" s="120">
        <f>('Fouled-1'!B44+'Fouled-2'!B44)/2</f>
        <v>5.8896669762585917E-2</v>
      </c>
      <c r="C45" s="120">
        <f>('Fouled-1'!C44+'Fouled-2'!C44)/2</f>
        <v>0.27021428577415274</v>
      </c>
      <c r="D45" s="120">
        <f>('Fouled-1'!D44+'Fouled-2'!D44)/2</f>
        <v>5.3773075157676118</v>
      </c>
      <c r="E45" s="120">
        <f>('Fouled-1'!E44+'Fouled-2'!E44)/2</f>
        <v>0.94552875758831856</v>
      </c>
      <c r="F45" s="120">
        <f>('Fouled-1'!F44+'Fouled-2'!F44)/2</f>
        <v>0.82470971939436133</v>
      </c>
      <c r="H45" s="135">
        <v>3</v>
      </c>
      <c r="N45" s="128">
        <v>35.271916455033661</v>
      </c>
      <c r="O45" s="128">
        <v>5.2851889768885704E-2</v>
      </c>
      <c r="P45" s="128">
        <v>0.27284890513551857</v>
      </c>
      <c r="Q45" s="128">
        <v>5.4289726404888405</v>
      </c>
      <c r="R45" s="128">
        <v>0.94496898330640766</v>
      </c>
      <c r="S45" s="128">
        <v>0.8320457651526274</v>
      </c>
      <c r="U45" s="138">
        <v>34.221421491512558</v>
      </c>
      <c r="V45" s="138">
        <v>3.6500146094874952E-2</v>
      </c>
      <c r="W45" s="138">
        <v>0.26121165858706041</v>
      </c>
      <c r="X45" s="138">
        <v>5.2006101227069186</v>
      </c>
      <c r="Y45" s="138">
        <v>0.95002009789080488</v>
      </c>
      <c r="Z45" s="138">
        <v>0.78583797049243476</v>
      </c>
      <c r="AB45" s="139">
        <v>36.117541770000003</v>
      </c>
      <c r="AC45" s="139">
        <v>0.106234008</v>
      </c>
      <c r="AD45" s="139">
        <v>0.25306622899999998</v>
      </c>
      <c r="AE45" s="139">
        <v>5.0400433150000001</v>
      </c>
      <c r="AF45" s="139">
        <v>0.94768316100000005</v>
      </c>
      <c r="AG45" s="139">
        <v>0.742123321</v>
      </c>
    </row>
    <row r="46" spans="1:33">
      <c r="A46" s="120">
        <f>('Fouled-1'!A45+'Fouled-2'!A45)/2</f>
        <v>34.804461828141456</v>
      </c>
      <c r="B46" s="120">
        <f>('Fouled-1'!B45+'Fouled-2'!B45)/2</f>
        <v>5.1904095622004029E-2</v>
      </c>
      <c r="C46" s="120">
        <f>('Fouled-1'!C45+'Fouled-2'!C45)/2</f>
        <v>0.27178878120371586</v>
      </c>
      <c r="D46" s="120">
        <f>('Fouled-1'!D45+'Fouled-2'!D45)/2</f>
        <v>5.4081876496458801</v>
      </c>
      <c r="E46" s="120">
        <f>('Fouled-1'!E45+'Fouled-2'!E45)/2</f>
        <v>0.94546907131228175</v>
      </c>
      <c r="F46" s="120">
        <f>('Fouled-1'!F45+'Fouled-2'!F45)/2</f>
        <v>0.82945744047037873</v>
      </c>
      <c r="H46" s="135">
        <v>4</v>
      </c>
      <c r="N46" s="128">
        <v>35.287126842564177</v>
      </c>
      <c r="O46" s="128">
        <v>5.0647821645915955E-2</v>
      </c>
      <c r="P46" s="128">
        <v>0.27349222243630833</v>
      </c>
      <c r="Q46" s="128">
        <v>5.4415863250869139</v>
      </c>
      <c r="R46" s="128">
        <v>0.94489710155835072</v>
      </c>
      <c r="S46" s="128">
        <v>0.83397934309102884</v>
      </c>
      <c r="U46" s="138">
        <v>33.44495931597109</v>
      </c>
      <c r="V46" s="138">
        <v>3.8814561434874134E-2</v>
      </c>
      <c r="W46" s="138">
        <v>0.26183376237726697</v>
      </c>
      <c r="X46" s="138">
        <v>5.2128279821862336</v>
      </c>
      <c r="Y46" s="138">
        <v>0.94963683718346314</v>
      </c>
      <c r="Z46" s="138">
        <v>0.78770002869596034</v>
      </c>
      <c r="AB46" s="139">
        <v>35.91879823</v>
      </c>
      <c r="AC46" s="139">
        <v>9.8568316000000003E-2</v>
      </c>
      <c r="AD46" s="139">
        <v>0.25411803199999999</v>
      </c>
      <c r="AE46" s="139">
        <v>5.0611882680000004</v>
      </c>
      <c r="AF46" s="139">
        <v>0.94788156499999998</v>
      </c>
      <c r="AG46" s="139">
        <v>0.74524942400000005</v>
      </c>
    </row>
    <row r="47" spans="1:33">
      <c r="A47" s="120">
        <f>('Fouled-1'!A46+'Fouled-2'!A46)/2</f>
        <v>34.610900434634893</v>
      </c>
      <c r="B47" s="120">
        <f>('Fouled-1'!B46+'Fouled-2'!B46)/2</f>
        <v>4.8361317837687524E-2</v>
      </c>
      <c r="C47" s="120">
        <f>('Fouled-1'!C46+'Fouled-2'!C46)/2</f>
        <v>0.2723760290491356</v>
      </c>
      <c r="D47" s="120">
        <f>('Fouled-1'!D46+'Fouled-2'!D46)/2</f>
        <v>5.4197015304005953</v>
      </c>
      <c r="E47" s="120">
        <f>('Fouled-1'!E46+'Fouled-2'!E46)/2</f>
        <v>0.94551112531288339</v>
      </c>
      <c r="F47" s="120">
        <f>('Fouled-1'!F46+'Fouled-2'!F46)/2</f>
        <v>0.8312244535471881</v>
      </c>
      <c r="H47" s="135">
        <v>5</v>
      </c>
      <c r="N47" s="128">
        <v>35.214592331146186</v>
      </c>
      <c r="O47" s="128">
        <v>4.9929014845961898E-2</v>
      </c>
      <c r="P47" s="128">
        <v>0.27443194222127809</v>
      </c>
      <c r="Q47" s="128">
        <v>5.4600072125512451</v>
      </c>
      <c r="R47" s="128">
        <v>0.94461284305807913</v>
      </c>
      <c r="S47" s="128">
        <v>0.83680288055291074</v>
      </c>
      <c r="U47" s="138">
        <v>33.377636428823408</v>
      </c>
      <c r="V47" s="138">
        <v>3.7637352303066585E-2</v>
      </c>
      <c r="W47" s="138">
        <v>0.2620531030071751</v>
      </c>
      <c r="X47" s="138">
        <v>5.2171363579181333</v>
      </c>
      <c r="Y47" s="138">
        <v>0.94965112242519512</v>
      </c>
      <c r="Z47" s="138">
        <v>0.78833008225834855</v>
      </c>
      <c r="AB47" s="139">
        <v>35.686537880000003</v>
      </c>
      <c r="AC47" s="139">
        <v>8.9702736000000005E-2</v>
      </c>
      <c r="AD47" s="139">
        <v>0.25558636800000001</v>
      </c>
      <c r="AE47" s="139">
        <v>5.0903078920000002</v>
      </c>
      <c r="AF47" s="139">
        <v>0.94804515099999997</v>
      </c>
      <c r="AG47" s="139">
        <v>0.74952836599999995</v>
      </c>
    </row>
    <row r="48" spans="1:33">
      <c r="A48" s="120">
        <f>('Fouled-1'!A47+'Fouled-2'!A47)/2</f>
        <v>34.479324717610908</v>
      </c>
      <c r="B48" s="120">
        <f>('Fouled-1'!B47+'Fouled-2'!B47)/2</f>
        <v>4.5961820267862399E-2</v>
      </c>
      <c r="C48" s="120">
        <f>('Fouled-1'!C47+'Fouled-2'!C47)/2</f>
        <v>0.27314822930798832</v>
      </c>
      <c r="D48" s="120">
        <f>('Fouled-1'!D47+'Fouled-2'!D47)/2</f>
        <v>5.4348414019243982</v>
      </c>
      <c r="E48" s="120">
        <f>('Fouled-1'!E47+'Fouled-2'!E47)/2</f>
        <v>0.9454063518244733</v>
      </c>
      <c r="F48" s="120">
        <f>('Fouled-1'!F47+'Fouled-2'!F47)/2</f>
        <v>0.83354602166888347</v>
      </c>
      <c r="H48" s="135">
        <v>6</v>
      </c>
      <c r="N48" s="128">
        <v>35.022721252146923</v>
      </c>
      <c r="O48" s="128">
        <v>4.8287009512562852E-2</v>
      </c>
      <c r="P48" s="128">
        <v>0.2753152817576065</v>
      </c>
      <c r="Q48" s="128">
        <v>5.4773197084802998</v>
      </c>
      <c r="R48" s="128">
        <v>0.94441401877488995</v>
      </c>
      <c r="S48" s="128">
        <v>0.83945607302125724</v>
      </c>
      <c r="U48" s="138">
        <v>33.126157899641711</v>
      </c>
      <c r="V48" s="138">
        <v>3.7474868310186642E-2</v>
      </c>
      <c r="W48" s="138">
        <v>0.26265719249320529</v>
      </c>
      <c r="X48" s="138">
        <v>5.2289994867802303</v>
      </c>
      <c r="Y48" s="138">
        <v>0.94945443605109492</v>
      </c>
      <c r="Z48" s="138">
        <v>0.79011781779365031</v>
      </c>
      <c r="AB48" s="139">
        <v>35.419445179999997</v>
      </c>
      <c r="AC48" s="139">
        <v>8.8524064999999999E-2</v>
      </c>
      <c r="AD48" s="139">
        <v>0.256216469</v>
      </c>
      <c r="AE48" s="139">
        <v>5.1025820399999997</v>
      </c>
      <c r="AF48" s="139">
        <v>0.947945288</v>
      </c>
      <c r="AG48" s="139">
        <v>0.75132769499999996</v>
      </c>
    </row>
    <row r="49" spans="1:33">
      <c r="A49" s="120">
        <f>('Fouled-1'!A48+'Fouled-2'!A48)/2</f>
        <v>34.305144628542678</v>
      </c>
      <c r="B49" s="120">
        <f>('Fouled-1'!B48+'Fouled-2'!B48)/2</f>
        <v>4.1895150849960469E-2</v>
      </c>
      <c r="C49" s="120">
        <f>('Fouled-1'!C48+'Fouled-2'!C48)/2</f>
        <v>0.27328285351170573</v>
      </c>
      <c r="D49" s="120">
        <f>('Fouled-1'!D48+'Fouled-2'!D48)/2</f>
        <v>5.4374779627583774</v>
      </c>
      <c r="E49" s="120">
        <f>('Fouled-1'!E48+'Fouled-2'!E48)/2</f>
        <v>0.94564509549279563</v>
      </c>
      <c r="F49" s="120">
        <f>('Fouled-1'!F48+'Fouled-2'!F48)/2</f>
        <v>0.83395323843616975</v>
      </c>
      <c r="H49" s="135">
        <v>7</v>
      </c>
      <c r="N49" s="128">
        <v>34.712411286554087</v>
      </c>
      <c r="O49" s="128">
        <v>4.8892283205004064E-2</v>
      </c>
      <c r="P49" s="128">
        <v>0.27535872130409678</v>
      </c>
      <c r="Q49" s="128">
        <v>5.4781708287472171</v>
      </c>
      <c r="R49" s="128">
        <v>0.94435478340607526</v>
      </c>
      <c r="S49" s="128">
        <v>0.83958695768961467</v>
      </c>
      <c r="U49" s="138">
        <v>33.196104637100063</v>
      </c>
      <c r="V49" s="138">
        <v>3.4822444360244897E-2</v>
      </c>
      <c r="W49" s="138">
        <v>0.26371979822993419</v>
      </c>
      <c r="X49" s="138">
        <v>5.249864212621258</v>
      </c>
      <c r="Y49" s="138">
        <v>0.94928411871761709</v>
      </c>
      <c r="Z49" s="138">
        <v>0.79326571086532827</v>
      </c>
      <c r="AB49" s="139">
        <v>35.390984529999997</v>
      </c>
      <c r="AC49" s="139">
        <v>8.1199346000000006E-2</v>
      </c>
      <c r="AD49" s="139">
        <v>0.25833762799999999</v>
      </c>
      <c r="AE49" s="139">
        <v>5.1442540960000001</v>
      </c>
      <c r="AF49" s="139">
        <v>0.94774625499999998</v>
      </c>
      <c r="AG49" s="139">
        <v>0.75749777299999999</v>
      </c>
    </row>
    <row r="50" spans="1:33">
      <c r="A50" s="120">
        <f>('Fouled-1'!A49+'Fouled-2'!A49)/2</f>
        <v>34.139974877021658</v>
      </c>
      <c r="B50" s="120">
        <f>('Fouled-1'!B49+'Fouled-2'!B49)/2</f>
        <v>3.9659155699606326E-2</v>
      </c>
      <c r="C50" s="120">
        <f>('Fouled-1'!C49+'Fouled-2'!C49)/2</f>
        <v>0.27361128581994226</v>
      </c>
      <c r="D50" s="120">
        <f>('Fouled-1'!D49+'Fouled-2'!D49)/2</f>
        <v>5.4439197103246562</v>
      </c>
      <c r="E50" s="120">
        <f>('Fouled-1'!E49+'Fouled-2'!E49)/2</f>
        <v>0.94568732183076909</v>
      </c>
      <c r="F50" s="120">
        <f>('Fouled-1'!F49+'Fouled-2'!F49)/2</f>
        <v>0.83493736530908969</v>
      </c>
      <c r="H50" s="135">
        <v>8</v>
      </c>
      <c r="N50" s="128">
        <v>34.499169547354384</v>
      </c>
      <c r="O50" s="128">
        <v>4.8693015929864622E-2</v>
      </c>
      <c r="P50" s="128">
        <v>0.27423323411105771</v>
      </c>
      <c r="Q50" s="128">
        <v>5.4561123547381065</v>
      </c>
      <c r="R50" s="128">
        <v>0.94477213423648632</v>
      </c>
      <c r="S50" s="128">
        <v>0.83620608676179042</v>
      </c>
      <c r="U50" s="138">
        <v>33.034259478598642</v>
      </c>
      <c r="V50" s="138">
        <v>3.5812435872903906E-2</v>
      </c>
      <c r="W50" s="138">
        <v>0.26385209848869995</v>
      </c>
      <c r="X50" s="138">
        <v>5.252461676727501</v>
      </c>
      <c r="Y50" s="138">
        <v>0.94916444392409494</v>
      </c>
      <c r="Z50" s="138">
        <v>0.79365523565747598</v>
      </c>
      <c r="AB50" s="139">
        <v>35.279747209999996</v>
      </c>
      <c r="AC50" s="139">
        <v>7.5712301999999995E-2</v>
      </c>
      <c r="AD50" s="139">
        <v>0.25973237999999998</v>
      </c>
      <c r="AE50" s="139">
        <v>5.1710623240000002</v>
      </c>
      <c r="AF50" s="139">
        <v>0.94769732100000004</v>
      </c>
      <c r="AG50" s="139">
        <v>0.76143888599999998</v>
      </c>
    </row>
    <row r="51" spans="1:33">
      <c r="A51" s="120">
        <f>('Fouled-1'!A50+'Fouled-2'!A50)/2</f>
        <v>34.126843352880677</v>
      </c>
      <c r="B51" s="120">
        <f>('Fouled-1'!B50+'Fouled-2'!B50)/2</f>
        <v>3.6780896331353806E-2</v>
      </c>
      <c r="C51" s="120">
        <f>('Fouled-1'!C50+'Fouled-2'!C50)/2</f>
        <v>0.27424013450964091</v>
      </c>
      <c r="D51" s="120">
        <f>('Fouled-1'!D50+'Fouled-2'!D50)/2</f>
        <v>5.4562476439549386</v>
      </c>
      <c r="E51" s="120">
        <f>('Fouled-1'!E50+'Fouled-2'!E50)/2</f>
        <v>0.94566666394974241</v>
      </c>
      <c r="F51" s="120">
        <f>('Fouled-1'!F50+'Fouled-2'!F50)/2</f>
        <v>0.83682409218073062</v>
      </c>
      <c r="H51" s="135">
        <v>9</v>
      </c>
      <c r="N51" s="128">
        <v>34.743580683700351</v>
      </c>
      <c r="O51" s="128">
        <v>4.6294112890038333E-2</v>
      </c>
      <c r="P51" s="128">
        <v>0.2744556842538392</v>
      </c>
      <c r="Q51" s="128">
        <v>5.4604725588279956</v>
      </c>
      <c r="R51" s="128">
        <v>0.94486347906162305</v>
      </c>
      <c r="S51" s="128">
        <v>0.83687429584104478</v>
      </c>
      <c r="U51" s="138">
        <v>33.073517711253281</v>
      </c>
      <c r="V51" s="138">
        <v>3.6256871893096565E-2</v>
      </c>
      <c r="W51" s="138">
        <v>0.2646835623353192</v>
      </c>
      <c r="X51" s="138">
        <v>5.2687852692325743</v>
      </c>
      <c r="Y51" s="138">
        <v>0.94884572873962703</v>
      </c>
      <c r="Z51" s="138">
        <v>0.79612783191016967</v>
      </c>
      <c r="AB51" s="139">
        <v>35.668791839999997</v>
      </c>
      <c r="AC51" s="139">
        <v>6.7711996999999996E-2</v>
      </c>
      <c r="AD51" s="139">
        <v>0.26062120599999999</v>
      </c>
      <c r="AE51" s="139">
        <v>5.1891681280000004</v>
      </c>
      <c r="AF51" s="139">
        <v>0.94795097100000003</v>
      </c>
      <c r="AG51" s="139">
        <v>0.764101747</v>
      </c>
    </row>
    <row r="52" spans="1:33">
      <c r="A52" s="120">
        <f>('Fouled-1'!A51+'Fouled-2'!A51)/2</f>
        <v>34.445941898877464</v>
      </c>
      <c r="B52" s="120">
        <f>('Fouled-1'!B51+'Fouled-2'!B51)/2</f>
        <v>3.3872829478625896E-2</v>
      </c>
      <c r="C52" s="120">
        <f>('Fouled-1'!C51+'Fouled-2'!C51)/2</f>
        <v>0.27533780202480895</v>
      </c>
      <c r="D52" s="120">
        <f>('Fouled-1'!D51+'Fouled-2'!D51)/2</f>
        <v>5.4777609388545327</v>
      </c>
      <c r="E52" s="120">
        <f>('Fouled-1'!E51+'Fouled-2'!E51)/2</f>
        <v>0.94547878103221583</v>
      </c>
      <c r="F52" s="120">
        <f>('Fouled-1'!F51+'Fouled-2'!F51)/2</f>
        <v>0.84012169939461434</v>
      </c>
      <c r="H52" s="135">
        <v>10</v>
      </c>
      <c r="N52" s="128">
        <v>34.827066785195484</v>
      </c>
      <c r="O52" s="128">
        <v>3.9770675466341041E-2</v>
      </c>
      <c r="P52" s="128">
        <v>0.27595405739384343</v>
      </c>
      <c r="Q52" s="128">
        <v>5.4898375562756252</v>
      </c>
      <c r="R52" s="128">
        <v>0.94479112660181874</v>
      </c>
      <c r="S52" s="128">
        <v>0.84137457503004309</v>
      </c>
      <c r="U52" s="138">
        <v>33.347708061216551</v>
      </c>
      <c r="V52" s="138">
        <v>3.5230862880125696E-2</v>
      </c>
      <c r="W52" s="138">
        <v>0.26375810001685163</v>
      </c>
      <c r="X52" s="138">
        <v>5.2506145652799852</v>
      </c>
      <c r="Y52" s="138">
        <v>0.94924241152954014</v>
      </c>
      <c r="Z52" s="138">
        <v>0.79342312559674477</v>
      </c>
      <c r="AB52" s="139">
        <v>35.504144459999999</v>
      </c>
      <c r="AC52" s="139">
        <v>6.6014862999999993E-2</v>
      </c>
      <c r="AD52" s="139">
        <v>0.26068574100000003</v>
      </c>
      <c r="AE52" s="139">
        <v>5.1899982270000002</v>
      </c>
      <c r="AF52" s="139">
        <v>0.94809013600000003</v>
      </c>
      <c r="AG52" s="139">
        <v>0.76421074200000005</v>
      </c>
    </row>
    <row r="53" spans="1:33">
      <c r="A53" s="120">
        <f>('Fouled-1'!A52+'Fouled-2'!A52)/2</f>
        <v>34.303227843964805</v>
      </c>
      <c r="B53" s="120">
        <f>('Fouled-1'!B52+'Fouled-2'!B52)/2</f>
        <v>3.4607466686636446E-2</v>
      </c>
      <c r="C53" s="120">
        <f>('Fouled-1'!C52+'Fouled-2'!C52)/2</f>
        <v>0.27522648977590602</v>
      </c>
      <c r="D53" s="120">
        <f>('Fouled-1'!D52+'Fouled-2'!D52)/2</f>
        <v>5.4755795575204314</v>
      </c>
      <c r="E53" s="120">
        <f>('Fouled-1'!E52+'Fouled-2'!E52)/2</f>
        <v>0.94546682333204668</v>
      </c>
      <c r="F53" s="120">
        <f>('Fouled-1'!F52+'Fouled-2'!F52)/2</f>
        <v>0.83979027344955059</v>
      </c>
      <c r="H53" s="135">
        <v>11</v>
      </c>
      <c r="N53" s="128">
        <v>35.108130133470425</v>
      </c>
      <c r="O53" s="128">
        <v>3.7071305419802192E-2</v>
      </c>
      <c r="P53" s="128">
        <v>0.27632744514358565</v>
      </c>
      <c r="Q53" s="128">
        <v>5.4971540136248933</v>
      </c>
      <c r="R53" s="128">
        <v>0.94484881677636556</v>
      </c>
      <c r="S53" s="128">
        <v>0.84249584824573143</v>
      </c>
      <c r="U53" s="138">
        <v>33.459675886918504</v>
      </c>
      <c r="V53" s="138">
        <v>3.4719099636157699E-2</v>
      </c>
      <c r="W53" s="138">
        <v>0.26440550006151453</v>
      </c>
      <c r="X53" s="138">
        <v>5.2633228939426306</v>
      </c>
      <c r="Y53" s="138">
        <v>0.94905543955541383</v>
      </c>
      <c r="Z53" s="138">
        <v>0.79535954076206528</v>
      </c>
      <c r="AB53" s="139">
        <v>35.495414089999997</v>
      </c>
      <c r="AC53" s="139">
        <v>6.1773779000000001E-2</v>
      </c>
      <c r="AD53" s="139">
        <v>0.26061491199999998</v>
      </c>
      <c r="AE53" s="139">
        <v>5.1888683670000004</v>
      </c>
      <c r="AF53" s="139">
        <v>0.94841952100000004</v>
      </c>
      <c r="AG53" s="139">
        <v>0.76402849900000003</v>
      </c>
    </row>
    <row r="54" spans="1:33">
      <c r="A54" s="120">
        <f>('Fouled-1'!A53+'Fouled-2'!A53)/2</f>
        <v>34.300901839690177</v>
      </c>
      <c r="B54" s="120">
        <f>('Fouled-1'!B53+'Fouled-2'!B53)/2</f>
        <v>3.5780508864302049E-2</v>
      </c>
      <c r="C54" s="120">
        <f>('Fouled-1'!C53+'Fouled-2'!C53)/2</f>
        <v>0.27552654955800626</v>
      </c>
      <c r="D54" s="120">
        <f>('Fouled-1'!D53+'Fouled-2'!D53)/2</f>
        <v>5.4814598634586629</v>
      </c>
      <c r="E54" s="120">
        <f>('Fouled-1'!E53+'Fouled-2'!E53)/2</f>
        <v>0.94527619393634255</v>
      </c>
      <c r="F54" s="120">
        <f>('Fouled-1'!F53+'Fouled-2'!F53)/2</f>
        <v>0.84068897155439104</v>
      </c>
      <c r="H54" s="135">
        <v>12</v>
      </c>
      <c r="N54" s="128">
        <v>34.708050095199596</v>
      </c>
      <c r="O54" s="128">
        <v>3.4085718837898127E-2</v>
      </c>
      <c r="P54" s="128">
        <v>0.27666215828553342</v>
      </c>
      <c r="Q54" s="128">
        <v>5.5037123320155246</v>
      </c>
      <c r="R54" s="128">
        <v>0.94494063050663502</v>
      </c>
      <c r="S54" s="128">
        <v>0.84350097750871977</v>
      </c>
      <c r="U54" s="138">
        <v>33.503514430884138</v>
      </c>
      <c r="V54" s="138">
        <v>3.3855447367506626E-2</v>
      </c>
      <c r="W54" s="138">
        <v>0.26418226016818441</v>
      </c>
      <c r="X54" s="138">
        <v>5.2589407763307836</v>
      </c>
      <c r="Y54" s="138">
        <v>0.94919748014752736</v>
      </c>
      <c r="Z54" s="138">
        <v>0.79469331321368575</v>
      </c>
      <c r="AB54" s="139">
        <v>35.150345369999997</v>
      </c>
      <c r="AC54" s="139">
        <v>6.3973330999999994E-2</v>
      </c>
      <c r="AD54" s="139">
        <v>0.25998481000000001</v>
      </c>
      <c r="AE54" s="139">
        <v>5.1769379940000002</v>
      </c>
      <c r="AF54" s="139">
        <v>0.94845784200000005</v>
      </c>
      <c r="AG54" s="139">
        <v>0.76230754199999995</v>
      </c>
    </row>
    <row r="55" spans="1:33">
      <c r="A55" s="120">
        <f>('Fouled-1'!A54+'Fouled-2'!A54)/2</f>
        <v>34.368853518934444</v>
      </c>
      <c r="B55" s="120">
        <f>('Fouled-1'!B54+'Fouled-2'!B54)/2</f>
        <v>3.6792093879725991E-2</v>
      </c>
      <c r="C55" s="120">
        <f>('Fouled-1'!C54+'Fouled-2'!C54)/2</f>
        <v>0.27580457973643757</v>
      </c>
      <c r="D55" s="120">
        <f>('Fouled-1'!D54+'Fouled-2'!D54)/2</f>
        <v>5.4869045096798601</v>
      </c>
      <c r="E55" s="120">
        <f>('Fouled-1'!E54+'Fouled-2'!E54)/2</f>
        <v>0.94510324332543449</v>
      </c>
      <c r="F55" s="120">
        <f>('Fouled-1'!F54+'Fouled-2'!F54)/2</f>
        <v>0.8415183335086871</v>
      </c>
      <c r="H55" s="135">
        <v>13</v>
      </c>
      <c r="N55" s="128">
        <v>34.678217134301356</v>
      </c>
      <c r="O55" s="128">
        <v>3.480882023882674E-2</v>
      </c>
      <c r="P55" s="128">
        <v>0.2765358533883106</v>
      </c>
      <c r="Q55" s="128">
        <v>5.5012371721039361</v>
      </c>
      <c r="R55" s="128">
        <v>0.94493441012593848</v>
      </c>
      <c r="S55" s="128">
        <v>0.84312221981927249</v>
      </c>
      <c r="U55" s="138">
        <v>32.968950208098697</v>
      </c>
      <c r="V55" s="138">
        <v>3.2977264568164383E-2</v>
      </c>
      <c r="W55" s="138">
        <v>0.26505053585810778</v>
      </c>
      <c r="X55" s="138">
        <v>5.2759887940534345</v>
      </c>
      <c r="Y55" s="138">
        <v>0.94896145528146203</v>
      </c>
      <c r="Z55" s="138">
        <v>0.79723688436339479</v>
      </c>
      <c r="AB55" s="139">
        <v>35.311030529999996</v>
      </c>
      <c r="AC55" s="139">
        <v>6.0332287999999998E-2</v>
      </c>
      <c r="AD55" s="139">
        <v>0.25990034400000001</v>
      </c>
      <c r="AE55" s="139">
        <v>5.174970375</v>
      </c>
      <c r="AF55" s="139">
        <v>0.94878070800000003</v>
      </c>
      <c r="AG55" s="139">
        <v>0.76201395599999999</v>
      </c>
    </row>
    <row r="56" spans="1:33">
      <c r="A56" s="120">
        <f>('Fouled-1'!A55+'Fouled-2'!A55)/2</f>
        <v>34.576664368476287</v>
      </c>
      <c r="B56" s="120">
        <f>('Fouled-1'!B55+'Fouled-2'!B55)/2</f>
        <v>3.681904493772413E-2</v>
      </c>
      <c r="C56" s="120">
        <f>('Fouled-1'!C55+'Fouled-2'!C55)/2</f>
        <v>0.2757998082716403</v>
      </c>
      <c r="D56" s="120">
        <f>('Fouled-1'!D55+'Fouled-2'!D55)/2</f>
        <v>5.4868099706787614</v>
      </c>
      <c r="E56" s="120">
        <f>('Fouled-1'!E55+'Fouled-2'!E55)/2</f>
        <v>0.94510269061742869</v>
      </c>
      <c r="F56" s="120">
        <f>('Fouled-1'!F55+'Fouled-2'!F55)/2</f>
        <v>0.8415029218472343</v>
      </c>
      <c r="H56" s="135">
        <v>14</v>
      </c>
      <c r="N56" s="128">
        <v>34.498209780817817</v>
      </c>
      <c r="O56" s="128">
        <v>3.527564437697038E-2</v>
      </c>
      <c r="P56" s="128">
        <v>0.27710297186635241</v>
      </c>
      <c r="Q56" s="128">
        <v>5.512348495828574</v>
      </c>
      <c r="R56" s="128">
        <v>0.94469658629393727</v>
      </c>
      <c r="S56" s="128">
        <v>0.84482518456802647</v>
      </c>
      <c r="U56" s="138">
        <v>32.687310122195356</v>
      </c>
      <c r="V56" s="138">
        <v>3.2042424628387405E-2</v>
      </c>
      <c r="W56" s="138">
        <v>0.26536824967368744</v>
      </c>
      <c r="X56" s="138">
        <v>5.2822250835626399</v>
      </c>
      <c r="Y56" s="138">
        <v>0.94892173098221277</v>
      </c>
      <c r="Z56" s="138">
        <v>0.79818357517527527</v>
      </c>
      <c r="AB56" s="139">
        <v>35.256195239999997</v>
      </c>
      <c r="AC56" s="139">
        <v>5.8865156000000002E-2</v>
      </c>
      <c r="AD56" s="139">
        <v>0.26006778800000002</v>
      </c>
      <c r="AE56" s="139">
        <v>5.1779748630000002</v>
      </c>
      <c r="AF56" s="139">
        <v>0.94883852400000002</v>
      </c>
      <c r="AG56" s="139">
        <v>0.76243680800000002</v>
      </c>
    </row>
    <row r="57" spans="1:33">
      <c r="A57" s="120">
        <f>('Fouled-1'!A56+'Fouled-2'!A56)/2</f>
        <v>34.753410575745839</v>
      </c>
      <c r="B57" s="120">
        <f>('Fouled-1'!B56+'Fouled-2'!B56)/2</f>
        <v>3.5866034662546876E-2</v>
      </c>
      <c r="C57" s="120">
        <f>('Fouled-1'!C56+'Fouled-2'!C56)/2</f>
        <v>0.275632024684687</v>
      </c>
      <c r="D57" s="120">
        <f>('Fouled-1'!D56+'Fouled-2'!D56)/2</f>
        <v>5.4835268000549533</v>
      </c>
      <c r="E57" s="120">
        <f>('Fouled-1'!E56+'Fouled-2'!E56)/2</f>
        <v>0.94523211298866416</v>
      </c>
      <c r="F57" s="120">
        <f>('Fouled-1'!F56+'Fouled-2'!F56)/2</f>
        <v>0.84100584094041264</v>
      </c>
      <c r="H57" s="135">
        <v>15</v>
      </c>
      <c r="N57" s="128">
        <v>34.657123950656768</v>
      </c>
      <c r="O57" s="128">
        <v>3.6373611401479947E-2</v>
      </c>
      <c r="P57" s="128">
        <v>0.27718264748214666</v>
      </c>
      <c r="Q57" s="128">
        <v>5.5139093905986023</v>
      </c>
      <c r="R57" s="128">
        <v>0.94458976508516046</v>
      </c>
      <c r="S57" s="128">
        <v>0.84506443485853322</v>
      </c>
      <c r="U57" s="138">
        <v>32.576205924323524</v>
      </c>
      <c r="V57" s="138">
        <v>2.9774382724267478E-2</v>
      </c>
      <c r="W57" s="138">
        <v>0.2648742270885045</v>
      </c>
      <c r="X57" s="138">
        <v>5.2725244829665847</v>
      </c>
      <c r="Y57" s="138">
        <v>0.94925857947599512</v>
      </c>
      <c r="Z57" s="138">
        <v>0.79675000696304221</v>
      </c>
      <c r="AB57" s="139">
        <v>34.96472601</v>
      </c>
      <c r="AC57" s="139">
        <v>5.5190757E-2</v>
      </c>
      <c r="AD57" s="139">
        <v>0.26083178800000001</v>
      </c>
      <c r="AE57" s="139">
        <v>5.1928470090000003</v>
      </c>
      <c r="AF57" s="139">
        <v>0.94881333199999995</v>
      </c>
      <c r="AG57" s="139">
        <v>0.76463314199999999</v>
      </c>
    </row>
    <row r="58" spans="1:33">
      <c r="A58" s="120">
        <f>('Fouled-1'!A57+'Fouled-2'!A57)/2</f>
        <v>34.316875007358675</v>
      </c>
      <c r="B58" s="120">
        <f>('Fouled-1'!B57+'Fouled-2'!B57)/2</f>
        <v>3.3583983912666759E-2</v>
      </c>
      <c r="C58" s="120">
        <f>('Fouled-1'!C57+'Fouled-2'!C57)/2</f>
        <v>0.27573046880532348</v>
      </c>
      <c r="D58" s="120">
        <f>('Fouled-1'!D57+'Fouled-2'!D57)/2</f>
        <v>5.4854562099144371</v>
      </c>
      <c r="E58" s="120">
        <f>('Fouled-1'!E57+'Fouled-2'!E57)/2</f>
        <v>0.9453582881292748</v>
      </c>
      <c r="F58" s="120">
        <f>('Fouled-1'!F57+'Fouled-2'!F57)/2</f>
        <v>0.84130327595013998</v>
      </c>
      <c r="H58" s="135">
        <v>16</v>
      </c>
      <c r="N58" s="128">
        <v>34.559300316347112</v>
      </c>
      <c r="O58" s="128">
        <v>3.461999471791255E-2</v>
      </c>
      <c r="P58" s="128">
        <v>0.27717107907864857</v>
      </c>
      <c r="Q58" s="128">
        <v>5.5136834132518562</v>
      </c>
      <c r="R58" s="128">
        <v>0.94471906864339172</v>
      </c>
      <c r="S58" s="128">
        <v>0.84502918237607605</v>
      </c>
      <c r="U58" s="138">
        <v>32.951424933448379</v>
      </c>
      <c r="V58" s="138">
        <v>3.1230800520960701E-2</v>
      </c>
      <c r="W58" s="138">
        <v>0.26495427636184987</v>
      </c>
      <c r="X58" s="138">
        <v>5.2740946773749622</v>
      </c>
      <c r="Y58" s="138">
        <v>0.94912119428613306</v>
      </c>
      <c r="Z58" s="138">
        <v>0.79699508906551531</v>
      </c>
      <c r="AB58" s="139">
        <v>34.465948529999999</v>
      </c>
      <c r="AC58" s="139">
        <v>5.5223305E-2</v>
      </c>
      <c r="AD58" s="139">
        <v>0.26028365599999997</v>
      </c>
      <c r="AE58" s="139">
        <v>5.1819396280000003</v>
      </c>
      <c r="AF58" s="139">
        <v>0.949000018</v>
      </c>
      <c r="AG58" s="139">
        <v>0.76299920700000001</v>
      </c>
    </row>
    <row r="59" spans="1:33">
      <c r="A59" s="120">
        <f>('Fouled-1'!A58+'Fouled-2'!A58)/2</f>
        <v>34.045933256503957</v>
      </c>
      <c r="B59" s="120">
        <f>('Fouled-1'!B58+'Fouled-2'!B58)/2</f>
        <v>3.2461170158978085E-2</v>
      </c>
      <c r="C59" s="120">
        <f>('Fouled-1'!C58+'Fouled-2'!C58)/2</f>
        <v>0.27620601714770499</v>
      </c>
      <c r="D59" s="120">
        <f>('Fouled-1'!D58+'Fouled-2'!D58)/2</f>
        <v>5.494774796217353</v>
      </c>
      <c r="E59" s="120">
        <f>('Fouled-1'!E58+'Fouled-2'!E58)/2</f>
        <v>0.94526656505370354</v>
      </c>
      <c r="F59" s="120">
        <f>('Fouled-1'!F58+'Fouled-2'!F58)/2</f>
        <v>0.84273202362211941</v>
      </c>
      <c r="H59" s="135">
        <v>17</v>
      </c>
      <c r="N59" s="128">
        <v>34.447111833375985</v>
      </c>
      <c r="O59" s="128">
        <v>3.2843775802514089E-2</v>
      </c>
      <c r="P59" s="128">
        <v>0.27728369359307004</v>
      </c>
      <c r="Q59" s="128">
        <v>5.5158894388123079</v>
      </c>
      <c r="R59" s="128">
        <v>0.9448048741375028</v>
      </c>
      <c r="S59" s="128">
        <v>0.8453671414618833</v>
      </c>
      <c r="U59" s="138">
        <v>33.421726273394349</v>
      </c>
      <c r="V59" s="138">
        <v>3.072008329414902E-2</v>
      </c>
      <c r="W59" s="138">
        <v>0.26439694547417958</v>
      </c>
      <c r="X59" s="138">
        <v>5.2631564749069257</v>
      </c>
      <c r="Y59" s="138">
        <v>0.94935308732836399</v>
      </c>
      <c r="Z59" s="138">
        <v>0.7953221487885449</v>
      </c>
      <c r="AB59" s="139">
        <v>34.362234780000001</v>
      </c>
      <c r="AC59" s="139">
        <v>5.6189884000000002E-2</v>
      </c>
      <c r="AD59" s="139">
        <v>0.26044919900000002</v>
      </c>
      <c r="AE59" s="139">
        <v>5.1852154749999997</v>
      </c>
      <c r="AF59" s="139">
        <v>0.94887244699999995</v>
      </c>
      <c r="AG59" s="139">
        <v>0.763516152</v>
      </c>
    </row>
    <row r="60" spans="1:33">
      <c r="A60" s="120">
        <f>('Fouled-1'!A59+'Fouled-2'!A59)/2</f>
        <v>33.25894584160023</v>
      </c>
      <c r="B60" s="120">
        <f>('Fouled-1'!B59+'Fouled-2'!B59)/2</f>
        <v>2.9133729203917831E-2</v>
      </c>
      <c r="C60" s="120">
        <f>('Fouled-1'!C59+'Fouled-2'!C59)/2</f>
        <v>0.27665885473810192</v>
      </c>
      <c r="D60" s="120">
        <f>('Fouled-1'!D59+'Fouled-2'!D59)/2</f>
        <v>5.5036475661923694</v>
      </c>
      <c r="E60" s="120">
        <f>('Fouled-1'!E59+'Fouled-2'!E59)/2</f>
        <v>0.94533837097866869</v>
      </c>
      <c r="F60" s="120">
        <f>('Fouled-1'!F59+'Fouled-2'!F59)/2</f>
        <v>0.8440919941677939</v>
      </c>
      <c r="H60" s="135">
        <v>18</v>
      </c>
      <c r="N60" s="128">
        <v>34.32753332213656</v>
      </c>
      <c r="O60" s="128">
        <v>3.1620411834315507E-2</v>
      </c>
      <c r="P60" s="128">
        <v>0.2767895213890379</v>
      </c>
      <c r="Q60" s="128">
        <v>5.5062079064639571</v>
      </c>
      <c r="R60" s="128">
        <v>0.94507047496588181</v>
      </c>
      <c r="S60" s="128">
        <v>0.84388374769375829</v>
      </c>
      <c r="U60" s="138">
        <v>33.080491674291082</v>
      </c>
      <c r="V60" s="138">
        <v>2.9939975688702332E-2</v>
      </c>
      <c r="W60" s="138">
        <v>0.26522508803263534</v>
      </c>
      <c r="X60" s="138">
        <v>5.2794152247527855</v>
      </c>
      <c r="Y60" s="138">
        <v>0.94912770544842895</v>
      </c>
      <c r="Z60" s="138">
        <v>0.79775326927298096</v>
      </c>
      <c r="AB60" s="139">
        <v>33.963799000000002</v>
      </c>
      <c r="AC60" s="139">
        <v>5.5963385999999997E-2</v>
      </c>
      <c r="AD60" s="139">
        <v>0.25998874</v>
      </c>
      <c r="AE60" s="139">
        <v>5.1767873030000002</v>
      </c>
      <c r="AF60" s="139">
        <v>0.94905801599999995</v>
      </c>
      <c r="AG60" s="139">
        <v>0.76225726800000004</v>
      </c>
    </row>
    <row r="61" spans="1:33">
      <c r="A61" s="120">
        <f>('Fouled-1'!A60+'Fouled-2'!A60)/2</f>
        <v>33.55238302226897</v>
      </c>
      <c r="B61" s="120">
        <f>('Fouled-1'!B60+'Fouled-2'!B60)/2</f>
        <v>3.2338724180475217E-2</v>
      </c>
      <c r="C61" s="120">
        <f>('Fouled-1'!C60+'Fouled-2'!C60)/2</f>
        <v>0.27710556229407013</v>
      </c>
      <c r="D61" s="120">
        <f>('Fouled-1'!D60+'Fouled-2'!D60)/2</f>
        <v>5.5123993607572288</v>
      </c>
      <c r="E61" s="120">
        <f>('Fouled-1'!E60+'Fouled-2'!E60)/2</f>
        <v>0.94495045446155101</v>
      </c>
      <c r="F61" s="120">
        <f>('Fouled-1'!F60+'Fouled-2'!F60)/2</f>
        <v>0.84543311059158532</v>
      </c>
      <c r="H61" s="135">
        <v>19</v>
      </c>
      <c r="N61" s="128">
        <v>34.208040705826065</v>
      </c>
      <c r="O61" s="128">
        <v>3.1400765630420747E-2</v>
      </c>
      <c r="P61" s="128">
        <v>0.27702749188703885</v>
      </c>
      <c r="Q61" s="128">
        <v>5.5108697472500152</v>
      </c>
      <c r="R61" s="128">
        <v>0.94500022154166863</v>
      </c>
      <c r="S61" s="128">
        <v>0.84459853336242752</v>
      </c>
      <c r="U61" s="138">
        <v>33.22609965446361</v>
      </c>
      <c r="V61" s="138">
        <v>2.9006658466339139E-2</v>
      </c>
      <c r="W61" s="138">
        <v>0.26461537188420836</v>
      </c>
      <c r="X61" s="138">
        <v>5.2674453476621519</v>
      </c>
      <c r="Y61" s="138">
        <v>0.94940942947745388</v>
      </c>
      <c r="Z61" s="138">
        <v>0.79596142028417638</v>
      </c>
      <c r="AB61" s="139">
        <v>34.27736238</v>
      </c>
      <c r="AC61" s="139">
        <v>5.6533504999999998E-2</v>
      </c>
      <c r="AD61" s="139">
        <v>0.25989386199999998</v>
      </c>
      <c r="AE61" s="139">
        <v>5.1749158560000001</v>
      </c>
      <c r="AF61" s="139">
        <v>0.94905600300000004</v>
      </c>
      <c r="AG61" s="139">
        <v>0.76198370299999996</v>
      </c>
    </row>
    <row r="62" spans="1:33">
      <c r="A62" s="120">
        <f>('Fouled-1'!A61+'Fouled-2'!A61)/2</f>
        <v>33.538474801523904</v>
      </c>
      <c r="B62" s="120">
        <f>('Fouled-1'!B61+'Fouled-2'!B61)/2</f>
        <v>3.3173237744225169E-2</v>
      </c>
      <c r="C62" s="120">
        <f>('Fouled-1'!C61+'Fouled-2'!C61)/2</f>
        <v>0.27763486624905576</v>
      </c>
      <c r="D62" s="120">
        <f>('Fouled-1'!D61+'Fouled-2'!D61)/2</f>
        <v>5.5227682635114625</v>
      </c>
      <c r="E62" s="120">
        <f>('Fouled-1'!E61+'Fouled-2'!E61)/2</f>
        <v>0.94469984209921321</v>
      </c>
      <c r="F62" s="120">
        <f>('Fouled-1'!F61+'Fouled-2'!F61)/2</f>
        <v>0.84702198724252931</v>
      </c>
      <c r="H62" s="135">
        <v>20</v>
      </c>
      <c r="N62" s="128">
        <v>34.199292046784706</v>
      </c>
      <c r="O62" s="128">
        <v>3.0818727493032654E-2</v>
      </c>
      <c r="P62" s="128">
        <v>0.27667882913258374</v>
      </c>
      <c r="Q62" s="128">
        <v>5.5040384950845542</v>
      </c>
      <c r="R62" s="128">
        <v>0.94516713023058629</v>
      </c>
      <c r="S62" s="128">
        <v>0.84355157474940334</v>
      </c>
      <c r="U62" s="138">
        <v>33.077841608121162</v>
      </c>
      <c r="V62" s="138">
        <v>2.8570611213875705E-2</v>
      </c>
      <c r="W62" s="138">
        <v>0.26525928515735891</v>
      </c>
      <c r="X62" s="138">
        <v>5.2800850860090431</v>
      </c>
      <c r="Y62" s="138">
        <v>0.94922185896158018</v>
      </c>
      <c r="Z62" s="138">
        <v>0.79787540418076119</v>
      </c>
      <c r="AB62" s="139">
        <v>34.218428869999997</v>
      </c>
      <c r="AC62" s="139">
        <v>5.7570742000000001E-2</v>
      </c>
      <c r="AD62" s="139">
        <v>0.25967613000000001</v>
      </c>
      <c r="AE62" s="139">
        <v>5.170797329</v>
      </c>
      <c r="AF62" s="139">
        <v>0.94904036700000005</v>
      </c>
      <c r="AG62" s="139">
        <v>0.76141048099999997</v>
      </c>
    </row>
    <row r="63" spans="1:33">
      <c r="A63" s="120">
        <f>('Fouled-1'!A62+'Fouled-2'!A62)/2</f>
        <v>34.037468973055525</v>
      </c>
      <c r="B63" s="120">
        <f>('Fouled-1'!B62+'Fouled-2'!B62)/2</f>
        <v>3.5106417608510396E-2</v>
      </c>
      <c r="C63" s="120">
        <f>('Fouled-1'!C62+'Fouled-2'!C62)/2</f>
        <v>0.27759996736380443</v>
      </c>
      <c r="D63" s="120">
        <f>('Fouled-1'!D62+'Fouled-2'!D62)/2</f>
        <v>5.5220834848723896</v>
      </c>
      <c r="E63" s="120">
        <f>('Fouled-1'!E62+'Fouled-2'!E62)/2</f>
        <v>0.94457557548831184</v>
      </c>
      <c r="F63" s="120">
        <f>('Fouled-1'!F62+'Fouled-2'!F62)/2</f>
        <v>0.84691543765887323</v>
      </c>
      <c r="H63" s="135">
        <v>21</v>
      </c>
      <c r="N63" s="128">
        <v>33.895129866393845</v>
      </c>
      <c r="O63" s="128">
        <v>2.9462126169043708E-2</v>
      </c>
      <c r="P63" s="128">
        <v>0.27676003260849447</v>
      </c>
      <c r="Q63" s="128">
        <v>5.5056296264828442</v>
      </c>
      <c r="R63" s="128">
        <v>0.94523439915754182</v>
      </c>
      <c r="S63" s="128">
        <v>0.84379539911402324</v>
      </c>
      <c r="U63" s="138">
        <v>33.263588073452908</v>
      </c>
      <c r="V63" s="138">
        <v>2.8168762130608854E-2</v>
      </c>
      <c r="W63" s="138">
        <v>0.26465085625393092</v>
      </c>
      <c r="X63" s="138">
        <v>5.2681405846283127</v>
      </c>
      <c r="Y63" s="138">
        <v>0.94945990319475149</v>
      </c>
      <c r="Z63" s="138">
        <v>0.79607978373861155</v>
      </c>
      <c r="AB63" s="139">
        <v>34.85382224</v>
      </c>
      <c r="AC63" s="139">
        <v>5.6915518999999998E-2</v>
      </c>
      <c r="AD63" s="139">
        <v>0.26080868800000001</v>
      </c>
      <c r="AE63" s="139">
        <v>5.1922828159999996</v>
      </c>
      <c r="AF63" s="139">
        <v>0.94871735300000004</v>
      </c>
      <c r="AG63" s="139">
        <v>0.76454415399999998</v>
      </c>
    </row>
    <row r="64" spans="1:33">
      <c r="A64" s="120">
        <f>('Fouled-1'!A63+'Fouled-2'!A63)/2</f>
        <v>33.985126344587371</v>
      </c>
      <c r="B64" s="120">
        <f>('Fouled-1'!B63+'Fouled-2'!B63)/2</f>
        <v>3.3643930058070336E-2</v>
      </c>
      <c r="C64" s="120">
        <f>('Fouled-1'!C63+'Fouled-2'!C63)/2</f>
        <v>0.27709261000927021</v>
      </c>
      <c r="D64" s="120">
        <f>('Fouled-1'!D63+'Fouled-2'!D63)/2</f>
        <v>5.5121438685807451</v>
      </c>
      <c r="E64" s="120">
        <f>('Fouled-1'!E63+'Fouled-2'!E63)/2</f>
        <v>0.94486232494251166</v>
      </c>
      <c r="F64" s="120">
        <f>('Fouled-1'!F63+'Fouled-2'!F63)/2</f>
        <v>0.84539109771479737</v>
      </c>
      <c r="H64" s="135">
        <v>22</v>
      </c>
      <c r="N64" s="128">
        <v>34.21941993368138</v>
      </c>
      <c r="O64" s="128">
        <v>3.073046207136395E-2</v>
      </c>
      <c r="P64" s="128">
        <v>0.27640582198753327</v>
      </c>
      <c r="Q64" s="128">
        <v>5.4986898797863297</v>
      </c>
      <c r="R64" s="128">
        <v>0.94527196917121659</v>
      </c>
      <c r="S64" s="128">
        <v>0.84273153571157167</v>
      </c>
      <c r="U64" s="138">
        <v>32.858653985418982</v>
      </c>
      <c r="V64" s="138">
        <v>2.7003133825917156E-2</v>
      </c>
      <c r="W64" s="138">
        <v>0.26565755886266507</v>
      </c>
      <c r="X64" s="138">
        <v>5.2879042859065351</v>
      </c>
      <c r="Y64" s="138">
        <v>0.94919772370856736</v>
      </c>
      <c r="Z64" s="138">
        <v>0.79902369431797837</v>
      </c>
      <c r="AB64" s="139">
        <v>34.820724920000004</v>
      </c>
      <c r="AC64" s="139">
        <v>5.7586471E-2</v>
      </c>
      <c r="AD64" s="139">
        <v>0.261350474</v>
      </c>
      <c r="AE64" s="139">
        <v>5.2031927939999996</v>
      </c>
      <c r="AF64" s="139">
        <v>0.94847812600000003</v>
      </c>
      <c r="AG64" s="139">
        <v>0.76614257699999999</v>
      </c>
    </row>
    <row r="65" spans="1:33">
      <c r="A65" s="120">
        <f>('Fouled-1'!A64+'Fouled-2'!A64)/2</f>
        <v>33.808777350315289</v>
      </c>
      <c r="B65" s="120">
        <f>('Fouled-1'!B64+'Fouled-2'!B64)/2</f>
        <v>3.2440038781206368E-2</v>
      </c>
      <c r="C65" s="120">
        <f>('Fouled-1'!C64+'Fouled-2'!C64)/2</f>
        <v>0.27697378929079153</v>
      </c>
      <c r="D65" s="120">
        <f>('Fouled-1'!D64+'Fouled-2'!D64)/2</f>
        <v>5.5098178964157363</v>
      </c>
      <c r="E65" s="120">
        <f>('Fouled-1'!E64+'Fouled-2'!E64)/2</f>
        <v>0.94499122387395318</v>
      </c>
      <c r="F65" s="120">
        <f>('Fouled-1'!F64+'Fouled-2'!F64)/2</f>
        <v>0.84503787775860495</v>
      </c>
      <c r="H65" s="135">
        <v>23</v>
      </c>
      <c r="N65" s="128">
        <v>34.028349727387081</v>
      </c>
      <c r="O65" s="128">
        <v>3.0728088995911212E-2</v>
      </c>
      <c r="P65" s="128">
        <v>0.27699606240251101</v>
      </c>
      <c r="Q65" s="128">
        <v>5.5102546071135912</v>
      </c>
      <c r="R65" s="128">
        <v>0.9450594026350716</v>
      </c>
      <c r="S65" s="128">
        <v>0.84450382551556635</v>
      </c>
      <c r="U65" s="138">
        <v>32.873559579804223</v>
      </c>
      <c r="V65" s="138">
        <v>2.5826990150510563E-2</v>
      </c>
      <c r="W65" s="138">
        <v>0.2650446462913959</v>
      </c>
      <c r="X65" s="138">
        <v>5.2758734079275946</v>
      </c>
      <c r="Y65" s="138">
        <v>0.94949528513178638</v>
      </c>
      <c r="Z65" s="138">
        <v>0.79721264372838319</v>
      </c>
      <c r="AB65" s="139">
        <v>34.912170979999999</v>
      </c>
      <c r="AC65" s="139">
        <v>5.6394038E-2</v>
      </c>
      <c r="AD65" s="139">
        <v>0.26193914099999999</v>
      </c>
      <c r="AE65" s="139">
        <v>5.2152452250000003</v>
      </c>
      <c r="AF65" s="139">
        <v>0.94835309999999995</v>
      </c>
      <c r="AG65" s="139">
        <v>0.76792104400000005</v>
      </c>
    </row>
    <row r="66" spans="1:33">
      <c r="A66" s="120">
        <f>('Fouled-1'!A65+'Fouled-2'!A65)/2</f>
        <v>33.58380458517108</v>
      </c>
      <c r="B66" s="120">
        <f>('Fouled-1'!B65+'Fouled-2'!B65)/2</f>
        <v>3.1783108413424986E-2</v>
      </c>
      <c r="C66" s="120">
        <f>('Fouled-1'!C65+'Fouled-2'!C65)/2</f>
        <v>0.27739438501731128</v>
      </c>
      <c r="D66" s="120">
        <f>('Fouled-1'!D65+'Fouled-2'!D65)/2</f>
        <v>5.518058337444395</v>
      </c>
      <c r="E66" s="120">
        <f>('Fouled-1'!E65+'Fouled-2'!E65)/2</f>
        <v>0.94488579956008389</v>
      </c>
      <c r="F66" s="120">
        <f>('Fouled-1'!F65+'Fouled-2'!F65)/2</f>
        <v>0.84630473155901842</v>
      </c>
      <c r="H66" s="135">
        <v>24</v>
      </c>
      <c r="N66" s="128">
        <v>34.209908415917397</v>
      </c>
      <c r="O66" s="128">
        <v>3.2332585587296993E-2</v>
      </c>
      <c r="P66" s="128">
        <v>0.27749266493337177</v>
      </c>
      <c r="Q66" s="128">
        <v>5.5199834395926208</v>
      </c>
      <c r="R66" s="128">
        <v>0.94476575119292583</v>
      </c>
      <c r="S66" s="128">
        <v>0.84599460884248767</v>
      </c>
      <c r="U66" s="138">
        <v>33.04318165392305</v>
      </c>
      <c r="V66" s="138">
        <v>2.9425260543621313E-2</v>
      </c>
      <c r="W66" s="138">
        <v>0.2663513328726031</v>
      </c>
      <c r="X66" s="138">
        <v>5.3015205481200214</v>
      </c>
      <c r="Y66" s="138">
        <v>0.94877330351228906</v>
      </c>
      <c r="Z66" s="138">
        <v>0.80106340818748589</v>
      </c>
      <c r="AB66" s="139">
        <v>34.723562809999997</v>
      </c>
      <c r="AC66" s="139">
        <v>5.729617E-2</v>
      </c>
      <c r="AD66" s="139">
        <v>0.26142902699999998</v>
      </c>
      <c r="AE66" s="139">
        <v>5.2050392700000003</v>
      </c>
      <c r="AF66" s="139">
        <v>0.94846856499999999</v>
      </c>
      <c r="AG66" s="139">
        <v>0.76643614100000002</v>
      </c>
    </row>
    <row r="67" spans="1:33">
      <c r="A67" s="120">
        <f>('Fouled-1'!A66+'Fouled-2'!A66)/2</f>
        <v>33.335261800223378</v>
      </c>
      <c r="B67" s="120">
        <f>('Fouled-1'!B66+'Fouled-2'!B66)/2</f>
        <v>2.9753704271247527E-2</v>
      </c>
      <c r="C67" s="120">
        <f>('Fouled-1'!C66+'Fouled-2'!C66)/2</f>
        <v>0.27752966851902683</v>
      </c>
      <c r="D67" s="120">
        <f>('Fouled-1'!D66+'Fouled-2'!D66)/2</f>
        <v>5.5207082155054215</v>
      </c>
      <c r="E67" s="120">
        <f>('Fouled-1'!E66+'Fouled-2'!E66)/2</f>
        <v>0.94498002565952288</v>
      </c>
      <c r="F67" s="120">
        <f>('Fouled-1'!F66+'Fouled-2'!F66)/2</f>
        <v>0.84671285948737007</v>
      </c>
      <c r="H67" s="135">
        <v>25</v>
      </c>
      <c r="N67" s="128">
        <v>33.895894410387541</v>
      </c>
      <c r="O67" s="128">
        <v>3.096207620242046E-2</v>
      </c>
      <c r="P67" s="128">
        <v>0.27786671836706101</v>
      </c>
      <c r="Q67" s="128">
        <v>5.5273114095237137</v>
      </c>
      <c r="R67" s="128">
        <v>0.94472807506877776</v>
      </c>
      <c r="S67" s="128">
        <v>0.84711783499539228</v>
      </c>
      <c r="U67" s="138">
        <v>33.683840059471734</v>
      </c>
      <c r="V67" s="138">
        <v>3.2006756332696486E-2</v>
      </c>
      <c r="W67" s="138">
        <v>0.26577292533362817</v>
      </c>
      <c r="X67" s="138">
        <v>5.2901686699897921</v>
      </c>
      <c r="Y67" s="138">
        <v>0.94878281597534442</v>
      </c>
      <c r="Z67" s="138">
        <v>0.79936571584352578</v>
      </c>
      <c r="AB67" s="139">
        <v>34.539608389999998</v>
      </c>
      <c r="AC67" s="139">
        <v>5.8894791000000002E-2</v>
      </c>
      <c r="AD67" s="139">
        <v>0.26144425500000001</v>
      </c>
      <c r="AE67" s="139">
        <v>5.2047493139999998</v>
      </c>
      <c r="AF67" s="139">
        <v>0.94833217299999994</v>
      </c>
      <c r="AG67" s="139">
        <v>0.76640245600000001</v>
      </c>
    </row>
    <row r="68" spans="1:33">
      <c r="A68" s="120">
        <f>('Fouled-1'!A67+'Fouled-2'!A67)/2</f>
        <v>33.663564526481721</v>
      </c>
      <c r="B68" s="120">
        <f>('Fouled-1'!B67+'Fouled-2'!B67)/2</f>
        <v>3.5590033351477299E-2</v>
      </c>
      <c r="C68" s="120">
        <f>('Fouled-1'!C67+'Fouled-2'!C67)/2</f>
        <v>0.27715807868982989</v>
      </c>
      <c r="D68" s="120">
        <f>('Fouled-1'!D67+'Fouled-2'!D67)/2</f>
        <v>5.5134281514079007</v>
      </c>
      <c r="E68" s="120">
        <f>('Fouled-1'!E67+'Fouled-2'!E67)/2</f>
        <v>0.94470206114067701</v>
      </c>
      <c r="F68" s="120">
        <f>('Fouled-1'!F67+'Fouled-2'!F67)/2</f>
        <v>0.8455968057006833</v>
      </c>
      <c r="H68" s="135">
        <v>26</v>
      </c>
      <c r="N68" s="128">
        <v>33.975221300044275</v>
      </c>
      <c r="O68" s="128">
        <v>3.2253026551178364E-2</v>
      </c>
      <c r="P68" s="128">
        <v>0.27798870110552887</v>
      </c>
      <c r="Q68" s="128">
        <v>5.5297010395341211</v>
      </c>
      <c r="R68" s="128">
        <v>0.94459207718528693</v>
      </c>
      <c r="S68" s="128">
        <v>0.84748416498614421</v>
      </c>
      <c r="U68" s="138">
        <v>33.572406636500077</v>
      </c>
      <c r="V68" s="138">
        <v>3.2384007511296706E-2</v>
      </c>
      <c r="W68" s="138">
        <v>0.26676224603361232</v>
      </c>
      <c r="X68" s="138">
        <v>5.3095849944470643</v>
      </c>
      <c r="Y68" s="138">
        <v>0.94841120680067814</v>
      </c>
      <c r="Z68" s="138">
        <v>0.80230732539871508</v>
      </c>
      <c r="AB68" s="139">
        <v>34.396844080000001</v>
      </c>
      <c r="AC68" s="139">
        <v>6.1648894000000003E-2</v>
      </c>
      <c r="AD68" s="139">
        <v>0.26111132599999998</v>
      </c>
      <c r="AE68" s="139">
        <v>5.1983770619999996</v>
      </c>
      <c r="AF68" s="139">
        <v>0.94823842899999999</v>
      </c>
      <c r="AG68" s="139">
        <v>0.76544605200000004</v>
      </c>
    </row>
    <row r="69" spans="1:33">
      <c r="A69" s="120">
        <f>('Fouled-1'!A68+'Fouled-2'!A68)/2</f>
        <v>33.581142831159163</v>
      </c>
      <c r="B69" s="120">
        <f>('Fouled-1'!B68+'Fouled-2'!B68)/2</f>
        <v>3.767825266988499E-2</v>
      </c>
      <c r="C69" s="120">
        <f>('Fouled-1'!C68+'Fouled-2'!C68)/2</f>
        <v>0.27716678909481607</v>
      </c>
      <c r="D69" s="120">
        <f>('Fouled-1'!D68+'Fouled-2'!D68)/2</f>
        <v>5.5135993238132555</v>
      </c>
      <c r="E69" s="120">
        <f>('Fouled-1'!E68+'Fouled-2'!E68)/2</f>
        <v>0.94455168907308173</v>
      </c>
      <c r="F69" s="120">
        <f>('Fouled-1'!F68+'Fouled-2'!F68)/2</f>
        <v>0.84562147476700655</v>
      </c>
      <c r="H69" s="135">
        <v>27</v>
      </c>
      <c r="N69" s="128">
        <v>33.757769126881755</v>
      </c>
      <c r="O69" s="128">
        <v>3.2386769210107968E-2</v>
      </c>
      <c r="P69" s="128">
        <v>0.2782730931222398</v>
      </c>
      <c r="Q69" s="128">
        <v>5.5352718455219065</v>
      </c>
      <c r="R69" s="128">
        <v>0.944479685489653</v>
      </c>
      <c r="S69" s="128">
        <v>0.84833789555565375</v>
      </c>
      <c r="U69" s="138">
        <v>33.502273417014123</v>
      </c>
      <c r="V69" s="138">
        <v>3.0093430771996034E-2</v>
      </c>
      <c r="W69" s="138">
        <v>0.26555794543797628</v>
      </c>
      <c r="X69" s="138">
        <v>5.2859481345108614</v>
      </c>
      <c r="Y69" s="138">
        <v>0.94900107027914404</v>
      </c>
      <c r="Z69" s="138">
        <v>0.79875244814177004</v>
      </c>
      <c r="AB69" s="139">
        <v>34.494250989999998</v>
      </c>
      <c r="AC69" s="139">
        <v>6.4291190999999998E-2</v>
      </c>
      <c r="AD69" s="139">
        <v>0.26090919800000001</v>
      </c>
      <c r="AE69" s="139">
        <v>5.1951207159999999</v>
      </c>
      <c r="AF69" s="139">
        <v>0.94809602199999998</v>
      </c>
      <c r="AG69" s="139">
        <v>0.76495095000000002</v>
      </c>
    </row>
    <row r="70" spans="1:33">
      <c r="A70" s="120">
        <f>('Fouled-1'!A69+'Fouled-2'!A69)/2</f>
        <v>33.420889302731965</v>
      </c>
      <c r="B70" s="120">
        <f>('Fouled-1'!B69+'Fouled-2'!B69)/2</f>
        <v>4.3602983801044631E-2</v>
      </c>
      <c r="C70" s="120">
        <f>('Fouled-1'!C69+'Fouled-2'!C69)/2</f>
        <v>0.27694590015581488</v>
      </c>
      <c r="D70" s="120">
        <f>('Fouled-1'!D69+'Fouled-2'!D69)/2</f>
        <v>5.5092717730034586</v>
      </c>
      <c r="E70" s="120">
        <f>('Fouled-1'!E69+'Fouled-2'!E69)/2</f>
        <v>0.94421298899423978</v>
      </c>
      <c r="F70" s="120">
        <f>('Fouled-1'!F69+'Fouled-2'!F69)/2</f>
        <v>0.8449570367288729</v>
      </c>
      <c r="H70" s="135">
        <v>28</v>
      </c>
      <c r="N70" s="128">
        <v>33.511462783271881</v>
      </c>
      <c r="O70" s="128">
        <v>4.3753060752407459E-2</v>
      </c>
      <c r="P70" s="128">
        <v>0.27778082000687876</v>
      </c>
      <c r="Q70" s="128">
        <v>5.5256251174495645</v>
      </c>
      <c r="R70" s="128">
        <v>0.9438467131654773</v>
      </c>
      <c r="S70" s="128">
        <v>0.84686050894572928</v>
      </c>
      <c r="U70" s="138">
        <v>32.96250700295893</v>
      </c>
      <c r="V70" s="138">
        <v>3.017138339363739E-2</v>
      </c>
      <c r="W70" s="138">
        <v>0.264733128987927</v>
      </c>
      <c r="X70" s="138">
        <v>5.2697551650481866</v>
      </c>
      <c r="Y70" s="138">
        <v>0.94927973650464259</v>
      </c>
      <c r="Z70" s="138">
        <v>0.79632778165474027</v>
      </c>
      <c r="AB70" s="139">
        <v>34.359742769999997</v>
      </c>
      <c r="AC70" s="139">
        <v>6.8229439000000003E-2</v>
      </c>
      <c r="AD70" s="139">
        <v>0.26023378699999999</v>
      </c>
      <c r="AE70" s="139">
        <v>5.1816892010000002</v>
      </c>
      <c r="AF70" s="139">
        <v>0.94803748499999996</v>
      </c>
      <c r="AG70" s="139">
        <v>0.76298304299999997</v>
      </c>
    </row>
    <row r="71" spans="1:33">
      <c r="A71" s="120">
        <f>('Fouled-1'!A70+'Fouled-2'!A70)/2</f>
        <v>32.773364411109142</v>
      </c>
      <c r="B71" s="120">
        <f>('Fouled-1'!B70+'Fouled-2'!B70)/2</f>
        <v>4.3111042378752421E-2</v>
      </c>
      <c r="C71" s="120">
        <f>('Fouled-1'!C70+'Fouled-2'!C70)/2</f>
        <v>0.27645040186626835</v>
      </c>
      <c r="D71" s="120">
        <f>('Fouled-1'!D70+'Fouled-2'!D70)/2</f>
        <v>5.4995634081017943</v>
      </c>
      <c r="E71" s="120">
        <f>('Fouled-1'!E70+'Fouled-2'!E70)/2</f>
        <v>0.94442606588128764</v>
      </c>
      <c r="F71" s="120">
        <f>('Fouled-1'!F70+'Fouled-2'!F70)/2</f>
        <v>0.84346695408804728</v>
      </c>
      <c r="H71" s="135">
        <v>29</v>
      </c>
      <c r="N71" s="128">
        <v>33.040400371781061</v>
      </c>
      <c r="O71" s="128">
        <v>4.9348545676664399E-2</v>
      </c>
      <c r="P71" s="128">
        <v>0.27662750568965477</v>
      </c>
      <c r="Q71" s="128">
        <v>5.5030215018443229</v>
      </c>
      <c r="R71" s="128">
        <v>0.94386128047544093</v>
      </c>
      <c r="S71" s="128">
        <v>0.84339705408752941</v>
      </c>
      <c r="U71" s="138">
        <v>32.669398553280445</v>
      </c>
      <c r="V71" s="138">
        <v>4.0892698880876627E-2</v>
      </c>
      <c r="W71" s="138">
        <v>0.26300556681211784</v>
      </c>
      <c r="X71" s="138">
        <v>5.2358392076073592</v>
      </c>
      <c r="Y71" s="138">
        <v>0.94907222999108432</v>
      </c>
      <c r="Z71" s="138">
        <v>0.79118414948276783</v>
      </c>
      <c r="AB71" s="139">
        <v>34.462836639999999</v>
      </c>
      <c r="AC71" s="139">
        <v>7.8926752000000003E-2</v>
      </c>
      <c r="AD71" s="139">
        <v>0.25837678400000003</v>
      </c>
      <c r="AE71" s="139">
        <v>5.1448952529999996</v>
      </c>
      <c r="AF71" s="139">
        <v>0.94792393799999997</v>
      </c>
      <c r="AG71" s="139">
        <v>0.75757336099999995</v>
      </c>
    </row>
    <row r="72" spans="1:33">
      <c r="A72" s="120">
        <f>('Fouled-1'!A71+'Fouled-2'!A71)/2</f>
        <v>32.394099616633014</v>
      </c>
      <c r="B72" s="120">
        <f>('Fouled-1'!B71+'Fouled-2'!B71)/2</f>
        <v>5.196081280875902E-2</v>
      </c>
      <c r="C72" s="120">
        <f>('Fouled-1'!C71+'Fouled-2'!C71)/2</f>
        <v>0.27450266766758247</v>
      </c>
      <c r="D72" s="120">
        <f>('Fouled-1'!D71+'Fouled-2'!D71)/2</f>
        <v>5.4613927817998871</v>
      </c>
      <c r="E72" s="120">
        <f>('Fouled-1'!E71+'Fouled-2'!E71)/2</f>
        <v>0.94449868503259604</v>
      </c>
      <c r="F72" s="120">
        <f>('Fouled-1'!F71+'Fouled-2'!F71)/2</f>
        <v>0.83760999208358622</v>
      </c>
      <c r="H72" s="135">
        <v>30</v>
      </c>
      <c r="N72" s="128">
        <v>32.877931258194394</v>
      </c>
      <c r="O72" s="128">
        <v>6.7592072716382914E-2</v>
      </c>
      <c r="P72" s="128">
        <v>0.27348448900612121</v>
      </c>
      <c r="Q72" s="128">
        <v>5.4414205538807341</v>
      </c>
      <c r="R72" s="128">
        <v>0.94368586672509935</v>
      </c>
      <c r="S72" s="128">
        <v>0.83395626555722135</v>
      </c>
      <c r="U72" s="138">
        <v>32.314655398795978</v>
      </c>
      <c r="V72" s="138">
        <v>5.6290599362249116E-2</v>
      </c>
      <c r="W72" s="138">
        <v>0.25897784433989873</v>
      </c>
      <c r="X72" s="138">
        <v>5.1567267010059927</v>
      </c>
      <c r="Y72" s="138">
        <v>0.94930313594964166</v>
      </c>
      <c r="Z72" s="138">
        <v>0.77921764462676291</v>
      </c>
      <c r="AB72" s="139">
        <v>33.95518242</v>
      </c>
      <c r="AC72" s="139">
        <v>8.9035695999999998E-2</v>
      </c>
      <c r="AD72" s="139">
        <v>0.25654734099999998</v>
      </c>
      <c r="AE72" s="139">
        <v>5.1092104349999996</v>
      </c>
      <c r="AF72" s="139">
        <v>0.94778958000000002</v>
      </c>
      <c r="AG72" s="139">
        <v>0.75231493599999999</v>
      </c>
    </row>
    <row r="73" spans="1:33">
      <c r="A73" s="120">
        <f>('Fouled-1'!A72+'Fouled-2'!A72)/2</f>
        <v>32.341718809228567</v>
      </c>
      <c r="B73" s="120">
        <f>('Fouled-1'!B72+'Fouled-2'!B72)/2</f>
        <v>0.1017609790976923</v>
      </c>
      <c r="C73" s="120">
        <f>('Fouled-1'!C72+'Fouled-2'!C72)/2</f>
        <v>0.26532346111273186</v>
      </c>
      <c r="D73" s="120">
        <f>('Fouled-1'!D72+'Fouled-2'!D72)/2</f>
        <v>5.2813459413880226</v>
      </c>
      <c r="E73" s="120">
        <f>('Fouled-1'!E72+'Fouled-2'!E72)/2</f>
        <v>0.94420010927419795</v>
      </c>
      <c r="F73" s="120">
        <f>('Fouled-1'!F72+'Fouled-2'!F72)/2</f>
        <v>0.81000209689775349</v>
      </c>
      <c r="H73" s="135">
        <v>31</v>
      </c>
      <c r="N73" s="128">
        <v>32.65309553319868</v>
      </c>
      <c r="O73" s="128">
        <v>9.0964703546513814E-2</v>
      </c>
      <c r="P73" s="128">
        <v>0.26858131233530824</v>
      </c>
      <c r="Q73" s="128">
        <v>5.3452778001352019</v>
      </c>
      <c r="R73" s="128">
        <v>0.94375665632236605</v>
      </c>
      <c r="S73" s="128">
        <v>0.81921979011892299</v>
      </c>
      <c r="U73" s="138">
        <v>32.373511608122058</v>
      </c>
      <c r="V73" s="138">
        <v>9.5399637032831774E-2</v>
      </c>
      <c r="W73" s="138">
        <v>0.24974285407726854</v>
      </c>
      <c r="X73" s="138">
        <v>4.9751439113537312</v>
      </c>
      <c r="Y73" s="138">
        <v>0.94946560538621239</v>
      </c>
      <c r="Z73" s="138">
        <v>0.75170370863997249</v>
      </c>
      <c r="AB73" s="139">
        <v>33.792020000000001</v>
      </c>
      <c r="AC73" s="139">
        <v>0.10472034</v>
      </c>
      <c r="AD73" s="139">
        <v>0.25366650600000001</v>
      </c>
      <c r="AE73" s="139">
        <v>5.0527302770000002</v>
      </c>
      <c r="AF73" s="139">
        <v>0.94757477300000004</v>
      </c>
      <c r="AG73" s="139">
        <v>0.74397913000000004</v>
      </c>
    </row>
    <row r="74" spans="1:33">
      <c r="A74" s="120">
        <f>('Fouled-1'!A73+'Fouled-2'!A73)/2</f>
        <v>32.164794858557684</v>
      </c>
      <c r="B74" s="120">
        <f>('Fouled-1'!B73+'Fouled-2'!B73)/2</f>
        <v>0.13030616223186625</v>
      </c>
      <c r="C74" s="120">
        <f>('Fouled-1'!C73+'Fouled-2'!C73)/2</f>
        <v>0.26016756142235753</v>
      </c>
      <c r="D74" s="120">
        <f>('Fouled-1'!D73+'Fouled-2'!D73)/2</f>
        <v>5.1800983168054211</v>
      </c>
      <c r="E74" s="120">
        <f>('Fouled-1'!E73+'Fouled-2'!E73)/2</f>
        <v>0.94393823505939967</v>
      </c>
      <c r="F74" s="120">
        <f>('Fouled-1'!F73+'Fouled-2'!F73)/2</f>
        <v>0.7944771197740006</v>
      </c>
      <c r="H74" s="135">
        <v>32</v>
      </c>
      <c r="N74" s="128">
        <v>32.400948647327702</v>
      </c>
      <c r="O74" s="128">
        <v>0.12129134189662463</v>
      </c>
      <c r="P74" s="128">
        <v>0.26385414607957858</v>
      </c>
      <c r="Q74" s="128">
        <v>5.2525020415852985</v>
      </c>
      <c r="R74" s="128">
        <v>0.94322866545114292</v>
      </c>
      <c r="S74" s="128">
        <v>0.80500060117963468</v>
      </c>
      <c r="U74" s="138">
        <v>32.837777044449396</v>
      </c>
      <c r="V74" s="138">
        <v>0.13144194465153677</v>
      </c>
      <c r="W74" s="138">
        <v>0.23929698106725381</v>
      </c>
      <c r="X74" s="138">
        <v>4.7694564791696017</v>
      </c>
      <c r="Y74" s="138">
        <v>0.95011851638485867</v>
      </c>
      <c r="Z74" s="138">
        <v>0.72061363231849951</v>
      </c>
      <c r="AB74" s="139">
        <v>33.135680549999996</v>
      </c>
      <c r="AC74" s="139">
        <v>0.116595659</v>
      </c>
      <c r="AD74" s="139">
        <v>0.25146184799999999</v>
      </c>
      <c r="AE74" s="139">
        <v>5.0090585660000002</v>
      </c>
      <c r="AF74" s="139">
        <v>0.94746425899999998</v>
      </c>
      <c r="AG74" s="139">
        <v>0.73753590599999996</v>
      </c>
    </row>
    <row r="75" spans="1:33">
      <c r="A75" s="120">
        <f>('Fouled-1'!A74+'Fouled-2'!A74)/2</f>
        <v>32.290082644585482</v>
      </c>
      <c r="B75" s="120">
        <f>('Fouled-1'!B74+'Fouled-2'!B74)/2</f>
        <v>0.17458679740609906</v>
      </c>
      <c r="C75" s="120">
        <f>('Fouled-1'!C74+'Fouled-2'!C74)/2</f>
        <v>0.2520814003572629</v>
      </c>
      <c r="D75" s="120">
        <f>('Fouled-1'!D74+'Fouled-2'!D74)/2</f>
        <v>5.0211527176102093</v>
      </c>
      <c r="E75" s="120">
        <f>('Fouled-1'!E74+'Fouled-2'!E74)/2</f>
        <v>0.94348739265373527</v>
      </c>
      <c r="F75" s="120">
        <f>('Fouled-1'!F74+'Fouled-2'!F74)/2</f>
        <v>0.77009289268812975</v>
      </c>
      <c r="H75" s="135">
        <v>33</v>
      </c>
      <c r="N75" s="128">
        <v>32.206855229584306</v>
      </c>
      <c r="O75" s="128">
        <v>0.15253659659525443</v>
      </c>
      <c r="P75" s="128">
        <v>0.25791301001649458</v>
      </c>
      <c r="Q75" s="128">
        <v>5.1358001081587314</v>
      </c>
      <c r="R75" s="128">
        <v>0.94300992915920445</v>
      </c>
      <c r="S75" s="128">
        <v>0.7871138861574315</v>
      </c>
      <c r="U75" s="138">
        <v>34.325213259350193</v>
      </c>
      <c r="V75" s="138">
        <v>0.16203813295750974</v>
      </c>
      <c r="W75" s="138">
        <v>0.2320945731752169</v>
      </c>
      <c r="X75" s="138">
        <v>4.6274596367554164</v>
      </c>
      <c r="Y75" s="138">
        <v>0.95004884075474427</v>
      </c>
      <c r="Z75" s="138">
        <v>0.69916827858629682</v>
      </c>
      <c r="AB75" s="139">
        <v>32.811214440000001</v>
      </c>
      <c r="AC75" s="139">
        <v>0.136947454</v>
      </c>
      <c r="AD75" s="139">
        <v>0.24796707900000001</v>
      </c>
      <c r="AE75" s="139">
        <v>4.939806141</v>
      </c>
      <c r="AF75" s="139">
        <v>0.94707081400000004</v>
      </c>
      <c r="AG75" s="139">
        <v>0.72735957900000003</v>
      </c>
    </row>
    <row r="76" spans="1:33">
      <c r="A76" s="120">
        <f>('Fouled-1'!A75+'Fouled-2'!A75)/2</f>
        <v>31.836536822200941</v>
      </c>
      <c r="B76" s="120">
        <f>('Fouled-1'!B75+'Fouled-2'!B75)/2</f>
        <v>0.1726202142716905</v>
      </c>
      <c r="C76" s="120">
        <f>('Fouled-1'!C75+'Fouled-2'!C75)/2</f>
        <v>0.25240070135441567</v>
      </c>
      <c r="D76" s="120">
        <f>('Fouled-1'!D75+'Fouled-2'!D75)/2</f>
        <v>5.0274173261256117</v>
      </c>
      <c r="E76" s="120">
        <f>('Fouled-1'!E75+'Fouled-2'!E75)/2</f>
        <v>0.94351489324652771</v>
      </c>
      <c r="F76" s="120">
        <f>('Fouled-1'!F75+'Fouled-2'!F75)/2</f>
        <v>0.77103892155142528</v>
      </c>
      <c r="H76" s="135">
        <v>34</v>
      </c>
      <c r="N76" s="128">
        <v>31.732690047824985</v>
      </c>
      <c r="O76" s="128">
        <v>0.16256434057863378</v>
      </c>
      <c r="P76" s="128">
        <v>0.25639869383692504</v>
      </c>
      <c r="Q76" s="128">
        <v>5.1060319120962188</v>
      </c>
      <c r="R76" s="128">
        <v>0.9427959524548597</v>
      </c>
      <c r="S76" s="128">
        <v>0.78255092421913308</v>
      </c>
      <c r="U76" s="138">
        <v>34.847176149751618</v>
      </c>
      <c r="V76" s="138">
        <v>0.16483354683539406</v>
      </c>
      <c r="W76" s="138">
        <v>0.23274919184900159</v>
      </c>
      <c r="X76" s="138">
        <v>4.6403750461477031</v>
      </c>
      <c r="Y76" s="138">
        <v>0.94963330106959654</v>
      </c>
      <c r="Z76" s="138">
        <v>0.70119906218488803</v>
      </c>
      <c r="AB76" s="139">
        <v>32.550777949999997</v>
      </c>
      <c r="AC76" s="139">
        <v>0.168204363</v>
      </c>
      <c r="AD76" s="139">
        <v>0.24163637299999999</v>
      </c>
      <c r="AE76" s="139">
        <v>4.816002406</v>
      </c>
      <c r="AF76" s="139">
        <v>0.94679422000000002</v>
      </c>
      <c r="AG76" s="139">
        <v>0.70915203500000001</v>
      </c>
    </row>
    <row r="77" spans="1:33">
      <c r="A77" s="120">
        <f>('Fouled-1'!A76+'Fouled-2'!A76)/2</f>
        <v>31.916841632303225</v>
      </c>
      <c r="B77" s="120">
        <f>('Fouled-1'!B76+'Fouled-2'!B76)/2</f>
        <v>0.19933144762464694</v>
      </c>
      <c r="C77" s="120">
        <f>('Fouled-1'!C76+'Fouled-2'!C76)/2</f>
        <v>0.24650265741558519</v>
      </c>
      <c r="D77" s="120">
        <f>('Fouled-1'!D76+'Fouled-2'!D76)/2</f>
        <v>4.9113619894370615</v>
      </c>
      <c r="E77" s="120">
        <f>('Fouled-1'!E76+'Fouled-2'!E76)/2</f>
        <v>0.94352722826338975</v>
      </c>
      <c r="F77" s="120">
        <f>('Fouled-1'!F76+'Fouled-2'!F76)/2</f>
        <v>0.75323808233524114</v>
      </c>
      <c r="H77" s="135">
        <v>35</v>
      </c>
      <c r="N77" s="128">
        <v>32.379058160228062</v>
      </c>
      <c r="O77" s="128">
        <v>0.19231251447756426</v>
      </c>
      <c r="P77" s="128">
        <v>0.25054747322886273</v>
      </c>
      <c r="Q77" s="128">
        <v>4.9908978718953847</v>
      </c>
      <c r="R77" s="128">
        <v>0.94256168679312058</v>
      </c>
      <c r="S77" s="128">
        <v>0.76490226784963355</v>
      </c>
      <c r="U77" s="138">
        <v>35.559936473999016</v>
      </c>
      <c r="V77" s="138">
        <v>0.14657782398248581</v>
      </c>
      <c r="W77" s="138">
        <v>0.23813902690741762</v>
      </c>
      <c r="X77" s="138">
        <v>4.7466384283810381</v>
      </c>
      <c r="Y77" s="138">
        <v>0.94933734631411237</v>
      </c>
      <c r="Z77" s="138">
        <v>0.7172913737088038</v>
      </c>
      <c r="AB77" s="139">
        <v>32.59999329</v>
      </c>
      <c r="AC77" s="139">
        <v>0.19959603000000001</v>
      </c>
      <c r="AD77" s="139">
        <v>0.23473164199999999</v>
      </c>
      <c r="AE77" s="139">
        <v>4.6792747759999997</v>
      </c>
      <c r="AF77" s="139">
        <v>0.94665555199999996</v>
      </c>
      <c r="AG77" s="139">
        <v>0.68896818100000001</v>
      </c>
    </row>
    <row r="78" spans="1:33">
      <c r="A78" s="120">
        <f>('Fouled-1'!A77+'Fouled-2'!A77)/2</f>
        <v>32.363631234089482</v>
      </c>
      <c r="B78" s="120">
        <f>('Fouled-1'!B77+'Fouled-2'!B77)/2</f>
        <v>0.21305731345127582</v>
      </c>
      <c r="C78" s="120">
        <f>('Fouled-1'!C77+'Fouled-2'!C77)/2</f>
        <v>0.24216269183217282</v>
      </c>
      <c r="D78" s="120">
        <f>('Fouled-1'!D77+'Fouled-2'!D77)/2</f>
        <v>4.8259135413778029</v>
      </c>
      <c r="E78" s="120">
        <f>('Fouled-1'!E77+'Fouled-2'!E77)/2</f>
        <v>0.94393680634204569</v>
      </c>
      <c r="F78" s="120">
        <f>('Fouled-1'!F77+'Fouled-2'!F77)/2</f>
        <v>0.74013889843670211</v>
      </c>
      <c r="H78" s="135">
        <v>36</v>
      </c>
      <c r="N78" s="128">
        <v>33.464813877734464</v>
      </c>
      <c r="O78" s="128">
        <v>0.21002148959210315</v>
      </c>
      <c r="P78" s="128">
        <v>0.24725268750304311</v>
      </c>
      <c r="Q78" s="128">
        <v>4.9260538772152032</v>
      </c>
      <c r="R78" s="128">
        <v>0.94235312436367313</v>
      </c>
      <c r="S78" s="128">
        <v>0.75496396182706094</v>
      </c>
      <c r="U78" s="138">
        <v>34.87963407122605</v>
      </c>
      <c r="V78" s="138">
        <v>0.13268625620753513</v>
      </c>
      <c r="W78" s="138">
        <v>0.24220846293275045</v>
      </c>
      <c r="X78" s="138">
        <v>4.8268047158486027</v>
      </c>
      <c r="Y78" s="138">
        <v>0.94908247244105592</v>
      </c>
      <c r="Z78" s="138">
        <v>0.72946768051906452</v>
      </c>
      <c r="AB78" s="139">
        <v>33.046125310000001</v>
      </c>
      <c r="AC78" s="139">
        <v>0.23414506800000001</v>
      </c>
      <c r="AD78" s="139">
        <v>0.226593339</v>
      </c>
      <c r="AE78" s="139">
        <v>4.51871242</v>
      </c>
      <c r="AF78" s="139">
        <v>0.946558071</v>
      </c>
      <c r="AG78" s="139">
        <v>0.66534527899999996</v>
      </c>
    </row>
    <row r="79" spans="1:33">
      <c r="A79" s="120">
        <f>('Fouled-1'!A78+'Fouled-2'!A78)/2</f>
        <v>32.855324740014652</v>
      </c>
      <c r="B79" s="120">
        <f>('Fouled-1'!B78+'Fouled-2'!B78)/2</f>
        <v>0.23386448167395754</v>
      </c>
      <c r="C79" s="120">
        <f>('Fouled-1'!C78+'Fouled-2'!C78)/2</f>
        <v>0.23682039510566039</v>
      </c>
      <c r="D79" s="120">
        <f>('Fouled-1'!D78+'Fouled-2'!D78)/2</f>
        <v>4.720646583323175</v>
      </c>
      <c r="E79" s="120">
        <f>('Fouled-1'!E78+'Fouled-2'!E78)/2</f>
        <v>0.94411985784900088</v>
      </c>
      <c r="F79" s="120">
        <f>('Fouled-1'!F78+'Fouled-2'!F78)/2</f>
        <v>0.72399604741721024</v>
      </c>
      <c r="H79" s="135">
        <v>37</v>
      </c>
      <c r="N79" s="128">
        <v>34.21265110504153</v>
      </c>
      <c r="O79" s="128">
        <v>0.23485243334146019</v>
      </c>
      <c r="P79" s="128">
        <v>0.24216761395331166</v>
      </c>
      <c r="Q79" s="128">
        <v>4.8259763642616109</v>
      </c>
      <c r="R79" s="128">
        <v>0.94220889518185291</v>
      </c>
      <c r="S79" s="128">
        <v>0.73962762449652608</v>
      </c>
      <c r="U79" s="138">
        <v>34.836040404036424</v>
      </c>
      <c r="V79" s="138">
        <v>0.11340694172865767</v>
      </c>
      <c r="W79" s="138">
        <v>0.24730170565279591</v>
      </c>
      <c r="X79" s="138">
        <v>4.9271006568790749</v>
      </c>
      <c r="Y79" s="138">
        <v>0.94889810462834667</v>
      </c>
      <c r="Z79" s="138">
        <v>0.74458184175391828</v>
      </c>
      <c r="AB79" s="139">
        <v>33.014339390000004</v>
      </c>
      <c r="AC79" s="139">
        <v>0.24770815299999999</v>
      </c>
      <c r="AD79" s="139">
        <v>0.22482523500000001</v>
      </c>
      <c r="AE79" s="139">
        <v>4.4838091599999998</v>
      </c>
      <c r="AF79" s="139">
        <v>0.94608226699999998</v>
      </c>
      <c r="AG79" s="139">
        <v>0.66019668099999995</v>
      </c>
    </row>
    <row r="80" spans="1:33">
      <c r="A80" s="120">
        <f>('Fouled-1'!A79+'Fouled-2'!A79)/2</f>
        <v>33.936427973908721</v>
      </c>
      <c r="B80" s="120">
        <f>('Fouled-1'!B79+'Fouled-2'!B79)/2</f>
        <v>0.24195871738297162</v>
      </c>
      <c r="C80" s="120">
        <f>('Fouled-1'!C79+'Fouled-2'!C79)/2</f>
        <v>0.23551283378195509</v>
      </c>
      <c r="D80" s="120">
        <f>('Fouled-1'!D79+'Fouled-2'!D79)/2</f>
        <v>4.6948676592027407</v>
      </c>
      <c r="E80" s="120">
        <f>('Fouled-1'!E79+'Fouled-2'!E79)/2</f>
        <v>0.94394286162917374</v>
      </c>
      <c r="F80" s="120">
        <f>('Fouled-1'!F79+'Fouled-2'!F79)/2</f>
        <v>0.72004107209836066</v>
      </c>
      <c r="H80" s="135">
        <v>38</v>
      </c>
      <c r="N80" s="128">
        <v>34.199860375160583</v>
      </c>
      <c r="O80" s="128">
        <v>0.23541523746528359</v>
      </c>
      <c r="P80" s="128">
        <v>0.24186386606308122</v>
      </c>
      <c r="Q80" s="128">
        <v>4.8200333182994051</v>
      </c>
      <c r="R80" s="128">
        <v>0.94228098731738719</v>
      </c>
      <c r="S80" s="128">
        <v>0.73871963403194929</v>
      </c>
      <c r="U80" s="138">
        <v>34.496303714948937</v>
      </c>
      <c r="V80" s="138">
        <v>0.10472852563648574</v>
      </c>
      <c r="W80" s="138">
        <v>0.25045834787280208</v>
      </c>
      <c r="X80" s="138">
        <v>4.9892196379732319</v>
      </c>
      <c r="Y80" s="138">
        <v>0.94851966357104223</v>
      </c>
      <c r="Z80" s="138">
        <v>0.75395640326592583</v>
      </c>
      <c r="AB80" s="139">
        <v>33.614027309999997</v>
      </c>
      <c r="AC80" s="139">
        <v>0.26192583200000003</v>
      </c>
      <c r="AD80" s="139">
        <v>0.221245951</v>
      </c>
      <c r="AE80" s="139">
        <v>4.413810593</v>
      </c>
      <c r="AF80" s="139">
        <v>0.94603398800000005</v>
      </c>
      <c r="AG80" s="139">
        <v>0.64993102000000003</v>
      </c>
    </row>
    <row r="81" spans="1:33">
      <c r="A81" s="120">
        <f>('Fouled-1'!A80+'Fouled-2'!A80)/2</f>
        <v>34.523200853877185</v>
      </c>
      <c r="B81" s="120">
        <f>('Fouled-1'!B80+'Fouled-2'!B80)/2</f>
        <v>0.24014559382155243</v>
      </c>
      <c r="C81" s="120">
        <f>('Fouled-1'!C80+'Fouled-2'!C80)/2</f>
        <v>0.23702287703777078</v>
      </c>
      <c r="D81" s="120">
        <f>('Fouled-1'!D80+'Fouled-2'!D80)/2</f>
        <v>4.724627328753634</v>
      </c>
      <c r="E81" s="120">
        <f>('Fouled-1'!E80+'Fouled-2'!E80)/2</f>
        <v>0.94360182562974937</v>
      </c>
      <c r="F81" s="120">
        <f>('Fouled-1'!F80+'Fouled-2'!F80)/2</f>
        <v>0.72459961070619627</v>
      </c>
      <c r="H81" s="135">
        <v>39</v>
      </c>
      <c r="N81" s="128">
        <v>34.186064631436722</v>
      </c>
      <c r="O81" s="128">
        <v>0.23211205626522968</v>
      </c>
      <c r="P81" s="128">
        <v>0.2418119760629745</v>
      </c>
      <c r="Q81" s="128">
        <v>4.8190091449543733</v>
      </c>
      <c r="R81" s="128">
        <v>0.94253302580549159</v>
      </c>
      <c r="S81" s="128">
        <v>0.73856428663644413</v>
      </c>
      <c r="U81" s="138">
        <v>34.4002828630274</v>
      </c>
      <c r="V81" s="138">
        <v>9.3811966766295107E-2</v>
      </c>
      <c r="W81" s="138">
        <v>0.25234538959740394</v>
      </c>
      <c r="X81" s="138">
        <v>5.0263445037027372</v>
      </c>
      <c r="Y81" s="138">
        <v>0.94872806952602806</v>
      </c>
      <c r="Z81" s="138">
        <v>0.75947963368800597</v>
      </c>
      <c r="AB81" s="139">
        <v>33.971130019999997</v>
      </c>
      <c r="AC81" s="139">
        <v>0.26311288199999999</v>
      </c>
      <c r="AD81" s="139">
        <v>0.22043521899999999</v>
      </c>
      <c r="AE81" s="139">
        <v>4.3974587329999997</v>
      </c>
      <c r="AF81" s="139">
        <v>0.94621274200000005</v>
      </c>
      <c r="AG81" s="139">
        <v>0.647492281</v>
      </c>
    </row>
    <row r="82" spans="1:33">
      <c r="A82" s="120">
        <f>('Fouled-1'!A81+'Fouled-2'!A81)/2</f>
        <v>35.117679594087349</v>
      </c>
      <c r="B82" s="120">
        <f>('Fouled-1'!B81+'Fouled-2'!B81)/2</f>
        <v>0.22860308032521692</v>
      </c>
      <c r="C82" s="120">
        <f>('Fouled-1'!C81+'Fouled-2'!C81)/2</f>
        <v>0.24042636614030838</v>
      </c>
      <c r="D82" s="120">
        <f>('Fouled-1'!D81+'Fouled-2'!D81)/2</f>
        <v>4.7917155269818963</v>
      </c>
      <c r="E82" s="120">
        <f>('Fouled-1'!E81+'Fouled-2'!E81)/2</f>
        <v>0.94337470958296776</v>
      </c>
      <c r="F82" s="120">
        <f>('Fouled-1'!F81+'Fouled-2'!F81)/2</f>
        <v>0.73490475886752371</v>
      </c>
      <c r="H82" s="135">
        <v>40</v>
      </c>
      <c r="N82" s="128">
        <v>34.505658133290424</v>
      </c>
      <c r="O82" s="128">
        <v>0.22108539181943265</v>
      </c>
      <c r="P82" s="128">
        <v>0.24341866149277747</v>
      </c>
      <c r="Q82" s="128">
        <v>4.8506540988175271</v>
      </c>
      <c r="R82" s="128">
        <v>0.94281829533403361</v>
      </c>
      <c r="S82" s="128">
        <v>0.74341427433106055</v>
      </c>
      <c r="U82" s="138">
        <v>34.499581944359477</v>
      </c>
      <c r="V82" s="138">
        <v>7.966319101941266E-2</v>
      </c>
      <c r="W82" s="138">
        <v>0.25518577054325492</v>
      </c>
      <c r="X82" s="138">
        <v>5.0821977729517798</v>
      </c>
      <c r="Y82" s="138">
        <v>0.94884469334557697</v>
      </c>
      <c r="Z82" s="138">
        <v>0.7679415685564106</v>
      </c>
      <c r="AB82" s="139">
        <v>34.976134870000003</v>
      </c>
      <c r="AC82" s="139">
        <v>0.26004864700000002</v>
      </c>
      <c r="AD82" s="139">
        <v>0.21930065300000001</v>
      </c>
      <c r="AE82" s="139">
        <v>4.3752673079999997</v>
      </c>
      <c r="AF82" s="139">
        <v>0.94675806600000001</v>
      </c>
      <c r="AG82" s="139">
        <v>0.64426465700000002</v>
      </c>
    </row>
    <row r="83" spans="1:33">
      <c r="A83" s="120">
        <f>('Fouled-1'!A82+'Fouled-2'!A82)/2</f>
        <v>35.229239800411584</v>
      </c>
      <c r="B83" s="120">
        <f>('Fouled-1'!B82+'Fouled-2'!B82)/2</f>
        <v>0.21849631519952711</v>
      </c>
      <c r="C83" s="120">
        <f>('Fouled-1'!C82+'Fouled-2'!C82)/2</f>
        <v>0.2436041499602847</v>
      </c>
      <c r="D83" s="120">
        <f>('Fouled-1'!D82+'Fouled-2'!D82)/2</f>
        <v>4.8543100605771379</v>
      </c>
      <c r="E83" s="120">
        <f>('Fouled-1'!E82+'Fouled-2'!E82)/2</f>
        <v>0.94309313309815446</v>
      </c>
      <c r="F83" s="120">
        <f>('Fouled-1'!F82+'Fouled-2'!F82)/2</f>
        <v>0.7445011854158361</v>
      </c>
      <c r="H83" s="135">
        <v>41</v>
      </c>
      <c r="N83" s="128">
        <v>35.634708473882327</v>
      </c>
      <c r="O83" s="128">
        <v>0.19573759568095855</v>
      </c>
      <c r="P83" s="128">
        <v>0.2481953542319521</v>
      </c>
      <c r="Q83" s="128">
        <v>4.944687519920798</v>
      </c>
      <c r="R83" s="128">
        <v>0.94310780839483521</v>
      </c>
      <c r="S83" s="128">
        <v>0.75782643429675645</v>
      </c>
      <c r="U83" s="138">
        <v>34.582739411778377</v>
      </c>
      <c r="V83" s="138">
        <v>6.2269406286084156E-2</v>
      </c>
      <c r="W83" s="138">
        <v>0.25762338053180339</v>
      </c>
      <c r="X83" s="138">
        <v>5.1301112109930687</v>
      </c>
      <c r="Y83" s="138">
        <v>0.94932687602343369</v>
      </c>
      <c r="Z83" s="138">
        <v>0.77516531080347328</v>
      </c>
      <c r="AB83" s="139">
        <v>35.335093450000002</v>
      </c>
      <c r="AC83" s="139">
        <v>0.25285456899999997</v>
      </c>
      <c r="AD83" s="139">
        <v>0.221632572</v>
      </c>
      <c r="AE83" s="139">
        <v>4.4210895309999998</v>
      </c>
      <c r="AF83" s="139">
        <v>0.94662182699999997</v>
      </c>
      <c r="AG83" s="139">
        <v>0.65098424300000002</v>
      </c>
    </row>
    <row r="84" spans="1:33">
      <c r="A84" s="120">
        <f>('Fouled-1'!A83+'Fouled-2'!A83)/2</f>
        <v>35.681912175039216</v>
      </c>
      <c r="B84" s="120">
        <f>('Fouled-1'!B83+'Fouled-2'!B83)/2</f>
        <v>0.18847332947837259</v>
      </c>
      <c r="C84" s="120">
        <f>('Fouled-1'!C83+'Fouled-2'!C83)/2</f>
        <v>0.24979265584922697</v>
      </c>
      <c r="D84" s="120">
        <f>('Fouled-1'!D83+'Fouled-2'!D83)/2</f>
        <v>4.9761280442049287</v>
      </c>
      <c r="E84" s="120">
        <f>('Fouled-1'!E83+'Fouled-2'!E83)/2</f>
        <v>0.94324634785415296</v>
      </c>
      <c r="F84" s="120">
        <f>('Fouled-1'!F83+'Fouled-2'!F83)/2</f>
        <v>0.76318965361399882</v>
      </c>
      <c r="H84" s="135">
        <v>42</v>
      </c>
      <c r="N84" s="128">
        <v>35.976606597658488</v>
      </c>
      <c r="O84" s="128">
        <v>0.17167977323093803</v>
      </c>
      <c r="P84" s="128">
        <v>0.25376401926806003</v>
      </c>
      <c r="Q84" s="128">
        <v>5.0542405304833284</v>
      </c>
      <c r="R84" s="128">
        <v>0.94301796237758673</v>
      </c>
      <c r="S84" s="128">
        <v>0.77461588654980451</v>
      </c>
      <c r="U84" s="138">
        <v>34.622178751265182</v>
      </c>
      <c r="V84" s="138">
        <v>5.2276762686998449E-2</v>
      </c>
      <c r="W84" s="138">
        <v>0.26054781527658477</v>
      </c>
      <c r="X84" s="138">
        <v>5.1875671341415517</v>
      </c>
      <c r="Y84" s="138">
        <v>0.94907088235093018</v>
      </c>
      <c r="Z84" s="138">
        <v>0.78391157879336304</v>
      </c>
      <c r="AB84" s="139">
        <v>35.70002916</v>
      </c>
      <c r="AC84" s="139">
        <v>0.24473116</v>
      </c>
      <c r="AD84" s="139">
        <v>0.224180556</v>
      </c>
      <c r="AE84" s="139">
        <v>4.4709194859999997</v>
      </c>
      <c r="AF84" s="139">
        <v>0.94648540199999998</v>
      </c>
      <c r="AG84" s="139">
        <v>0.658327157</v>
      </c>
    </row>
    <row r="85" spans="1:33">
      <c r="A85" s="120">
        <f>('Fouled-1'!A84+'Fouled-2'!A84)/2</f>
        <v>35.880025798960688</v>
      </c>
      <c r="B85" s="120">
        <f>('Fouled-1'!B84+'Fouled-2'!B84)/2</f>
        <v>0.17280368510850153</v>
      </c>
      <c r="C85" s="120">
        <f>('Fouled-1'!C84+'Fouled-2'!C84)/2</f>
        <v>0.25377015021040195</v>
      </c>
      <c r="D85" s="120">
        <f>('Fouled-1'!D84+'Fouled-2'!D84)/2</f>
        <v>5.0543641968931263</v>
      </c>
      <c r="E85" s="120">
        <f>('Fouled-1'!E84+'Fouled-2'!E84)/2</f>
        <v>0.94305786516053158</v>
      </c>
      <c r="F85" s="120">
        <f>('Fouled-1'!F84+'Fouled-2'!F84)/2</f>
        <v>0.77518792369620404</v>
      </c>
      <c r="H85" s="135">
        <v>43</v>
      </c>
      <c r="N85" s="128">
        <v>36.56395881497464</v>
      </c>
      <c r="O85" s="128">
        <v>0.14650949649419237</v>
      </c>
      <c r="P85" s="128">
        <v>0.25865537434284563</v>
      </c>
      <c r="Q85" s="128">
        <v>5.1503806580688742</v>
      </c>
      <c r="R85" s="128">
        <v>0.94318596833424062</v>
      </c>
      <c r="S85" s="128">
        <v>0.78935110040789858</v>
      </c>
      <c r="U85" s="138">
        <v>34.456078791593839</v>
      </c>
      <c r="V85" s="138">
        <v>5.0673350266796244E-2</v>
      </c>
      <c r="W85" s="138">
        <v>0.26156769696887228</v>
      </c>
      <c r="X85" s="138">
        <v>5.2076029171211466</v>
      </c>
      <c r="Y85" s="138">
        <v>0.94884248919744385</v>
      </c>
      <c r="Z85" s="138">
        <v>0.78690049067231793</v>
      </c>
      <c r="AB85" s="139">
        <v>36.349190980000003</v>
      </c>
      <c r="AC85" s="139">
        <v>0.22843575899999999</v>
      </c>
      <c r="AD85" s="139">
        <v>0.22860149399999999</v>
      </c>
      <c r="AE85" s="139">
        <v>4.5588446539999996</v>
      </c>
      <c r="AF85" s="139">
        <v>0.94635272599999998</v>
      </c>
      <c r="AG85" s="139">
        <v>0.67130657000000005</v>
      </c>
    </row>
    <row r="86" spans="1:33">
      <c r="A86" s="120">
        <f>('Fouled-1'!A85+'Fouled-2'!A85)/2</f>
        <v>35.927264446570369</v>
      </c>
      <c r="B86" s="120">
        <f>('Fouled-1'!B85+'Fouled-2'!B85)/2</f>
        <v>0.15934618598595046</v>
      </c>
      <c r="C86" s="120">
        <f>('Fouled-1'!C85+'Fouled-2'!C85)/2</f>
        <v>0.25576852696112529</v>
      </c>
      <c r="D86" s="120">
        <f>('Fouled-1'!D85+'Fouled-2'!D85)/2</f>
        <v>5.0936539172511708</v>
      </c>
      <c r="E86" s="120">
        <f>('Fouled-1'!E85+'Fouled-2'!E85)/2</f>
        <v>0.94335269216314765</v>
      </c>
      <c r="F86" s="120">
        <f>('Fouled-1'!F85+'Fouled-2'!F85)/2</f>
        <v>0.78121445671847023</v>
      </c>
      <c r="H86" s="135">
        <v>44</v>
      </c>
      <c r="N86" s="128">
        <v>36.196112931827656</v>
      </c>
      <c r="O86" s="128">
        <v>0.14179114059309089</v>
      </c>
      <c r="P86" s="128">
        <v>0.2606851749999799</v>
      </c>
      <c r="Q86" s="128">
        <v>5.1902566102239742</v>
      </c>
      <c r="R86" s="128">
        <v>0.94283617020486443</v>
      </c>
      <c r="S86" s="128">
        <v>0.7954626462085892</v>
      </c>
      <c r="U86" s="138">
        <v>33.968737778184057</v>
      </c>
      <c r="V86" s="138">
        <v>5.6912127861563216E-2</v>
      </c>
      <c r="W86" s="138">
        <v>0.26066174836540301</v>
      </c>
      <c r="X86" s="138">
        <v>5.1898082512337345</v>
      </c>
      <c r="Y86" s="138">
        <v>0.94868486381712991</v>
      </c>
      <c r="Z86" s="138">
        <v>0.78421629422480976</v>
      </c>
      <c r="AB86" s="139">
        <v>36.684752789999997</v>
      </c>
      <c r="AC86" s="139">
        <v>0.20886706899999999</v>
      </c>
      <c r="AD86" s="139">
        <v>0.23202102299999999</v>
      </c>
      <c r="AE86" s="139">
        <v>4.625604418</v>
      </c>
      <c r="AF86" s="139">
        <v>0.94678512100000001</v>
      </c>
      <c r="AG86" s="139">
        <v>0.68113249600000003</v>
      </c>
    </row>
    <row r="87" spans="1:33">
      <c r="A87" s="120">
        <f>('Fouled-1'!A86+'Fouled-2'!A86)/2</f>
        <v>35.486545536428977</v>
      </c>
      <c r="B87" s="120">
        <f>('Fouled-1'!B86+'Fouled-2'!B86)/2</f>
        <v>0.15458112139233765</v>
      </c>
      <c r="C87" s="120">
        <f>('Fouled-1'!C86+'Fouled-2'!C86)/2</f>
        <v>0.25712450024834599</v>
      </c>
      <c r="D87" s="120">
        <f>('Fouled-1'!D86+'Fouled-2'!D86)/2</f>
        <v>5.1203052342896056</v>
      </c>
      <c r="E87" s="120">
        <f>('Fouled-1'!E86+'Fouled-2'!E86)/2</f>
        <v>0.94323793625250418</v>
      </c>
      <c r="F87" s="120">
        <f>('Fouled-1'!F86+'Fouled-2'!F86)/2</f>
        <v>0.78529553098806404</v>
      </c>
      <c r="H87" s="135">
        <v>45</v>
      </c>
      <c r="N87" s="128">
        <v>36.194668432468646</v>
      </c>
      <c r="O87" s="128">
        <v>0.12562252143279923</v>
      </c>
      <c r="P87" s="128">
        <v>0.26328863068577635</v>
      </c>
      <c r="Q87" s="128">
        <v>5.2413926684573973</v>
      </c>
      <c r="R87" s="128">
        <v>0.94310863442479664</v>
      </c>
      <c r="S87" s="128">
        <v>0.80329921536558269</v>
      </c>
      <c r="U87" s="138">
        <v>34.091426557330351</v>
      </c>
      <c r="V87" s="138">
        <v>5.043623074972705E-2</v>
      </c>
      <c r="W87" s="138">
        <v>0.26217461912683671</v>
      </c>
      <c r="X87" s="138">
        <v>5.2195209152400439</v>
      </c>
      <c r="Y87" s="138">
        <v>0.94865300647689899</v>
      </c>
      <c r="Z87" s="138">
        <v>0.78865138178327487</v>
      </c>
      <c r="AB87" s="139">
        <v>36.945020669999998</v>
      </c>
      <c r="AC87" s="139">
        <v>0.18719638499999999</v>
      </c>
      <c r="AD87" s="139">
        <v>0.23690518599999999</v>
      </c>
      <c r="AE87" s="139">
        <v>4.722199829</v>
      </c>
      <c r="AF87" s="139">
        <v>0.94687722799999996</v>
      </c>
      <c r="AG87" s="139">
        <v>0.69537236999999996</v>
      </c>
    </row>
    <row r="88" spans="1:33">
      <c r="A88" s="120">
        <f>('Fouled-1'!A87+'Fouled-2'!A87)/2</f>
        <v>35.788384608774066</v>
      </c>
      <c r="B88" s="120">
        <f>('Fouled-1'!B87+'Fouled-2'!B87)/2</f>
        <v>0.12119230533790752</v>
      </c>
      <c r="C88" s="120">
        <f>('Fouled-1'!C87+'Fouled-2'!C87)/2</f>
        <v>0.2626795555485581</v>
      </c>
      <c r="D88" s="120">
        <f>('Fouled-1'!D87+'Fouled-2'!D87)/2</f>
        <v>5.2294286266377048</v>
      </c>
      <c r="E88" s="120">
        <f>('Fouled-1'!E87+'Fouled-2'!E87)/2</f>
        <v>0.94372593328030652</v>
      </c>
      <c r="F88" s="120">
        <f>('Fouled-1'!F87+'Fouled-2'!F87)/2</f>
        <v>0.80202464699001041</v>
      </c>
      <c r="H88" s="135">
        <v>46</v>
      </c>
      <c r="N88" s="128">
        <v>35.743405741772179</v>
      </c>
      <c r="O88" s="128">
        <v>0.12941893365742127</v>
      </c>
      <c r="P88" s="128">
        <v>0.26273499939810407</v>
      </c>
      <c r="Q88" s="128">
        <v>5.2305214086771921</v>
      </c>
      <c r="R88" s="128">
        <v>0.94302913188067827</v>
      </c>
      <c r="S88" s="128">
        <v>0.80163056691076218</v>
      </c>
      <c r="U88" s="138">
        <v>34.125522927617681</v>
      </c>
      <c r="V88" s="138">
        <v>4.3394691832891241E-2</v>
      </c>
      <c r="W88" s="138">
        <v>0.26314444795871483</v>
      </c>
      <c r="X88" s="138">
        <v>5.2385672812718269</v>
      </c>
      <c r="Y88" s="138">
        <v>0.94884285851051708</v>
      </c>
      <c r="Z88" s="138">
        <v>0.79155603297106669</v>
      </c>
      <c r="AB88" s="139">
        <v>36.603786220000003</v>
      </c>
      <c r="AC88" s="139">
        <v>0.185717991</v>
      </c>
      <c r="AD88" s="139">
        <v>0.237539049</v>
      </c>
      <c r="AE88" s="139">
        <v>4.7348377949999998</v>
      </c>
      <c r="AF88" s="139">
        <v>0.94677599899999998</v>
      </c>
      <c r="AG88" s="139">
        <v>0.69721406399999997</v>
      </c>
    </row>
    <row r="89" spans="1:33">
      <c r="A89" s="120">
        <f>('Fouled-1'!A88+'Fouled-2'!A88)/2</f>
        <v>35.675973416389382</v>
      </c>
      <c r="B89" s="120">
        <f>('Fouled-1'!B88+'Fouled-2'!B88)/2</f>
        <v>9.9724193889764723E-2</v>
      </c>
      <c r="C89" s="120">
        <f>('Fouled-1'!C88+'Fouled-2'!C88)/2</f>
        <v>0.26711512884597821</v>
      </c>
      <c r="D89" s="120">
        <f>('Fouled-1'!D88+'Fouled-2'!D88)/2</f>
        <v>5.3164877064180214</v>
      </c>
      <c r="E89" s="120">
        <f>('Fouled-1'!E88+'Fouled-2'!E88)/2</f>
        <v>0.94371260263929824</v>
      </c>
      <c r="F89" s="120">
        <f>('Fouled-1'!F88+'Fouled-2'!F88)/2</f>
        <v>0.81537105116676623</v>
      </c>
      <c r="H89" s="135">
        <v>47</v>
      </c>
      <c r="N89" s="128">
        <v>35.554284745686545</v>
      </c>
      <c r="O89" s="128">
        <v>0.11068708562542526</v>
      </c>
      <c r="P89" s="128">
        <v>0.26637258863446234</v>
      </c>
      <c r="Q89" s="128">
        <v>5.3019102695350622</v>
      </c>
      <c r="R89" s="128">
        <v>0.9431066943264812</v>
      </c>
      <c r="S89" s="128">
        <v>0.81257021166742938</v>
      </c>
      <c r="U89" s="138">
        <v>34.258099681759418</v>
      </c>
      <c r="V89" s="138">
        <v>3.6756344629827332E-2</v>
      </c>
      <c r="W89" s="138">
        <v>0.26490152208651674</v>
      </c>
      <c r="X89" s="138">
        <v>5.2730635434395108</v>
      </c>
      <c r="Y89" s="138">
        <v>0.9487302144381784</v>
      </c>
      <c r="Z89" s="138">
        <v>0.79676131526016603</v>
      </c>
      <c r="AB89" s="139">
        <v>36.514236250000003</v>
      </c>
      <c r="AC89" s="139">
        <v>0.17330029699999999</v>
      </c>
      <c r="AD89" s="139">
        <v>0.24111096300000001</v>
      </c>
      <c r="AE89" s="139">
        <v>4.8049125479999999</v>
      </c>
      <c r="AF89" s="139">
        <v>0.94659552700000005</v>
      </c>
      <c r="AG89" s="139">
        <v>0.70754388899999998</v>
      </c>
    </row>
    <row r="90" spans="1:33">
      <c r="A90" s="120">
        <f>('Fouled-1'!A89+'Fouled-2'!A89)/2</f>
        <v>35.586164356803479</v>
      </c>
      <c r="B90" s="120">
        <f>('Fouled-1'!B89+'Fouled-2'!B89)/2</f>
        <v>8.8382259952149739E-2</v>
      </c>
      <c r="C90" s="120">
        <f>('Fouled-1'!C89+'Fouled-2'!C89)/2</f>
        <v>0.26918150178883482</v>
      </c>
      <c r="D90" s="120">
        <f>('Fouled-1'!D89+'Fouled-2'!D89)/2</f>
        <v>5.3570526756033061</v>
      </c>
      <c r="E90" s="120">
        <f>('Fouled-1'!E89+'Fouled-2'!E89)/2</f>
        <v>0.94380541824770536</v>
      </c>
      <c r="F90" s="120">
        <f>('Fouled-1'!F89+'Fouled-2'!F89)/2</f>
        <v>0.82160957377731658</v>
      </c>
      <c r="H90" s="135">
        <v>48</v>
      </c>
      <c r="N90" s="128">
        <v>34.986951284339895</v>
      </c>
      <c r="O90" s="128">
        <v>0.1133806226243436</v>
      </c>
      <c r="P90" s="128">
        <v>0.26720775959406584</v>
      </c>
      <c r="Q90" s="128">
        <v>5.3183048657555263</v>
      </c>
      <c r="R90" s="128">
        <v>0.94262630227591071</v>
      </c>
      <c r="S90" s="128">
        <v>0.81508310563570729</v>
      </c>
      <c r="U90" s="138">
        <v>34.071303030611048</v>
      </c>
      <c r="V90" s="138">
        <v>3.4759318173578718E-2</v>
      </c>
      <c r="W90" s="138">
        <v>0.26493396627679655</v>
      </c>
      <c r="X90" s="138">
        <v>5.2737002596643503</v>
      </c>
      <c r="Y90" s="138">
        <v>0.94886774239823546</v>
      </c>
      <c r="Z90" s="138">
        <v>0.79685432353204932</v>
      </c>
      <c r="AB90" s="139">
        <v>36.39984931</v>
      </c>
      <c r="AC90" s="139">
        <v>0.156948852</v>
      </c>
      <c r="AD90" s="139">
        <v>0.24471800399999999</v>
      </c>
      <c r="AE90" s="139">
        <v>4.8760218379999998</v>
      </c>
      <c r="AF90" s="139">
        <v>0.94666894000000001</v>
      </c>
      <c r="AG90" s="139">
        <v>0.717993891</v>
      </c>
    </row>
    <row r="91" spans="1:33">
      <c r="A91" s="120">
        <f>('Fouled-1'!A90+'Fouled-2'!A90)/2</f>
        <v>34.993053255760039</v>
      </c>
      <c r="B91" s="120">
        <f>('Fouled-1'!B90+'Fouled-2'!B90)/2</f>
        <v>9.9618781576935489E-2</v>
      </c>
      <c r="C91" s="120">
        <f>('Fouled-1'!C90+'Fouled-2'!C90)/2</f>
        <v>0.2669576812556404</v>
      </c>
      <c r="D91" s="120">
        <f>('Fouled-1'!D90+'Fouled-2'!D90)/2</f>
        <v>5.3134203238343094</v>
      </c>
      <c r="E91" s="120">
        <f>('Fouled-1'!E90+'Fouled-2'!E90)/2</f>
        <v>0.94378562348594808</v>
      </c>
      <c r="F91" s="120">
        <f>('Fouled-1'!F90+'Fouled-2'!F90)/2</f>
        <v>0.81491944914509551</v>
      </c>
      <c r="H91" s="135">
        <v>49</v>
      </c>
      <c r="N91" s="128">
        <v>34.906184987548244</v>
      </c>
      <c r="O91" s="128">
        <v>9.6646737027376112E-2</v>
      </c>
      <c r="P91" s="128">
        <v>0.27186429930806455</v>
      </c>
      <c r="Q91" s="128">
        <v>5.4096504429902863</v>
      </c>
      <c r="R91" s="128">
        <v>0.942189869764954</v>
      </c>
      <c r="S91" s="128">
        <v>0.82908298210107856</v>
      </c>
      <c r="U91" s="138">
        <v>34.074522973686356</v>
      </c>
      <c r="V91" s="138">
        <v>3.5892061403531489E-2</v>
      </c>
      <c r="W91" s="138">
        <v>0.2640887944294546</v>
      </c>
      <c r="X91" s="138">
        <v>5.2571068073445941</v>
      </c>
      <c r="Y91" s="138">
        <v>0.94907528877921987</v>
      </c>
      <c r="Z91" s="138">
        <v>0.79432861467199967</v>
      </c>
      <c r="AB91" s="139">
        <v>36.450762279999999</v>
      </c>
      <c r="AC91" s="139">
        <v>0.133235936</v>
      </c>
      <c r="AD91" s="139">
        <v>0.249905816</v>
      </c>
      <c r="AE91" s="139">
        <v>4.9786064860000003</v>
      </c>
      <c r="AF91" s="139">
        <v>0.94673008199999997</v>
      </c>
      <c r="AG91" s="139">
        <v>0.73308265500000003</v>
      </c>
    </row>
    <row r="92" spans="1:33">
      <c r="A92" s="120">
        <f>('Fouled-1'!A91+'Fouled-2'!A91)/2</f>
        <v>34.906267673063866</v>
      </c>
      <c r="B92" s="120">
        <f>('Fouled-1'!B91+'Fouled-2'!B91)/2</f>
        <v>8.9779765604554529E-2</v>
      </c>
      <c r="C92" s="120">
        <f>('Fouled-1'!C91+'Fouled-2'!C91)/2</f>
        <v>0.26941262530659577</v>
      </c>
      <c r="D92" s="120">
        <f>('Fouled-1'!D91+'Fouled-2'!D91)/2</f>
        <v>5.3615800338556401</v>
      </c>
      <c r="E92" s="120">
        <f>('Fouled-1'!E91+'Fouled-2'!E91)/2</f>
        <v>0.94362294432360494</v>
      </c>
      <c r="F92" s="120">
        <f>('Fouled-1'!F91+'Fouled-2'!F91)/2</f>
        <v>0.82231448499569537</v>
      </c>
      <c r="H92" s="135">
        <v>50</v>
      </c>
      <c r="N92" s="128">
        <v>34.672098566999523</v>
      </c>
      <c r="O92" s="128">
        <v>9.4212426165402444E-2</v>
      </c>
      <c r="P92" s="128">
        <v>0.27151196321925042</v>
      </c>
      <c r="Q92" s="128">
        <v>5.4027561015546421</v>
      </c>
      <c r="R92" s="128">
        <v>0.94249368638977216</v>
      </c>
      <c r="S92" s="128">
        <v>0.82802748331439169</v>
      </c>
      <c r="U92" s="138">
        <v>34.193693512904403</v>
      </c>
      <c r="V92" s="138">
        <v>3.402655577493114E-2</v>
      </c>
      <c r="W92" s="138">
        <v>0.264058557690107</v>
      </c>
      <c r="X92" s="138">
        <v>5.2565099313500721</v>
      </c>
      <c r="Y92" s="138">
        <v>0.94922493753800885</v>
      </c>
      <c r="Z92" s="138">
        <v>0.79421498175407801</v>
      </c>
      <c r="AB92" s="139">
        <v>36.4482681</v>
      </c>
      <c r="AC92" s="139">
        <v>0.11812600700000001</v>
      </c>
      <c r="AD92" s="139">
        <v>0.252861324</v>
      </c>
      <c r="AE92" s="139">
        <v>5.0363207250000004</v>
      </c>
      <c r="AF92" s="139">
        <v>0.94689262600000002</v>
      </c>
      <c r="AG92" s="139">
        <v>0.74160115299999996</v>
      </c>
    </row>
    <row r="93" spans="1:33">
      <c r="A93" s="120">
        <f>('Fouled-1'!A92+'Fouled-2'!A92)/2</f>
        <v>34.696551671152285</v>
      </c>
      <c r="B93" s="120">
        <f>('Fouled-1'!B92+'Fouled-2'!B92)/2</f>
        <v>8.6426164329380162E-2</v>
      </c>
      <c r="C93" s="120">
        <f>('Fouled-1'!C92+'Fouled-2'!C92)/2</f>
        <v>0.26996320470080709</v>
      </c>
      <c r="D93" s="120">
        <f>('Fouled-1'!D92+'Fouled-2'!D92)/2</f>
        <v>5.3723863543208275</v>
      </c>
      <c r="E93" s="120">
        <f>('Fouled-1'!E92+'Fouled-2'!E92)/2</f>
        <v>0.94366965154317661</v>
      </c>
      <c r="F93" s="120">
        <f>('Fouled-1'!F92+'Fouled-2'!F92)/2</f>
        <v>0.82396318159274773</v>
      </c>
      <c r="H93" s="135">
        <v>51</v>
      </c>
      <c r="N93" s="128">
        <v>34.715729427252199</v>
      </c>
      <c r="O93" s="128">
        <v>7.830568515727504E-2</v>
      </c>
      <c r="P93" s="128">
        <v>0.27406028103341468</v>
      </c>
      <c r="Q93" s="128">
        <v>5.452720798519703</v>
      </c>
      <c r="R93" s="128">
        <v>0.94272452524925654</v>
      </c>
      <c r="S93" s="128">
        <v>0.83568558508431745</v>
      </c>
      <c r="U93" s="138">
        <v>34.27484383397865</v>
      </c>
      <c r="V93" s="138">
        <v>3.4653720950696978E-2</v>
      </c>
      <c r="W93" s="138">
        <v>0.2646404374634832</v>
      </c>
      <c r="X93" s="138">
        <v>5.2679348712855916</v>
      </c>
      <c r="Y93" s="138">
        <v>0.94897849849087845</v>
      </c>
      <c r="Z93" s="138">
        <v>0.7959509860173839</v>
      </c>
      <c r="AB93" s="139">
        <v>36.185402879999998</v>
      </c>
      <c r="AC93" s="139">
        <v>0.112537395</v>
      </c>
      <c r="AD93" s="139">
        <v>0.25510034199999998</v>
      </c>
      <c r="AE93" s="139">
        <v>5.0800651339999998</v>
      </c>
      <c r="AF93" s="139">
        <v>0.94653414300000005</v>
      </c>
      <c r="AG93" s="139">
        <v>0.74802599800000003</v>
      </c>
    </row>
    <row r="94" spans="1:33">
      <c r="A94" s="120">
        <f>('Fouled-1'!A93+'Fouled-2'!A93)/2</f>
        <v>34.585581427599735</v>
      </c>
      <c r="B94" s="120">
        <f>('Fouled-1'!B93+'Fouled-2'!B93)/2</f>
        <v>7.4469870963602733E-2</v>
      </c>
      <c r="C94" s="120">
        <f>('Fouled-1'!C93+'Fouled-2'!C93)/2</f>
        <v>0.272625785953585</v>
      </c>
      <c r="D94" s="120">
        <f>('Fouled-1'!D93+'Fouled-2'!D93)/2</f>
        <v>5.4245976740043584</v>
      </c>
      <c r="E94" s="120">
        <f>('Fouled-1'!E93+'Fouled-2'!E93)/2</f>
        <v>0.94357430460865777</v>
      </c>
      <c r="F94" s="120">
        <f>('Fouled-1'!F93+'Fouled-2'!F93)/2</f>
        <v>0.83196339760449578</v>
      </c>
      <c r="H94" s="135">
        <v>52</v>
      </c>
      <c r="N94" s="128">
        <v>35.029846127898679</v>
      </c>
      <c r="O94" s="128">
        <v>6.2841802804752989E-2</v>
      </c>
      <c r="P94" s="128">
        <v>0.2760588834177225</v>
      </c>
      <c r="Q94" s="128">
        <v>5.491891740523239</v>
      </c>
      <c r="R94" s="128">
        <v>0.9431103616612766</v>
      </c>
      <c r="S94" s="128">
        <v>0.84168962561546201</v>
      </c>
      <c r="U94" s="138">
        <v>33.775726165038051</v>
      </c>
      <c r="V94" s="138">
        <v>3.7041714466233722E-2</v>
      </c>
      <c r="W94" s="138">
        <v>0.26537536914145743</v>
      </c>
      <c r="X94" s="138">
        <v>5.282365078252278</v>
      </c>
      <c r="Y94" s="138">
        <v>0.94854421010369228</v>
      </c>
      <c r="Z94" s="138">
        <v>0.79817008773639997</v>
      </c>
      <c r="AB94" s="139">
        <v>36.1145554</v>
      </c>
      <c r="AC94" s="139">
        <v>0.100597134</v>
      </c>
      <c r="AD94" s="139">
        <v>0.25696309099999998</v>
      </c>
      <c r="AE94" s="139">
        <v>5.1171666179999997</v>
      </c>
      <c r="AF94" s="139">
        <v>0.94681042699999995</v>
      </c>
      <c r="AG94" s="139">
        <v>0.75350027600000002</v>
      </c>
    </row>
    <row r="95" spans="1:33">
      <c r="A95" s="120">
        <f>('Fouled-1'!A94+'Fouled-2'!A94)/2</f>
        <v>34.372761770710639</v>
      </c>
      <c r="B95" s="120">
        <f>('Fouled-1'!B94+'Fouled-2'!B94)/2</f>
        <v>6.9468400361184346E-2</v>
      </c>
      <c r="C95" s="120">
        <f>('Fouled-1'!C94+'Fouled-2'!C94)/2</f>
        <v>0.2727942331316125</v>
      </c>
      <c r="D95" s="120">
        <f>('Fouled-1'!D94+'Fouled-2'!D94)/2</f>
        <v>5.4278996546662537</v>
      </c>
      <c r="E95" s="120">
        <f>('Fouled-1'!E94+'Fouled-2'!E94)/2</f>
        <v>0.94386831058564347</v>
      </c>
      <c r="F95" s="120">
        <f>('Fouled-1'!F94+'Fouled-2'!F94)/2</f>
        <v>0.83246921820114195</v>
      </c>
      <c r="H95" s="135">
        <v>53</v>
      </c>
      <c r="N95" s="128">
        <v>34.941374013001322</v>
      </c>
      <c r="O95" s="128">
        <v>6.0133981460014696E-2</v>
      </c>
      <c r="P95" s="128">
        <v>0.27664593129341952</v>
      </c>
      <c r="Q95" s="128">
        <v>5.503393717689633</v>
      </c>
      <c r="R95" s="128">
        <v>0.94309107979164741</v>
      </c>
      <c r="S95" s="128">
        <v>0.84345281444697817</v>
      </c>
      <c r="U95" s="138">
        <v>33.39801304906824</v>
      </c>
      <c r="V95" s="138">
        <v>3.7295797967908897E-2</v>
      </c>
      <c r="W95" s="138">
        <v>0.26571561486438683</v>
      </c>
      <c r="X95" s="138">
        <v>5.2890436344111249</v>
      </c>
      <c r="Y95" s="138">
        <v>0.94840561966807213</v>
      </c>
      <c r="Z95" s="138">
        <v>0.79920510798802236</v>
      </c>
      <c r="AB95" s="139">
        <v>35.848623590000003</v>
      </c>
      <c r="AC95" s="139">
        <v>9.1610797999999993E-2</v>
      </c>
      <c r="AD95" s="139">
        <v>0.25892211900000001</v>
      </c>
      <c r="AE95" s="139">
        <v>5.1556509950000002</v>
      </c>
      <c r="AF95" s="139">
        <v>0.94681119700000005</v>
      </c>
      <c r="AG95" s="139">
        <v>0.75916929300000002</v>
      </c>
    </row>
    <row r="96" spans="1:33">
      <c r="A96" s="120">
        <f>('Fouled-1'!A95+'Fouled-2'!A95)/2</f>
        <v>34.26009147078355</v>
      </c>
      <c r="B96" s="120">
        <f>('Fouled-1'!B95+'Fouled-2'!B95)/2</f>
        <v>6.0809295152198989E-2</v>
      </c>
      <c r="C96" s="120">
        <f>('Fouled-1'!C95+'Fouled-2'!C95)/2</f>
        <v>0.27409529994930071</v>
      </c>
      <c r="D96" s="120">
        <f>('Fouled-1'!D95+'Fouled-2'!D95)/2</f>
        <v>5.453408408293865</v>
      </c>
      <c r="E96" s="120">
        <f>('Fouled-1'!E95+'Fouled-2'!E95)/2</f>
        <v>0.94401904718255891</v>
      </c>
      <c r="F96" s="120">
        <f>('Fouled-1'!F95+'Fouled-2'!F95)/2</f>
        <v>0.83638647946608213</v>
      </c>
      <c r="H96" s="135">
        <v>54</v>
      </c>
      <c r="N96" s="128">
        <v>34.96975661427696</v>
      </c>
      <c r="O96" s="128">
        <v>5.5136701540125926E-2</v>
      </c>
      <c r="P96" s="128">
        <v>0.27727129115858956</v>
      </c>
      <c r="Q96" s="128">
        <v>5.5156429220332086</v>
      </c>
      <c r="R96" s="128">
        <v>0.94321997435809779</v>
      </c>
      <c r="S96" s="128">
        <v>0.84533066635626541</v>
      </c>
      <c r="U96" s="138">
        <v>32.906857665402896</v>
      </c>
      <c r="V96" s="138">
        <v>3.4894880143147941E-2</v>
      </c>
      <c r="W96" s="138">
        <v>0.26628834409363444</v>
      </c>
      <c r="X96" s="138">
        <v>5.3002845016690783</v>
      </c>
      <c r="Y96" s="138">
        <v>0.94838358636521525</v>
      </c>
      <c r="Z96" s="138">
        <v>0.80090387861506596</v>
      </c>
      <c r="AB96" s="139">
        <v>35.796223589999997</v>
      </c>
      <c r="AC96" s="139">
        <v>8.1184985000000001E-2</v>
      </c>
      <c r="AD96" s="139">
        <v>0.25947083999999998</v>
      </c>
      <c r="AE96" s="139">
        <v>5.1665102699999998</v>
      </c>
      <c r="AF96" s="139">
        <v>0.94736017400000005</v>
      </c>
      <c r="AG96" s="139">
        <v>0.76077648899999994</v>
      </c>
    </row>
    <row r="97" spans="1:33">
      <c r="A97" s="120">
        <f>('Fouled-1'!A96+'Fouled-2'!A96)/2</f>
        <v>34.030564095912396</v>
      </c>
      <c r="B97" s="120">
        <f>('Fouled-1'!B96+'Fouled-2'!B96)/2</f>
        <v>5.7031517644753532E-2</v>
      </c>
      <c r="C97" s="120">
        <f>('Fouled-1'!C96+'Fouled-2'!C96)/2</f>
        <v>0.27502188316647536</v>
      </c>
      <c r="D97" s="120">
        <f>('Fouled-1'!D96+'Fouled-2'!D96)/2</f>
        <v>5.4715697378595465</v>
      </c>
      <c r="E97" s="120">
        <f>('Fouled-1'!E96+'Fouled-2'!E96)/2</f>
        <v>0.94395513784705465</v>
      </c>
      <c r="F97" s="120">
        <f>('Fouled-1'!F96+'Fouled-2'!F96)/2</f>
        <v>0.83917330043343152</v>
      </c>
      <c r="H97" s="135">
        <v>55</v>
      </c>
      <c r="N97" s="128">
        <v>34.456312154194279</v>
      </c>
      <c r="O97" s="128">
        <v>5.5277059055081068E-2</v>
      </c>
      <c r="P97" s="128">
        <v>0.27736221228411517</v>
      </c>
      <c r="Q97" s="128">
        <v>5.5174257031822131</v>
      </c>
      <c r="R97" s="128">
        <v>0.94317797326544162</v>
      </c>
      <c r="S97" s="128">
        <v>0.84560367833480465</v>
      </c>
      <c r="U97" s="138">
        <v>33.044367119425196</v>
      </c>
      <c r="V97" s="138">
        <v>3.0653210971224094E-2</v>
      </c>
      <c r="W97" s="138">
        <v>0.26659118579894842</v>
      </c>
      <c r="X97" s="138">
        <v>5.3062280824579497</v>
      </c>
      <c r="Y97" s="138">
        <v>0.94859702325781059</v>
      </c>
      <c r="Z97" s="138">
        <v>0.80179417889191507</v>
      </c>
      <c r="AB97" s="139">
        <v>36.008577850000002</v>
      </c>
      <c r="AC97" s="139">
        <v>7.8748794999999996E-2</v>
      </c>
      <c r="AD97" s="139">
        <v>0.26031707999999998</v>
      </c>
      <c r="AE97" s="139">
        <v>5.1826847420000002</v>
      </c>
      <c r="AF97" s="139">
        <v>0.94727815599999998</v>
      </c>
      <c r="AG97" s="139">
        <v>0.76314927799999999</v>
      </c>
    </row>
    <row r="98" spans="1:33">
      <c r="A98" s="120">
        <f>('Fouled-1'!A97+'Fouled-2'!A97)/2</f>
        <v>34.080775600535759</v>
      </c>
      <c r="B98" s="120">
        <f>('Fouled-1'!B97+'Fouled-2'!B97)/2</f>
        <v>5.3707728501169304E-2</v>
      </c>
      <c r="C98" s="120">
        <f>('Fouled-1'!C97+'Fouled-2'!C97)/2</f>
        <v>0.2764749335559864</v>
      </c>
      <c r="D98" s="120">
        <f>('Fouled-1'!D97+'Fouled-2'!D97)/2</f>
        <v>5.5000438583970812</v>
      </c>
      <c r="E98" s="120">
        <f>('Fouled-1'!E97+'Fouled-2'!E97)/2</f>
        <v>0.94366840445891387</v>
      </c>
      <c r="F98" s="120">
        <f>('Fouled-1'!F97+'Fouled-2'!F97)/2</f>
        <v>0.84353919229322205</v>
      </c>
      <c r="H98" s="135">
        <v>56</v>
      </c>
      <c r="N98" s="128">
        <v>34.581671267183104</v>
      </c>
      <c r="O98" s="128">
        <v>4.7990522596325517E-2</v>
      </c>
      <c r="P98" s="128">
        <v>0.27884519151406867</v>
      </c>
      <c r="Q98" s="128">
        <v>5.5464774609814569</v>
      </c>
      <c r="R98" s="128">
        <v>0.94316165503199589</v>
      </c>
      <c r="S98" s="128">
        <v>0.85005563677857454</v>
      </c>
      <c r="U98" s="138">
        <v>32.855335805470531</v>
      </c>
      <c r="V98" s="138">
        <v>2.9556245334025028E-2</v>
      </c>
      <c r="W98" s="138">
        <v>0.26724725164835206</v>
      </c>
      <c r="X98" s="138">
        <v>5.3191027474172081</v>
      </c>
      <c r="Y98" s="138">
        <v>0.94845039776527673</v>
      </c>
      <c r="Z98" s="138">
        <v>0.80373717040969295</v>
      </c>
      <c r="AB98" s="139">
        <v>36.203960350000003</v>
      </c>
      <c r="AC98" s="139">
        <v>7.3277384000000001E-2</v>
      </c>
      <c r="AD98" s="139">
        <v>0.261069581</v>
      </c>
      <c r="AE98" s="139">
        <v>5.197456217</v>
      </c>
      <c r="AF98" s="139">
        <v>0.94739027399999998</v>
      </c>
      <c r="AG98" s="139">
        <v>0.76531901300000005</v>
      </c>
    </row>
    <row r="99" spans="1:33">
      <c r="A99" s="120">
        <f>('Fouled-1'!A98+'Fouled-2'!A98)/2</f>
        <v>34.116863030724161</v>
      </c>
      <c r="B99" s="120">
        <f>('Fouled-1'!B98+'Fouled-2'!B98)/2</f>
        <v>4.8867156037401563E-2</v>
      </c>
      <c r="C99" s="120">
        <f>('Fouled-1'!C98+'Fouled-2'!C98)/2</f>
        <v>0.27848565790618351</v>
      </c>
      <c r="D99" s="120">
        <f>('Fouled-1'!D98+'Fouled-2'!D98)/2</f>
        <v>5.5394345520917536</v>
      </c>
      <c r="E99" s="120">
        <f>('Fouled-1'!E98+'Fouled-2'!E98)/2</f>
        <v>0.94328415442393732</v>
      </c>
      <c r="F99" s="120">
        <f>('Fouled-1'!F98+'Fouled-2'!F98)/2</f>
        <v>0.84957857776132051</v>
      </c>
      <c r="H99" s="135">
        <v>57</v>
      </c>
      <c r="N99" s="128">
        <v>34.18722496678182</v>
      </c>
      <c r="O99" s="128">
        <v>5.2828328782380626E-2</v>
      </c>
      <c r="P99" s="128">
        <v>0.27815396136792636</v>
      </c>
      <c r="Q99" s="128">
        <v>5.5329319369163787</v>
      </c>
      <c r="R99" s="128">
        <v>0.94306659211677557</v>
      </c>
      <c r="S99" s="128">
        <v>0.84797812490312863</v>
      </c>
      <c r="U99" s="138">
        <v>33.232557756716375</v>
      </c>
      <c r="V99" s="138">
        <v>3.0066572103239347E-2</v>
      </c>
      <c r="W99" s="138">
        <v>0.26664619191323946</v>
      </c>
      <c r="X99" s="138">
        <v>5.3073072731470408</v>
      </c>
      <c r="Y99" s="138">
        <v>0.94862331349994178</v>
      </c>
      <c r="Z99" s="138">
        <v>0.80196893353508858</v>
      </c>
      <c r="AB99" s="139">
        <v>36.192414530000001</v>
      </c>
      <c r="AC99" s="139">
        <v>6.9225093000000001E-2</v>
      </c>
      <c r="AD99" s="139">
        <v>0.26258576099999997</v>
      </c>
      <c r="AE99" s="139">
        <v>5.2271570980000002</v>
      </c>
      <c r="AF99" s="139">
        <v>0.94719499299999999</v>
      </c>
      <c r="AG99" s="139">
        <v>0.76966665700000003</v>
      </c>
    </row>
    <row r="100" spans="1:33">
      <c r="A100" s="120">
        <f>('Fouled-1'!A99+'Fouled-2'!A99)/2</f>
        <v>34.36942905091621</v>
      </c>
      <c r="B100" s="120">
        <f>('Fouled-1'!B99+'Fouled-2'!B99)/2</f>
        <v>4.1475137894521862E-2</v>
      </c>
      <c r="C100" s="120">
        <f>('Fouled-1'!C99+'Fouled-2'!C99)/2</f>
        <v>0.27965694182170364</v>
      </c>
      <c r="D100" s="120">
        <f>('Fouled-1'!D99+'Fouled-2'!D99)/2</f>
        <v>5.5623751116865972</v>
      </c>
      <c r="E100" s="120">
        <f>('Fouled-1'!E99+'Fouled-2'!E99)/2</f>
        <v>0.94338110127191754</v>
      </c>
      <c r="F100" s="120">
        <f>('Fouled-1'!F99+'Fouled-2'!F99)/2</f>
        <v>0.85309756809814963</v>
      </c>
      <c r="H100" s="135">
        <v>58</v>
      </c>
      <c r="N100" s="128">
        <v>34.202803094933103</v>
      </c>
      <c r="O100" s="128">
        <v>4.8292835928733902E-2</v>
      </c>
      <c r="P100" s="128">
        <v>0.27906298424793696</v>
      </c>
      <c r="Q100" s="128">
        <v>5.5507401710214284</v>
      </c>
      <c r="R100" s="128">
        <v>0.94306098681502237</v>
      </c>
      <c r="S100" s="128">
        <v>0.85070778949528192</v>
      </c>
      <c r="U100" s="138">
        <v>33.017674327115685</v>
      </c>
      <c r="V100" s="138">
        <v>2.7336517981801325E-2</v>
      </c>
      <c r="W100" s="138">
        <v>0.26681969709824266</v>
      </c>
      <c r="X100" s="138">
        <v>5.310712554640495</v>
      </c>
      <c r="Y100" s="138">
        <v>0.94876525928041167</v>
      </c>
      <c r="Z100" s="138">
        <v>0.80247048395729659</v>
      </c>
      <c r="AB100" s="139">
        <v>35.752013959999999</v>
      </c>
      <c r="AC100" s="139">
        <v>6.4573041999999997E-2</v>
      </c>
      <c r="AD100" s="139">
        <v>0.26264725700000002</v>
      </c>
      <c r="AE100" s="139">
        <v>5.2291649180000004</v>
      </c>
      <c r="AF100" s="139">
        <v>0.94751869300000002</v>
      </c>
      <c r="AG100" s="139">
        <v>0.769966716</v>
      </c>
    </row>
    <row r="101" spans="1:33">
      <c r="A101" s="120">
        <f>('Fouled-1'!A100+'Fouled-2'!A100)/2</f>
        <v>34.087224665841802</v>
      </c>
      <c r="B101" s="120">
        <f>('Fouled-1'!B100+'Fouled-2'!B100)/2</f>
        <v>3.9373319546410004E-2</v>
      </c>
      <c r="C101" s="120">
        <f>('Fouled-1'!C100+'Fouled-2'!C100)/2</f>
        <v>0.27959677750876549</v>
      </c>
      <c r="D101" s="120">
        <f>('Fouled-1'!D100+'Fouled-2'!D100)/2</f>
        <v>5.5611969808503083</v>
      </c>
      <c r="E101" s="120">
        <f>('Fouled-1'!E100+'Fouled-2'!E100)/2</f>
        <v>0.94355139965484969</v>
      </c>
      <c r="F101" s="120">
        <f>('Fouled-1'!F100+'Fouled-2'!F100)/2</f>
        <v>0.85291713607260145</v>
      </c>
      <c r="H101" s="135">
        <v>59</v>
      </c>
      <c r="N101" s="128">
        <v>33.939222048375427</v>
      </c>
      <c r="O101" s="128">
        <v>4.4589449299625661E-2</v>
      </c>
      <c r="P101" s="128">
        <v>0.27946082023665098</v>
      </c>
      <c r="Q101" s="128">
        <v>5.5585319243685563</v>
      </c>
      <c r="R101" s="128">
        <v>0.94318005705134533</v>
      </c>
      <c r="S101" s="128">
        <v>0.85190197913135046</v>
      </c>
      <c r="U101" s="138">
        <v>32.908831456112928</v>
      </c>
      <c r="V101" s="138">
        <v>2.3898276138384231E-2</v>
      </c>
      <c r="W101" s="138">
        <v>0.26615593983223279</v>
      </c>
      <c r="X101" s="138">
        <v>5.2976854549407477</v>
      </c>
      <c r="Y101" s="138">
        <v>0.94925172949028502</v>
      </c>
      <c r="Z101" s="138">
        <v>0.80052133144386217</v>
      </c>
      <c r="AB101" s="139">
        <v>35.708143460000002</v>
      </c>
      <c r="AC101" s="139">
        <v>6.4073049000000007E-2</v>
      </c>
      <c r="AD101" s="139">
        <v>0.26328251800000002</v>
      </c>
      <c r="AE101" s="139">
        <v>5.2410311370000002</v>
      </c>
      <c r="AF101" s="139">
        <v>0.94732099700000005</v>
      </c>
      <c r="AG101" s="139">
        <v>0.77172958700000005</v>
      </c>
    </row>
    <row r="102" spans="1:33">
      <c r="A102" s="120">
        <f>('Fouled-1'!A101+'Fouled-2'!A101)/2</f>
        <v>33.992202229914248</v>
      </c>
      <c r="B102" s="120">
        <f>('Fouled-1'!B101+'Fouled-2'!B101)/2</f>
        <v>3.8401823310807381E-2</v>
      </c>
      <c r="C102" s="120">
        <f>('Fouled-1'!C101+'Fouled-2'!C101)/2</f>
        <v>0.27909889403695398</v>
      </c>
      <c r="D102" s="120">
        <f>('Fouled-1'!D101+'Fouled-2'!D101)/2</f>
        <v>5.5514462286418738</v>
      </c>
      <c r="E102" s="120">
        <f>('Fouled-1'!E101+'Fouled-2'!E101)/2</f>
        <v>0.94380076179633909</v>
      </c>
      <c r="F102" s="120">
        <f>('Fouled-1'!F101+'Fouled-2'!F101)/2</f>
        <v>0.85142200194248008</v>
      </c>
      <c r="H102" s="135">
        <v>60</v>
      </c>
      <c r="N102" s="128">
        <v>34.46621003089448</v>
      </c>
      <c r="O102" s="128">
        <v>3.7641376155511885E-2</v>
      </c>
      <c r="P102" s="128">
        <v>0.28121985477858813</v>
      </c>
      <c r="Q102" s="128">
        <v>5.5929792032667311</v>
      </c>
      <c r="R102" s="128">
        <v>0.9430332295815107</v>
      </c>
      <c r="S102" s="128">
        <v>0.85718251326699413</v>
      </c>
      <c r="U102" s="138">
        <v>32.733047587578284</v>
      </c>
      <c r="V102" s="138">
        <v>2.2712118134597788E-2</v>
      </c>
      <c r="W102" s="138">
        <v>0.26732542620664385</v>
      </c>
      <c r="X102" s="138">
        <v>5.3206366876094791</v>
      </c>
      <c r="Y102" s="138">
        <v>0.94893153524843421</v>
      </c>
      <c r="Z102" s="138">
        <v>0.80397500142471601</v>
      </c>
      <c r="AB102" s="139">
        <v>35.932691419999998</v>
      </c>
      <c r="AC102" s="139">
        <v>6.0768722999999997E-2</v>
      </c>
      <c r="AD102" s="139">
        <v>0.26345785500000002</v>
      </c>
      <c r="AE102" s="139">
        <v>5.2450105709999999</v>
      </c>
      <c r="AF102" s="139">
        <v>0.94749964600000003</v>
      </c>
      <c r="AG102" s="139">
        <v>0.77229718800000002</v>
      </c>
    </row>
    <row r="103" spans="1:33">
      <c r="A103" s="120">
        <f>('Fouled-1'!A102+'Fouled-2'!A102)/2</f>
        <v>34.124494130926308</v>
      </c>
      <c r="B103" s="120">
        <f>('Fouled-1'!B102+'Fouled-2'!B102)/2</f>
        <v>3.8818769084710048E-2</v>
      </c>
      <c r="C103" s="120">
        <f>('Fouled-1'!C102+'Fouled-2'!C102)/2</f>
        <v>0.27929544747945201</v>
      </c>
      <c r="D103" s="120">
        <f>('Fouled-1'!D102+'Fouled-2'!D102)/2</f>
        <v>5.5552962194192572</v>
      </c>
      <c r="E103" s="120">
        <f>('Fouled-1'!E102+'Fouled-2'!E102)/2</f>
        <v>0.94370017610337964</v>
      </c>
      <c r="F103" s="120">
        <f>('Fouled-1'!F102+'Fouled-2'!F102)/2</f>
        <v>0.85201549464309556</v>
      </c>
      <c r="H103" s="135">
        <v>61</v>
      </c>
      <c r="N103" s="128">
        <v>34.788081577753438</v>
      </c>
      <c r="O103" s="128">
        <v>3.9579043368773686E-2</v>
      </c>
      <c r="P103" s="128">
        <v>0.28098476174877141</v>
      </c>
      <c r="Q103" s="128">
        <v>5.5883762908450301</v>
      </c>
      <c r="R103" s="128">
        <v>0.94298142446352706</v>
      </c>
      <c r="S103" s="128">
        <v>0.85647708280201429</v>
      </c>
      <c r="U103" s="138">
        <v>32.689523453146478</v>
      </c>
      <c r="V103" s="138">
        <v>2.2099106802615273E-2</v>
      </c>
      <c r="W103" s="138">
        <v>0.26777553236013724</v>
      </c>
      <c r="X103" s="138">
        <v>5.3294685616465998</v>
      </c>
      <c r="Y103" s="138">
        <v>0.94881952335112907</v>
      </c>
      <c r="Z103" s="138">
        <v>0.80528994096227646</v>
      </c>
      <c r="AB103" s="139">
        <v>35.847611980000003</v>
      </c>
      <c r="AC103" s="139">
        <v>6.0448089000000003E-2</v>
      </c>
      <c r="AD103" s="139">
        <v>0.264311982</v>
      </c>
      <c r="AE103" s="139">
        <v>5.261155338</v>
      </c>
      <c r="AF103" s="139">
        <v>0.94725443300000001</v>
      </c>
      <c r="AG103" s="139">
        <v>0.774697941</v>
      </c>
    </row>
    <row r="104" spans="1:33">
      <c r="A104" s="120">
        <f>('Fouled-1'!A103+'Fouled-2'!A103)/2</f>
        <v>34.678526225184299</v>
      </c>
      <c r="B104" s="120">
        <f>('Fouled-1'!B103+'Fouled-2'!B103)/2</f>
        <v>3.8832666919295822E-2</v>
      </c>
      <c r="C104" s="120">
        <f>('Fouled-1'!C103+'Fouled-2'!C103)/2</f>
        <v>0.27906374921167887</v>
      </c>
      <c r="D104" s="120">
        <f>('Fouled-1'!D103+'Fouled-2'!D103)/2</f>
        <v>5.5507580088000292</v>
      </c>
      <c r="E104" s="120">
        <f>('Fouled-1'!E103+'Fouled-2'!E103)/2</f>
        <v>0.94378321693515432</v>
      </c>
      <c r="F104" s="120">
        <f>('Fouled-1'!F103+'Fouled-2'!F103)/2</f>
        <v>0.85131676678148138</v>
      </c>
      <c r="H104" s="135">
        <v>62</v>
      </c>
      <c r="N104" s="128">
        <v>34.942108058581752</v>
      </c>
      <c r="O104" s="128">
        <v>4.0731727031751333E-2</v>
      </c>
      <c r="P104" s="128">
        <v>0.28099751218238511</v>
      </c>
      <c r="Q104" s="128">
        <v>5.5886261928841883</v>
      </c>
      <c r="R104" s="128">
        <v>0.94289500486179745</v>
      </c>
      <c r="S104" s="128">
        <v>0.85651519952260591</v>
      </c>
      <c r="U104" s="138">
        <v>33.098901240816929</v>
      </c>
      <c r="V104" s="138">
        <v>2.5377534155417512E-2</v>
      </c>
      <c r="W104" s="138">
        <v>0.26827811760749959</v>
      </c>
      <c r="X104" s="138">
        <v>5.339329219338353</v>
      </c>
      <c r="Y104" s="138">
        <v>0.94840128763898601</v>
      </c>
      <c r="Z104" s="138">
        <v>0.80677196213406865</v>
      </c>
      <c r="AB104" s="139">
        <v>35.915072199999997</v>
      </c>
      <c r="AC104" s="139">
        <v>5.835953E-2</v>
      </c>
      <c r="AD104" s="139">
        <v>0.26434761699999998</v>
      </c>
      <c r="AE104" s="139">
        <v>5.2617776440000004</v>
      </c>
      <c r="AF104" s="139">
        <v>0.94739757899999999</v>
      </c>
      <c r="AG104" s="139">
        <v>0.774773198</v>
      </c>
    </row>
    <row r="105" spans="1:33">
      <c r="A105" s="120">
        <f>('Fouled-1'!A104+'Fouled-2'!A104)/2</f>
        <v>34.733703929120281</v>
      </c>
      <c r="B105" s="120">
        <f>('Fouled-1'!B104+'Fouled-2'!B104)/2</f>
        <v>4.0028060844274016E-2</v>
      </c>
      <c r="C105" s="120">
        <f>('Fouled-1'!C104+'Fouled-2'!C104)/2</f>
        <v>0.27950909466057539</v>
      </c>
      <c r="D105" s="120">
        <f>('Fouled-1'!D104+'Fouled-2'!D104)/2</f>
        <v>5.5594801138906469</v>
      </c>
      <c r="E105" s="120">
        <f>('Fouled-1'!E104+'Fouled-2'!E104)/2</f>
        <v>0.94353711738060397</v>
      </c>
      <c r="F105" s="120">
        <f>('Fouled-1'!F104+'Fouled-2'!F104)/2</f>
        <v>0.85265470326749837</v>
      </c>
      <c r="H105" s="135">
        <v>63</v>
      </c>
      <c r="N105" s="128">
        <v>34.919645615470856</v>
      </c>
      <c r="O105" s="128">
        <v>4.047041694079366E-2</v>
      </c>
      <c r="P105" s="128">
        <v>0.28045197836396563</v>
      </c>
      <c r="Q105" s="128">
        <v>5.5779443592644355</v>
      </c>
      <c r="R105" s="128">
        <v>0.94311227783911511</v>
      </c>
      <c r="S105" s="128">
        <v>0.85487823288834219</v>
      </c>
      <c r="U105" s="138">
        <v>33.187311313916865</v>
      </c>
      <c r="V105" s="138">
        <v>2.5828923804869182E-2</v>
      </c>
      <c r="W105" s="138">
        <v>0.26794345965475885</v>
      </c>
      <c r="X105" s="138">
        <v>5.3327618670614569</v>
      </c>
      <c r="Y105" s="138">
        <v>0.9484841952786921</v>
      </c>
      <c r="Z105" s="138">
        <v>0.80576344889657969</v>
      </c>
      <c r="AB105" s="139">
        <v>35.982248859999999</v>
      </c>
      <c r="AC105" s="139">
        <v>5.6016868999999997E-2</v>
      </c>
      <c r="AD105" s="139">
        <v>0.26466166499999999</v>
      </c>
      <c r="AE105" s="139">
        <v>5.268808173</v>
      </c>
      <c r="AF105" s="139">
        <v>0.94743692700000004</v>
      </c>
      <c r="AG105" s="139">
        <v>0.77581907000000006</v>
      </c>
    </row>
    <row r="106" spans="1:33">
      <c r="A106" s="120">
        <f>('Fouled-1'!A105+'Fouled-2'!A105)/2</f>
        <v>34.544343148090007</v>
      </c>
      <c r="B106" s="120">
        <f>('Fouled-1'!B105+'Fouled-2'!B105)/2</f>
        <v>4.0857765666778081E-2</v>
      </c>
      <c r="C106" s="120">
        <f>('Fouled-1'!C105+'Fouled-2'!C105)/2</f>
        <v>0.2803184293836567</v>
      </c>
      <c r="D106" s="120">
        <f>('Fouled-1'!D105+'Fouled-2'!D105)/2</f>
        <v>5.5753281023456323</v>
      </c>
      <c r="E106" s="120">
        <f>('Fouled-1'!E105+'Fouled-2'!E105)/2</f>
        <v>0.94318357854025892</v>
      </c>
      <c r="F106" s="120">
        <f>('Fouled-1'!F105+'Fouled-2'!F105)/2</f>
        <v>0.85508296409459461</v>
      </c>
      <c r="H106" s="135">
        <v>64</v>
      </c>
      <c r="N106" s="128">
        <v>34.860148722156765</v>
      </c>
      <c r="O106" s="128">
        <v>4.1413568687288141E-2</v>
      </c>
      <c r="P106" s="128">
        <v>0.28008205451540913</v>
      </c>
      <c r="Q106" s="128">
        <v>5.5706988520180953</v>
      </c>
      <c r="R106" s="128">
        <v>0.94317924818697629</v>
      </c>
      <c r="S106" s="128">
        <v>0.85376826553972229</v>
      </c>
      <c r="U106" s="138">
        <v>33.359090809554132</v>
      </c>
      <c r="V106" s="138">
        <v>2.7860552528013144E-2</v>
      </c>
      <c r="W106" s="138">
        <v>0.26784349761055698</v>
      </c>
      <c r="X106" s="138">
        <v>5.330801736254136</v>
      </c>
      <c r="Y106" s="138">
        <v>0.94836891724285965</v>
      </c>
      <c r="Z106" s="138">
        <v>0.80548284084588184</v>
      </c>
      <c r="AB106" s="139">
        <v>36.099179409999998</v>
      </c>
      <c r="AC106" s="139">
        <v>5.4122432999999998E-2</v>
      </c>
      <c r="AD106" s="139">
        <v>0.26467866800000001</v>
      </c>
      <c r="AE106" s="139">
        <v>5.2685466669999999</v>
      </c>
      <c r="AF106" s="139">
        <v>0.94755523200000003</v>
      </c>
      <c r="AG106" s="139">
        <v>0.775784959</v>
      </c>
    </row>
    <row r="107" spans="1:33">
      <c r="A107" s="120">
        <f>('Fouled-1'!A106+'Fouled-2'!A106)/2</f>
        <v>34.066994641207181</v>
      </c>
      <c r="B107" s="120">
        <f>('Fouled-1'!B106+'Fouled-2'!B106)/2</f>
        <v>3.8132564674657525E-2</v>
      </c>
      <c r="C107" s="120">
        <f>('Fouled-1'!C106+'Fouled-2'!C106)/2</f>
        <v>0.28083526216089127</v>
      </c>
      <c r="D107" s="120">
        <f>('Fouled-1'!D106+'Fouled-2'!D106)/2</f>
        <v>5.585449430348131</v>
      </c>
      <c r="E107" s="120">
        <f>('Fouled-1'!E106+'Fouled-2'!E106)/2</f>
        <v>0.94318772561071151</v>
      </c>
      <c r="F107" s="120">
        <f>('Fouled-1'!F106+'Fouled-2'!F106)/2</f>
        <v>0.8566395288020896</v>
      </c>
      <c r="H107" s="135">
        <v>65</v>
      </c>
      <c r="N107" s="128">
        <v>35.144281374057577</v>
      </c>
      <c r="O107" s="128">
        <v>4.1029284791036007E-2</v>
      </c>
      <c r="P107" s="128">
        <v>0.27985575361325232</v>
      </c>
      <c r="Q107" s="128">
        <v>5.5662663579441496</v>
      </c>
      <c r="R107" s="128">
        <v>0.94328872568460742</v>
      </c>
      <c r="S107" s="128">
        <v>0.85308908854343535</v>
      </c>
      <c r="U107" s="138">
        <v>33.211751659363571</v>
      </c>
      <c r="V107" s="138">
        <v>2.6801627001293217E-2</v>
      </c>
      <c r="W107" s="138">
        <v>0.26770326357091656</v>
      </c>
      <c r="X107" s="138">
        <v>5.3280477701418061</v>
      </c>
      <c r="Y107" s="138">
        <v>0.9484939710860214</v>
      </c>
      <c r="Z107" s="138">
        <v>0.80504093746054006</v>
      </c>
      <c r="AB107" s="139">
        <v>35.691626769999999</v>
      </c>
      <c r="AC107" s="139">
        <v>5.5847888999999998E-2</v>
      </c>
      <c r="AD107" s="139">
        <v>0.26501083800000003</v>
      </c>
      <c r="AE107" s="139">
        <v>5.2754871689999998</v>
      </c>
      <c r="AF107" s="139">
        <v>0.94730250599999999</v>
      </c>
      <c r="AG107" s="139">
        <v>0.77679987900000003</v>
      </c>
    </row>
    <row r="108" spans="1:33">
      <c r="A108" s="120">
        <f>('Fouled-1'!A107+'Fouled-2'!A107)/2</f>
        <v>34.187550204434501</v>
      </c>
      <c r="B108" s="120">
        <f>('Fouled-1'!B107+'Fouled-2'!B107)/2</f>
        <v>3.6516431995991645E-2</v>
      </c>
      <c r="C108" s="120">
        <f>('Fouled-1'!C107+'Fouled-2'!C107)/2</f>
        <v>0.28047815124763387</v>
      </c>
      <c r="D108" s="120">
        <f>('Fouled-1'!D107+'Fouled-2'!D107)/2</f>
        <v>5.5784570014164228</v>
      </c>
      <c r="E108" s="120">
        <f>('Fouled-1'!E107+'Fouled-2'!E107)/2</f>
        <v>0.94343206496348886</v>
      </c>
      <c r="F108" s="120">
        <f>('Fouled-1'!F107+'Fouled-2'!F107)/2</f>
        <v>0.85556644161637208</v>
      </c>
      <c r="H108" s="135">
        <v>66</v>
      </c>
      <c r="N108" s="128">
        <v>35.037791802142706</v>
      </c>
      <c r="O108" s="128">
        <v>4.2811882364710493E-2</v>
      </c>
      <c r="P108" s="128">
        <v>0.2793236497251842</v>
      </c>
      <c r="Q108" s="128">
        <v>5.5558466258149615</v>
      </c>
      <c r="R108" s="128">
        <v>0.94335637364501712</v>
      </c>
      <c r="S108" s="128">
        <v>0.85149200549499793</v>
      </c>
      <c r="U108" s="138">
        <v>33.341587244668176</v>
      </c>
      <c r="V108" s="138">
        <v>2.6651375232702272E-2</v>
      </c>
      <c r="W108" s="138">
        <v>0.26687116004003875</v>
      </c>
      <c r="X108" s="138">
        <v>5.3117195799598864</v>
      </c>
      <c r="Y108" s="138">
        <v>0.94879597099119417</v>
      </c>
      <c r="Z108" s="138">
        <v>0.80257421588909872</v>
      </c>
      <c r="AB108" s="139">
        <v>35.280272519999997</v>
      </c>
      <c r="AC108" s="139">
        <v>6.0623748999999998E-2</v>
      </c>
      <c r="AD108" s="139">
        <v>0.264307923</v>
      </c>
      <c r="AE108" s="139">
        <v>5.2616756389999999</v>
      </c>
      <c r="AF108" s="139">
        <v>0.947207091</v>
      </c>
      <c r="AG108" s="139">
        <v>0.774786219</v>
      </c>
    </row>
    <row r="109" spans="1:33">
      <c r="A109" s="120">
        <f>('Fouled-1'!A108+'Fouled-2'!A108)/2</f>
        <v>34.115135721566816</v>
      </c>
      <c r="B109" s="120">
        <f>('Fouled-1'!B108+'Fouled-2'!B108)/2</f>
        <v>3.5052025596635145E-2</v>
      </c>
      <c r="C109" s="120">
        <f>('Fouled-1'!C108+'Fouled-2'!C108)/2</f>
        <v>0.28019376238930493</v>
      </c>
      <c r="D109" s="120">
        <f>('Fouled-1'!D108+'Fouled-2'!D108)/2</f>
        <v>5.5728882802179074</v>
      </c>
      <c r="E109" s="120">
        <f>('Fouled-1'!E108+'Fouled-2'!E108)/2</f>
        <v>0.94363895468357484</v>
      </c>
      <c r="F109" s="120">
        <f>('Fouled-1'!F108+'Fouled-2'!F108)/2</f>
        <v>0.85471347334121683</v>
      </c>
      <c r="H109" s="135">
        <v>67</v>
      </c>
      <c r="N109" s="128">
        <v>34.930175699860307</v>
      </c>
      <c r="O109" s="128">
        <v>4.0723856923206542E-2</v>
      </c>
      <c r="P109" s="128">
        <v>0.27931182551024231</v>
      </c>
      <c r="Q109" s="128">
        <v>5.5556169936565141</v>
      </c>
      <c r="R109" s="128">
        <v>0.94350976823128441</v>
      </c>
      <c r="S109" s="128">
        <v>0.85145609043932713</v>
      </c>
      <c r="U109" s="138">
        <v>33.391499668758009</v>
      </c>
      <c r="V109" s="138">
        <v>2.7081314455088674E-2</v>
      </c>
      <c r="W109" s="138">
        <v>0.26716361537790712</v>
      </c>
      <c r="X109" s="138">
        <v>5.3174595015385293</v>
      </c>
      <c r="Y109" s="138">
        <v>0.94866117177805309</v>
      </c>
      <c r="Z109" s="138">
        <v>0.80344900192428936</v>
      </c>
      <c r="AB109" s="139">
        <v>35.625514680000002</v>
      </c>
      <c r="AC109" s="139">
        <v>6.1835818000000001E-2</v>
      </c>
      <c r="AD109" s="139">
        <v>0.26442324299999997</v>
      </c>
      <c r="AE109" s="139">
        <v>5.2638355099999998</v>
      </c>
      <c r="AF109" s="139">
        <v>0.94710865</v>
      </c>
      <c r="AG109" s="139">
        <v>0.77510250800000002</v>
      </c>
    </row>
    <row r="110" spans="1:33">
      <c r="A110" s="120">
        <f>('Fouled-1'!A109+'Fouled-2'!A109)/2</f>
        <v>34.081482935733263</v>
      </c>
      <c r="B110" s="120">
        <f>('Fouled-1'!B109+'Fouled-2'!B109)/2</f>
        <v>3.5745791913862984E-2</v>
      </c>
      <c r="C110" s="120">
        <f>('Fouled-1'!C109+'Fouled-2'!C109)/2</f>
        <v>0.27999080212677663</v>
      </c>
      <c r="D110" s="120">
        <f>('Fouled-1'!D109+'Fouled-2'!D109)/2</f>
        <v>5.5689137077562778</v>
      </c>
      <c r="E110" s="120">
        <f>('Fouled-1'!E109+'Fouled-2'!E109)/2</f>
        <v>0.94366381540785715</v>
      </c>
      <c r="F110" s="120">
        <f>('Fouled-1'!F109+'Fouled-2'!F109)/2</f>
        <v>0.85410206670918076</v>
      </c>
      <c r="H110" s="135">
        <v>68</v>
      </c>
      <c r="N110" s="128">
        <v>34.715273653579828</v>
      </c>
      <c r="O110" s="128">
        <v>3.9825122598308754E-2</v>
      </c>
      <c r="P110" s="128">
        <v>0.27979022651813273</v>
      </c>
      <c r="Q110" s="128">
        <v>5.5649836668632808</v>
      </c>
      <c r="R110" s="128">
        <v>0.94339878194949955</v>
      </c>
      <c r="S110" s="128">
        <v>0.85289088659843615</v>
      </c>
      <c r="U110" s="138">
        <v>33.532830849075573</v>
      </c>
      <c r="V110" s="138">
        <v>2.761156280384135E-2</v>
      </c>
      <c r="W110" s="138">
        <v>0.26711034987470206</v>
      </c>
      <c r="X110" s="138">
        <v>5.3164147266007094</v>
      </c>
      <c r="Y110" s="138">
        <v>0.94864320503192268</v>
      </c>
      <c r="Z110" s="138">
        <v>0.80329589448277683</v>
      </c>
      <c r="AB110" s="139">
        <v>35.640091589999997</v>
      </c>
      <c r="AC110" s="139">
        <v>5.8575466E-2</v>
      </c>
      <c r="AD110" s="139">
        <v>0.26356802000000001</v>
      </c>
      <c r="AE110" s="139">
        <v>5.2471325719999999</v>
      </c>
      <c r="AF110" s="139">
        <v>0.94761806000000004</v>
      </c>
      <c r="AG110" s="139">
        <v>0.77259885900000003</v>
      </c>
    </row>
    <row r="111" spans="1:33">
      <c r="A111" s="120">
        <f>('Fouled-1'!A110+'Fouled-2'!A110)/2</f>
        <v>33.836713927813307</v>
      </c>
      <c r="B111" s="120">
        <f>('Fouled-1'!B110+'Fouled-2'!B110)/2</f>
        <v>3.5104101455457254E-2</v>
      </c>
      <c r="C111" s="120">
        <f>('Fouled-1'!C110+'Fouled-2'!C110)/2</f>
        <v>0.28067471332936833</v>
      </c>
      <c r="D111" s="120">
        <f>('Fouled-1'!D110+'Fouled-2'!D110)/2</f>
        <v>5.5823045674705378</v>
      </c>
      <c r="E111" s="120">
        <f>('Fouled-1'!E110+'Fouled-2'!E110)/2</f>
        <v>0.94345930208360007</v>
      </c>
      <c r="F111" s="120">
        <f>('Fouled-1'!F110+'Fouled-2'!F110)/2</f>
        <v>0.85615308154722192</v>
      </c>
      <c r="H111" s="135">
        <v>69</v>
      </c>
      <c r="N111" s="128">
        <v>34.546788400164701</v>
      </c>
      <c r="O111" s="128">
        <v>3.549614713362325E-2</v>
      </c>
      <c r="P111" s="128">
        <v>0.27984473097038765</v>
      </c>
      <c r="Q111" s="128">
        <v>5.5660499561968892</v>
      </c>
      <c r="R111" s="128">
        <v>0.94368614343357227</v>
      </c>
      <c r="S111" s="128">
        <v>0.85305414668021751</v>
      </c>
      <c r="U111" s="138">
        <v>33.349930844943664</v>
      </c>
      <c r="V111" s="138">
        <v>2.7350237121887257E-2</v>
      </c>
      <c r="W111" s="138">
        <v>0.2679536408314519</v>
      </c>
      <c r="X111" s="138">
        <v>5.3329629055917653</v>
      </c>
      <c r="Y111" s="138">
        <v>0.94836818214655549</v>
      </c>
      <c r="Z111" s="138">
        <v>0.80581032451076806</v>
      </c>
      <c r="AB111" s="139">
        <v>35.722224490000002</v>
      </c>
      <c r="AC111" s="139">
        <v>5.5745573E-2</v>
      </c>
      <c r="AD111" s="139">
        <v>0.26365336900000003</v>
      </c>
      <c r="AE111" s="139">
        <v>5.2485724810000001</v>
      </c>
      <c r="AF111" s="139">
        <v>0.94781595699999999</v>
      </c>
      <c r="AG111" s="139">
        <v>0.77283423100000004</v>
      </c>
    </row>
    <row r="112" spans="1:33">
      <c r="A112" s="120">
        <f>('Fouled-1'!A111+'Fouled-2'!A111)/2</f>
        <v>33.923530751876029</v>
      </c>
      <c r="B112" s="120">
        <f>('Fouled-1'!B111+'Fouled-2'!B111)/2</f>
        <v>3.4192367992147844E-2</v>
      </c>
      <c r="C112" s="120">
        <f>('Fouled-1'!C111+'Fouled-2'!C111)/2</f>
        <v>0.27992544477716835</v>
      </c>
      <c r="D112" s="120">
        <f>('Fouled-1'!D111+'Fouled-2'!D111)/2</f>
        <v>5.5676317222715648</v>
      </c>
      <c r="E112" s="120">
        <f>('Fouled-1'!E111+'Fouled-2'!E111)/2</f>
        <v>0.94379644118498129</v>
      </c>
      <c r="F112" s="120">
        <f>('Fouled-1'!F111+'Fouled-2'!F111)/2</f>
        <v>0.85390134139214691</v>
      </c>
      <c r="H112" s="135">
        <v>70</v>
      </c>
      <c r="N112" s="128">
        <v>34.572292453223191</v>
      </c>
      <c r="O112" s="128">
        <v>3.5991357927314588E-2</v>
      </c>
      <c r="P112" s="128">
        <v>0.28020672286928805</v>
      </c>
      <c r="Q112" s="128">
        <v>5.5731402041144538</v>
      </c>
      <c r="R112" s="128">
        <v>0.94351977739218329</v>
      </c>
      <c r="S112" s="128">
        <v>0.85414104205764063</v>
      </c>
      <c r="U112" s="138">
        <v>33.284452991300384</v>
      </c>
      <c r="V112" s="138">
        <v>2.6466265459992623E-2</v>
      </c>
      <c r="W112" s="138">
        <v>0.26764491458985118</v>
      </c>
      <c r="X112" s="138">
        <v>5.3269054833720322</v>
      </c>
      <c r="Y112" s="138">
        <v>0.94854346813269674</v>
      </c>
      <c r="Z112" s="138">
        <v>0.80489873382138688</v>
      </c>
      <c r="AB112" s="139">
        <v>35.168140039999997</v>
      </c>
      <c r="AC112" s="139">
        <v>5.2538979E-2</v>
      </c>
      <c r="AD112" s="139">
        <v>0.26288943599999998</v>
      </c>
      <c r="AE112" s="139">
        <v>5.2337988690000001</v>
      </c>
      <c r="AF112" s="139">
        <v>0.94829205699999997</v>
      </c>
      <c r="AG112" s="139">
        <v>0.770643988</v>
      </c>
    </row>
    <row r="113" spans="1:33">
      <c r="A113" s="120">
        <f>('Fouled-1'!A112+'Fouled-2'!A112)/2</f>
        <v>34.055383760431731</v>
      </c>
      <c r="B113" s="120">
        <f>('Fouled-1'!B112+'Fouled-2'!B112)/2</f>
        <v>3.2556618886917223E-2</v>
      </c>
      <c r="C113" s="120">
        <f>('Fouled-1'!C112+'Fouled-2'!C112)/2</f>
        <v>0.27960682702500866</v>
      </c>
      <c r="D113" s="120">
        <f>('Fouled-1'!D112+'Fouled-2'!D112)/2</f>
        <v>5.5613860656542169</v>
      </c>
      <c r="E113" s="120">
        <f>('Fouled-1'!E112+'Fouled-2'!E112)/2</f>
        <v>0.94402555331509785</v>
      </c>
      <c r="F113" s="120">
        <f>('Fouled-1'!F112+'Fouled-2'!F112)/2</f>
        <v>0.85293832589226104</v>
      </c>
      <c r="H113" s="135">
        <v>71</v>
      </c>
      <c r="N113" s="128">
        <v>34.453588890294</v>
      </c>
      <c r="O113" s="128">
        <v>3.4456021847679902E-2</v>
      </c>
      <c r="P113" s="128">
        <v>0.28023682252246612</v>
      </c>
      <c r="Q113" s="128">
        <v>5.5737313764039715</v>
      </c>
      <c r="R113" s="128">
        <v>0.94361854271131851</v>
      </c>
      <c r="S113" s="128">
        <v>0.85423216435990068</v>
      </c>
      <c r="U113" s="138">
        <v>33.3399544107994</v>
      </c>
      <c r="V113" s="138">
        <v>2.7986553191842012E-2</v>
      </c>
      <c r="W113" s="138">
        <v>0.26762104662174502</v>
      </c>
      <c r="X113" s="138">
        <v>5.326437509306909</v>
      </c>
      <c r="Y113" s="138">
        <v>0.94843754285273985</v>
      </c>
      <c r="Z113" s="138">
        <v>0.80484278319936842</v>
      </c>
      <c r="AB113" s="139">
        <v>35.408270260000002</v>
      </c>
      <c r="AC113" s="139">
        <v>5.0049109000000001E-2</v>
      </c>
      <c r="AD113" s="139">
        <v>0.263081913</v>
      </c>
      <c r="AE113" s="139">
        <v>5.2378192459999999</v>
      </c>
      <c r="AF113" s="139">
        <v>0.94843267799999997</v>
      </c>
      <c r="AG113" s="139">
        <v>0.77126634699999996</v>
      </c>
    </row>
    <row r="114" spans="1:33">
      <c r="A114" s="120">
        <f>('Fouled-1'!A113+'Fouled-2'!A113)/2</f>
        <v>34.344340386728298</v>
      </c>
      <c r="B114" s="120">
        <f>('Fouled-1'!B113+'Fouled-2'!B113)/2</f>
        <v>3.3733935648693841E-2</v>
      </c>
      <c r="C114" s="120">
        <f>('Fouled-1'!C113+'Fouled-2'!C113)/2</f>
        <v>0.27883838060200938</v>
      </c>
      <c r="D114" s="120">
        <f>('Fouled-1'!D113+'Fouled-2'!D113)/2</f>
        <v>5.546335045272472</v>
      </c>
      <c r="E114" s="120">
        <f>('Fouled-1'!E113+'Fouled-2'!E113)/2</f>
        <v>0.94422109837991408</v>
      </c>
      <c r="F114" s="120">
        <f>('Fouled-1'!F113+'Fouled-2'!F113)/2</f>
        <v>0.8506293526644797</v>
      </c>
      <c r="H114" s="135">
        <v>72</v>
      </c>
      <c r="N114" s="128">
        <v>34.470935736860312</v>
      </c>
      <c r="O114" s="128">
        <v>3.653543482873977E-2</v>
      </c>
      <c r="P114" s="128">
        <v>0.28047380316849357</v>
      </c>
      <c r="Q114" s="128">
        <v>5.5783716311057709</v>
      </c>
      <c r="R114" s="128">
        <v>0.94338432156690399</v>
      </c>
      <c r="S114" s="128">
        <v>0.85494375903127029</v>
      </c>
      <c r="U114" s="138">
        <v>33.371465665719292</v>
      </c>
      <c r="V114" s="138">
        <v>2.77649092810269E-2</v>
      </c>
      <c r="W114" s="138">
        <v>0.26794609492127652</v>
      </c>
      <c r="X114" s="138">
        <v>5.3328151021480181</v>
      </c>
      <c r="Y114" s="138">
        <v>0.94833996832905987</v>
      </c>
      <c r="Z114" s="138">
        <v>0.80579334166202687</v>
      </c>
      <c r="AB114" s="139">
        <v>35.31155425</v>
      </c>
      <c r="AC114" s="139">
        <v>4.9929774000000003E-2</v>
      </c>
      <c r="AD114" s="139">
        <v>0.263379107</v>
      </c>
      <c r="AE114" s="139">
        <v>5.2434958710000004</v>
      </c>
      <c r="AF114" s="139">
        <v>0.94830378599999998</v>
      </c>
      <c r="AG114" s="139">
        <v>0.77210263899999998</v>
      </c>
    </row>
    <row r="115" spans="1:33">
      <c r="A115" s="120">
        <f>('Fouled-1'!A114+'Fouled-2'!A114)/2</f>
        <v>34.112263042478006</v>
      </c>
      <c r="B115" s="120">
        <f>('Fouled-1'!B114+'Fouled-2'!B114)/2</f>
        <v>3.2987783080491884E-2</v>
      </c>
      <c r="C115" s="120">
        <f>('Fouled-1'!C114+'Fouled-2'!C114)/2</f>
        <v>0.27930239491590603</v>
      </c>
      <c r="D115" s="120">
        <f>('Fouled-1'!D114+'Fouled-2'!D114)/2</f>
        <v>5.555425087747933</v>
      </c>
      <c r="E115" s="120">
        <f>('Fouled-1'!E114+'Fouled-2'!E114)/2</f>
        <v>0.94410610489051539</v>
      </c>
      <c r="F115" s="120">
        <f>('Fouled-1'!F114+'Fouled-2'!F114)/2</f>
        <v>0.85202483242543003</v>
      </c>
      <c r="H115" s="135">
        <v>73</v>
      </c>
      <c r="N115" s="128">
        <v>34.008070712944587</v>
      </c>
      <c r="O115" s="128">
        <v>3.2269651360327896E-2</v>
      </c>
      <c r="P115" s="128">
        <v>0.28047066073251981</v>
      </c>
      <c r="Q115" s="128">
        <v>5.5783102646792369</v>
      </c>
      <c r="R115" s="128">
        <v>0.94368868232034853</v>
      </c>
      <c r="S115" s="128">
        <v>0.85493425626908737</v>
      </c>
      <c r="U115" s="138">
        <v>33.316964376470281</v>
      </c>
      <c r="V115" s="138">
        <v>2.7570493600999335E-2</v>
      </c>
      <c r="W115" s="138">
        <v>0.26777826195714061</v>
      </c>
      <c r="X115" s="138">
        <v>5.3295218922095016</v>
      </c>
      <c r="Y115" s="138">
        <v>0.94841207167551866</v>
      </c>
      <c r="Z115" s="138">
        <v>0.80529248773038031</v>
      </c>
      <c r="AB115" s="139">
        <v>35.304149969999997</v>
      </c>
      <c r="AC115" s="139">
        <v>5.4487604000000002E-2</v>
      </c>
      <c r="AD115" s="139">
        <v>0.26366917299999998</v>
      </c>
      <c r="AE115" s="139">
        <v>5.2492420180000003</v>
      </c>
      <c r="AF115" s="139">
        <v>0.94790164700000001</v>
      </c>
      <c r="AG115" s="139">
        <v>0.77295194300000003</v>
      </c>
    </row>
    <row r="116" spans="1:33">
      <c r="A116" s="120">
        <f>('Fouled-1'!A115+'Fouled-2'!A115)/2</f>
        <v>34.02945794282418</v>
      </c>
      <c r="B116" s="120">
        <f>('Fouled-1'!B115+'Fouled-2'!B115)/2</f>
        <v>3.2011460501111789E-2</v>
      </c>
      <c r="C116" s="120">
        <f>('Fouled-1'!C115+'Fouled-2'!C115)/2</f>
        <v>0.27887822838720489</v>
      </c>
      <c r="D116" s="120">
        <f>('Fouled-1'!D115+'Fouled-2'!D115)/2</f>
        <v>5.5471182550585167</v>
      </c>
      <c r="E116" s="120">
        <f>('Fouled-1'!E115+'Fouled-2'!E115)/2</f>
        <v>0.94432953596025115</v>
      </c>
      <c r="F116" s="120">
        <f>('Fouled-1'!F115+'Fouled-2'!F115)/2</f>
        <v>0.85075129206037714</v>
      </c>
      <c r="H116" s="135">
        <v>74</v>
      </c>
      <c r="N116" s="128">
        <v>33.92737718148058</v>
      </c>
      <c r="O116" s="128">
        <v>3.6108594489654935E-2</v>
      </c>
      <c r="P116" s="128">
        <v>0.28046223686819499</v>
      </c>
      <c r="Q116" s="128">
        <v>5.5781442631388272</v>
      </c>
      <c r="R116" s="128">
        <v>0.94341893407257971</v>
      </c>
      <c r="S116" s="128">
        <v>0.8549081128727829</v>
      </c>
      <c r="U116" s="138">
        <v>33.346597573559478</v>
      </c>
      <c r="V116" s="138">
        <v>2.6007648213555813E-2</v>
      </c>
      <c r="W116" s="138">
        <v>0.26811680448284025</v>
      </c>
      <c r="X116" s="138">
        <v>5.3361644490528839</v>
      </c>
      <c r="Y116" s="138">
        <v>0.94840857688810765</v>
      </c>
      <c r="Z116" s="138">
        <v>0.8062977591819962</v>
      </c>
      <c r="AB116" s="139">
        <v>35.211811660000002</v>
      </c>
      <c r="AC116" s="139">
        <v>6.0891919000000003E-2</v>
      </c>
      <c r="AD116" s="139">
        <v>0.26392031399999999</v>
      </c>
      <c r="AE116" s="139">
        <v>5.2542826270000003</v>
      </c>
      <c r="AF116" s="139">
        <v>0.94733586199999997</v>
      </c>
      <c r="AG116" s="139">
        <v>0.77366083200000002</v>
      </c>
    </row>
    <row r="117" spans="1:33">
      <c r="A117" s="120">
        <f>('Fouled-1'!A116+'Fouled-2'!A116)/2</f>
        <v>33.693005270236299</v>
      </c>
      <c r="B117" s="120">
        <f>('Fouled-1'!B116+'Fouled-2'!B116)/2</f>
        <v>3.0030566712338416E-2</v>
      </c>
      <c r="C117" s="120">
        <f>('Fouled-1'!C116+'Fouled-2'!C116)/2</f>
        <v>0.27945856288804793</v>
      </c>
      <c r="D117" s="120">
        <f>('Fouled-1'!D116+'Fouled-2'!D116)/2</f>
        <v>5.5584876244542452</v>
      </c>
      <c r="E117" s="120">
        <f>('Fouled-1'!E116+'Fouled-2'!E116)/2</f>
        <v>0.94425998848595649</v>
      </c>
      <c r="F117" s="120">
        <f>('Fouled-1'!F116+'Fouled-2'!F116)/2</f>
        <v>0.85249790612177323</v>
      </c>
      <c r="H117" s="135">
        <v>75</v>
      </c>
      <c r="N117" s="128">
        <v>33.717219078622371</v>
      </c>
      <c r="O117" s="128">
        <v>3.7558882373400423E-2</v>
      </c>
      <c r="P117" s="128">
        <v>0.28068310883955894</v>
      </c>
      <c r="Q117" s="128">
        <v>5.5824666373614873</v>
      </c>
      <c r="R117" s="128">
        <v>0.94323429743299947</v>
      </c>
      <c r="S117" s="128">
        <v>0.85557014969460821</v>
      </c>
      <c r="U117" s="138">
        <v>33.234901179627826</v>
      </c>
      <c r="V117" s="138">
        <v>2.5709415371696645E-2</v>
      </c>
      <c r="W117" s="138">
        <v>0.26812289375424059</v>
      </c>
      <c r="X117" s="138">
        <v>5.3362829826670275</v>
      </c>
      <c r="Y117" s="138">
        <v>0.94842676895658085</v>
      </c>
      <c r="Z117" s="138">
        <v>0.80636279732789362</v>
      </c>
      <c r="AB117" s="139">
        <v>34.997022800000003</v>
      </c>
      <c r="AC117" s="139">
        <v>6.1432263000000001E-2</v>
      </c>
      <c r="AD117" s="139">
        <v>0.26332052099999997</v>
      </c>
      <c r="AE117" s="139">
        <v>5.242153836</v>
      </c>
      <c r="AF117" s="139">
        <v>0.94749718400000005</v>
      </c>
      <c r="AG117" s="139">
        <v>0.77187835800000004</v>
      </c>
    </row>
    <row r="118" spans="1:33">
      <c r="A118" s="120">
        <f>('Fouled-1'!A117+'Fouled-2'!A117)/2</f>
        <v>33.699339842978802</v>
      </c>
      <c r="B118" s="120">
        <f>('Fouled-1'!B117+'Fouled-2'!B117)/2</f>
        <v>3.3831391629923442E-2</v>
      </c>
      <c r="C118" s="120">
        <f>('Fouled-1'!C117+'Fouled-2'!C117)/2</f>
        <v>0.27890107177637391</v>
      </c>
      <c r="D118" s="120">
        <f>('Fouled-1'!D117+'Fouled-2'!D117)/2</f>
        <v>5.5475628925344651</v>
      </c>
      <c r="E118" s="120">
        <f>('Fouled-1'!E117+'Fouled-2'!E117)/2</f>
        <v>0.94419201189600455</v>
      </c>
      <c r="F118" s="120">
        <f>('Fouled-1'!F117+'Fouled-2'!F117)/2</f>
        <v>0.85081764683100691</v>
      </c>
      <c r="H118" s="135">
        <v>76</v>
      </c>
      <c r="N118" s="128">
        <v>33.878649215377152</v>
      </c>
      <c r="O118" s="128">
        <v>4.3581665515127044E-2</v>
      </c>
      <c r="P118" s="128">
        <v>0.28046533859762934</v>
      </c>
      <c r="Q118" s="128">
        <v>5.578201641933175</v>
      </c>
      <c r="R118" s="128">
        <v>0.94288539336218813</v>
      </c>
      <c r="S118" s="128">
        <v>0.85491638253099778</v>
      </c>
      <c r="U118" s="138">
        <v>33.14087774777731</v>
      </c>
      <c r="V118" s="138">
        <v>2.6249152790978753E-2</v>
      </c>
      <c r="W118" s="138">
        <v>0.26912199779256807</v>
      </c>
      <c r="X118" s="138">
        <v>5.3558810802579773</v>
      </c>
      <c r="Y118" s="138">
        <v>0.9480348996512209</v>
      </c>
      <c r="Z118" s="138">
        <v>0.80934955467284353</v>
      </c>
      <c r="AB118" s="139">
        <v>35.07358207</v>
      </c>
      <c r="AC118" s="139">
        <v>6.6637761000000004E-2</v>
      </c>
      <c r="AD118" s="139">
        <v>0.26273693799999998</v>
      </c>
      <c r="AE118" s="139">
        <v>5.2303442569999996</v>
      </c>
      <c r="AF118" s="139">
        <v>0.94733321299999995</v>
      </c>
      <c r="AG118" s="139">
        <v>0.77013134400000005</v>
      </c>
    </row>
    <row r="119" spans="1:33">
      <c r="A119" s="120">
        <f>('Fouled-1'!A118+'Fouled-2'!A118)/2</f>
        <v>33.626261031530312</v>
      </c>
      <c r="B119" s="120">
        <f>('Fouled-1'!B118+'Fouled-2'!B118)/2</f>
        <v>5.0630825224494372E-2</v>
      </c>
      <c r="C119" s="120">
        <f>('Fouled-1'!C118+'Fouled-2'!C118)/2</f>
        <v>0.27735219102635644</v>
      </c>
      <c r="D119" s="120">
        <f>('Fouled-1'!D118+'Fouled-2'!D118)/2</f>
        <v>5.5172248346683057</v>
      </c>
      <c r="E119" s="120">
        <f>('Fouled-1'!E118+'Fouled-2'!E118)/2</f>
        <v>0.94356729069176071</v>
      </c>
      <c r="F119" s="120">
        <f>('Fouled-1'!F118+'Fouled-2'!F118)/2</f>
        <v>0.84616622428764154</v>
      </c>
      <c r="H119" s="135">
        <v>77</v>
      </c>
      <c r="N119" s="128">
        <v>33.663184074139984</v>
      </c>
      <c r="O119" s="128">
        <v>4.3697838589869253E-2</v>
      </c>
      <c r="P119" s="128">
        <v>0.27994939543959746</v>
      </c>
      <c r="Q119" s="128">
        <v>5.568102288062601</v>
      </c>
      <c r="R119" s="128">
        <v>0.94306624696514596</v>
      </c>
      <c r="S119" s="128">
        <v>0.85336918793718874</v>
      </c>
      <c r="U119" s="138">
        <v>32.562399688473825</v>
      </c>
      <c r="V119" s="138">
        <v>2.3581568720826063E-2</v>
      </c>
      <c r="W119" s="138">
        <v>0.26908688494332672</v>
      </c>
      <c r="X119" s="138">
        <v>5.3551871809109759</v>
      </c>
      <c r="Y119" s="138">
        <v>0.94824424264214269</v>
      </c>
      <c r="Z119" s="138">
        <v>0.80927126776816094</v>
      </c>
      <c r="AB119" s="139">
        <v>34.60726623</v>
      </c>
      <c r="AC119" s="139">
        <v>7.3777213999999994E-2</v>
      </c>
      <c r="AD119" s="139">
        <v>0.26092026400000001</v>
      </c>
      <c r="AE119" s="139">
        <v>5.1944959019999999</v>
      </c>
      <c r="AF119" s="139">
        <v>0.947411008</v>
      </c>
      <c r="AG119" s="139">
        <v>0.76488868200000004</v>
      </c>
    </row>
    <row r="120" spans="1:33">
      <c r="A120" s="120">
        <f>('Fouled-1'!A119+'Fouled-2'!A119)/2</f>
        <v>33.280149412709548</v>
      </c>
      <c r="B120" s="120">
        <f>('Fouled-1'!B119+'Fouled-2'!B119)/2</f>
        <v>6.0090460224245933E-2</v>
      </c>
      <c r="C120" s="120">
        <f>('Fouled-1'!C119+'Fouled-2'!C119)/2</f>
        <v>0.27611936068185927</v>
      </c>
      <c r="D120" s="120">
        <f>('Fouled-1'!D119+'Fouled-2'!D119)/2</f>
        <v>5.4930732685870609</v>
      </c>
      <c r="E120" s="120">
        <f>('Fouled-1'!E119+'Fouled-2'!E119)/2</f>
        <v>0.94334396626005312</v>
      </c>
      <c r="F120" s="120">
        <f>('Fouled-1'!F119+'Fouled-2'!F119)/2</f>
        <v>0.84246487208463305</v>
      </c>
      <c r="H120" s="135">
        <v>78</v>
      </c>
      <c r="N120" s="128">
        <v>33.273125951825634</v>
      </c>
      <c r="O120" s="128">
        <v>4.8170035891516055E-2</v>
      </c>
      <c r="P120" s="128">
        <v>0.27944229356125505</v>
      </c>
      <c r="Q120" s="128">
        <v>5.5581637062912277</v>
      </c>
      <c r="R120" s="128">
        <v>0.94293029274112139</v>
      </c>
      <c r="S120" s="128">
        <v>0.8518449665559702</v>
      </c>
      <c r="U120" s="138">
        <v>32.164734891018107</v>
      </c>
      <c r="V120" s="138">
        <v>2.6759572159752245E-2</v>
      </c>
      <c r="W120" s="138">
        <v>0.2683462741759407</v>
      </c>
      <c r="X120" s="138">
        <v>5.3406628344066984</v>
      </c>
      <c r="Y120" s="138">
        <v>0.94827252669231177</v>
      </c>
      <c r="Z120" s="138">
        <v>0.807048840370436</v>
      </c>
      <c r="AB120" s="139">
        <v>34.365628610000002</v>
      </c>
      <c r="AC120" s="139">
        <v>8.8575491000000006E-2</v>
      </c>
      <c r="AD120" s="139">
        <v>0.25907674000000003</v>
      </c>
      <c r="AE120" s="139">
        <v>5.1588298740000003</v>
      </c>
      <c r="AF120" s="139">
        <v>0.94693563599999997</v>
      </c>
      <c r="AG120" s="139">
        <v>0.75959058999999995</v>
      </c>
    </row>
    <row r="121" spans="1:33">
      <c r="A121" s="120">
        <f>('Fouled-1'!A120+'Fouled-2'!A120)/2</f>
        <v>33.057431387201312</v>
      </c>
      <c r="B121" s="120">
        <f>('Fouled-1'!B120+'Fouled-2'!B120)/2</f>
        <v>9.4485082503479922E-2</v>
      </c>
      <c r="C121" s="120">
        <f>('Fouled-1'!C120+'Fouled-2'!C120)/2</f>
        <v>0.26935235548256353</v>
      </c>
      <c r="D121" s="120">
        <f>('Fouled-1'!D120+'Fouled-2'!D120)/2</f>
        <v>5.3603583929439651</v>
      </c>
      <c r="E121" s="120">
        <f>('Fouled-1'!E120+'Fouled-2'!E120)/2</f>
        <v>0.94329400171256528</v>
      </c>
      <c r="F121" s="120">
        <f>('Fouled-1'!F120+'Fouled-2'!F120)/2</f>
        <v>0.82214305788333519</v>
      </c>
      <c r="H121" s="135">
        <v>79</v>
      </c>
      <c r="N121" s="128">
        <v>32.974853096440185</v>
      </c>
      <c r="O121" s="128">
        <v>7.0418106880309403E-2</v>
      </c>
      <c r="P121" s="128">
        <v>0.27557050201344541</v>
      </c>
      <c r="Q121" s="128">
        <v>5.4822910622753778</v>
      </c>
      <c r="R121" s="128">
        <v>0.94273591573057836</v>
      </c>
      <c r="S121" s="128">
        <v>0.8402153704489983</v>
      </c>
      <c r="U121" s="138">
        <v>31.760150918770286</v>
      </c>
      <c r="V121" s="138">
        <v>3.7971416908208461E-2</v>
      </c>
      <c r="W121" s="138">
        <v>0.2653064276193392</v>
      </c>
      <c r="X121" s="138">
        <v>5.2810115522361727</v>
      </c>
      <c r="Y121" s="138">
        <v>0.94850164300009565</v>
      </c>
      <c r="Z121" s="138">
        <v>0.79800078928907336</v>
      </c>
      <c r="AB121" s="139">
        <v>34.055424389999999</v>
      </c>
      <c r="AC121" s="139">
        <v>0.10813036199999999</v>
      </c>
      <c r="AD121" s="139">
        <v>0.25531363400000001</v>
      </c>
      <c r="AE121" s="139">
        <v>5.0846686339999998</v>
      </c>
      <c r="AF121" s="139">
        <v>0.94678901900000001</v>
      </c>
      <c r="AG121" s="139">
        <v>0.74870565700000002</v>
      </c>
    </row>
    <row r="122" spans="1:33">
      <c r="A122" s="120">
        <f>('Fouled-1'!A121+'Fouled-2'!A121)/2</f>
        <v>32.452420147656738</v>
      </c>
      <c r="B122" s="120">
        <f>('Fouled-1'!B121+'Fouled-2'!B121)/2</f>
        <v>9.8731232513490086E-2</v>
      </c>
      <c r="C122" s="120">
        <f>('Fouled-1'!C121+'Fouled-2'!C121)/2</f>
        <v>0.26814309155501004</v>
      </c>
      <c r="D122" s="120">
        <f>('Fouled-1'!D121+'Fouled-2'!D121)/2</f>
        <v>5.3366394406376614</v>
      </c>
      <c r="E122" s="120">
        <f>('Fouled-1'!E121+'Fouled-2'!E121)/2</f>
        <v>0.94341862296815671</v>
      </c>
      <c r="F122" s="120">
        <f>('Fouled-1'!F121+'Fouled-2'!F121)/2</f>
        <v>0.81850396740246945</v>
      </c>
      <c r="H122" s="135">
        <v>80</v>
      </c>
      <c r="N122" s="128">
        <v>32.504433296119096</v>
      </c>
      <c r="O122" s="128">
        <v>8.7011557680484936E-2</v>
      </c>
      <c r="P122" s="128">
        <v>0.27219393234948031</v>
      </c>
      <c r="Q122" s="128">
        <v>5.4161277352084598</v>
      </c>
      <c r="R122" s="128">
        <v>0.94276492124648814</v>
      </c>
      <c r="S122" s="128">
        <v>0.83007673423741912</v>
      </c>
      <c r="U122" s="138">
        <v>31.741114560635175</v>
      </c>
      <c r="V122" s="138">
        <v>7.6952715623108292E-2</v>
      </c>
      <c r="W122" s="138">
        <v>0.25799087400885373</v>
      </c>
      <c r="X122" s="138">
        <v>5.1373327896842653</v>
      </c>
      <c r="Y122" s="138">
        <v>0.94809795465029034</v>
      </c>
      <c r="Z122" s="138">
        <v>0.77629057685864988</v>
      </c>
      <c r="AB122" s="139">
        <v>33.819570259999999</v>
      </c>
      <c r="AC122" s="139">
        <v>0.12864404300000001</v>
      </c>
      <c r="AD122" s="139">
        <v>0.25161787000000002</v>
      </c>
      <c r="AE122" s="139">
        <v>5.0116109939999998</v>
      </c>
      <c r="AF122" s="139">
        <v>0.946500338</v>
      </c>
      <c r="AG122" s="139">
        <v>0.73792856399999995</v>
      </c>
    </row>
    <row r="123" spans="1:33">
      <c r="A123" s="120">
        <f>('Fouled-1'!A122+'Fouled-2'!A122)/2</f>
        <v>31.928098385027376</v>
      </c>
      <c r="B123" s="120">
        <f>('Fouled-1'!B122+'Fouled-2'!B122)/2</f>
        <v>0.11057509440702648</v>
      </c>
      <c r="C123" s="120">
        <f>('Fouled-1'!C122+'Fouled-2'!C122)/2</f>
        <v>0.26528510725323562</v>
      </c>
      <c r="D123" s="120">
        <f>('Fouled-1'!D122+'Fouled-2'!D122)/2</f>
        <v>5.2805659849031459</v>
      </c>
      <c r="E123" s="120">
        <f>('Fouled-1'!E122+'Fouled-2'!E122)/2</f>
        <v>0.94357690526389693</v>
      </c>
      <c r="F123" s="120">
        <f>('Fouled-1'!F122+'Fouled-2'!F122)/2</f>
        <v>0.80989971885348211</v>
      </c>
      <c r="H123" s="135">
        <v>81</v>
      </c>
      <c r="N123" s="128">
        <v>32.60460988139215</v>
      </c>
      <c r="O123" s="128">
        <v>0.12815048223473974</v>
      </c>
      <c r="P123" s="128">
        <v>0.26343264015633627</v>
      </c>
      <c r="Q123" s="128">
        <v>5.2441848382728651</v>
      </c>
      <c r="R123" s="128">
        <v>0.94286015589231698</v>
      </c>
      <c r="S123" s="128">
        <v>0.80372921310313739</v>
      </c>
      <c r="U123" s="138">
        <v>32.11851776424993</v>
      </c>
      <c r="V123" s="138">
        <v>0.11846426943857029</v>
      </c>
      <c r="W123" s="138">
        <v>0.24863046180368004</v>
      </c>
      <c r="X123" s="138">
        <v>4.9532579131514343</v>
      </c>
      <c r="Y123" s="138">
        <v>0.94810072859945727</v>
      </c>
      <c r="Z123" s="138">
        <v>0.74842021751374621</v>
      </c>
      <c r="AB123" s="139">
        <v>33.50260376</v>
      </c>
      <c r="AC123" s="139">
        <v>0.150279212</v>
      </c>
      <c r="AD123" s="139">
        <v>0.24773925899999999</v>
      </c>
      <c r="AE123" s="139">
        <v>4.9359667280000004</v>
      </c>
      <c r="AF123" s="139">
        <v>0.94616682100000005</v>
      </c>
      <c r="AG123" s="139">
        <v>0.726813665</v>
      </c>
    </row>
    <row r="124" spans="1:33">
      <c r="A124" s="120">
        <f>('Fouled-1'!A123+'Fouled-2'!A123)/2</f>
        <v>32.11181399723705</v>
      </c>
      <c r="B124" s="120">
        <f>('Fouled-1'!B123+'Fouled-2'!B123)/2</f>
        <v>0.14180023827252164</v>
      </c>
      <c r="C124" s="120">
        <f>('Fouled-1'!C123+'Fouled-2'!C123)/2</f>
        <v>0.25887238744577312</v>
      </c>
      <c r="D124" s="120">
        <f>('Fouled-1'!D123+'Fouled-2'!D123)/2</f>
        <v>5.1546424789700396</v>
      </c>
      <c r="E124" s="120">
        <f>('Fouled-1'!E123+'Fouled-2'!E123)/2</f>
        <v>0.94355352723987074</v>
      </c>
      <c r="F124" s="120">
        <f>('Fouled-1'!F123+'Fouled-2'!F123)/2</f>
        <v>0.79055315862248043</v>
      </c>
      <c r="H124" s="135">
        <v>82</v>
      </c>
      <c r="N124" s="128">
        <v>32.262769263740424</v>
      </c>
      <c r="O124" s="128">
        <v>0.14210840243284564</v>
      </c>
      <c r="P124" s="128">
        <v>0.2602848841746801</v>
      </c>
      <c r="Q124" s="128">
        <v>5.1823002953185098</v>
      </c>
      <c r="R124" s="128">
        <v>0.94290488461150357</v>
      </c>
      <c r="S124" s="128">
        <v>0.79424677549533151</v>
      </c>
      <c r="U124" s="138">
        <v>32.376074733358713</v>
      </c>
      <c r="V124" s="138">
        <v>0.14364896688507939</v>
      </c>
      <c r="W124" s="138">
        <v>0.24233838100849461</v>
      </c>
      <c r="X124" s="138">
        <v>4.8293812760441064</v>
      </c>
      <c r="Y124" s="138">
        <v>0.94823542665125515</v>
      </c>
      <c r="Z124" s="138">
        <v>0.7297249297629298</v>
      </c>
      <c r="AB124" s="139">
        <v>33.409877860000002</v>
      </c>
      <c r="AC124" s="139">
        <v>0.173363089</v>
      </c>
      <c r="AD124" s="139">
        <v>0.242736761</v>
      </c>
      <c r="AE124" s="139">
        <v>4.8374191949999998</v>
      </c>
      <c r="AF124" s="139">
        <v>0.94607221200000002</v>
      </c>
      <c r="AG124" s="139">
        <v>0.71230694699999997</v>
      </c>
    </row>
    <row r="125" spans="1:33">
      <c r="A125" s="120">
        <f>('Fouled-1'!A124+'Fouled-2'!A124)/2</f>
        <v>32.587185244144862</v>
      </c>
      <c r="B125" s="120">
        <f>('Fouled-1'!B124+'Fouled-2'!B124)/2</f>
        <v>0.18734407939845646</v>
      </c>
      <c r="C125" s="120">
        <f>('Fouled-1'!C124+'Fouled-2'!C124)/2</f>
        <v>0.24890212545759161</v>
      </c>
      <c r="D125" s="120">
        <f>('Fouled-1'!D124+'Fouled-2'!D124)/2</f>
        <v>4.9586054033204263</v>
      </c>
      <c r="E125" s="120">
        <f>('Fouled-1'!E124+'Fouled-2'!E124)/2</f>
        <v>0.9436165363975012</v>
      </c>
      <c r="F125" s="120">
        <f>('Fouled-1'!F124+'Fouled-2'!F124)/2</f>
        <v>0.76050114903928123</v>
      </c>
      <c r="H125" s="135">
        <v>83</v>
      </c>
      <c r="N125" s="128">
        <v>32.395979501572782</v>
      </c>
      <c r="O125" s="128">
        <v>0.17919446570833714</v>
      </c>
      <c r="P125" s="128">
        <v>0.25298245522514956</v>
      </c>
      <c r="Q125" s="128">
        <v>5.0388159853332448</v>
      </c>
      <c r="R125" s="128">
        <v>0.94270870188316613</v>
      </c>
      <c r="S125" s="128">
        <v>0.77225500270726388</v>
      </c>
      <c r="U125" s="138">
        <v>33.533559559105598</v>
      </c>
      <c r="V125" s="138">
        <v>0.14345993344560512</v>
      </c>
      <c r="W125" s="138">
        <v>0.24245707195956717</v>
      </c>
      <c r="X125" s="138">
        <v>4.8317152911996342</v>
      </c>
      <c r="Y125" s="138">
        <v>0.94820981209228616</v>
      </c>
      <c r="Z125" s="138">
        <v>0.73003311489295797</v>
      </c>
      <c r="AB125" s="139">
        <v>33.544801190000001</v>
      </c>
      <c r="AC125" s="139">
        <v>0.201226356</v>
      </c>
      <c r="AD125" s="139">
        <v>0.23736084199999999</v>
      </c>
      <c r="AE125" s="139">
        <v>4.731748004</v>
      </c>
      <c r="AF125" s="139">
        <v>0.94573051299999999</v>
      </c>
      <c r="AG125" s="139">
        <v>0.69671737499999997</v>
      </c>
    </row>
    <row r="126" spans="1:33">
      <c r="A126" s="120">
        <f>('Fouled-1'!A125+'Fouled-2'!A125)/2</f>
        <v>33.642711580928264</v>
      </c>
      <c r="B126" s="120">
        <f>('Fouled-1'!B125+'Fouled-2'!B125)/2</f>
        <v>0.23820102023486056</v>
      </c>
      <c r="C126" s="120">
        <f>('Fouled-1'!C125+'Fouled-2'!C125)/2</f>
        <v>0.23766619194521044</v>
      </c>
      <c r="D126" s="120">
        <f>('Fouled-1'!D125+'Fouled-2'!D125)/2</f>
        <v>4.7373199818851752</v>
      </c>
      <c r="E126" s="120">
        <f>('Fouled-1'!E125+'Fouled-2'!E125)/2</f>
        <v>0.94354678194293318</v>
      </c>
      <c r="F126" s="120">
        <f>('Fouled-1'!F125+'Fouled-2'!F125)/2</f>
        <v>0.72655502835876584</v>
      </c>
      <c r="H126" s="135">
        <v>84</v>
      </c>
      <c r="N126" s="128">
        <v>32.418269703012427</v>
      </c>
      <c r="O126" s="128">
        <v>0.19096132618274275</v>
      </c>
      <c r="P126" s="128">
        <v>0.25041304080582283</v>
      </c>
      <c r="Q126" s="128">
        <v>4.9883155193084789</v>
      </c>
      <c r="R126" s="128">
        <v>0.94272643852833093</v>
      </c>
      <c r="S126" s="128">
        <v>0.76451353799137234</v>
      </c>
      <c r="U126" s="138">
        <v>33.680447722926829</v>
      </c>
      <c r="V126" s="138">
        <v>0.14318872515884917</v>
      </c>
      <c r="W126" s="138">
        <v>0.24204830197895086</v>
      </c>
      <c r="X126" s="138">
        <v>4.8236663488709262</v>
      </c>
      <c r="Y126" s="138">
        <v>0.94835457340073792</v>
      </c>
      <c r="Z126" s="138">
        <v>0.72890659258166202</v>
      </c>
      <c r="AB126" s="139">
        <v>34.24160655</v>
      </c>
      <c r="AC126" s="139">
        <v>0.22871849299999999</v>
      </c>
      <c r="AD126" s="139">
        <v>0.23061713</v>
      </c>
      <c r="AE126" s="139">
        <v>4.5985690589999999</v>
      </c>
      <c r="AF126" s="139">
        <v>0.94572188999999995</v>
      </c>
      <c r="AG126" s="139">
        <v>0.67710539000000003</v>
      </c>
    </row>
    <row r="127" spans="1:33">
      <c r="A127" s="120">
        <f>('Fouled-1'!A126+'Fouled-2'!A126)/2</f>
        <v>33.37678334550916</v>
      </c>
      <c r="B127" s="120">
        <f>('Fouled-1'!B126+'Fouled-2'!B126)/2</f>
        <v>0.24003580036018263</v>
      </c>
      <c r="C127" s="120">
        <f>('Fouled-1'!C126+'Fouled-2'!C126)/2</f>
        <v>0.23881171563200526</v>
      </c>
      <c r="D127" s="120">
        <f>('Fouled-1'!D126+'Fouled-2'!D126)/2</f>
        <v>4.7598956667106735</v>
      </c>
      <c r="E127" s="120">
        <f>('Fouled-1'!E126+'Fouled-2'!E126)/2</f>
        <v>0.94305961731663279</v>
      </c>
      <c r="F127" s="120">
        <f>('Fouled-1'!F126+'Fouled-2'!F126)/2</f>
        <v>0.7300324706688226</v>
      </c>
      <c r="H127" s="135">
        <v>85</v>
      </c>
      <c r="N127" s="128">
        <v>32.87093267963845</v>
      </c>
      <c r="O127" s="128">
        <v>0.21853386537706421</v>
      </c>
      <c r="P127" s="128">
        <v>0.24422582351152222</v>
      </c>
      <c r="Q127" s="128">
        <v>4.86654921696221</v>
      </c>
      <c r="R127" s="128">
        <v>0.94274565506479757</v>
      </c>
      <c r="S127" s="128">
        <v>0.74585037497538265</v>
      </c>
      <c r="U127" s="138">
        <v>34.57021648430586</v>
      </c>
      <c r="V127" s="138">
        <v>0.13426159396974052</v>
      </c>
      <c r="W127" s="138">
        <v>0.24533181541068705</v>
      </c>
      <c r="X127" s="138">
        <v>4.8883296680633661</v>
      </c>
      <c r="Y127" s="138">
        <v>0.9479797755866719</v>
      </c>
      <c r="Z127" s="138">
        <v>0.73866368135467142</v>
      </c>
      <c r="AB127" s="139">
        <v>35.256212050000002</v>
      </c>
      <c r="AC127" s="139">
        <v>0.237810671</v>
      </c>
      <c r="AD127" s="139">
        <v>0.22761763800000001</v>
      </c>
      <c r="AE127" s="139">
        <v>4.5394115429999999</v>
      </c>
      <c r="AF127" s="139">
        <v>0.94596517800000002</v>
      </c>
      <c r="AG127" s="139">
        <v>0.66843279700000002</v>
      </c>
    </row>
    <row r="128" spans="1:33">
      <c r="A128" s="120">
        <f>('Fouled-1'!A127+'Fouled-2'!A127)/2</f>
        <v>33.454967426184176</v>
      </c>
      <c r="B128" s="120">
        <f>('Fouled-1'!B127+'Fouled-2'!B127)/2</f>
        <v>0.2483358542589795</v>
      </c>
      <c r="C128" s="120">
        <f>('Fouled-1'!C127+'Fouled-2'!C127)/2</f>
        <v>0.23838159506506421</v>
      </c>
      <c r="D128" s="120">
        <f>('Fouled-1'!D127+'Fouled-2'!D127)/2</f>
        <v>4.7514226624244724</v>
      </c>
      <c r="E128" s="120">
        <f>('Fouled-1'!E127+'Fouled-2'!E127)/2</f>
        <v>0.94260019637745485</v>
      </c>
      <c r="F128" s="120">
        <f>('Fouled-1'!F127+'Fouled-2'!F127)/2</f>
        <v>0.72872278426366677</v>
      </c>
      <c r="H128" s="135">
        <v>86</v>
      </c>
      <c r="N128" s="128">
        <v>34.227342353887657</v>
      </c>
      <c r="O128" s="128">
        <v>0.21690233869053224</v>
      </c>
      <c r="P128" s="128">
        <v>0.24602925486122462</v>
      </c>
      <c r="Q128" s="128">
        <v>4.9020600748487535</v>
      </c>
      <c r="R128" s="128">
        <v>0.94228972927103327</v>
      </c>
      <c r="S128" s="128">
        <v>0.75129123418934984</v>
      </c>
      <c r="U128" s="138">
        <v>34.05275948387451</v>
      </c>
      <c r="V128" s="138">
        <v>0.12779992170886273</v>
      </c>
      <c r="W128" s="138">
        <v>0.24848082372210245</v>
      </c>
      <c r="X128" s="138">
        <v>4.9503144155884948</v>
      </c>
      <c r="Y128" s="138">
        <v>0.94744405427174205</v>
      </c>
      <c r="Z128" s="138">
        <v>0.74802691730167625</v>
      </c>
      <c r="AB128" s="139">
        <v>35.655562760000002</v>
      </c>
      <c r="AC128" s="139">
        <v>0.244663402</v>
      </c>
      <c r="AD128" s="139">
        <v>0.225957934</v>
      </c>
      <c r="AE128" s="139">
        <v>4.506481956</v>
      </c>
      <c r="AF128" s="139">
        <v>0.945970333</v>
      </c>
      <c r="AG128" s="139">
        <v>0.66357048799999996</v>
      </c>
    </row>
    <row r="129" spans="1:33">
      <c r="A129" s="120">
        <f>('Fouled-1'!A128+'Fouled-2'!A128)/2</f>
        <v>34.533666113877416</v>
      </c>
      <c r="B129" s="120">
        <f>('Fouled-1'!B128+'Fouled-2'!B128)/2</f>
        <v>0.23902635939121511</v>
      </c>
      <c r="C129" s="120">
        <f>('Fouled-1'!C128+'Fouled-2'!C128)/2</f>
        <v>0.24089714674600826</v>
      </c>
      <c r="D129" s="120">
        <f>('Fouled-1'!D128+'Fouled-2'!D128)/2</f>
        <v>4.800978609250409</v>
      </c>
      <c r="E129" s="120">
        <f>('Fouled-1'!E128+'Fouled-2'!E128)/2</f>
        <v>0.94247553379336246</v>
      </c>
      <c r="F129" s="120">
        <f>('Fouled-1'!F128+'Fouled-2'!F128)/2</f>
        <v>0.73633933485384695</v>
      </c>
      <c r="H129" s="135">
        <v>87</v>
      </c>
      <c r="N129" s="128">
        <v>35.321648519704809</v>
      </c>
      <c r="O129" s="128">
        <v>0.21046183340488689</v>
      </c>
      <c r="P129" s="128">
        <v>0.24790949324692507</v>
      </c>
      <c r="Q129" s="128">
        <v>4.9390230230771888</v>
      </c>
      <c r="R129" s="128">
        <v>0.94212837438865193</v>
      </c>
      <c r="S129" s="128">
        <v>0.75695298753919216</v>
      </c>
      <c r="U129" s="138">
        <v>34.185709120669046</v>
      </c>
      <c r="V129" s="138">
        <v>0.10031756910033791</v>
      </c>
      <c r="W129" s="138">
        <v>0.25721901669155878</v>
      </c>
      <c r="X129" s="138">
        <v>5.122164497812264</v>
      </c>
      <c r="Y129" s="138">
        <v>0.94661062860482836</v>
      </c>
      <c r="Z129" s="138">
        <v>0.77397777414161384</v>
      </c>
      <c r="AB129" s="139">
        <v>36.229020689999999</v>
      </c>
      <c r="AC129" s="139">
        <v>0.24182424999999999</v>
      </c>
      <c r="AD129" s="139">
        <v>0.22706955300000001</v>
      </c>
      <c r="AE129" s="139">
        <v>4.5278764010000003</v>
      </c>
      <c r="AF129" s="139">
        <v>0.94583064100000003</v>
      </c>
      <c r="AG129" s="139">
        <v>0.66669739299999997</v>
      </c>
    </row>
    <row r="130" spans="1:33">
      <c r="A130" s="120">
        <f>('Fouled-1'!A129+'Fouled-2'!A129)/2</f>
        <v>35.356762050508806</v>
      </c>
      <c r="B130" s="120">
        <f>('Fouled-1'!B129+'Fouled-2'!B129)/2</f>
        <v>0.22994422649517063</v>
      </c>
      <c r="C130" s="120">
        <f>('Fouled-1'!C129+'Fouled-2'!C129)/2</f>
        <v>0.24395806336190187</v>
      </c>
      <c r="D130" s="120">
        <f>('Fouled-1'!D129+'Fouled-2'!D129)/2</f>
        <v>4.8612577550361111</v>
      </c>
      <c r="E130" s="120">
        <f>('Fouled-1'!E129+'Fouled-2'!E129)/2</f>
        <v>0.94215267664170343</v>
      </c>
      <c r="F130" s="120">
        <f>('Fouled-1'!F129+'Fouled-2'!F129)/2</f>
        <v>0.74558938826813015</v>
      </c>
      <c r="H130" s="135">
        <v>88</v>
      </c>
      <c r="N130" s="128">
        <v>35.779569902252923</v>
      </c>
      <c r="O130" s="128">
        <v>0.20032677007742181</v>
      </c>
      <c r="P130" s="128">
        <v>0.25069620608858312</v>
      </c>
      <c r="Q130" s="128">
        <v>4.9938728775723975</v>
      </c>
      <c r="R130" s="128">
        <v>0.94195903174689066</v>
      </c>
      <c r="S130" s="128">
        <v>0.76535999010773059</v>
      </c>
      <c r="U130" s="138">
        <v>34.307784180037331</v>
      </c>
      <c r="V130" s="138">
        <v>7.7674635249830759E-2</v>
      </c>
      <c r="W130" s="138">
        <v>0.26137220344178641</v>
      </c>
      <c r="X130" s="138">
        <v>5.2037634688238974</v>
      </c>
      <c r="Y130" s="138">
        <v>0.94688901259969649</v>
      </c>
      <c r="Z130" s="138">
        <v>0.78631171673183653</v>
      </c>
      <c r="AB130" s="139">
        <v>36.344452799999999</v>
      </c>
      <c r="AC130" s="139">
        <v>0.23630441299999999</v>
      </c>
      <c r="AD130" s="139">
        <v>0.22909980499999999</v>
      </c>
      <c r="AE130" s="139">
        <v>4.5684599180000003</v>
      </c>
      <c r="AF130" s="139">
        <v>0.94562796699999996</v>
      </c>
      <c r="AG130" s="139">
        <v>0.67271128499999999</v>
      </c>
    </row>
    <row r="131" spans="1:33">
      <c r="A131" s="120">
        <f>('Fouled-1'!A130+'Fouled-2'!A130)/2</f>
        <v>36.067649094589946</v>
      </c>
      <c r="B131" s="120">
        <f>('Fouled-1'!B130+'Fouled-2'!B130)/2</f>
        <v>0.20895158232012123</v>
      </c>
      <c r="C131" s="120">
        <f>('Fouled-1'!C130+'Fouled-2'!C130)/2</f>
        <v>0.24875425996093439</v>
      </c>
      <c r="D131" s="120">
        <f>('Fouled-1'!D130+'Fouled-2'!D130)/2</f>
        <v>4.955684384706597</v>
      </c>
      <c r="E131" s="120">
        <f>('Fouled-1'!E130+'Fouled-2'!E130)/2</f>
        <v>0.94211762703913626</v>
      </c>
      <c r="F131" s="120">
        <f>('Fouled-1'!F130+'Fouled-2'!F130)/2</f>
        <v>0.76006587020282934</v>
      </c>
      <c r="H131" s="135">
        <v>89</v>
      </c>
      <c r="N131" s="128">
        <v>35.672834977031641</v>
      </c>
      <c r="O131" s="128">
        <v>0.19640243529862417</v>
      </c>
      <c r="P131" s="128">
        <v>0.25122359896061136</v>
      </c>
      <c r="Q131" s="128">
        <v>5.0042720169997494</v>
      </c>
      <c r="R131" s="128">
        <v>0.94207863222218957</v>
      </c>
      <c r="S131" s="128">
        <v>0.76695528908317656</v>
      </c>
      <c r="U131" s="138">
        <v>34.466500241423155</v>
      </c>
      <c r="V131" s="138">
        <v>5.3659163641688469E-2</v>
      </c>
      <c r="W131" s="138">
        <v>0.26591022037609258</v>
      </c>
      <c r="X131" s="138">
        <v>5.2928634041158951</v>
      </c>
      <c r="Y131" s="138">
        <v>0.94711779193253287</v>
      </c>
      <c r="Z131" s="138">
        <v>0.79976860761480029</v>
      </c>
      <c r="AB131" s="139">
        <v>37.22533731</v>
      </c>
      <c r="AC131" s="139">
        <v>0.22022712899999999</v>
      </c>
      <c r="AD131" s="139">
        <v>0.23378078699999999</v>
      </c>
      <c r="AE131" s="139">
        <v>4.6604183060000004</v>
      </c>
      <c r="AF131" s="139">
        <v>0.94540594</v>
      </c>
      <c r="AG131" s="139">
        <v>0.68625154499999996</v>
      </c>
    </row>
    <row r="132" spans="1:33">
      <c r="A132" s="120">
        <f>('Fouled-1'!A131+'Fouled-2'!A131)/2</f>
        <v>36.141021117164549</v>
      </c>
      <c r="B132" s="120">
        <f>('Fouled-1'!B131+'Fouled-2'!B131)/2</f>
        <v>0.17629538619127269</v>
      </c>
      <c r="C132" s="120">
        <f>('Fouled-1'!C131+'Fouled-2'!C131)/2</f>
        <v>0.25630633084121496</v>
      </c>
      <c r="D132" s="120">
        <f>('Fouled-1'!D131+'Fouled-2'!D131)/2</f>
        <v>5.1042226932670145</v>
      </c>
      <c r="E132" s="120">
        <f>('Fouled-1'!E131+'Fouled-2'!E131)/2</f>
        <v>0.94196568328488295</v>
      </c>
      <c r="F132" s="120">
        <f>('Fouled-1'!F131+'Fouled-2'!F131)/2</f>
        <v>0.78284068843315402</v>
      </c>
      <c r="H132" s="135">
        <v>90</v>
      </c>
      <c r="N132" s="128">
        <v>35.935576441537627</v>
      </c>
      <c r="O132" s="128">
        <v>0.1666995987328358</v>
      </c>
      <c r="P132" s="128">
        <v>0.25743493246992122</v>
      </c>
      <c r="Q132" s="128">
        <v>5.1264079268327993</v>
      </c>
      <c r="R132" s="128">
        <v>0.9421544807079888</v>
      </c>
      <c r="S132" s="128">
        <v>0.78567542495463916</v>
      </c>
      <c r="U132" s="138">
        <v>34.654510639498568</v>
      </c>
      <c r="V132" s="138">
        <v>4.3356000708846293E-2</v>
      </c>
      <c r="W132" s="138">
        <v>0.26678797567318302</v>
      </c>
      <c r="X132" s="138">
        <v>5.3100900486870266</v>
      </c>
      <c r="Y132" s="138">
        <v>0.94758062997287318</v>
      </c>
      <c r="Z132" s="138">
        <v>0.80237407030264873</v>
      </c>
      <c r="AB132" s="139">
        <v>37.686040859999999</v>
      </c>
      <c r="AC132" s="139">
        <v>0.197606586</v>
      </c>
      <c r="AD132" s="139">
        <v>0.238399787</v>
      </c>
      <c r="AE132" s="139">
        <v>4.7517194219999999</v>
      </c>
      <c r="AF132" s="139">
        <v>0.94565181499999995</v>
      </c>
      <c r="AG132" s="139">
        <v>0.69969155400000005</v>
      </c>
    </row>
    <row r="133" spans="1:33">
      <c r="A133" s="120">
        <f>('Fouled-1'!A132+'Fouled-2'!A132)/2</f>
        <v>36.545372033521161</v>
      </c>
      <c r="B133" s="120">
        <f>('Fouled-1'!B132+'Fouled-2'!B132)/2</f>
        <v>0.13274532959572843</v>
      </c>
      <c r="C133" s="120">
        <f>('Fouled-1'!C132+'Fouled-2'!C132)/2</f>
        <v>0.26241141436215765</v>
      </c>
      <c r="D133" s="120">
        <f>('Fouled-1'!D132+'Fouled-2'!D132)/2</f>
        <v>5.2241620319534832</v>
      </c>
      <c r="E133" s="120">
        <f>('Fouled-1'!E132+'Fouled-2'!E132)/2</f>
        <v>0.94299712193202567</v>
      </c>
      <c r="F133" s="120">
        <f>('Fouled-1'!F132+'Fouled-2'!F132)/2</f>
        <v>0.8012163245005004</v>
      </c>
      <c r="H133" s="135">
        <v>91</v>
      </c>
      <c r="N133" s="128">
        <v>36.487097807874569</v>
      </c>
      <c r="O133" s="128">
        <v>0.12718219624063587</v>
      </c>
      <c r="P133" s="128">
        <v>0.26450318442149534</v>
      </c>
      <c r="Q133" s="128">
        <v>5.2652442517688645</v>
      </c>
      <c r="R133" s="128">
        <v>0.9425831280488598</v>
      </c>
      <c r="S133" s="128">
        <v>0.80695340265200932</v>
      </c>
      <c r="U133" s="138">
        <v>34.290746900371261</v>
      </c>
      <c r="V133" s="138">
        <v>3.9229340478903175E-2</v>
      </c>
      <c r="W133" s="138">
        <v>0.26758919079823185</v>
      </c>
      <c r="X133" s="138">
        <v>5.3258121915702255</v>
      </c>
      <c r="Y133" s="138">
        <v>0.94760988977851479</v>
      </c>
      <c r="Z133" s="138">
        <v>0.80473629114215639</v>
      </c>
      <c r="AB133" s="139">
        <v>37.985715810000002</v>
      </c>
      <c r="AC133" s="139">
        <v>0.17612057</v>
      </c>
      <c r="AD133" s="139">
        <v>0.24479277499999999</v>
      </c>
      <c r="AE133" s="139">
        <v>4.8772411509999998</v>
      </c>
      <c r="AF133" s="139">
        <v>0.94521820999999995</v>
      </c>
      <c r="AG133" s="139">
        <v>0.71817732599999995</v>
      </c>
    </row>
    <row r="134" spans="1:33">
      <c r="A134" s="120">
        <f>('Fouled-1'!A133+'Fouled-2'!A133)/2</f>
        <v>36.620044100165074</v>
      </c>
      <c r="B134" s="120">
        <f>('Fouled-1'!B133+'Fouled-2'!B133)/2</f>
        <v>0.10029003409523135</v>
      </c>
      <c r="C134" s="120">
        <f>('Fouled-1'!C133+'Fouled-2'!C133)/2</f>
        <v>0.26845945326510978</v>
      </c>
      <c r="D134" s="120">
        <f>('Fouled-1'!D133+'Fouled-2'!D133)/2</f>
        <v>5.3428875023736122</v>
      </c>
      <c r="E134" s="120">
        <f>('Fouled-1'!E133+'Fouled-2'!E133)/2</f>
        <v>0.94321492071338708</v>
      </c>
      <c r="F134" s="120">
        <f>('Fouled-1'!F133+'Fouled-2'!F133)/2</f>
        <v>0.81943798818057112</v>
      </c>
      <c r="H134" s="135">
        <v>92</v>
      </c>
      <c r="N134" s="128">
        <v>36.664568680306829</v>
      </c>
      <c r="O134" s="128">
        <v>8.722900019495021E-2</v>
      </c>
      <c r="P134" s="128">
        <v>0.27131481189347029</v>
      </c>
      <c r="Q134" s="128">
        <v>5.3988945312881329</v>
      </c>
      <c r="R134" s="128">
        <v>0.94306169937294948</v>
      </c>
      <c r="S134" s="128">
        <v>0.8274365492690765</v>
      </c>
      <c r="U134" s="138">
        <v>34.294244039346012</v>
      </c>
      <c r="V134" s="138">
        <v>3.8528183241604175E-2</v>
      </c>
      <c r="W134" s="138">
        <v>0.2676090198407266</v>
      </c>
      <c r="X134" s="138">
        <v>5.3262006797128851</v>
      </c>
      <c r="Y134" s="138">
        <v>0.94765759727477905</v>
      </c>
      <c r="Z134" s="138">
        <v>0.8048333361866733</v>
      </c>
      <c r="AB134" s="139">
        <v>38.295380010000002</v>
      </c>
      <c r="AC134" s="139">
        <v>0.14449120800000001</v>
      </c>
      <c r="AD134" s="139">
        <v>0.25015439499999997</v>
      </c>
      <c r="AE134" s="139">
        <v>4.9831898260000003</v>
      </c>
      <c r="AF134" s="139">
        <v>0.94579902000000005</v>
      </c>
      <c r="AG134" s="139">
        <v>0.73376532400000005</v>
      </c>
    </row>
    <row r="135" spans="1:33">
      <c r="A135" s="120">
        <f>('Fouled-1'!A134+'Fouled-2'!A134)/2</f>
        <v>36.222782048194702</v>
      </c>
      <c r="B135" s="120">
        <f>('Fouled-1'!B134+'Fouled-2'!B134)/2</f>
        <v>9.2516937706582564E-2</v>
      </c>
      <c r="C135" s="120">
        <f>('Fouled-1'!C134+'Fouled-2'!C134)/2</f>
        <v>0.27122178205574698</v>
      </c>
      <c r="D135" s="120">
        <f>('Fouled-1'!D134+'Fouled-2'!D134)/2</f>
        <v>5.3970695731676184</v>
      </c>
      <c r="E135" s="120">
        <f>('Fouled-1'!E134+'Fouled-2'!E134)/2</f>
        <v>0.94279529050403665</v>
      </c>
      <c r="F135" s="120">
        <f>('Fouled-1'!F134+'Fouled-2'!F134)/2</f>
        <v>0.82775116335471077</v>
      </c>
      <c r="H135" s="135">
        <v>93</v>
      </c>
      <c r="N135" s="128">
        <v>36.329538492128208</v>
      </c>
      <c r="O135" s="128">
        <v>7.7200865328104384E-2</v>
      </c>
      <c r="P135" s="128">
        <v>0.27435676446958102</v>
      </c>
      <c r="Q135" s="128">
        <v>5.4585332223720524</v>
      </c>
      <c r="R135" s="128">
        <v>0.94269754834240249</v>
      </c>
      <c r="S135" s="128">
        <v>0.83657666807887732</v>
      </c>
      <c r="U135" s="138">
        <v>33.902733509810389</v>
      </c>
      <c r="V135" s="138">
        <v>3.5978757433539066E-2</v>
      </c>
      <c r="W135" s="138">
        <v>0.26792315458289651</v>
      </c>
      <c r="X135" s="138">
        <v>5.3323650850329702</v>
      </c>
      <c r="Y135" s="138">
        <v>0.94773707729352674</v>
      </c>
      <c r="Z135" s="138">
        <v>0.80572786268465102</v>
      </c>
      <c r="AB135" s="139">
        <v>38.144881429999998</v>
      </c>
      <c r="AC135" s="139">
        <v>0.135668346</v>
      </c>
      <c r="AD135" s="139">
        <v>0.25279212499999998</v>
      </c>
      <c r="AE135" s="139">
        <v>5.0348020699999996</v>
      </c>
      <c r="AF135" s="139">
        <v>0.94563420200000003</v>
      </c>
      <c r="AG135" s="139">
        <v>0.74133421799999999</v>
      </c>
    </row>
    <row r="136" spans="1:33">
      <c r="A136" s="120">
        <f>('Fouled-1'!A135+'Fouled-2'!A135)/2</f>
        <v>35.673502745282242</v>
      </c>
      <c r="B136" s="120">
        <f>('Fouled-1'!B135+'Fouled-2'!B135)/2</f>
        <v>9.691852499303874E-2</v>
      </c>
      <c r="C136" s="120">
        <f>('Fouled-1'!C135+'Fouled-2'!C135)/2</f>
        <v>0.27216768262333824</v>
      </c>
      <c r="D136" s="120">
        <f>('Fouled-1'!D135+'Fouled-2'!D135)/2</f>
        <v>5.4156065359549306</v>
      </c>
      <c r="E136" s="120">
        <f>('Fouled-1'!E135+'Fouled-2'!E135)/2</f>
        <v>0.94214443947222071</v>
      </c>
      <c r="F136" s="120">
        <f>('Fouled-1'!F135+'Fouled-2'!F135)/2</f>
        <v>0.83060391027393587</v>
      </c>
      <c r="H136" s="135">
        <v>94</v>
      </c>
      <c r="N136" s="128">
        <v>36.069156960227204</v>
      </c>
      <c r="O136" s="128">
        <v>6.6986463440460914E-2</v>
      </c>
      <c r="P136" s="128">
        <v>0.27704378371229932</v>
      </c>
      <c r="Q136" s="128">
        <v>5.5111892006915397</v>
      </c>
      <c r="R136" s="128">
        <v>0.94246179710275535</v>
      </c>
      <c r="S136" s="128">
        <v>0.84464678372556179</v>
      </c>
      <c r="U136" s="138">
        <v>33.813004965837592</v>
      </c>
      <c r="V136" s="138">
        <v>4.4477040202720933E-2</v>
      </c>
      <c r="W136" s="138">
        <v>0.26811261860263719</v>
      </c>
      <c r="X136" s="138">
        <v>5.3360806470020545</v>
      </c>
      <c r="Y136" s="138">
        <v>0.94704236105524142</v>
      </c>
      <c r="Z136" s="138">
        <v>0.80633994094216743</v>
      </c>
      <c r="AB136" s="139">
        <v>37.908679190000001</v>
      </c>
      <c r="AC136" s="139">
        <v>0.121645685</v>
      </c>
      <c r="AD136" s="139">
        <v>0.25472512400000002</v>
      </c>
      <c r="AE136" s="139">
        <v>5.0729037689999998</v>
      </c>
      <c r="AF136" s="139">
        <v>0.94600196199999997</v>
      </c>
      <c r="AG136" s="139">
        <v>0.74698346199999999</v>
      </c>
    </row>
    <row r="137" spans="1:33">
      <c r="A137" s="120">
        <f>('Fouled-1'!A136+'Fouled-2'!A136)/2</f>
        <v>35.344896613254079</v>
      </c>
      <c r="B137" s="120">
        <f>('Fouled-1'!B136+'Fouled-2'!B136)/2</f>
        <v>9.1835296580288051E-2</v>
      </c>
      <c r="C137" s="120">
        <f>('Fouled-1'!C136+'Fouled-2'!C136)/2</f>
        <v>0.27370413778726499</v>
      </c>
      <c r="D137" s="120">
        <f>('Fouled-1'!D136+'Fouled-2'!D136)/2</f>
        <v>5.4457386500926201</v>
      </c>
      <c r="E137" s="120">
        <f>('Fouled-1'!E136+'Fouled-2'!E136)/2</f>
        <v>0.94196327460447082</v>
      </c>
      <c r="F137" s="120">
        <f>('Fouled-1'!F136+'Fouled-2'!F136)/2</f>
        <v>0.8352180620368056</v>
      </c>
      <c r="H137" s="135">
        <v>95</v>
      </c>
      <c r="N137" s="128">
        <v>35.715574690673257</v>
      </c>
      <c r="O137" s="128">
        <v>6.8956705006080657E-2</v>
      </c>
      <c r="P137" s="128">
        <v>0.2778872268050685</v>
      </c>
      <c r="Q137" s="128">
        <v>5.5277132493685457</v>
      </c>
      <c r="R137" s="128">
        <v>0.94201685910985011</v>
      </c>
      <c r="S137" s="128">
        <v>0.84717958979144392</v>
      </c>
      <c r="U137" s="138">
        <v>33.818834239306071</v>
      </c>
      <c r="V137" s="138">
        <v>4.4705646779094936E-2</v>
      </c>
      <c r="W137" s="138">
        <v>0.26818317148623816</v>
      </c>
      <c r="X137" s="138">
        <v>5.3374649734539794</v>
      </c>
      <c r="Y137" s="138">
        <v>0.94699684220856328</v>
      </c>
      <c r="Z137" s="138">
        <v>0.80654849805883533</v>
      </c>
      <c r="AB137" s="139">
        <v>37.587056099999998</v>
      </c>
      <c r="AC137" s="139">
        <v>0.11698288799999999</v>
      </c>
      <c r="AD137" s="139">
        <v>0.256748908</v>
      </c>
      <c r="AE137" s="139">
        <v>5.1124860679999999</v>
      </c>
      <c r="AF137" s="139">
        <v>0.94566538499999997</v>
      </c>
      <c r="AG137" s="139">
        <v>0.752810706</v>
      </c>
    </row>
    <row r="138" spans="1:33">
      <c r="A138" s="120">
        <f>('Fouled-1'!A137+'Fouled-2'!A137)/2</f>
        <v>35.0043905669488</v>
      </c>
      <c r="B138" s="120">
        <f>('Fouled-1'!B137+'Fouled-2'!B137)/2</f>
        <v>8.2955112891104216E-2</v>
      </c>
      <c r="C138" s="120">
        <f>('Fouled-1'!C137+'Fouled-2'!C137)/2</f>
        <v>0.27443146153586173</v>
      </c>
      <c r="D138" s="120">
        <f>('Fouled-1'!D137+'Fouled-2'!D137)/2</f>
        <v>5.4599977289307216</v>
      </c>
      <c r="E138" s="120">
        <f>('Fouled-1'!E137+'Fouled-2'!E137)/2</f>
        <v>0.94233300820098109</v>
      </c>
      <c r="F138" s="120">
        <f>('Fouled-1'!F137+'Fouled-2'!F137)/2</f>
        <v>0.83739814087780995</v>
      </c>
      <c r="H138" s="135">
        <v>96</v>
      </c>
      <c r="N138" s="128">
        <v>35.467714172966211</v>
      </c>
      <c r="O138" s="128">
        <v>6.385374093459649E-2</v>
      </c>
      <c r="P138" s="128">
        <v>0.27854584124926962</v>
      </c>
      <c r="Q138" s="128">
        <v>5.5406142267089047</v>
      </c>
      <c r="R138" s="128">
        <v>0.94214179035404511</v>
      </c>
      <c r="S138" s="128">
        <v>0.84915699489230123</v>
      </c>
      <c r="U138" s="138">
        <v>33.798738273377751</v>
      </c>
      <c r="V138" s="138">
        <v>4.3084400074447457E-2</v>
      </c>
      <c r="W138" s="138">
        <v>0.26836025194913316</v>
      </c>
      <c r="X138" s="138">
        <v>5.3409300631194547</v>
      </c>
      <c r="Y138" s="138">
        <v>0.94705629889462717</v>
      </c>
      <c r="Z138" s="138">
        <v>0.80712437245080904</v>
      </c>
      <c r="AB138" s="139">
        <v>37.69376682</v>
      </c>
      <c r="AC138" s="139">
        <v>9.4671672999999998E-2</v>
      </c>
      <c r="AD138" s="139">
        <v>0.26115784800000003</v>
      </c>
      <c r="AE138" s="139">
        <v>5.1997431260000004</v>
      </c>
      <c r="AF138" s="139">
        <v>0.94579940699999998</v>
      </c>
      <c r="AG138" s="139">
        <v>0.76564058599999996</v>
      </c>
    </row>
    <row r="139" spans="1:33">
      <c r="A139" s="120">
        <f>('Fouled-1'!A138+'Fouled-2'!A138)/2</f>
        <v>34.907744881521083</v>
      </c>
      <c r="B139" s="120">
        <f>('Fouled-1'!B138+'Fouled-2'!B138)/2</f>
        <v>6.6955101490517421E-2</v>
      </c>
      <c r="C139" s="120">
        <f>('Fouled-1'!C138+'Fouled-2'!C138)/2</f>
        <v>0.27817394300677034</v>
      </c>
      <c r="D139" s="120">
        <f>('Fouled-1'!D138+'Fouled-2'!D138)/2</f>
        <v>5.5333278150706509</v>
      </c>
      <c r="E139" s="120">
        <f>('Fouled-1'!E138+'Fouled-2'!E138)/2</f>
        <v>0.94211945250592688</v>
      </c>
      <c r="F139" s="120">
        <f>('Fouled-1'!F138+'Fouled-2'!F138)/2</f>
        <v>0.84864061951828318</v>
      </c>
      <c r="H139" s="135">
        <v>97</v>
      </c>
      <c r="N139" s="128">
        <v>35.029060287729777</v>
      </c>
      <c r="O139" s="128">
        <v>6.9656687202788017E-2</v>
      </c>
      <c r="P139" s="128">
        <v>0.2785735861080707</v>
      </c>
      <c r="Q139" s="128">
        <v>5.5411573005197852</v>
      </c>
      <c r="R139" s="128">
        <v>0.94171890723925489</v>
      </c>
      <c r="S139" s="128">
        <v>0.84924038658782997</v>
      </c>
      <c r="U139" s="138">
        <v>33.918476868570281</v>
      </c>
      <c r="V139" s="138">
        <v>3.589381250854147E-2</v>
      </c>
      <c r="W139" s="138">
        <v>0.2689341694083961</v>
      </c>
      <c r="X139" s="138">
        <v>5.3521998234588608</v>
      </c>
      <c r="Y139" s="138">
        <v>0.9473894856911127</v>
      </c>
      <c r="Z139" s="138">
        <v>0.80876256738184527</v>
      </c>
      <c r="AB139" s="139">
        <v>37.569599949999997</v>
      </c>
      <c r="AC139" s="139">
        <v>8.7521636E-2</v>
      </c>
      <c r="AD139" s="139">
        <v>0.26332802999999999</v>
      </c>
      <c r="AE139" s="139">
        <v>5.2418696809999998</v>
      </c>
      <c r="AF139" s="139">
        <v>0.94560951599999998</v>
      </c>
      <c r="AG139" s="139">
        <v>0.77183325999999997</v>
      </c>
    </row>
    <row r="140" spans="1:33">
      <c r="A140" s="120">
        <f>('Fouled-1'!A139+'Fouled-2'!A139)/2</f>
        <v>35.066082719200182</v>
      </c>
      <c r="B140" s="120">
        <f>('Fouled-1'!B139+'Fouled-2'!B139)/2</f>
        <v>5.5648150102097754E-2</v>
      </c>
      <c r="C140" s="120">
        <f>('Fouled-1'!C139+'Fouled-2'!C139)/2</f>
        <v>0.28063679521019058</v>
      </c>
      <c r="D140" s="120">
        <f>('Fouled-1'!D139+'Fouled-2'!D139)/2</f>
        <v>5.5815627764023006</v>
      </c>
      <c r="E140" s="120">
        <f>('Fouled-1'!E139+'Fouled-2'!E139)/2</f>
        <v>0.94202418681721589</v>
      </c>
      <c r="F140" s="120">
        <f>('Fouled-1'!F139+'Fouled-2'!F139)/2</f>
        <v>0.85604057871553785</v>
      </c>
      <c r="H140" s="135">
        <v>98</v>
      </c>
      <c r="N140" s="128">
        <v>34.801858105725216</v>
      </c>
      <c r="O140" s="128">
        <v>6.4336371009830223E-2</v>
      </c>
      <c r="P140" s="128">
        <v>0.27918516620614692</v>
      </c>
      <c r="Q140" s="128">
        <v>5.5531363296050893</v>
      </c>
      <c r="R140" s="128">
        <v>0.94187638975290255</v>
      </c>
      <c r="S140" s="128">
        <v>0.85107603054123382</v>
      </c>
      <c r="U140" s="138">
        <v>33.587651348010446</v>
      </c>
      <c r="V140" s="138">
        <v>3.0956473940044221E-2</v>
      </c>
      <c r="W140" s="138">
        <v>0.26898972354080508</v>
      </c>
      <c r="X140" s="138">
        <v>5.3532894918278622</v>
      </c>
      <c r="Y140" s="138">
        <v>0.94773879715005971</v>
      </c>
      <c r="Z140" s="138">
        <v>0.80892958855649089</v>
      </c>
      <c r="AB140" s="139">
        <v>37.349582720000001</v>
      </c>
      <c r="AC140" s="139">
        <v>8.2502131000000006E-2</v>
      </c>
      <c r="AD140" s="139">
        <v>0.264959004</v>
      </c>
      <c r="AE140" s="139">
        <v>5.2746276310000004</v>
      </c>
      <c r="AF140" s="139">
        <v>0.94535972599999996</v>
      </c>
      <c r="AG140" s="139">
        <v>0.77669508700000001</v>
      </c>
    </row>
    <row r="141" spans="1:33">
      <c r="A141" s="120">
        <f>('Fouled-1'!A140+'Fouled-2'!A140)/2</f>
        <v>34.998833626257806</v>
      </c>
      <c r="B141" s="120">
        <f>('Fouled-1'!B140+'Fouled-2'!B140)/2</f>
        <v>5.2134219479196539E-2</v>
      </c>
      <c r="C141" s="120">
        <f>('Fouled-1'!C140+'Fouled-2'!C140)/2</f>
        <v>0.28164705880647445</v>
      </c>
      <c r="D141" s="120">
        <f>('Fouled-1'!D140+'Fouled-2'!D140)/2</f>
        <v>5.6013431982543107</v>
      </c>
      <c r="E141" s="120">
        <f>('Fouled-1'!E140+'Fouled-2'!E140)/2</f>
        <v>0.94190368522879186</v>
      </c>
      <c r="F141" s="120">
        <f>('Fouled-1'!F140+'Fouled-2'!F140)/2</f>
        <v>0.85907667607520655</v>
      </c>
      <c r="H141" s="135">
        <v>99</v>
      </c>
      <c r="N141" s="128">
        <v>34.88198320915749</v>
      </c>
      <c r="O141" s="128">
        <v>5.8697052366770905E-2</v>
      </c>
      <c r="P141" s="128">
        <v>0.27911686727370133</v>
      </c>
      <c r="Q141" s="128">
        <v>5.5517978078294927</v>
      </c>
      <c r="R141" s="128">
        <v>0.94230174312053849</v>
      </c>
      <c r="S141" s="128">
        <v>0.85087030491199456</v>
      </c>
      <c r="U141" s="138">
        <v>33.388656981018002</v>
      </c>
      <c r="V141" s="138">
        <v>3.0978560211406599E-2</v>
      </c>
      <c r="W141" s="138">
        <v>0.26970638419706738</v>
      </c>
      <c r="X141" s="138">
        <v>5.3673488306230972</v>
      </c>
      <c r="Y141" s="138">
        <v>0.94748188550419032</v>
      </c>
      <c r="Z141" s="138">
        <v>0.81101867104511094</v>
      </c>
      <c r="AB141" s="139">
        <v>36.949522610000002</v>
      </c>
      <c r="AC141" s="139">
        <v>7.9655891000000006E-2</v>
      </c>
      <c r="AD141" s="139">
        <v>0.26466189899999998</v>
      </c>
      <c r="AE141" s="139">
        <v>5.2680563730000003</v>
      </c>
      <c r="AF141" s="139">
        <v>0.945721221</v>
      </c>
      <c r="AG141" s="139">
        <v>0.77572568600000003</v>
      </c>
    </row>
    <row r="142" spans="1:33">
      <c r="A142" s="120">
        <f>('Fouled-1'!A141+'Fouled-2'!A141)/2</f>
        <v>34.741416344889956</v>
      </c>
      <c r="B142" s="120">
        <f>('Fouled-1'!B141+'Fouled-2'!B141)/2</f>
        <v>5.4154703586109798E-2</v>
      </c>
      <c r="C142" s="120">
        <f>('Fouled-1'!C141+'Fouled-2'!C141)/2</f>
        <v>0.28066587407528337</v>
      </c>
      <c r="D142" s="120">
        <f>('Fouled-1'!D141+'Fouled-2'!D141)/2</f>
        <v>5.5821327490179096</v>
      </c>
      <c r="E142" s="120">
        <f>('Fouled-1'!E141+'Fouled-2'!E141)/2</f>
        <v>0.942119289684201</v>
      </c>
      <c r="F142" s="120">
        <f>('Fouled-1'!F141+'Fouled-2'!F141)/2</f>
        <v>0.8561316957977938</v>
      </c>
      <c r="H142" s="135">
        <v>100</v>
      </c>
      <c r="N142" s="128">
        <v>34.880308732925741</v>
      </c>
      <c r="O142" s="128">
        <v>4.6925036201173859E-2</v>
      </c>
      <c r="P142" s="128">
        <v>0.28047767532815848</v>
      </c>
      <c r="Q142" s="128">
        <v>5.5784456630296093</v>
      </c>
      <c r="R142" s="128">
        <v>0.94264340679750924</v>
      </c>
      <c r="S142" s="128">
        <v>0.85495412616313815</v>
      </c>
      <c r="U142" s="138">
        <v>33.450927959631791</v>
      </c>
      <c r="V142" s="138">
        <v>2.9254177804772918E-2</v>
      </c>
      <c r="W142" s="138">
        <v>0.2693527939542687</v>
      </c>
      <c r="X142" s="138">
        <v>5.3604123301597877</v>
      </c>
      <c r="Y142" s="138">
        <v>0.94773403868821526</v>
      </c>
      <c r="Z142" s="138">
        <v>0.80999866179629132</v>
      </c>
      <c r="AB142" s="139">
        <v>36.85192833</v>
      </c>
      <c r="AC142" s="139">
        <v>7.3071371999999996E-2</v>
      </c>
      <c r="AD142" s="139">
        <v>0.26553475100000001</v>
      </c>
      <c r="AE142" s="139">
        <v>5.2859068789999997</v>
      </c>
      <c r="AF142" s="139">
        <v>0.94586982500000005</v>
      </c>
      <c r="AG142" s="139">
        <v>0.77833045700000003</v>
      </c>
    </row>
    <row r="143" spans="1:33">
      <c r="A143" s="120">
        <f>('Fouled-1'!A142+'Fouled-2'!A142)/2</f>
        <v>34.21181139509207</v>
      </c>
      <c r="B143" s="120">
        <f>('Fouled-1'!B142+'Fouled-2'!B142)/2</f>
        <v>5.8464469472570196E-2</v>
      </c>
      <c r="C143" s="120">
        <f>('Fouled-1'!C142+'Fouled-2'!C142)/2</f>
        <v>0.27995924464841165</v>
      </c>
      <c r="D143" s="120">
        <f>('Fouled-1'!D142+'Fouled-2'!D142)/2</f>
        <v>5.5682956366746454</v>
      </c>
      <c r="E143" s="120">
        <f>('Fouled-1'!E142+'Fouled-2'!E142)/2</f>
        <v>0.9420722203265004</v>
      </c>
      <c r="F143" s="120">
        <f>('Fouled-1'!F142+'Fouled-2'!F142)/2</f>
        <v>0.85400689390828499</v>
      </c>
      <c r="H143" s="135">
        <v>101</v>
      </c>
      <c r="N143" s="128">
        <v>34.748033291161697</v>
      </c>
      <c r="O143" s="128">
        <v>4.4164199496339748E-2</v>
      </c>
      <c r="P143" s="128">
        <v>0.28238250461653314</v>
      </c>
      <c r="Q143" s="128">
        <v>5.6157354794038987</v>
      </c>
      <c r="R143" s="128">
        <v>0.94214268925750255</v>
      </c>
      <c r="S143" s="128">
        <v>0.86066879958361087</v>
      </c>
      <c r="U143" s="138">
        <v>33.385991160096211</v>
      </c>
      <c r="V143" s="138">
        <v>2.869632819440654E-2</v>
      </c>
      <c r="W143" s="138">
        <v>0.26940435491233361</v>
      </c>
      <c r="X143" s="138">
        <v>5.3614221033165821</v>
      </c>
      <c r="Y143" s="138">
        <v>0.94775828998167999</v>
      </c>
      <c r="Z143" s="138">
        <v>0.810171021530941</v>
      </c>
      <c r="AB143" s="139">
        <v>36.969268309999997</v>
      </c>
      <c r="AC143" s="139">
        <v>6.2349184000000002E-2</v>
      </c>
      <c r="AD143" s="139">
        <v>0.26578185500000001</v>
      </c>
      <c r="AE143" s="139">
        <v>5.2899846720000001</v>
      </c>
      <c r="AF143" s="139">
        <v>0.94657371899999998</v>
      </c>
      <c r="AG143" s="139">
        <v>0.77891004100000005</v>
      </c>
    </row>
    <row r="144" spans="1:33">
      <c r="A144" s="120">
        <f>('Fouled-1'!A143+'Fouled-2'!A143)/2</f>
        <v>34.071818785553631</v>
      </c>
      <c r="B144" s="120">
        <f>('Fouled-1'!B143+'Fouled-2'!B143)/2</f>
        <v>5.3048323248990226E-2</v>
      </c>
      <c r="C144" s="120">
        <f>('Fouled-1'!C143+'Fouled-2'!C143)/2</f>
        <v>0.28114127151071955</v>
      </c>
      <c r="D144" s="120">
        <f>('Fouled-1'!D143+'Fouled-2'!D143)/2</f>
        <v>5.5914405616552845</v>
      </c>
      <c r="E144" s="120">
        <f>('Fouled-1'!E143+'Fouled-2'!E143)/2</f>
        <v>0.9420235919199158</v>
      </c>
      <c r="F144" s="120">
        <f>('Fouled-1'!F143+'Fouled-2'!F143)/2</f>
        <v>0.85755633946676246</v>
      </c>
      <c r="H144" s="135">
        <v>102</v>
      </c>
      <c r="N144" s="128">
        <v>34.283565732218563</v>
      </c>
      <c r="O144" s="128">
        <v>4.3449258778637201E-2</v>
      </c>
      <c r="P144" s="128">
        <v>0.2837347590796464</v>
      </c>
      <c r="Q144" s="128">
        <v>5.642204141695295</v>
      </c>
      <c r="R144" s="128">
        <v>0.94169711994934757</v>
      </c>
      <c r="S144" s="128">
        <v>0.86472558723126824</v>
      </c>
      <c r="U144" s="138">
        <v>33.756637078498741</v>
      </c>
      <c r="V144" s="138">
        <v>2.7731445953932163E-2</v>
      </c>
      <c r="W144" s="138">
        <v>0.26896634060932101</v>
      </c>
      <c r="X144" s="138">
        <v>5.3528318423659051</v>
      </c>
      <c r="Y144" s="138">
        <v>0.94798583441157658</v>
      </c>
      <c r="Z144" s="138">
        <v>0.80883353249913648</v>
      </c>
      <c r="AB144" s="139">
        <v>36.929744710000001</v>
      </c>
      <c r="AC144" s="139">
        <v>5.6322464000000003E-2</v>
      </c>
      <c r="AD144" s="139">
        <v>0.26806094200000002</v>
      </c>
      <c r="AE144" s="139">
        <v>5.3352713139999999</v>
      </c>
      <c r="AF144" s="139">
        <v>0.94624973499999998</v>
      </c>
      <c r="AG144" s="139">
        <v>0.78559697299999998</v>
      </c>
    </row>
    <row r="145" spans="1:33">
      <c r="A145" s="120">
        <f>('Fouled-1'!A144+'Fouled-2'!A144)/2</f>
        <v>34.285649152338792</v>
      </c>
      <c r="B145" s="120">
        <f>('Fouled-1'!B144+'Fouled-2'!B144)/2</f>
        <v>4.64289495871862E-2</v>
      </c>
      <c r="C145" s="120">
        <f>('Fouled-1'!C144+'Fouled-2'!C144)/2</f>
        <v>0.28214527940520012</v>
      </c>
      <c r="D145" s="120">
        <f>('Fouled-1'!D144+'Fouled-2'!D144)/2</f>
        <v>5.6110956471664153</v>
      </c>
      <c r="E145" s="120">
        <f>('Fouled-1'!E144+'Fouled-2'!E144)/2</f>
        <v>0.942122922812486</v>
      </c>
      <c r="F145" s="120">
        <f>('Fouled-1'!F144+'Fouled-2'!F144)/2</f>
        <v>0.86056939686188993</v>
      </c>
      <c r="H145" s="135">
        <v>103</v>
      </c>
      <c r="N145" s="128">
        <v>34.818193447954528</v>
      </c>
      <c r="O145" s="128">
        <v>4.4082978206826703E-2</v>
      </c>
      <c r="P145" s="128">
        <v>0.28241785955085297</v>
      </c>
      <c r="Q145" s="128">
        <v>5.6164315768135857</v>
      </c>
      <c r="R145" s="128">
        <v>0.94213697982775901</v>
      </c>
      <c r="S145" s="128">
        <v>0.86077613190014901</v>
      </c>
      <c r="U145" s="138">
        <v>33.521541583168528</v>
      </c>
      <c r="V145" s="138">
        <v>2.9341225063515643E-2</v>
      </c>
      <c r="W145" s="138">
        <v>0.26999407248165819</v>
      </c>
      <c r="X145" s="138">
        <v>5.3729907358635733</v>
      </c>
      <c r="Y145" s="138">
        <v>0.94750512395516484</v>
      </c>
      <c r="Z145" s="138">
        <v>0.81184983288038659</v>
      </c>
      <c r="AB145" s="139">
        <v>36.809784649999997</v>
      </c>
      <c r="AC145" s="139">
        <v>5.2116897000000002E-2</v>
      </c>
      <c r="AD145" s="139">
        <v>0.26855337000000001</v>
      </c>
      <c r="AE145" s="139">
        <v>5.3444430580000004</v>
      </c>
      <c r="AF145" s="139">
        <v>0.94636368800000004</v>
      </c>
      <c r="AG145" s="139">
        <v>0.78696095799999999</v>
      </c>
    </row>
    <row r="146" spans="1:33">
      <c r="A146" s="120">
        <f>('Fouled-1'!A145+'Fouled-2'!A145)/2</f>
        <v>34.674452389285747</v>
      </c>
      <c r="B146" s="120">
        <f>('Fouled-1'!B145+'Fouled-2'!B145)/2</f>
        <v>4.0927514181784433E-2</v>
      </c>
      <c r="C146" s="120">
        <f>('Fouled-1'!C145+'Fouled-2'!C145)/2</f>
        <v>0.28283666901381882</v>
      </c>
      <c r="D146" s="120">
        <f>('Fouled-1'!D145+'Fouled-2'!D145)/2</f>
        <v>5.6246293591798615</v>
      </c>
      <c r="E146" s="120">
        <f>('Fouled-1'!E145+'Fouled-2'!E145)/2</f>
        <v>0.94225750639295369</v>
      </c>
      <c r="F146" s="120">
        <f>('Fouled-1'!F145+'Fouled-2'!F145)/2</f>
        <v>0.86264532144291661</v>
      </c>
      <c r="H146" s="135">
        <v>104</v>
      </c>
      <c r="N146" s="128">
        <v>35.277911970435746</v>
      </c>
      <c r="O146" s="128">
        <v>4.4238217785874438E-2</v>
      </c>
      <c r="P146" s="128">
        <v>0.28177222923349615</v>
      </c>
      <c r="Q146" s="128">
        <v>5.6037936832339854</v>
      </c>
      <c r="R146" s="128">
        <v>0.9423629740238888</v>
      </c>
      <c r="S146" s="128">
        <v>0.85883966754802277</v>
      </c>
      <c r="U146" s="138">
        <v>33.763761467441483</v>
      </c>
      <c r="V146" s="138">
        <v>3.068920238145046E-2</v>
      </c>
      <c r="W146" s="138">
        <v>0.26991263279356137</v>
      </c>
      <c r="X146" s="138">
        <v>5.3713918712682087</v>
      </c>
      <c r="Y146" s="138">
        <v>0.94743173817006698</v>
      </c>
      <c r="Z146" s="138">
        <v>0.81159359487892047</v>
      </c>
      <c r="AB146" s="139">
        <v>36.650220709999999</v>
      </c>
      <c r="AC146" s="139">
        <v>5.1493968000000001E-2</v>
      </c>
      <c r="AD146" s="139">
        <v>0.26865002100000002</v>
      </c>
      <c r="AE146" s="139">
        <v>5.3467228630000001</v>
      </c>
      <c r="AF146" s="139">
        <v>0.94640149799999995</v>
      </c>
      <c r="AG146" s="139">
        <v>0.78727992099999999</v>
      </c>
    </row>
    <row r="147" spans="1:33">
      <c r="A147" s="120">
        <f>('Fouled-1'!A146+'Fouled-2'!A146)/2</f>
        <v>34.710130698942578</v>
      </c>
      <c r="B147" s="120">
        <f>('Fouled-1'!B146+'Fouled-2'!B146)/2</f>
        <v>3.9269169433893719E-2</v>
      </c>
      <c r="C147" s="120">
        <f>('Fouled-1'!C146+'Fouled-2'!C146)/2</f>
        <v>0.28202949036807134</v>
      </c>
      <c r="D147" s="120">
        <f>('Fouled-1'!D146+'Fouled-2'!D146)/2</f>
        <v>5.6088288191232287</v>
      </c>
      <c r="E147" s="120">
        <f>('Fouled-1'!E146+'Fouled-2'!E146)/2</f>
        <v>0.94267025096567048</v>
      </c>
      <c r="F147" s="120">
        <f>('Fouled-1'!F146+'Fouled-2'!F146)/2</f>
        <v>0.86022142845765859</v>
      </c>
      <c r="H147" s="135">
        <v>105</v>
      </c>
      <c r="N147" s="128">
        <v>35.711634199732899</v>
      </c>
      <c r="O147" s="128">
        <v>4.2090291917004863E-2</v>
      </c>
      <c r="P147" s="128">
        <v>0.28095558582470337</v>
      </c>
      <c r="Q147" s="128">
        <v>5.5878041119159594</v>
      </c>
      <c r="R147" s="128">
        <v>0.94281392420974997</v>
      </c>
      <c r="S147" s="128">
        <v>0.85638967489078488</v>
      </c>
      <c r="U147" s="138">
        <v>33.710483959039784</v>
      </c>
      <c r="V147" s="138">
        <v>3.0511274831074402E-2</v>
      </c>
      <c r="W147" s="138">
        <v>0.27060523085347588</v>
      </c>
      <c r="X147" s="138">
        <v>5.3849787780641165</v>
      </c>
      <c r="Y147" s="138">
        <v>0.94720093803654626</v>
      </c>
      <c r="Z147" s="138">
        <v>0.81368418430853295</v>
      </c>
      <c r="AB147" s="139">
        <v>36.73733584</v>
      </c>
      <c r="AC147" s="139">
        <v>5.8185566000000001E-2</v>
      </c>
      <c r="AD147" s="139">
        <v>0.26875337599999999</v>
      </c>
      <c r="AE147" s="139">
        <v>5.3485077380000003</v>
      </c>
      <c r="AF147" s="139">
        <v>0.94588280400000002</v>
      </c>
      <c r="AG147" s="139">
        <v>0.78754531999999999</v>
      </c>
    </row>
    <row r="148" spans="1:33">
      <c r="A148" s="120">
        <f>('Fouled-1'!A147+'Fouled-2'!A147)/2</f>
        <v>34.353874150306169</v>
      </c>
      <c r="B148" s="120">
        <f>('Fouled-1'!B147+'Fouled-2'!B147)/2</f>
        <v>3.8155303691777692E-2</v>
      </c>
      <c r="C148" s="120">
        <f>('Fouled-1'!C147+'Fouled-2'!C147)/2</f>
        <v>0.28249682838091739</v>
      </c>
      <c r="D148" s="120">
        <f>('Fouled-1'!D147+'Fouled-2'!D147)/2</f>
        <v>5.6179763172446577</v>
      </c>
      <c r="E148" s="120">
        <f>('Fouled-1'!E147+'Fouled-2'!E147)/2</f>
        <v>0.94257724258198328</v>
      </c>
      <c r="F148" s="120">
        <f>('Fouled-1'!F147+'Fouled-2'!F147)/2</f>
        <v>0.86162325016986629</v>
      </c>
      <c r="H148" s="135">
        <v>106</v>
      </c>
      <c r="N148" s="128">
        <v>35.463752172858129</v>
      </c>
      <c r="O148" s="128">
        <v>4.0031914645618706E-2</v>
      </c>
      <c r="P148" s="128">
        <v>0.28233789883695071</v>
      </c>
      <c r="Q148" s="128">
        <v>5.6148671484980905</v>
      </c>
      <c r="R148" s="128">
        <v>0.94245458459504283</v>
      </c>
      <c r="S148" s="128">
        <v>0.86053674243370348</v>
      </c>
      <c r="U148" s="138">
        <v>33.734149867372082</v>
      </c>
      <c r="V148" s="138">
        <v>2.833293506025052E-2</v>
      </c>
      <c r="W148" s="138">
        <v>0.27011633446897743</v>
      </c>
      <c r="X148" s="138">
        <v>5.3753899532190097</v>
      </c>
      <c r="Y148" s="138">
        <v>0.94753452108814651</v>
      </c>
      <c r="Z148" s="138">
        <v>0.81224317853308214</v>
      </c>
      <c r="AB148" s="139">
        <v>36.439757720000003</v>
      </c>
      <c r="AC148" s="139">
        <v>5.5661620000000002E-2</v>
      </c>
      <c r="AD148" s="139">
        <v>0.26859018200000001</v>
      </c>
      <c r="AE148" s="139">
        <v>5.3449628469999997</v>
      </c>
      <c r="AF148" s="139">
        <v>0.94610869799999997</v>
      </c>
      <c r="AG148" s="139">
        <v>0.78704150399999995</v>
      </c>
    </row>
    <row r="149" spans="1:33">
      <c r="A149" s="120">
        <f>('Fouled-1'!A148+'Fouled-2'!A148)/2</f>
        <v>33.93668128023296</v>
      </c>
      <c r="B149" s="120">
        <f>('Fouled-1'!B148+'Fouled-2'!B148)/2</f>
        <v>3.5738903315048948E-2</v>
      </c>
      <c r="C149" s="120">
        <f>('Fouled-1'!C148+'Fouled-2'!C148)/2</f>
        <v>0.28314591071161477</v>
      </c>
      <c r="D149" s="120">
        <f>('Fouled-1'!D148+'Fouled-2'!D148)/2</f>
        <v>5.6306797146868979</v>
      </c>
      <c r="E149" s="120">
        <f>('Fouled-1'!E148+'Fouled-2'!E148)/2</f>
        <v>0.94250864573889948</v>
      </c>
      <c r="F149" s="120">
        <f>('Fouled-1'!F148+'Fouled-2'!F148)/2</f>
        <v>0.86357000429016817</v>
      </c>
      <c r="H149" s="135">
        <v>107</v>
      </c>
      <c r="N149" s="128">
        <v>35.542474284793471</v>
      </c>
      <c r="O149" s="128">
        <v>3.7441745694812546E-2</v>
      </c>
      <c r="P149" s="128">
        <v>0.28206116049367624</v>
      </c>
      <c r="Q149" s="128">
        <v>5.6094498613941042</v>
      </c>
      <c r="R149" s="128">
        <v>0.94273995731945126</v>
      </c>
      <c r="S149" s="128">
        <v>0.8597064598853289</v>
      </c>
      <c r="U149" s="138">
        <v>33.570327813423617</v>
      </c>
      <c r="V149" s="138">
        <v>2.7907116770233276E-2</v>
      </c>
      <c r="W149" s="138">
        <v>0.27128668771634601</v>
      </c>
      <c r="X149" s="138">
        <v>5.3983431218502673</v>
      </c>
      <c r="Y149" s="138">
        <v>0.94715179286608775</v>
      </c>
      <c r="Z149" s="138">
        <v>0.81570265446042634</v>
      </c>
      <c r="AB149" s="139">
        <v>36.710045360000002</v>
      </c>
      <c r="AC149" s="139">
        <v>6.0972620999999998E-2</v>
      </c>
      <c r="AD149" s="139">
        <v>0.269572651</v>
      </c>
      <c r="AE149" s="139">
        <v>5.3644404430000003</v>
      </c>
      <c r="AF149" s="139">
        <v>0.94538113899999998</v>
      </c>
      <c r="AG149" s="139">
        <v>0.78992232299999998</v>
      </c>
    </row>
    <row r="150" spans="1:33">
      <c r="A150" s="120">
        <f>('Fouled-1'!A149+'Fouled-2'!A149)/2</f>
        <v>33.863288887940612</v>
      </c>
      <c r="B150" s="120">
        <f>('Fouled-1'!B149+'Fouled-2'!B149)/2</f>
        <v>3.426749206861987E-2</v>
      </c>
      <c r="C150" s="120">
        <f>('Fouled-1'!C149+'Fouled-2'!C149)/2</f>
        <v>0.28346038206058588</v>
      </c>
      <c r="D150" s="120">
        <f>('Fouled-1'!D149+'Fouled-2'!D149)/2</f>
        <v>5.6368323391592252</v>
      </c>
      <c r="E150" s="120">
        <f>('Fouled-1'!E149+'Fouled-2'!E149)/2</f>
        <v>0.94249587909946464</v>
      </c>
      <c r="F150" s="120">
        <f>('Fouled-1'!F149+'Fouled-2'!F149)/2</f>
        <v>0.86451170412187972</v>
      </c>
      <c r="H150" s="135">
        <v>108</v>
      </c>
      <c r="N150" s="128">
        <v>35.369112177658721</v>
      </c>
      <c r="O150" s="128">
        <v>3.8139510919417932E-2</v>
      </c>
      <c r="P150" s="128">
        <v>0.28242490629413908</v>
      </c>
      <c r="Q150" s="128">
        <v>5.6165684224362913</v>
      </c>
      <c r="R150" s="128">
        <v>0.94255617201432329</v>
      </c>
      <c r="S150" s="128">
        <v>0.86079686619581552</v>
      </c>
      <c r="U150" s="138">
        <v>33.146170089104615</v>
      </c>
      <c r="V150" s="138">
        <v>2.6971718597841962E-2</v>
      </c>
      <c r="W150" s="138">
        <v>0.27178131140054879</v>
      </c>
      <c r="X150" s="138">
        <v>5.4080424124926534</v>
      </c>
      <c r="Y150" s="138">
        <v>0.94704488427472544</v>
      </c>
      <c r="Z150" s="138">
        <v>0.81718543383983877</v>
      </c>
      <c r="AB150" s="139">
        <v>36.525768669999998</v>
      </c>
      <c r="AC150" s="139">
        <v>5.7088581999999999E-2</v>
      </c>
      <c r="AD150" s="139">
        <v>0.26908756900000003</v>
      </c>
      <c r="AE150" s="139">
        <v>5.3548447809999997</v>
      </c>
      <c r="AF150" s="139">
        <v>0.94583334100000005</v>
      </c>
      <c r="AG150" s="139">
        <v>0.78850390000000004</v>
      </c>
    </row>
    <row r="151" spans="1:33">
      <c r="A151" s="120">
        <f>('Fouled-1'!A150+'Fouled-2'!A150)/2</f>
        <v>33.914828682467942</v>
      </c>
      <c r="B151" s="120">
        <f>('Fouled-1'!B150+'Fouled-2'!B150)/2</f>
        <v>3.3871127325519522E-2</v>
      </c>
      <c r="C151" s="120">
        <f>('Fouled-1'!C150+'Fouled-2'!C150)/2</f>
        <v>0.28313638130833663</v>
      </c>
      <c r="D151" s="120">
        <f>('Fouled-1'!D150+'Fouled-2'!D150)/2</f>
        <v>5.6304925627008551</v>
      </c>
      <c r="E151" s="120">
        <f>('Fouled-1'!E150+'Fouled-2'!E150)/2</f>
        <v>0.94264351754665032</v>
      </c>
      <c r="F151" s="120">
        <f>('Fouled-1'!F150+'Fouled-2'!F150)/2</f>
        <v>0.86354067159813996</v>
      </c>
      <c r="H151" s="135">
        <v>109</v>
      </c>
      <c r="N151" s="128">
        <v>35.379948911029359</v>
      </c>
      <c r="O151" s="128">
        <v>3.7744883337036024E-2</v>
      </c>
      <c r="P151" s="128">
        <v>0.2823411805875114</v>
      </c>
      <c r="Q151" s="128">
        <v>5.6149291571162392</v>
      </c>
      <c r="R151" s="128">
        <v>0.94261470623471344</v>
      </c>
      <c r="S151" s="128">
        <v>0.86054557108075991</v>
      </c>
      <c r="U151" s="138">
        <v>32.501285760765583</v>
      </c>
      <c r="V151" s="138">
        <v>2.3858913366476095E-2</v>
      </c>
      <c r="W151" s="138">
        <v>0.27279432066525533</v>
      </c>
      <c r="X151" s="138">
        <v>5.4279004175095036</v>
      </c>
      <c r="Y151" s="138">
        <v>0.9469131428863834</v>
      </c>
      <c r="Z151" s="138">
        <v>0.82023215485862444</v>
      </c>
      <c r="AB151" s="139">
        <v>36.598952939999997</v>
      </c>
      <c r="AC151" s="139">
        <v>5.7801193000000001E-2</v>
      </c>
      <c r="AD151" s="139">
        <v>0.26993859100000001</v>
      </c>
      <c r="AE151" s="139">
        <v>5.3720302860000002</v>
      </c>
      <c r="AF151" s="139">
        <v>0.94546169700000005</v>
      </c>
      <c r="AG151" s="139">
        <v>0.79101664900000002</v>
      </c>
    </row>
    <row r="152" spans="1:33">
      <c r="A152" s="120">
        <f>('Fouled-1'!A151+'Fouled-2'!A151)/2</f>
        <v>34.197982823426031</v>
      </c>
      <c r="B152" s="120">
        <f>('Fouled-1'!B151+'Fouled-2'!B151)/2</f>
        <v>3.4859080481896905E-2</v>
      </c>
      <c r="C152" s="120">
        <f>('Fouled-1'!C151+'Fouled-2'!C151)/2</f>
        <v>0.28272826900969517</v>
      </c>
      <c r="D152" s="120">
        <f>('Fouled-1'!D151+'Fouled-2'!D151)/2</f>
        <v>5.6225082934780772</v>
      </c>
      <c r="E152" s="120">
        <f>('Fouled-1'!E151+'Fouled-2'!E151)/2</f>
        <v>0.94272544933301439</v>
      </c>
      <c r="F152" s="120">
        <f>('Fouled-1'!F151+'Fouled-2'!F151)/2</f>
        <v>0.86232211439510498</v>
      </c>
      <c r="H152" s="135">
        <v>110</v>
      </c>
      <c r="N152" s="128">
        <v>34.957985696201973</v>
      </c>
      <c r="O152" s="128">
        <v>3.455415442984236E-2</v>
      </c>
      <c r="P152" s="128">
        <v>0.28251879509694988</v>
      </c>
      <c r="Q152" s="128">
        <v>5.6184058599823761</v>
      </c>
      <c r="R152" s="128">
        <v>0.94277602311634112</v>
      </c>
      <c r="S152" s="128">
        <v>0.86107840534899882</v>
      </c>
      <c r="U152" s="138">
        <v>32.191164021504605</v>
      </c>
      <c r="V152" s="138">
        <v>2.221639198993643E-2</v>
      </c>
      <c r="W152" s="138">
        <v>0.27304304976521465</v>
      </c>
      <c r="X152" s="138">
        <v>5.4327803229864191</v>
      </c>
      <c r="Y152" s="138">
        <v>0.94694761515397197</v>
      </c>
      <c r="Z152" s="138">
        <v>0.82093894382569488</v>
      </c>
      <c r="AB152" s="139">
        <v>36.113472719999997</v>
      </c>
      <c r="AC152" s="139">
        <v>5.5942509000000001E-2</v>
      </c>
      <c r="AD152" s="139">
        <v>0.26982429499999999</v>
      </c>
      <c r="AE152" s="139">
        <v>5.3693460330000002</v>
      </c>
      <c r="AF152" s="139">
        <v>0.94565717199999999</v>
      </c>
      <c r="AG152" s="139">
        <v>0.79060412700000005</v>
      </c>
    </row>
    <row r="153" spans="1:33">
      <c r="A153" s="120">
        <f>('Fouled-1'!A152+'Fouled-2'!A152)/2</f>
        <v>34.401401874712889</v>
      </c>
      <c r="B153" s="120">
        <f>('Fouled-1'!B152+'Fouled-2'!B152)/2</f>
        <v>3.6411071747527668E-2</v>
      </c>
      <c r="C153" s="120">
        <f>('Fouled-1'!C152+'Fouled-2'!C152)/2</f>
        <v>0.28307944690641074</v>
      </c>
      <c r="D153" s="120">
        <f>('Fouled-1'!D152+'Fouled-2'!D152)/2</f>
        <v>5.629381882526884</v>
      </c>
      <c r="E153" s="120">
        <f>('Fouled-1'!E152+'Fouled-2'!E152)/2</f>
        <v>0.9424870534716403</v>
      </c>
      <c r="F153" s="120">
        <f>('Fouled-1'!F152+'Fouled-2'!F152)/2</f>
        <v>0.86337904673359622</v>
      </c>
      <c r="H153" s="135">
        <v>111</v>
      </c>
      <c r="N153" s="128">
        <v>35.087758327972253</v>
      </c>
      <c r="O153" s="128">
        <v>3.3310248430732478E-2</v>
      </c>
      <c r="P153" s="128">
        <v>0.28196219735302697</v>
      </c>
      <c r="Q153" s="128">
        <v>5.607512060608034</v>
      </c>
      <c r="R153" s="128">
        <v>0.94306938984833644</v>
      </c>
      <c r="S153" s="128">
        <v>0.85940920692791067</v>
      </c>
      <c r="U153" s="138">
        <v>32.434266869741045</v>
      </c>
      <c r="V153" s="138">
        <v>2.3446478353368213E-2</v>
      </c>
      <c r="W153" s="138">
        <v>0.27283527705410138</v>
      </c>
      <c r="X153" s="138">
        <v>5.4287078388025147</v>
      </c>
      <c r="Y153" s="138">
        <v>0.94693208708804111</v>
      </c>
      <c r="Z153" s="138">
        <v>0.82029750962027659</v>
      </c>
      <c r="AB153" s="139">
        <v>36.594905599999997</v>
      </c>
      <c r="AC153" s="139">
        <v>5.1087371999999999E-2</v>
      </c>
      <c r="AD153" s="139">
        <v>0.26932932300000001</v>
      </c>
      <c r="AE153" s="139">
        <v>5.3604477199999998</v>
      </c>
      <c r="AF153" s="139">
        <v>0.94617911099999996</v>
      </c>
      <c r="AG153" s="139">
        <v>0.78931447300000002</v>
      </c>
    </row>
    <row r="154" spans="1:33">
      <c r="A154" s="120">
        <f>('Fouled-1'!A153+'Fouled-2'!A153)/2</f>
        <v>33.851873212274171</v>
      </c>
      <c r="B154" s="120">
        <f>('Fouled-1'!B153+'Fouled-2'!B153)/2</f>
        <v>3.7497970445633397E-2</v>
      </c>
      <c r="C154" s="120">
        <f>('Fouled-1'!C153+'Fouled-2'!C153)/2</f>
        <v>0.28306131435020665</v>
      </c>
      <c r="D154" s="120">
        <f>('Fouled-1'!D153+'Fouled-2'!D153)/2</f>
        <v>5.6290271463887827</v>
      </c>
      <c r="E154" s="120">
        <f>('Fouled-1'!E153+'Fouled-2'!E153)/2</f>
        <v>0.94241722706361408</v>
      </c>
      <c r="F154" s="120">
        <f>('Fouled-1'!F153+'Fouled-2'!F153)/2</f>
        <v>0.86332295635352208</v>
      </c>
      <c r="H154" s="135">
        <v>112</v>
      </c>
      <c r="N154" s="128">
        <v>34.763150354514032</v>
      </c>
      <c r="O154" s="128">
        <v>3.2911832680625683E-2</v>
      </c>
      <c r="P154" s="128">
        <v>0.28273574332995677</v>
      </c>
      <c r="Q154" s="128">
        <v>5.6226546854210833</v>
      </c>
      <c r="R154" s="128">
        <v>0.94281397399537359</v>
      </c>
      <c r="S154" s="128">
        <v>0.8617302694592377</v>
      </c>
      <c r="U154" s="138">
        <v>32.843414597897741</v>
      </c>
      <c r="V154" s="138">
        <v>2.5450676085122637E-2</v>
      </c>
      <c r="W154" s="138">
        <v>0.27327911107660707</v>
      </c>
      <c r="X154" s="138">
        <v>5.4374087639762116</v>
      </c>
      <c r="Y154" s="138">
        <v>0.94662438278037597</v>
      </c>
      <c r="Z154" s="138">
        <v>0.82159659708244015</v>
      </c>
      <c r="AB154" s="139">
        <v>36.691353360000001</v>
      </c>
      <c r="AC154" s="139">
        <v>4.9121652000000002E-2</v>
      </c>
      <c r="AD154" s="139">
        <v>0.26956029100000001</v>
      </c>
      <c r="AE154" s="139">
        <v>5.364047963</v>
      </c>
      <c r="AF154" s="139">
        <v>0.94626492100000004</v>
      </c>
      <c r="AG154" s="139">
        <v>0.78983665800000002</v>
      </c>
    </row>
    <row r="155" spans="1:33">
      <c r="A155" s="120">
        <f>('Fouled-1'!A154+'Fouled-2'!A154)/2</f>
        <v>33.526810390815086</v>
      </c>
      <c r="B155" s="120">
        <f>('Fouled-1'!B154+'Fouled-2'!B154)/2</f>
        <v>3.6283726230938285E-2</v>
      </c>
      <c r="C155" s="120">
        <f>('Fouled-1'!C154+'Fouled-2'!C154)/2</f>
        <v>0.2833909503749395</v>
      </c>
      <c r="D155" s="120">
        <f>('Fouled-1'!D154+'Fouled-2'!D154)/2</f>
        <v>5.6354780638231148</v>
      </c>
      <c r="E155" s="120">
        <f>('Fouled-1'!E154+'Fouled-2'!E154)/2</f>
        <v>0.94238118380261904</v>
      </c>
      <c r="F155" s="120">
        <f>('Fouled-1'!F154+'Fouled-2'!F154)/2</f>
        <v>0.86430933966092405</v>
      </c>
      <c r="H155" s="135">
        <v>113</v>
      </c>
      <c r="N155" s="128">
        <v>34.84826750662593</v>
      </c>
      <c r="O155" s="128">
        <v>3.3746746200293623E-2</v>
      </c>
      <c r="P155" s="128">
        <v>0.28252000061298987</v>
      </c>
      <c r="Q155" s="128">
        <v>5.6184313605094225</v>
      </c>
      <c r="R155" s="128">
        <v>0.94283384881525711</v>
      </c>
      <c r="S155" s="128">
        <v>0.86108275666383238</v>
      </c>
      <c r="U155" s="138">
        <v>33.423978568090938</v>
      </c>
      <c r="V155" s="138">
        <v>3.0111760841785754E-2</v>
      </c>
      <c r="W155" s="138">
        <v>0.27165943334208986</v>
      </c>
      <c r="X155" s="138">
        <v>5.4056525343028934</v>
      </c>
      <c r="Y155" s="138">
        <v>0.94685604762177777</v>
      </c>
      <c r="Z155" s="138">
        <v>0.81680473229062012</v>
      </c>
      <c r="AB155" s="139">
        <v>36.949657209999998</v>
      </c>
      <c r="AC155" s="139">
        <v>4.5730864000000003E-2</v>
      </c>
      <c r="AD155" s="139">
        <v>0.26977860100000001</v>
      </c>
      <c r="AE155" s="139">
        <v>5.3685920830000002</v>
      </c>
      <c r="AF155" s="139">
        <v>0.94642955500000003</v>
      </c>
      <c r="AG155" s="139">
        <v>0.79050506899999995</v>
      </c>
    </row>
    <row r="156" spans="1:33">
      <c r="A156" s="120">
        <f>('Fouled-1'!A155+'Fouled-2'!A155)/2</f>
        <v>33.548098378244347</v>
      </c>
      <c r="B156" s="120">
        <f>('Fouled-1'!B155+'Fouled-2'!B155)/2</f>
        <v>3.5204402775908208E-2</v>
      </c>
      <c r="C156" s="120">
        <f>('Fouled-1'!C155+'Fouled-2'!C155)/2</f>
        <v>0.28328643921864527</v>
      </c>
      <c r="D156" s="120">
        <f>('Fouled-1'!D155+'Fouled-2'!D155)/2</f>
        <v>5.6334316433844389</v>
      </c>
      <c r="E156" s="120">
        <f>('Fouled-1'!E155+'Fouled-2'!E155)/2</f>
        <v>0.94249535887892411</v>
      </c>
      <c r="F156" s="120">
        <f>('Fouled-1'!F155+'Fouled-2'!F155)/2</f>
        <v>0.86399384636552368</v>
      </c>
      <c r="H156" s="135">
        <v>114</v>
      </c>
      <c r="N156" s="128">
        <v>34.290494414185666</v>
      </c>
      <c r="O156" s="128">
        <v>3.2630723624277436E-2</v>
      </c>
      <c r="P156" s="128">
        <v>0.2838803995819052</v>
      </c>
      <c r="Q156" s="128">
        <v>5.6450570516932146</v>
      </c>
      <c r="R156" s="128">
        <v>0.94241248530128985</v>
      </c>
      <c r="S156" s="128">
        <v>0.86516333906499077</v>
      </c>
      <c r="U156" s="138">
        <v>33.53566121663988</v>
      </c>
      <c r="V156" s="138">
        <v>3.007446912566715E-2</v>
      </c>
      <c r="W156" s="138">
        <v>0.27074211201044163</v>
      </c>
      <c r="X156" s="138">
        <v>5.38766292806541</v>
      </c>
      <c r="Y156" s="138">
        <v>0.94718561842316085</v>
      </c>
      <c r="Z156" s="138">
        <v>0.81407755978427354</v>
      </c>
      <c r="AB156" s="139">
        <v>36.130882509999999</v>
      </c>
      <c r="AC156" s="139">
        <v>5.0541098999999999E-2</v>
      </c>
      <c r="AD156" s="139">
        <v>0.26946820799999999</v>
      </c>
      <c r="AE156" s="139">
        <v>5.3631341409999997</v>
      </c>
      <c r="AF156" s="139">
        <v>0.94615406099999999</v>
      </c>
      <c r="AG156" s="139">
        <v>0.789703771</v>
      </c>
    </row>
    <row r="157" spans="1:33">
      <c r="A157" s="120">
        <f>('Fouled-1'!A156+'Fouled-2'!A156)/2</f>
        <v>34.07343809571789</v>
      </c>
      <c r="B157" s="120">
        <f>('Fouled-1'!B156+'Fouled-2'!B156)/2</f>
        <v>3.2738926596197857E-2</v>
      </c>
      <c r="C157" s="120">
        <f>('Fouled-1'!C156+'Fouled-2'!C156)/2</f>
        <v>0.28309321430500478</v>
      </c>
      <c r="D157" s="120">
        <f>('Fouled-1'!D156+'Fouled-2'!D156)/2</f>
        <v>5.6296514946172076</v>
      </c>
      <c r="E157" s="120">
        <f>('Fouled-1'!E156+'Fouled-2'!E156)/2</f>
        <v>0.94274075569881166</v>
      </c>
      <c r="F157" s="120">
        <f>('Fouled-1'!F156+'Fouled-2'!F156)/2</f>
        <v>0.86341840311640095</v>
      </c>
      <c r="H157" s="135">
        <v>115</v>
      </c>
      <c r="N157" s="128">
        <v>34.320527155808151</v>
      </c>
      <c r="O157" s="128">
        <v>3.2707275326237309E-2</v>
      </c>
      <c r="P157" s="128">
        <v>0.28317877870477459</v>
      </c>
      <c r="Q157" s="128">
        <v>5.6313262070072296</v>
      </c>
      <c r="R157" s="128">
        <v>0.94266564378436013</v>
      </c>
      <c r="S157" s="128">
        <v>0.86305936057683075</v>
      </c>
      <c r="U157" s="138">
        <v>33.626522644256369</v>
      </c>
      <c r="V157" s="138">
        <v>3.1194224783935767E-2</v>
      </c>
      <c r="W157" s="138">
        <v>0.27001343293713176</v>
      </c>
      <c r="X157" s="138">
        <v>5.3733712886411276</v>
      </c>
      <c r="Y157" s="138">
        <v>0.94735572287965286</v>
      </c>
      <c r="Z157" s="138">
        <v>0.81192052115604318</v>
      </c>
      <c r="AB157" s="139">
        <v>36.314322869999998</v>
      </c>
      <c r="AC157" s="139">
        <v>5.1812727000000003E-2</v>
      </c>
      <c r="AD157" s="139">
        <v>0.26997162299999999</v>
      </c>
      <c r="AE157" s="139">
        <v>5.3724202720000003</v>
      </c>
      <c r="AF157" s="139">
        <v>0.94590903500000001</v>
      </c>
      <c r="AG157" s="139">
        <v>0.79104467899999997</v>
      </c>
    </row>
    <row r="158" spans="1:33">
      <c r="A158" s="120">
        <f>('Fouled-1'!A157+'Fouled-2'!A157)/2</f>
        <v>34.110954998553765</v>
      </c>
      <c r="B158" s="120">
        <f>('Fouled-1'!B157+'Fouled-2'!B157)/2</f>
        <v>3.1615425441175959E-2</v>
      </c>
      <c r="C158" s="120">
        <f>('Fouled-1'!C157+'Fouled-2'!C157)/2</f>
        <v>0.28270727945195073</v>
      </c>
      <c r="D158" s="120">
        <f>('Fouled-1'!D157+'Fouled-2'!D157)/2</f>
        <v>5.6220972105808853</v>
      </c>
      <c r="E158" s="120">
        <f>('Fouled-1'!E157+'Fouled-2'!E157)/2</f>
        <v>0.94296158906660521</v>
      </c>
      <c r="F158" s="120">
        <f>('Fouled-1'!F157+'Fouled-2'!F157)/2</f>
        <v>0.8622581116708492</v>
      </c>
      <c r="H158" s="135">
        <v>116</v>
      </c>
      <c r="N158" s="128">
        <v>34.153780621574484</v>
      </c>
      <c r="O158" s="128">
        <v>3.2847075514982352E-2</v>
      </c>
      <c r="P158" s="128">
        <v>0.2841087628180653</v>
      </c>
      <c r="Q158" s="128">
        <v>5.6495239553700207</v>
      </c>
      <c r="R158" s="128">
        <v>0.94231195439184812</v>
      </c>
      <c r="S158" s="128">
        <v>0.86584914668256818</v>
      </c>
      <c r="U158" s="138">
        <v>33.229955826101445</v>
      </c>
      <c r="V158" s="138">
        <v>2.97806914110701E-2</v>
      </c>
      <c r="W158" s="138">
        <v>0.27150748756844356</v>
      </c>
      <c r="X158" s="138">
        <v>5.4026710229873833</v>
      </c>
      <c r="Y158" s="138">
        <v>0.94693299832473699</v>
      </c>
      <c r="Z158" s="138">
        <v>0.81632495665032567</v>
      </c>
      <c r="AB158" s="139">
        <v>35.98486647</v>
      </c>
      <c r="AC158" s="139">
        <v>5.4152945000000001E-2</v>
      </c>
      <c r="AD158" s="139">
        <v>0.27001915300000001</v>
      </c>
      <c r="AE158" s="139">
        <v>5.3731297549999999</v>
      </c>
      <c r="AF158" s="139">
        <v>0.94569079499999997</v>
      </c>
      <c r="AG158" s="139">
        <v>0.79115482100000001</v>
      </c>
    </row>
    <row r="159" spans="1:33">
      <c r="A159" s="120">
        <f>('Fouled-1'!A158+'Fouled-2'!A158)/2</f>
        <v>34.078020719555298</v>
      </c>
      <c r="B159" s="120">
        <f>('Fouled-1'!B158+'Fouled-2'!B158)/2</f>
        <v>3.1402191777673644E-2</v>
      </c>
      <c r="C159" s="120">
        <f>('Fouled-1'!C158+'Fouled-2'!C158)/2</f>
        <v>0.28236878592827019</v>
      </c>
      <c r="D159" s="120">
        <f>('Fouled-1'!D158+'Fouled-2'!D158)/2</f>
        <v>5.6154717680031183</v>
      </c>
      <c r="E159" s="120">
        <f>('Fouled-1'!E158+'Fouled-2'!E158)/2</f>
        <v>0.94310102594302425</v>
      </c>
      <c r="F159" s="120">
        <f>('Fouled-1'!F158+'Fouled-2'!F158)/2</f>
        <v>0.86124459062243375</v>
      </c>
      <c r="H159" s="135">
        <v>117</v>
      </c>
      <c r="N159" s="128">
        <v>34.555463353794551</v>
      </c>
      <c r="O159" s="128">
        <v>3.5485795493828617E-2</v>
      </c>
      <c r="P159" s="128">
        <v>0.28385092673306261</v>
      </c>
      <c r="Q159" s="128">
        <v>5.6444784364194582</v>
      </c>
      <c r="R159" s="128">
        <v>0.9422199206897317</v>
      </c>
      <c r="S159" s="128">
        <v>0.86507583346861971</v>
      </c>
      <c r="U159" s="138">
        <v>32.950395912666735</v>
      </c>
      <c r="V159" s="138">
        <v>3.0519858936911084E-2</v>
      </c>
      <c r="W159" s="138">
        <v>0.272740967325242</v>
      </c>
      <c r="X159" s="138">
        <v>5.4268522364167282</v>
      </c>
      <c r="Y159" s="138">
        <v>0.94643742748081316</v>
      </c>
      <c r="Z159" s="138">
        <v>0.81994853344432683</v>
      </c>
      <c r="AB159" s="139">
        <v>36.688796660000001</v>
      </c>
      <c r="AC159" s="139">
        <v>5.2392234000000003E-2</v>
      </c>
      <c r="AD159" s="139">
        <v>0.27149991099999998</v>
      </c>
      <c r="AE159" s="139">
        <v>5.4028527649999996</v>
      </c>
      <c r="AF159" s="139">
        <v>0.94531209699999996</v>
      </c>
      <c r="AG159" s="139">
        <v>0.79554540699999998</v>
      </c>
    </row>
    <row r="160" spans="1:33">
      <c r="A160" s="120">
        <f>('Fouled-1'!A159+'Fouled-2'!A159)/2</f>
        <v>34.109830127690586</v>
      </c>
      <c r="B160" s="120">
        <f>('Fouled-1'!B159+'Fouled-2'!B159)/2</f>
        <v>3.1846315621868938E-2</v>
      </c>
      <c r="C160" s="120">
        <f>('Fouled-1'!C159+'Fouled-2'!C159)/2</f>
        <v>0.28264597336213548</v>
      </c>
      <c r="D160" s="120">
        <f>('Fouled-1'!D159+'Fouled-2'!D159)/2</f>
        <v>5.6208974313536419</v>
      </c>
      <c r="E160" s="120">
        <f>('Fouled-1'!E159+'Fouled-2'!E159)/2</f>
        <v>0.94296796668128624</v>
      </c>
      <c r="F160" s="120">
        <f>('Fouled-1'!F159+'Fouled-2'!F159)/2</f>
        <v>0.86207762130393051</v>
      </c>
      <c r="H160" s="135">
        <v>118</v>
      </c>
      <c r="N160" s="128">
        <v>34.525262476163846</v>
      </c>
      <c r="O160" s="128">
        <v>3.5784360871997767E-2</v>
      </c>
      <c r="P160" s="128">
        <v>0.28418565886419822</v>
      </c>
      <c r="Q160" s="128">
        <v>5.6510312732225403</v>
      </c>
      <c r="R160" s="128">
        <v>0.94207636866720013</v>
      </c>
      <c r="S160" s="128">
        <v>0.86607953762455425</v>
      </c>
      <c r="U160" s="138">
        <v>33.017322874958865</v>
      </c>
      <c r="V160" s="138">
        <v>3.1196007489482092E-2</v>
      </c>
      <c r="W160" s="138">
        <v>0.27219827840573363</v>
      </c>
      <c r="X160" s="138">
        <v>5.416215748033272</v>
      </c>
      <c r="Y160" s="138">
        <v>0.94658269671227924</v>
      </c>
      <c r="Z160" s="138">
        <v>0.81836546773055907</v>
      </c>
      <c r="AB160" s="139">
        <v>36.366443840000002</v>
      </c>
      <c r="AC160" s="139">
        <v>5.3125062000000001E-2</v>
      </c>
      <c r="AD160" s="139">
        <v>0.27147663300000002</v>
      </c>
      <c r="AE160" s="139">
        <v>5.4019633569999996</v>
      </c>
      <c r="AF160" s="139">
        <v>0.94526965399999996</v>
      </c>
      <c r="AG160" s="139">
        <v>0.79541298100000002</v>
      </c>
    </row>
    <row r="161" spans="1:33">
      <c r="A161" s="120">
        <f>('Fouled-1'!A160+'Fouled-2'!A160)/2</f>
        <v>33.721331268426169</v>
      </c>
      <c r="B161" s="120">
        <f>('Fouled-1'!B160+'Fouled-2'!B160)/2</f>
        <v>2.9753350181374365E-2</v>
      </c>
      <c r="C161" s="120">
        <f>('Fouled-1'!C160+'Fouled-2'!C160)/2</f>
        <v>0.28315380133686918</v>
      </c>
      <c r="D161" s="120">
        <f>('Fouled-1'!D160+'Fouled-2'!D160)/2</f>
        <v>5.6308369389536139</v>
      </c>
      <c r="E161" s="120">
        <f>('Fouled-1'!E160+'Fouled-2'!E160)/2</f>
        <v>0.94292869527999945</v>
      </c>
      <c r="F161" s="120">
        <f>('Fouled-1'!F160+'Fouled-2'!F160)/2</f>
        <v>0.86360305256038683</v>
      </c>
      <c r="H161" s="135">
        <v>119</v>
      </c>
      <c r="N161" s="128">
        <v>34.403318145939885</v>
      </c>
      <c r="O161" s="128">
        <v>3.5918244027562579E-2</v>
      </c>
      <c r="P161" s="128">
        <v>0.28408591177163534</v>
      </c>
      <c r="Q161" s="128">
        <v>5.6490793061453424</v>
      </c>
      <c r="R161" s="128">
        <v>0.94210391005464333</v>
      </c>
      <c r="S161" s="128">
        <v>0.86578038362398302</v>
      </c>
      <c r="U161" s="138">
        <v>33.136043975578218</v>
      </c>
      <c r="V161" s="138">
        <v>2.835607761970356E-2</v>
      </c>
      <c r="W161" s="138">
        <v>0.27122529497203729</v>
      </c>
      <c r="X161" s="138">
        <v>5.3971392228113482</v>
      </c>
      <c r="Y161" s="138">
        <v>0.94713575441274522</v>
      </c>
      <c r="Z161" s="138">
        <v>0.81553158674791937</v>
      </c>
      <c r="AB161" s="139">
        <v>36.390189999999997</v>
      </c>
      <c r="AC161" s="139">
        <v>5.4868660999999999E-2</v>
      </c>
      <c r="AD161" s="139">
        <v>0.27154825399999999</v>
      </c>
      <c r="AE161" s="139">
        <v>5.4039311129999996</v>
      </c>
      <c r="AF161" s="139">
        <v>0.94512996699999996</v>
      </c>
      <c r="AG161" s="139">
        <v>0.79567903699999998</v>
      </c>
    </row>
    <row r="162" spans="1:33" ht="16.5" thickBot="1">
      <c r="A162" s="120">
        <f>('Fouled-1'!A161+'Fouled-2'!A161)/2</f>
        <v>33.868006849532172</v>
      </c>
      <c r="B162" s="120">
        <f>('Fouled-1'!B161+'Fouled-2'!B161)/2</f>
        <v>3.2904887360317679E-2</v>
      </c>
      <c r="C162" s="120">
        <f>('Fouled-1'!C161+'Fouled-2'!C161)/2</f>
        <v>0.28223907788598879</v>
      </c>
      <c r="D162" s="120">
        <f>('Fouled-1'!D161+'Fouled-2'!D161)/2</f>
        <v>5.6129314700738675</v>
      </c>
      <c r="E162" s="120">
        <f>('Fouled-1'!E161+'Fouled-2'!E161)/2</f>
        <v>0.94304230554903556</v>
      </c>
      <c r="F162" s="120">
        <f>('Fouled-1'!F161+'Fouled-2'!F161)/2</f>
        <v>0.86085869880812438</v>
      </c>
      <c r="H162" s="136">
        <v>120</v>
      </c>
      <c r="N162" s="128">
        <v>34.393443354249698</v>
      </c>
      <c r="O162" s="128">
        <v>4.0149390218683113E-2</v>
      </c>
      <c r="P162" s="128">
        <v>0.28282866107441063</v>
      </c>
      <c r="Q162" s="128">
        <v>5.624470837710458</v>
      </c>
      <c r="R162" s="128">
        <v>0.94226584681072012</v>
      </c>
      <c r="S162" s="128">
        <v>0.86200787921502675</v>
      </c>
      <c r="U162" s="138">
        <v>33.161739859272508</v>
      </c>
      <c r="V162" s="138">
        <v>2.6932491295991616E-2</v>
      </c>
      <c r="W162" s="138">
        <v>0.27138926127401097</v>
      </c>
      <c r="X162" s="138">
        <v>5.400349115481335</v>
      </c>
      <c r="Y162" s="138">
        <v>0.94717952775604997</v>
      </c>
      <c r="Z162" s="138">
        <v>0.81607588715166157</v>
      </c>
      <c r="AB162" s="139">
        <v>35.98483409</v>
      </c>
      <c r="AC162" s="139">
        <v>5.3617348000000002E-2</v>
      </c>
      <c r="AD162" s="139">
        <v>0.27171890399999998</v>
      </c>
      <c r="AE162" s="139">
        <v>5.4063642950000004</v>
      </c>
      <c r="AF162" s="139">
        <v>0.945133589</v>
      </c>
      <c r="AG162" s="139">
        <v>0.79606176900000003</v>
      </c>
    </row>
    <row r="163" spans="1:33">
      <c r="A163" s="120">
        <f>('Fouled-1'!A162+'Fouled-2'!A162)/2</f>
        <v>34.220370566343206</v>
      </c>
      <c r="B163" s="120">
        <f>('Fouled-1'!B162+'Fouled-2'!B162)/2</f>
        <v>3.8337282420180821E-2</v>
      </c>
      <c r="C163" s="120">
        <f>('Fouled-1'!C162+'Fouled-2'!C162)/2</f>
        <v>0.28091517149113576</v>
      </c>
      <c r="D163" s="120">
        <f>('Fouled-1'!D162+'Fouled-2'!D162)/2</f>
        <v>5.587013192951412</v>
      </c>
      <c r="E163" s="120">
        <f>('Fouled-1'!E162+'Fouled-2'!E162)/2</f>
        <v>0.94314382609823311</v>
      </c>
      <c r="F163" s="120">
        <f>('Fouled-1'!F162+'Fouled-2'!F162)/2</f>
        <v>0.85688285364752503</v>
      </c>
      <c r="N163" s="128">
        <v>34.36522896148275</v>
      </c>
      <c r="O163" s="128">
        <v>3.8670581493219433E-2</v>
      </c>
      <c r="P163" s="128">
        <v>0.28256004894910469</v>
      </c>
      <c r="Q163" s="128">
        <v>5.6192156518072274</v>
      </c>
      <c r="R163" s="128">
        <v>0.94247043759349514</v>
      </c>
      <c r="S163" s="128">
        <v>0.86120320150034202</v>
      </c>
      <c r="U163" s="138">
        <v>32.941561888947724</v>
      </c>
      <c r="V163" s="138">
        <v>2.4021361168764681E-2</v>
      </c>
      <c r="W163" s="138">
        <v>0.27241599511747366</v>
      </c>
      <c r="X163" s="138">
        <v>5.4204860654151492</v>
      </c>
      <c r="Y163" s="138">
        <v>0.94703450870099237</v>
      </c>
      <c r="Z163" s="138">
        <v>0.81908547517911567</v>
      </c>
      <c r="AB163" s="137">
        <f>AVERAGE(AB2:AB162)</f>
        <v>35.437471761925465</v>
      </c>
      <c r="AC163" s="137">
        <f>AVERAGE(AC2:AC162)</f>
        <v>0.10911861561490684</v>
      </c>
    </row>
    <row r="164" spans="1:33">
      <c r="A164" s="137">
        <f>AVERAGE(A3:A163)</f>
        <v>34.159210376908582</v>
      </c>
      <c r="B164" s="137">
        <f>AVERAGE(B3:B163)</f>
        <v>8.2989594384226928E-2</v>
      </c>
      <c r="C164" s="120"/>
      <c r="D164" s="120"/>
      <c r="E164" s="120"/>
      <c r="F164" s="161"/>
      <c r="N164" s="137">
        <f>AVERAGE(N3:N163)</f>
        <v>34.451904240027311</v>
      </c>
      <c r="O164" s="137">
        <f>AVERAGE(O3:O163)</f>
        <v>7.9714804926301189E-2</v>
      </c>
      <c r="S164" s="137">
        <f>AVERAGE(S3:S163)</f>
        <v>0.82501580806890729</v>
      </c>
      <c r="U164" s="137">
        <f>AVERAGE(U3:U163)</f>
        <v>33.35322830129838</v>
      </c>
      <c r="V164" s="137">
        <f>AVERAGE(V3:V163)</f>
        <v>5.0194533284292728E-2</v>
      </c>
    </row>
    <row r="165" spans="1:33">
      <c r="A165" s="120"/>
      <c r="B165" s="120"/>
      <c r="C165" s="120"/>
      <c r="D165" s="120"/>
      <c r="E165" s="120"/>
      <c r="F165" s="120"/>
    </row>
    <row r="166" spans="1:33">
      <c r="A166" s="120"/>
      <c r="B166" s="120"/>
      <c r="C166" s="120"/>
      <c r="D166" s="120"/>
      <c r="E166" s="120"/>
      <c r="F166" s="120"/>
    </row>
    <row r="167" spans="1:33">
      <c r="A167" s="120"/>
      <c r="B167" s="120"/>
      <c r="C167" s="120"/>
      <c r="D167" s="120"/>
      <c r="E167" s="120"/>
      <c r="F167" s="120"/>
    </row>
    <row r="168" spans="1:33">
      <c r="A168" s="120"/>
      <c r="B168" s="120"/>
      <c r="C168" s="120"/>
      <c r="D168" s="120"/>
      <c r="E168" s="120"/>
      <c r="F168" s="120"/>
    </row>
    <row r="169" spans="1:33">
      <c r="A169" s="120"/>
      <c r="B169" s="120"/>
      <c r="C169" s="120"/>
      <c r="D169" s="120"/>
      <c r="E169" s="120"/>
      <c r="F169" s="120"/>
    </row>
    <row r="170" spans="1:33">
      <c r="A170" s="120"/>
      <c r="B170" s="120"/>
      <c r="C170" s="120"/>
      <c r="D170" s="120"/>
      <c r="E170" s="120"/>
      <c r="F170" s="120"/>
    </row>
    <row r="171" spans="1:33">
      <c r="A171" s="120"/>
      <c r="B171" s="120"/>
      <c r="C171" s="120"/>
      <c r="D171" s="120"/>
      <c r="E171" s="120"/>
      <c r="F171" s="120"/>
    </row>
    <row r="172" spans="1:33">
      <c r="A172" s="120"/>
      <c r="B172" s="120"/>
      <c r="C172" s="120"/>
      <c r="D172" s="120"/>
      <c r="E172" s="120"/>
      <c r="F172" s="120"/>
    </row>
    <row r="173" spans="1:33">
      <c r="A173" s="120"/>
      <c r="B173" s="120"/>
      <c r="C173" s="120"/>
      <c r="D173" s="120"/>
      <c r="E173" s="120"/>
      <c r="F173" s="120"/>
    </row>
    <row r="174" spans="1:33">
      <c r="A174" s="120"/>
      <c r="B174" s="120"/>
      <c r="C174" s="120"/>
      <c r="D174" s="120"/>
      <c r="E174" s="120"/>
      <c r="F174" s="120"/>
    </row>
    <row r="175" spans="1:33">
      <c r="A175" s="120"/>
      <c r="B175" s="120"/>
      <c r="C175" s="120"/>
      <c r="D175" s="120"/>
      <c r="E175" s="120"/>
      <c r="F175" s="120"/>
    </row>
    <row r="176" spans="1:33">
      <c r="A176" s="120"/>
      <c r="B176" s="120"/>
      <c r="C176" s="120"/>
      <c r="D176" s="120"/>
      <c r="E176" s="120"/>
      <c r="F176" s="120"/>
    </row>
    <row r="177" spans="1:6">
      <c r="A177" s="120"/>
      <c r="B177" s="120"/>
      <c r="C177" s="120"/>
      <c r="D177" s="120"/>
      <c r="E177" s="120"/>
      <c r="F177" s="120"/>
    </row>
    <row r="178" spans="1:6">
      <c r="A178" s="120"/>
      <c r="B178" s="120"/>
      <c r="C178" s="120"/>
      <c r="D178" s="120"/>
      <c r="E178" s="120"/>
      <c r="F178" s="120"/>
    </row>
    <row r="179" spans="1:6">
      <c r="A179" s="120"/>
      <c r="B179" s="120"/>
      <c r="C179" s="120"/>
      <c r="D179" s="120"/>
      <c r="E179" s="120"/>
      <c r="F179" s="120"/>
    </row>
    <row r="180" spans="1:6">
      <c r="A180" s="120"/>
      <c r="B180" s="120"/>
      <c r="C180" s="120"/>
      <c r="D180" s="120"/>
      <c r="E180" s="120"/>
      <c r="F180" s="120"/>
    </row>
    <row r="181" spans="1:6">
      <c r="A181" s="120"/>
      <c r="B181" s="120"/>
      <c r="C181" s="120"/>
      <c r="D181" s="120"/>
      <c r="E181" s="120"/>
      <c r="F181" s="120"/>
    </row>
    <row r="182" spans="1:6">
      <c r="A182" s="120"/>
      <c r="B182" s="120"/>
      <c r="C182" s="120"/>
      <c r="D182" s="120"/>
      <c r="E182" s="120"/>
      <c r="F182" s="120"/>
    </row>
    <row r="183" spans="1:6">
      <c r="A183" s="120"/>
      <c r="B183" s="120"/>
      <c r="C183" s="120"/>
      <c r="D183" s="120"/>
      <c r="E183" s="120"/>
      <c r="F183" s="120"/>
    </row>
    <row r="184" spans="1:6">
      <c r="A184" s="120"/>
      <c r="B184" s="120"/>
      <c r="C184" s="120"/>
      <c r="D184" s="120"/>
      <c r="E184" s="120"/>
      <c r="F184" s="120"/>
    </row>
    <row r="185" spans="1:6">
      <c r="A185" s="120"/>
      <c r="B185" s="120"/>
      <c r="C185" s="120"/>
      <c r="D185" s="120"/>
      <c r="E185" s="120"/>
      <c r="F185" s="120"/>
    </row>
    <row r="186" spans="1:6">
      <c r="A186" s="120"/>
      <c r="B186" s="120"/>
      <c r="C186" s="120"/>
      <c r="D186" s="120"/>
      <c r="E186" s="120"/>
      <c r="F186" s="120"/>
    </row>
    <row r="187" spans="1:6">
      <c r="A187" s="120"/>
      <c r="B187" s="120"/>
      <c r="C187" s="120"/>
      <c r="D187" s="120"/>
      <c r="E187" s="120"/>
      <c r="F187" s="120"/>
    </row>
    <row r="188" spans="1:6">
      <c r="A188" s="120"/>
      <c r="B188" s="120"/>
      <c r="C188" s="120"/>
      <c r="D188" s="120"/>
      <c r="E188" s="120"/>
      <c r="F188" s="120"/>
    </row>
    <row r="189" spans="1:6">
      <c r="A189" s="120"/>
      <c r="B189" s="120"/>
      <c r="C189" s="120"/>
      <c r="D189" s="120"/>
      <c r="E189" s="120"/>
      <c r="F189" s="120"/>
    </row>
    <row r="190" spans="1:6">
      <c r="A190" s="120"/>
      <c r="B190" s="120"/>
      <c r="C190" s="120"/>
      <c r="D190" s="120"/>
      <c r="E190" s="120"/>
      <c r="F190" s="120"/>
    </row>
    <row r="191" spans="1:6">
      <c r="A191" s="120"/>
      <c r="B191" s="120"/>
      <c r="C191" s="120"/>
      <c r="D191" s="120"/>
      <c r="E191" s="120"/>
      <c r="F191" s="120"/>
    </row>
    <row r="192" spans="1:6">
      <c r="A192" s="120"/>
      <c r="B192" s="120"/>
      <c r="C192" s="120"/>
      <c r="D192" s="120"/>
      <c r="E192" s="120"/>
      <c r="F192" s="120"/>
    </row>
    <row r="193" spans="1:6">
      <c r="A193" s="120"/>
      <c r="B193" s="120"/>
      <c r="C193" s="120"/>
      <c r="D193" s="120"/>
      <c r="E193" s="120"/>
      <c r="F193" s="120"/>
    </row>
    <row r="194" spans="1:6">
      <c r="A194" s="120"/>
      <c r="B194" s="120"/>
      <c r="C194" s="120"/>
      <c r="D194" s="120"/>
      <c r="E194" s="120"/>
      <c r="F194" s="120"/>
    </row>
    <row r="195" spans="1:6">
      <c r="A195" s="120"/>
      <c r="B195" s="120"/>
      <c r="C195" s="120"/>
      <c r="D195" s="120"/>
      <c r="E195" s="120"/>
      <c r="F195" s="120"/>
    </row>
    <row r="196" spans="1:6">
      <c r="A196" s="120"/>
      <c r="B196" s="120"/>
      <c r="C196" s="120"/>
      <c r="D196" s="120"/>
      <c r="E196" s="120"/>
      <c r="F196" s="120"/>
    </row>
    <row r="197" spans="1:6">
      <c r="A197" s="120"/>
      <c r="B197" s="120"/>
      <c r="C197" s="120"/>
      <c r="D197" s="120"/>
      <c r="E197" s="120"/>
      <c r="F197" s="120"/>
    </row>
    <row r="198" spans="1:6">
      <c r="A198" s="120"/>
      <c r="B198" s="120"/>
      <c r="C198" s="120"/>
      <c r="D198" s="120"/>
      <c r="E198" s="120"/>
      <c r="F198" s="1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volt</vt:lpstr>
      <vt:lpstr>angles</vt:lpstr>
      <vt:lpstr>Sheet1</vt:lpstr>
      <vt:lpstr>Fouled-1</vt:lpstr>
      <vt:lpstr>Fouled-2</vt:lpstr>
      <vt:lpstr>Average Values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Cottin</dc:creator>
  <cp:lastModifiedBy>Snow3</cp:lastModifiedBy>
  <dcterms:created xsi:type="dcterms:W3CDTF">2012-07-11T15:09:56Z</dcterms:created>
  <dcterms:modified xsi:type="dcterms:W3CDTF">2020-07-13T20:07:04Z</dcterms:modified>
</cp:coreProperties>
</file>