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jkluttrull/Library/Mobile Documents/com~apple~CloudDocs/Documents/MAESTRO Glaucoma Study/FINAL/Submission 1/Final Maestro/"/>
    </mc:Choice>
  </mc:AlternateContent>
  <xr:revisionPtr revIDLastSave="0" documentId="8_{2675B70B-1C1E-024E-B6B7-AAF9D8539779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Treated" sheetId="1" r:id="rId1"/>
    <sheet name="Untreated" sheetId="3" r:id="rId2"/>
    <sheet name="Quick Stats" sheetId="2" r:id="rId3"/>
  </sheets>
  <definedNames>
    <definedName name="_xlnm._FilterDatabase" localSheetId="0" hidden="1">Treated!$A$1:$AQ$1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4" i="2" l="1"/>
  <c r="D23" i="2"/>
  <c r="D25" i="2"/>
  <c r="D26" i="2"/>
  <c r="C26" i="2"/>
  <c r="C25" i="2"/>
  <c r="C24" i="2"/>
  <c r="C23" i="2"/>
  <c r="F17" i="2"/>
  <c r="E17" i="2"/>
  <c r="F16" i="2"/>
  <c r="E16" i="2"/>
  <c r="F15" i="2"/>
  <c r="E15" i="2"/>
  <c r="F14" i="2"/>
  <c r="E14" i="2"/>
  <c r="F13" i="2"/>
  <c r="E13" i="2"/>
  <c r="F12" i="2"/>
  <c r="E12" i="2"/>
  <c r="F10" i="2"/>
  <c r="E10" i="2"/>
  <c r="D17" i="2"/>
  <c r="C17" i="2"/>
  <c r="D16" i="2"/>
  <c r="C16" i="2"/>
  <c r="D15" i="2"/>
  <c r="C15" i="2"/>
  <c r="D14" i="2"/>
  <c r="C14" i="2"/>
  <c r="D13" i="2"/>
  <c r="C13" i="2"/>
  <c r="D12" i="2"/>
  <c r="C12" i="2"/>
  <c r="E11" i="2"/>
  <c r="C11" i="2"/>
  <c r="D10" i="2"/>
  <c r="C10" i="2"/>
  <c r="D4" i="2"/>
  <c r="D3" i="2"/>
  <c r="C3" i="2"/>
  <c r="P62" i="1"/>
  <c r="O62" i="1"/>
  <c r="O61" i="1"/>
  <c r="P61" i="1"/>
  <c r="O3" i="1"/>
  <c r="P3" i="1"/>
  <c r="O4" i="1"/>
  <c r="P4" i="1"/>
  <c r="O5" i="1"/>
  <c r="P5" i="1"/>
  <c r="O6" i="1"/>
  <c r="P6" i="1"/>
  <c r="O7" i="1"/>
  <c r="P7" i="1"/>
  <c r="O8" i="1"/>
  <c r="P8" i="1"/>
  <c r="O9" i="1"/>
  <c r="P9" i="1"/>
  <c r="O10" i="1"/>
  <c r="P10" i="1"/>
  <c r="O11" i="1"/>
  <c r="P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O19" i="1"/>
  <c r="P19" i="1"/>
  <c r="O20" i="1"/>
  <c r="P20" i="1"/>
  <c r="O21" i="1"/>
  <c r="P21" i="1"/>
  <c r="O22" i="1"/>
  <c r="P22" i="1"/>
  <c r="O23" i="1"/>
  <c r="P23" i="1"/>
  <c r="O24" i="1"/>
  <c r="P24" i="1"/>
  <c r="O25" i="1"/>
  <c r="P25" i="1"/>
  <c r="O26" i="1"/>
  <c r="P26" i="1"/>
  <c r="O27" i="1"/>
  <c r="P27" i="1"/>
  <c r="O28" i="1"/>
  <c r="P28" i="1"/>
  <c r="O29" i="1"/>
  <c r="P29" i="1"/>
  <c r="O30" i="1"/>
  <c r="P30" i="1"/>
  <c r="O31" i="1"/>
  <c r="P31" i="1"/>
  <c r="O32" i="1"/>
  <c r="P32" i="1"/>
  <c r="O33" i="1"/>
  <c r="P33" i="1"/>
  <c r="O34" i="1"/>
  <c r="P34" i="1"/>
  <c r="O35" i="1"/>
  <c r="P35" i="1"/>
  <c r="O36" i="1"/>
  <c r="P36" i="1"/>
  <c r="O37" i="1"/>
  <c r="P37" i="1"/>
  <c r="O38" i="1"/>
  <c r="P38" i="1"/>
  <c r="O39" i="1"/>
  <c r="P39" i="1"/>
  <c r="O40" i="1"/>
  <c r="P40" i="1"/>
  <c r="O41" i="1"/>
  <c r="P41" i="1"/>
  <c r="O42" i="1"/>
  <c r="P42" i="1"/>
  <c r="O43" i="1"/>
  <c r="P43" i="1"/>
  <c r="O44" i="1"/>
  <c r="P44" i="1"/>
  <c r="O45" i="1"/>
  <c r="P45" i="1"/>
  <c r="O46" i="1"/>
  <c r="P46" i="1"/>
  <c r="O47" i="1"/>
  <c r="P47" i="1"/>
  <c r="O48" i="1"/>
  <c r="P48" i="1"/>
  <c r="O49" i="1"/>
  <c r="P49" i="1"/>
  <c r="O50" i="1"/>
  <c r="P50" i="1"/>
  <c r="O51" i="1"/>
  <c r="P51" i="1"/>
  <c r="O52" i="1"/>
  <c r="P52" i="1"/>
  <c r="O53" i="1"/>
  <c r="P53" i="1"/>
  <c r="O54" i="1"/>
  <c r="P54" i="1"/>
  <c r="O55" i="1"/>
  <c r="P55" i="1"/>
  <c r="O56" i="1"/>
  <c r="P56" i="1"/>
  <c r="O57" i="1"/>
  <c r="P57" i="1"/>
  <c r="O58" i="1"/>
  <c r="P58" i="1"/>
  <c r="O59" i="1"/>
  <c r="P59" i="1"/>
  <c r="O60" i="1"/>
  <c r="P60" i="1"/>
  <c r="P2" i="1"/>
  <c r="C4" i="2" s="1"/>
  <c r="O2" i="1"/>
  <c r="Q63" i="1"/>
  <c r="G63" i="1"/>
  <c r="H63" i="1"/>
  <c r="I63" i="1"/>
  <c r="J63" i="1"/>
  <c r="K63" i="1"/>
  <c r="R63" i="1"/>
  <c r="S63" i="1"/>
  <c r="T63" i="1"/>
  <c r="U63" i="1"/>
  <c r="W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AL63" i="1"/>
  <c r="AM63" i="1"/>
  <c r="G64" i="1"/>
  <c r="H64" i="1"/>
  <c r="I64" i="1"/>
  <c r="J64" i="1"/>
  <c r="K64" i="1"/>
  <c r="Q64" i="1"/>
  <c r="R64" i="1"/>
  <c r="S64" i="1"/>
  <c r="T64" i="1"/>
  <c r="U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G65" i="1"/>
  <c r="H65" i="1"/>
  <c r="I65" i="1"/>
  <c r="J65" i="1"/>
  <c r="K65" i="1"/>
  <c r="Q65" i="1"/>
  <c r="R65" i="1"/>
  <c r="S65" i="1"/>
  <c r="T65" i="1"/>
  <c r="U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G66" i="1"/>
  <c r="H66" i="1"/>
  <c r="I66" i="1"/>
  <c r="J66" i="1"/>
  <c r="K66" i="1"/>
  <c r="Q66" i="1"/>
  <c r="R66" i="1"/>
  <c r="S66" i="1"/>
  <c r="T66" i="1"/>
  <c r="U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F66" i="1"/>
  <c r="F65" i="1"/>
  <c r="F64" i="1"/>
  <c r="F63" i="1"/>
  <c r="O63" i="1" l="1"/>
  <c r="P63" i="1"/>
  <c r="P65" i="1"/>
  <c r="O65" i="1"/>
  <c r="P66" i="1"/>
  <c r="O66" i="1"/>
  <c r="P64" i="1"/>
  <c r="O64" i="1"/>
  <c r="F1048520" i="1"/>
</calcChain>
</file>

<file path=xl/sharedStrings.xml><?xml version="1.0" encoding="utf-8"?>
<sst xmlns="http://schemas.openxmlformats.org/spreadsheetml/2006/main" count="357" uniqueCount="237">
  <si>
    <t>Eye number</t>
  </si>
  <si>
    <t>Pt number</t>
  </si>
  <si>
    <t>Last name</t>
  </si>
  <si>
    <t>First Initial</t>
  </si>
  <si>
    <t>Age</t>
  </si>
  <si>
    <t>Male</t>
  </si>
  <si>
    <t>Female</t>
  </si>
  <si>
    <t>Phakic</t>
  </si>
  <si>
    <t>IOL</t>
  </si>
  <si>
    <t>AMD?</t>
  </si>
  <si>
    <t>Date first SDM</t>
  </si>
  <si>
    <t>Date entry</t>
  </si>
  <si>
    <t>Date last</t>
  </si>
  <si>
    <t>Initial VA 20/Final VA 20/Initial IOP</t>
  </si>
  <si>
    <t>Final IOP</t>
  </si>
  <si>
    <t>No. topicals</t>
  </si>
  <si>
    <t>Oral med?</t>
  </si>
  <si>
    <t>Gl Surg?</t>
  </si>
  <si>
    <t>Retinal Thickness avg start</t>
  </si>
  <si>
    <t>Avg Center thick start</t>
  </si>
  <si>
    <t>Mac Volume start</t>
  </si>
  <si>
    <t>NFL Avg Start</t>
  </si>
  <si>
    <t>Avg Retinal Thick End</t>
  </si>
  <si>
    <t>Center Thick End</t>
  </si>
  <si>
    <t>Mac Volume End</t>
  </si>
  <si>
    <t>Avg Ret Thick Trend</t>
  </si>
  <si>
    <t>Avg NFL trend</t>
  </si>
  <si>
    <t xml:space="preserve">GCC Trend </t>
  </si>
  <si>
    <t>Comments</t>
  </si>
  <si>
    <t>V</t>
  </si>
  <si>
    <t>G</t>
  </si>
  <si>
    <t>J</t>
  </si>
  <si>
    <t>B</t>
  </si>
  <si>
    <t>S</t>
  </si>
  <si>
    <t>250,8</t>
  </si>
  <si>
    <t>M</t>
  </si>
  <si>
    <t>F</t>
  </si>
  <si>
    <t>R</t>
  </si>
  <si>
    <t>T</t>
  </si>
  <si>
    <t>D</t>
  </si>
  <si>
    <t>L</t>
  </si>
  <si>
    <t>N</t>
  </si>
  <si>
    <t>A</t>
  </si>
  <si>
    <t>C</t>
  </si>
  <si>
    <t>OD</t>
  </si>
  <si>
    <t>OS</t>
  </si>
  <si>
    <t>NFL T-</t>
  </si>
  <si>
    <t>NFL T +</t>
  </si>
  <si>
    <t>GCC T -</t>
  </si>
  <si>
    <t>GCC Trend +</t>
  </si>
  <si>
    <t>Ret Thick Trend +</t>
  </si>
  <si>
    <t>Ret Thick Trend -</t>
  </si>
  <si>
    <t>GC Trend</t>
  </si>
  <si>
    <t>GC Trend +</t>
  </si>
  <si>
    <t>GC Trend -</t>
  </si>
  <si>
    <t>Developed CNV OS. Trends based on pre-conversion</t>
  </si>
  <si>
    <t>Left eye deleted due to uncontrolled IOP and progressive VA loss, surgery</t>
  </si>
  <si>
    <t>Kada OD deleted due to ERM / ME</t>
  </si>
  <si>
    <t>OS estimates due to outlier point</t>
  </si>
  <si>
    <t xml:space="preserve"> </t>
  </si>
  <si>
    <t>OD GCC est due to outlier</t>
  </si>
  <si>
    <t>Tribbitt OD deleted due to ERM / lamellar hole</t>
  </si>
  <si>
    <t>Harsha deleted too short FU and ERM / lamellar hole OS</t>
  </si>
  <si>
    <t>OS deleted due to CRVO / CME</t>
  </si>
  <si>
    <t>OD deleted due to prior macular hole surgery. OS disregard first scan / bad</t>
  </si>
  <si>
    <t>OD deleted due to wet AMD</t>
  </si>
  <si>
    <t>Goldman OU deleted due to DR / DME / OSA</t>
  </si>
  <si>
    <t>UPDATE NEXT VISIT late January</t>
  </si>
  <si>
    <t>Wolf R deleted - no glaucoma, + GA</t>
  </si>
  <si>
    <t>same</t>
  </si>
  <si>
    <t>1/               1.28</t>
  </si>
  <si>
    <t>1/0/1900      0.37</t>
  </si>
  <si>
    <t>m</t>
  </si>
  <si>
    <t>Days VPT = M thru O</t>
  </si>
  <si>
    <t>Days OCT FU = N thru O</t>
  </si>
  <si>
    <t>Sum</t>
  </si>
  <si>
    <t>Mean</t>
  </si>
  <si>
    <t>Median</t>
  </si>
  <si>
    <t>StdDev</t>
  </si>
  <si>
    <t>eye number</t>
  </si>
  <si>
    <t>Pt numbeR</t>
  </si>
  <si>
    <t>Name</t>
  </si>
  <si>
    <t>Patent No.</t>
  </si>
  <si>
    <t>GL Surg</t>
  </si>
  <si>
    <t>Prior GL surg?</t>
  </si>
  <si>
    <t>Days FU</t>
  </si>
  <si>
    <t>Initial VA 20/</t>
  </si>
  <si>
    <t>Final VA 20/</t>
  </si>
  <si>
    <t>Initial IOP</t>
  </si>
  <si>
    <t>GL Surg No.</t>
  </si>
  <si>
    <t>GCC Avg Start</t>
  </si>
  <si>
    <t>Avg Retinal Thick Start</t>
  </si>
  <si>
    <t>Avg Ret Thickness Last</t>
  </si>
  <si>
    <t>Change Avg Ret Thickness</t>
  </si>
  <si>
    <t>Avg Ret Thikcnkess Trend (um/yr)</t>
  </si>
  <si>
    <t>NFL Trend um/Y  = AC- AD/P x 365</t>
  </si>
  <si>
    <t xml:space="preserve">NFL Treand + </t>
  </si>
  <si>
    <t>NFL Trend -</t>
  </si>
  <si>
    <t>GCC Trend um/Y = AH - AI/P x 365</t>
  </si>
  <si>
    <t>GCC Trend -</t>
  </si>
  <si>
    <t>GUTIERREZ</t>
  </si>
  <si>
    <t>Guiterrez R</t>
  </si>
  <si>
    <t>OD SLTX4</t>
  </si>
  <si>
    <t>OS SLTX4</t>
  </si>
  <si>
    <t>STEIGER</t>
  </si>
  <si>
    <t>Steiger R</t>
  </si>
  <si>
    <t>OD SLTX1</t>
  </si>
  <si>
    <t>OS SLTX1</t>
  </si>
  <si>
    <t>HEINZ</t>
  </si>
  <si>
    <t>Heinz D</t>
  </si>
  <si>
    <t>ESTRADA</t>
  </si>
  <si>
    <t>Estrada M</t>
  </si>
  <si>
    <t>HANCHEY</t>
  </si>
  <si>
    <t>Hanchey D</t>
  </si>
  <si>
    <t>OS SLTX2</t>
  </si>
  <si>
    <t>VISSER</t>
  </si>
  <si>
    <t>K</t>
  </si>
  <si>
    <t>Visser K</t>
  </si>
  <si>
    <t>OD SLT X 1</t>
  </si>
  <si>
    <t>MIGS</t>
  </si>
  <si>
    <t>OS SLTX2 XENEX X1</t>
  </si>
  <si>
    <t>BEHRENDT</t>
  </si>
  <si>
    <t>E</t>
  </si>
  <si>
    <t>Behrendt E</t>
  </si>
  <si>
    <t>OS SLTX3</t>
  </si>
  <si>
    <t>TORRENCE</t>
  </si>
  <si>
    <t>Torrence S</t>
  </si>
  <si>
    <t>OD SLT X 2 ISTENTX1</t>
  </si>
  <si>
    <t>OS SLT X 2 ISTENTX1</t>
  </si>
  <si>
    <t>HEINKEL</t>
  </si>
  <si>
    <t>Heinkel S</t>
  </si>
  <si>
    <t>OD SLTX3</t>
  </si>
  <si>
    <t>BURRIER</t>
  </si>
  <si>
    <t>Burrier R</t>
  </si>
  <si>
    <t>CAMPBELL</t>
  </si>
  <si>
    <t>Campbell J</t>
  </si>
  <si>
    <t>CAREY</t>
  </si>
  <si>
    <t>Carey B</t>
  </si>
  <si>
    <t>WOLFE</t>
  </si>
  <si>
    <t>Wolfe E</t>
  </si>
  <si>
    <t>OD NONE</t>
  </si>
  <si>
    <t>TENNESSEN</t>
  </si>
  <si>
    <t>Tennesen V</t>
  </si>
  <si>
    <t>OD SLTX 4 DURYSTA X 1</t>
  </si>
  <si>
    <t xml:space="preserve">OS SLTX 4 XENEX X 1 </t>
  </si>
  <si>
    <t>MYERS</t>
  </si>
  <si>
    <t>Myers D</t>
  </si>
  <si>
    <t>Trab</t>
  </si>
  <si>
    <t>ODTRAB SLTX4</t>
  </si>
  <si>
    <t>OSSLTX$</t>
  </si>
  <si>
    <t>MAGDELANO</t>
  </si>
  <si>
    <t>Magdeleno J</t>
  </si>
  <si>
    <t>NONE</t>
  </si>
  <si>
    <t>RUIZ</t>
  </si>
  <si>
    <t>Ruiz A</t>
  </si>
  <si>
    <t>OS HYDRUS</t>
  </si>
  <si>
    <t>WATERMAN</t>
  </si>
  <si>
    <t>Waterman J</t>
  </si>
  <si>
    <t>ODSLTX1</t>
  </si>
  <si>
    <t>OS NONE</t>
  </si>
  <si>
    <t>ELLIOTT</t>
  </si>
  <si>
    <t>P</t>
  </si>
  <si>
    <t>Elliot P</t>
  </si>
  <si>
    <t>MiGS</t>
  </si>
  <si>
    <t>ODHYDRUS</t>
  </si>
  <si>
    <t>OSHYDRUS</t>
  </si>
  <si>
    <t>DAILY</t>
  </si>
  <si>
    <t>Daily N</t>
  </si>
  <si>
    <t>OD TRAB</t>
  </si>
  <si>
    <t>BACA-HALL</t>
  </si>
  <si>
    <t>Bacca-Hall L</t>
  </si>
  <si>
    <t>ODSLTX4</t>
  </si>
  <si>
    <t>OSSLTX4</t>
  </si>
  <si>
    <t>ALEXANDER</t>
  </si>
  <si>
    <t>Alexander L</t>
  </si>
  <si>
    <t>ODSLTX2</t>
  </si>
  <si>
    <t>OSSLTX2</t>
  </si>
  <si>
    <t>ALDERSON</t>
  </si>
  <si>
    <t>Alderson J</t>
  </si>
  <si>
    <t>CUENCO</t>
  </si>
  <si>
    <t>Cuenco J</t>
  </si>
  <si>
    <t>ODSLTX1 TRAB</t>
  </si>
  <si>
    <t>OSSLTX1 TRAB</t>
  </si>
  <si>
    <t>CLARKE</t>
  </si>
  <si>
    <t>Clarke R</t>
  </si>
  <si>
    <t>OD SLTX2</t>
  </si>
  <si>
    <t>Trab, tube</t>
  </si>
  <si>
    <t>OS SLTX3 TRAB VALVE</t>
  </si>
  <si>
    <t>AGOSTA</t>
  </si>
  <si>
    <t>Agosta V</t>
  </si>
  <si>
    <t>OD SLT</t>
  </si>
  <si>
    <t>ADAMS</t>
  </si>
  <si>
    <t>I</t>
  </si>
  <si>
    <t>Adams I</t>
  </si>
  <si>
    <t>ACACIO</t>
  </si>
  <si>
    <t>Acacio A</t>
  </si>
  <si>
    <t>none</t>
  </si>
  <si>
    <t>Clarke A</t>
  </si>
  <si>
    <t>OS SLT</t>
  </si>
  <si>
    <t>LOUIE</t>
  </si>
  <si>
    <t>Louie N</t>
  </si>
  <si>
    <t>OD TRAB SLTX3</t>
  </si>
  <si>
    <t>RHODES</t>
  </si>
  <si>
    <t>j</t>
  </si>
  <si>
    <t>Rhodes J</t>
  </si>
  <si>
    <t>ODSLT TRAB</t>
  </si>
  <si>
    <t>OSSLT TRAB</t>
  </si>
  <si>
    <t>Same date range</t>
  </si>
  <si>
    <t>REINHART</t>
  </si>
  <si>
    <t>Reinhart M</t>
  </si>
  <si>
    <t>OS SLTX3 STENT</t>
  </si>
  <si>
    <t>CAUDILLO</t>
  </si>
  <si>
    <t>Caudillo C</t>
  </si>
  <si>
    <t>ODSLT</t>
  </si>
  <si>
    <t>OS SLT TRAB</t>
  </si>
  <si>
    <t>BASHAM</t>
  </si>
  <si>
    <t>Basham J</t>
  </si>
  <si>
    <t xml:space="preserve">OSSLTX1  </t>
  </si>
  <si>
    <t>Luttrull J</t>
  </si>
  <si>
    <t>15/70=22%</t>
  </si>
  <si>
    <t>Initial VA</t>
  </si>
  <si>
    <t>Final VA</t>
  </si>
  <si>
    <t>NFL Trend</t>
  </si>
  <si>
    <t>GCC Trend</t>
  </si>
  <si>
    <t>NFL Trend OD</t>
  </si>
  <si>
    <t>NFL Trend OS</t>
  </si>
  <si>
    <t>GCC Trend OD</t>
  </si>
  <si>
    <t>GCC Trend OS</t>
  </si>
  <si>
    <t>Days OCT in Treated</t>
  </si>
  <si>
    <t>Days FU in Untreated</t>
  </si>
  <si>
    <t>Average</t>
  </si>
  <si>
    <t>Avg Treated</t>
  </si>
  <si>
    <t>Median Treated</t>
  </si>
  <si>
    <t>Avg Untreated</t>
  </si>
  <si>
    <t>Median Untreated</t>
  </si>
  <si>
    <t>n/a</t>
  </si>
  <si>
    <t>Proportion 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</si>
</sst>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rgb="FF000000"/>
      <name val="Calibri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C5E0B3"/>
      <name val="Calibri"/>
      <family val="2"/>
    </font>
    <font>
      <sz val="12"/>
      <color rgb="FF000000"/>
      <name val="Calibri"/>
      <family val="2"/>
      <scheme val="minor"/>
    </font>
    <font>
      <sz val="12"/>
      <color rgb="FF333333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  <scheme val="minor"/>
    </font>
    <font>
      <sz val="12"/>
      <color theme="4"/>
      <name val="Calibri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3" fillId="3" borderId="0" xfId="0" applyFont="1" applyFill="1"/>
    <xf numFmtId="0" fontId="0" fillId="3" borderId="0" xfId="0" applyFill="1"/>
    <xf numFmtId="0" fontId="4" fillId="3" borderId="0" xfId="0" applyFont="1" applyFill="1"/>
    <xf numFmtId="0" fontId="12" fillId="3" borderId="0" xfId="0" applyFont="1" applyFill="1"/>
    <xf numFmtId="14" fontId="3" fillId="0" borderId="0" xfId="0" applyNumberFormat="1" applyFont="1"/>
    <xf numFmtId="1" fontId="3" fillId="0" borderId="0" xfId="0" applyNumberFormat="1" applyFont="1"/>
    <xf numFmtId="0" fontId="10" fillId="0" borderId="0" xfId="0" applyFont="1"/>
    <xf numFmtId="14" fontId="0" fillId="0" borderId="0" xfId="0" applyNumberFormat="1"/>
    <xf numFmtId="0" fontId="10" fillId="0" borderId="0" xfId="0" applyFont="1" applyAlignment="1">
      <alignment horizontal="right"/>
    </xf>
    <xf numFmtId="14" fontId="2" fillId="0" borderId="0" xfId="0" applyNumberFormat="1" applyFont="1"/>
    <xf numFmtId="0" fontId="2" fillId="0" borderId="0" xfId="0" applyFont="1"/>
    <xf numFmtId="0" fontId="5" fillId="0" borderId="0" xfId="0" applyFont="1"/>
    <xf numFmtId="4" fontId="3" fillId="0" borderId="0" xfId="0" applyNumberFormat="1" applyFont="1"/>
    <xf numFmtId="16" fontId="3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right"/>
    </xf>
    <xf numFmtId="14" fontId="5" fillId="0" borderId="0" xfId="0" applyNumberFormat="1" applyFont="1"/>
    <xf numFmtId="0" fontId="1" fillId="0" borderId="0" xfId="0" applyFont="1"/>
    <xf numFmtId="14" fontId="1" fillId="0" borderId="0" xfId="0" applyNumberFormat="1" applyFont="1"/>
    <xf numFmtId="0" fontId="8" fillId="0" borderId="0" xfId="0" applyFont="1"/>
    <xf numFmtId="0" fontId="9" fillId="0" borderId="0" xfId="0" applyFont="1"/>
    <xf numFmtId="0" fontId="7" fillId="0" borderId="0" xfId="0" applyFont="1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0" fontId="11" fillId="0" borderId="0" xfId="0" applyFont="1"/>
    <xf numFmtId="0" fontId="3" fillId="0" borderId="0" xfId="0" applyFont="1" applyAlignment="1">
      <alignment horizontal="right"/>
    </xf>
    <xf numFmtId="0" fontId="10" fillId="0" borderId="1" xfId="0" applyFont="1" applyBorder="1"/>
    <xf numFmtId="0" fontId="4" fillId="0" borderId="1" xfId="0" applyFont="1" applyBorder="1"/>
    <xf numFmtId="2" fontId="0" fillId="0" borderId="0" xfId="0" applyNumberFormat="1"/>
    <xf numFmtId="0" fontId="2" fillId="0" borderId="1" xfId="0" applyFont="1" applyBorder="1"/>
    <xf numFmtId="0" fontId="0" fillId="2" borderId="0" xfId="0" applyFill="1"/>
    <xf numFmtId="0" fontId="0" fillId="0" borderId="0" xfId="0" applyAlignment="1">
      <alignment horizontal="right"/>
    </xf>
    <xf numFmtId="1" fontId="0" fillId="0" borderId="0" xfId="0" applyNumberFormat="1"/>
    <xf numFmtId="9" fontId="0" fillId="0" borderId="0" xfId="1" applyFont="1"/>
    <xf numFmtId="0" fontId="11" fillId="0" borderId="0" xfId="0" applyFont="1" applyAlignment="1">
      <alignment horizontal="right"/>
    </xf>
    <xf numFmtId="0" fontId="11" fillId="0" borderId="2" xfId="0" applyFont="1" applyBorder="1"/>
    <xf numFmtId="0" fontId="11" fillId="0" borderId="3" xfId="0" applyFont="1" applyBorder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048520"/>
  <sheetViews>
    <sheetView tabSelected="1" zoomScale="117" zoomScaleNormal="117" workbookViewId="0">
      <pane ySplit="1" topLeftCell="A2" activePane="bottomLeft" state="frozen"/>
      <selection pane="bottomLeft" activeCell="C1" sqref="C1:C1048576"/>
    </sheetView>
  </sheetViews>
  <sheetFormatPr baseColWidth="10" defaultColWidth="11.1640625" defaultRowHeight="16" x14ac:dyDescent="0.2"/>
  <cols>
    <col min="1" max="11" width="10.5" customWidth="1"/>
    <col min="12" max="12" width="13.1640625" customWidth="1"/>
    <col min="13" max="14" width="12.1640625" bestFit="1" customWidth="1"/>
    <col min="15" max="23" width="10.5" customWidth="1"/>
    <col min="24" max="24" width="24.5" hidden="1" customWidth="1"/>
    <col min="25" max="25" width="24" style="5" hidden="1" customWidth="1"/>
    <col min="26" max="26" width="16.6640625" style="5" hidden="1" customWidth="1"/>
    <col min="27" max="27" width="11.6640625" style="5" hidden="1" customWidth="1"/>
    <col min="28" max="28" width="18.6640625" style="5" hidden="1" customWidth="1"/>
    <col min="29" max="30" width="14.83203125" style="5" hidden="1" customWidth="1"/>
    <col min="31" max="31" width="18.5" hidden="1" customWidth="1"/>
    <col min="32" max="32" width="15.33203125" hidden="1" customWidth="1"/>
    <col min="33" max="33" width="15.5" hidden="1" customWidth="1"/>
    <col min="34" max="36" width="13.5" customWidth="1"/>
    <col min="37" max="39" width="14.5" customWidth="1"/>
    <col min="40" max="40" width="10.1640625" style="5" hidden="1" customWidth="1"/>
    <col min="41" max="41" width="11" style="5" hidden="1" customWidth="1"/>
    <col min="42" max="42" width="11.6640625" style="5" hidden="1" customWidth="1"/>
    <col min="43" max="43" width="40.83203125" hidden="1" customWidth="1"/>
  </cols>
  <sheetData>
    <row r="1" spans="1:43" ht="15.75" customHeight="1" x14ac:dyDescent="0.2">
      <c r="A1" s="1" t="s">
        <v>0</v>
      </c>
      <c r="B1" s="1" t="s">
        <v>1</v>
      </c>
      <c r="C1" s="1" t="s">
        <v>3</v>
      </c>
      <c r="D1" s="1" t="s">
        <v>44</v>
      </c>
      <c r="E1" s="1" t="s">
        <v>45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73</v>
      </c>
      <c r="P1" s="1" t="s">
        <v>74</v>
      </c>
      <c r="Q1" s="1" t="s">
        <v>13</v>
      </c>
      <c r="T1" s="1" t="s">
        <v>14</v>
      </c>
      <c r="U1" s="1" t="s">
        <v>15</v>
      </c>
      <c r="V1" s="1" t="s">
        <v>16</v>
      </c>
      <c r="W1" s="1" t="s">
        <v>17</v>
      </c>
      <c r="X1" s="1" t="s">
        <v>18</v>
      </c>
      <c r="Y1" s="7" t="s">
        <v>19</v>
      </c>
      <c r="Z1" s="7" t="s">
        <v>20</v>
      </c>
      <c r="AA1" s="7" t="s">
        <v>21</v>
      </c>
      <c r="AB1" s="7" t="s">
        <v>22</v>
      </c>
      <c r="AC1" s="7" t="s">
        <v>23</v>
      </c>
      <c r="AD1" s="7" t="s">
        <v>24</v>
      </c>
      <c r="AE1" s="1" t="s">
        <v>25</v>
      </c>
      <c r="AF1" s="1" t="s">
        <v>50</v>
      </c>
      <c r="AG1" s="1" t="s">
        <v>51</v>
      </c>
      <c r="AH1" s="1" t="s">
        <v>26</v>
      </c>
      <c r="AI1" s="1" t="s">
        <v>47</v>
      </c>
      <c r="AJ1" s="1" t="s">
        <v>46</v>
      </c>
      <c r="AK1" s="1" t="s">
        <v>27</v>
      </c>
      <c r="AL1" s="1" t="s">
        <v>49</v>
      </c>
      <c r="AM1" s="1" t="s">
        <v>48</v>
      </c>
      <c r="AN1" s="3" t="s">
        <v>52</v>
      </c>
      <c r="AO1" s="3" t="s">
        <v>53</v>
      </c>
      <c r="AP1" s="3" t="s">
        <v>54</v>
      </c>
      <c r="AQ1" s="1" t="s">
        <v>28</v>
      </c>
    </row>
    <row r="2" spans="1:43" ht="15.75" customHeight="1" x14ac:dyDescent="0.2">
      <c r="B2" s="1">
        <v>1</v>
      </c>
      <c r="C2" s="1" t="s">
        <v>29</v>
      </c>
      <c r="D2" s="1">
        <v>1</v>
      </c>
      <c r="E2" s="1"/>
      <c r="F2" s="1">
        <v>81</v>
      </c>
      <c r="G2" s="1">
        <v>1</v>
      </c>
      <c r="J2" s="1">
        <v>1</v>
      </c>
      <c r="L2" s="8">
        <v>43381</v>
      </c>
      <c r="M2" s="8">
        <v>44179</v>
      </c>
      <c r="N2" s="8">
        <v>44922</v>
      </c>
      <c r="O2" s="9">
        <f>N2-L2</f>
        <v>1541</v>
      </c>
      <c r="P2" s="9">
        <f>N2-M2</f>
        <v>743</v>
      </c>
      <c r="Q2" s="1">
        <v>40</v>
      </c>
      <c r="R2" s="1">
        <v>40</v>
      </c>
      <c r="S2" s="1">
        <v>8</v>
      </c>
      <c r="T2" s="1">
        <v>9</v>
      </c>
      <c r="U2" s="1">
        <v>1</v>
      </c>
      <c r="X2" s="1">
        <v>263.3</v>
      </c>
      <c r="Y2" s="10">
        <v>261</v>
      </c>
      <c r="Z2" s="10">
        <v>7.45</v>
      </c>
      <c r="AA2" s="10">
        <v>90</v>
      </c>
      <c r="AB2" s="10">
        <v>263.60000000000002</v>
      </c>
      <c r="AC2" s="10">
        <v>215</v>
      </c>
      <c r="AD2" s="10">
        <v>7.45</v>
      </c>
      <c r="AE2" s="1">
        <v>2.2599999999999998</v>
      </c>
      <c r="AF2" s="1">
        <v>1</v>
      </c>
      <c r="AG2" s="1"/>
      <c r="AH2" s="1">
        <v>-0.46</v>
      </c>
      <c r="AJ2" s="1">
        <v>1</v>
      </c>
      <c r="AK2" s="1">
        <v>-1</v>
      </c>
      <c r="AL2" s="1"/>
      <c r="AM2" s="1">
        <v>1</v>
      </c>
      <c r="AN2" s="1">
        <v>-1.71</v>
      </c>
      <c r="AO2" s="1"/>
      <c r="AP2" s="1"/>
    </row>
    <row r="3" spans="1:43" ht="15.75" customHeight="1" x14ac:dyDescent="0.2">
      <c r="B3" s="1">
        <v>3</v>
      </c>
      <c r="C3" s="1" t="s">
        <v>31</v>
      </c>
      <c r="D3" s="1">
        <v>1</v>
      </c>
      <c r="E3" s="1"/>
      <c r="F3" s="1">
        <v>75</v>
      </c>
      <c r="G3" s="1">
        <v>1</v>
      </c>
      <c r="J3" s="1">
        <v>1</v>
      </c>
      <c r="K3" s="1"/>
      <c r="L3" s="8">
        <v>42677</v>
      </c>
      <c r="M3" s="8">
        <v>44176</v>
      </c>
      <c r="N3" s="8">
        <v>44894</v>
      </c>
      <c r="O3" s="9">
        <f t="shared" ref="O3:O60" si="0">N3-L3</f>
        <v>2217</v>
      </c>
      <c r="P3" s="9">
        <f t="shared" ref="P3:P60" si="1">N3-M3</f>
        <v>718</v>
      </c>
      <c r="Q3" s="1">
        <v>30</v>
      </c>
      <c r="R3" s="1">
        <v>30</v>
      </c>
      <c r="S3" s="1">
        <v>14</v>
      </c>
      <c r="T3" s="1">
        <v>11</v>
      </c>
      <c r="U3" s="1">
        <v>1</v>
      </c>
      <c r="X3" s="1">
        <v>230.6</v>
      </c>
      <c r="Y3" s="10">
        <v>172</v>
      </c>
      <c r="Z3" s="10">
        <v>6.52</v>
      </c>
      <c r="AA3" s="10">
        <v>46</v>
      </c>
      <c r="AB3" s="10">
        <v>229.3</v>
      </c>
      <c r="AC3" s="10">
        <v>172</v>
      </c>
      <c r="AD3" s="10">
        <v>6.48</v>
      </c>
      <c r="AE3" s="1">
        <v>-2.21</v>
      </c>
      <c r="AF3" s="1"/>
      <c r="AG3" s="10">
        <v>1</v>
      </c>
      <c r="AH3" s="1">
        <v>0.2</v>
      </c>
      <c r="AI3" s="1">
        <v>1</v>
      </c>
      <c r="AJ3" s="1"/>
      <c r="AK3" s="1">
        <v>-1.05</v>
      </c>
      <c r="AL3" s="1"/>
      <c r="AM3" s="1">
        <v>1</v>
      </c>
      <c r="AN3" s="1">
        <v>0.03</v>
      </c>
      <c r="AO3" s="1"/>
      <c r="AP3" s="1"/>
    </row>
    <row r="4" spans="1:43" ht="15.75" customHeight="1" x14ac:dyDescent="0.2">
      <c r="B4" s="1">
        <v>4</v>
      </c>
      <c r="C4" s="1" t="s">
        <v>32</v>
      </c>
      <c r="D4" s="1">
        <v>1</v>
      </c>
      <c r="E4" s="1"/>
      <c r="F4" s="1">
        <v>90</v>
      </c>
      <c r="H4" s="1">
        <v>1</v>
      </c>
      <c r="J4" s="1">
        <v>1</v>
      </c>
      <c r="K4">
        <v>1</v>
      </c>
      <c r="L4" s="8">
        <v>42066</v>
      </c>
      <c r="M4" s="8">
        <v>44207</v>
      </c>
      <c r="N4" s="8">
        <v>44915</v>
      </c>
      <c r="O4" s="9">
        <f t="shared" si="0"/>
        <v>2849</v>
      </c>
      <c r="P4" s="9">
        <f t="shared" si="1"/>
        <v>708</v>
      </c>
      <c r="Q4" s="1">
        <v>30</v>
      </c>
      <c r="R4" s="1">
        <v>50</v>
      </c>
      <c r="S4" s="1">
        <v>15</v>
      </c>
      <c r="T4" s="1">
        <v>11</v>
      </c>
      <c r="U4" s="1">
        <v>2</v>
      </c>
      <c r="X4" s="1">
        <v>242.1</v>
      </c>
      <c r="Y4" s="10">
        <v>220</v>
      </c>
      <c r="Z4" s="10">
        <v>6.85</v>
      </c>
      <c r="AA4" s="10">
        <v>61</v>
      </c>
      <c r="AB4" s="10">
        <v>239.9</v>
      </c>
      <c r="AC4" s="10">
        <v>198</v>
      </c>
      <c r="AD4" s="10">
        <v>6.78</v>
      </c>
      <c r="AE4" s="1">
        <v>-1.1399999999999999</v>
      </c>
      <c r="AF4" s="1"/>
      <c r="AG4" s="1">
        <v>1</v>
      </c>
      <c r="AH4" s="1">
        <v>0.38</v>
      </c>
      <c r="AI4" s="1">
        <v>1</v>
      </c>
      <c r="AJ4" s="1"/>
      <c r="AK4" s="1">
        <v>0.38</v>
      </c>
      <c r="AL4" s="1">
        <v>1</v>
      </c>
      <c r="AM4" s="1"/>
      <c r="AN4" s="1">
        <v>-0.23</v>
      </c>
      <c r="AO4" s="1"/>
      <c r="AP4" s="1"/>
    </row>
    <row r="5" spans="1:43" ht="15.75" customHeight="1" x14ac:dyDescent="0.2">
      <c r="B5">
        <v>5</v>
      </c>
      <c r="C5" s="1" t="s">
        <v>30</v>
      </c>
      <c r="E5">
        <v>1</v>
      </c>
      <c r="F5" s="1">
        <v>76</v>
      </c>
      <c r="H5">
        <v>1</v>
      </c>
      <c r="J5" s="1">
        <v>1</v>
      </c>
      <c r="K5">
        <v>1</v>
      </c>
      <c r="L5" s="13">
        <v>43404</v>
      </c>
      <c r="M5" s="11">
        <v>44537</v>
      </c>
      <c r="N5" s="11">
        <v>44929</v>
      </c>
      <c r="O5" s="9">
        <f t="shared" si="0"/>
        <v>1525</v>
      </c>
      <c r="P5" s="9">
        <f t="shared" si="1"/>
        <v>392</v>
      </c>
      <c r="Q5" s="1">
        <v>30</v>
      </c>
      <c r="R5" s="1">
        <v>40</v>
      </c>
      <c r="S5" s="1">
        <v>10</v>
      </c>
      <c r="T5" s="1">
        <v>10</v>
      </c>
      <c r="X5" s="1">
        <v>254</v>
      </c>
      <c r="Y5" s="10">
        <v>190</v>
      </c>
      <c r="Z5" s="10">
        <v>7.18</v>
      </c>
      <c r="AA5" s="10">
        <v>59</v>
      </c>
      <c r="AB5" s="12" t="s">
        <v>34</v>
      </c>
      <c r="AC5" s="10">
        <v>188</v>
      </c>
      <c r="AD5" s="10">
        <v>7.09</v>
      </c>
      <c r="AE5" s="1">
        <v>-0.28000000000000003</v>
      </c>
      <c r="AF5" s="1"/>
      <c r="AG5" s="1">
        <v>1</v>
      </c>
      <c r="AH5" s="1">
        <v>-0.49</v>
      </c>
      <c r="AI5" s="1"/>
      <c r="AJ5" s="1">
        <v>1</v>
      </c>
      <c r="AK5" s="1">
        <v>0.28999999999999998</v>
      </c>
      <c r="AL5" s="1">
        <v>1</v>
      </c>
      <c r="AM5" s="1"/>
      <c r="AN5" s="1">
        <v>-0.62</v>
      </c>
      <c r="AO5" s="1"/>
      <c r="AP5" s="1"/>
    </row>
    <row r="6" spans="1:43" ht="15" customHeight="1" x14ac:dyDescent="0.2">
      <c r="B6" s="1">
        <v>6</v>
      </c>
      <c r="C6" s="1" t="s">
        <v>38</v>
      </c>
      <c r="D6" s="1">
        <v>1</v>
      </c>
      <c r="E6" s="1"/>
      <c r="F6" s="1">
        <v>72</v>
      </c>
      <c r="H6" s="1">
        <v>1</v>
      </c>
      <c r="J6" s="1">
        <v>1</v>
      </c>
      <c r="K6" s="1">
        <v>1</v>
      </c>
      <c r="L6" s="8">
        <v>42129</v>
      </c>
      <c r="M6" s="8">
        <v>44418</v>
      </c>
      <c r="N6" s="8">
        <v>44936</v>
      </c>
      <c r="O6" s="9">
        <f t="shared" si="0"/>
        <v>2807</v>
      </c>
      <c r="P6" s="9">
        <f t="shared" si="1"/>
        <v>518</v>
      </c>
      <c r="Q6" s="1">
        <v>20</v>
      </c>
      <c r="R6" s="1">
        <v>25</v>
      </c>
      <c r="S6" s="1">
        <v>19</v>
      </c>
      <c r="T6" s="1">
        <v>8</v>
      </c>
      <c r="W6" s="1">
        <v>1</v>
      </c>
      <c r="X6" s="1">
        <v>263.10000000000002</v>
      </c>
      <c r="Y6" s="10">
        <v>198</v>
      </c>
      <c r="Z6" s="10">
        <v>7.44</v>
      </c>
      <c r="AA6" s="10">
        <v>82</v>
      </c>
      <c r="AB6" s="10">
        <v>258.8</v>
      </c>
      <c r="AC6" s="10">
        <v>186</v>
      </c>
      <c r="AD6" s="10">
        <v>7.32</v>
      </c>
      <c r="AE6" s="1">
        <v>-1.25</v>
      </c>
      <c r="AF6" s="1"/>
      <c r="AG6" s="1">
        <v>1</v>
      </c>
      <c r="AH6" s="1">
        <v>0.62</v>
      </c>
      <c r="AI6" s="1">
        <v>1</v>
      </c>
      <c r="AJ6" s="1"/>
      <c r="AK6" s="1">
        <v>1.01</v>
      </c>
      <c r="AL6" s="1">
        <v>1</v>
      </c>
      <c r="AN6">
        <v>-1.1499999999999999</v>
      </c>
      <c r="AO6"/>
      <c r="AP6"/>
    </row>
    <row r="7" spans="1:43" ht="15" customHeight="1" x14ac:dyDescent="0.2">
      <c r="E7">
        <v>1</v>
      </c>
      <c r="F7">
        <v>72</v>
      </c>
      <c r="H7" s="1">
        <v>1</v>
      </c>
      <c r="J7" s="1">
        <v>1</v>
      </c>
      <c r="K7">
        <v>1</v>
      </c>
      <c r="L7" s="13">
        <v>42076</v>
      </c>
      <c r="M7" s="13">
        <v>44428</v>
      </c>
      <c r="N7" s="11">
        <v>44936</v>
      </c>
      <c r="O7" s="9">
        <f t="shared" si="0"/>
        <v>2860</v>
      </c>
      <c r="P7" s="9">
        <f t="shared" si="1"/>
        <v>508</v>
      </c>
      <c r="Q7" s="1">
        <v>25</v>
      </c>
      <c r="R7" s="1">
        <v>30</v>
      </c>
      <c r="S7" s="1">
        <v>20</v>
      </c>
      <c r="T7" s="1">
        <v>8</v>
      </c>
      <c r="W7">
        <v>1</v>
      </c>
      <c r="X7" s="1">
        <v>272.89999999999998</v>
      </c>
      <c r="Y7" s="10">
        <v>196</v>
      </c>
      <c r="Z7" s="10">
        <v>7.72</v>
      </c>
      <c r="AA7" s="10">
        <v>83</v>
      </c>
      <c r="AB7" s="10">
        <v>268.5</v>
      </c>
      <c r="AC7" s="10">
        <v>178</v>
      </c>
      <c r="AD7" s="10">
        <v>7.59</v>
      </c>
      <c r="AE7" s="1">
        <v>-1.22</v>
      </c>
      <c r="AF7" s="1"/>
      <c r="AG7" s="1">
        <v>1</v>
      </c>
      <c r="AH7" s="1">
        <v>0.42</v>
      </c>
      <c r="AI7" s="1">
        <v>1</v>
      </c>
      <c r="AJ7" s="1"/>
      <c r="AK7" s="1">
        <v>-0.55000000000000004</v>
      </c>
      <c r="AM7">
        <v>1</v>
      </c>
      <c r="AN7">
        <v>-4.12</v>
      </c>
      <c r="AO7"/>
      <c r="AP7"/>
    </row>
    <row r="8" spans="1:43" ht="15.75" customHeight="1" x14ac:dyDescent="0.2">
      <c r="B8" s="1">
        <v>7</v>
      </c>
      <c r="C8" s="1" t="s">
        <v>31</v>
      </c>
      <c r="D8" s="1"/>
      <c r="E8" s="1">
        <v>1</v>
      </c>
      <c r="F8" s="1">
        <v>81</v>
      </c>
      <c r="G8" s="1">
        <v>1</v>
      </c>
      <c r="J8" s="1">
        <v>1</v>
      </c>
      <c r="K8" s="1">
        <v>1</v>
      </c>
      <c r="L8" s="8">
        <v>42146</v>
      </c>
      <c r="M8" s="8">
        <v>44159</v>
      </c>
      <c r="N8" s="8">
        <v>44950</v>
      </c>
      <c r="O8" s="9">
        <f t="shared" si="0"/>
        <v>2804</v>
      </c>
      <c r="P8" s="9">
        <f t="shared" si="1"/>
        <v>791</v>
      </c>
      <c r="Q8" s="1">
        <v>40</v>
      </c>
      <c r="R8" s="1">
        <v>20</v>
      </c>
      <c r="S8" s="1">
        <v>13</v>
      </c>
      <c r="T8" s="1">
        <v>13</v>
      </c>
      <c r="X8" s="1">
        <v>252.6</v>
      </c>
      <c r="Y8" s="1">
        <v>220</v>
      </c>
      <c r="Z8" s="1">
        <v>7.14</v>
      </c>
      <c r="AA8" s="1">
        <v>78</v>
      </c>
      <c r="AB8" s="1">
        <v>239.3</v>
      </c>
      <c r="AC8" s="1">
        <v>201</v>
      </c>
      <c r="AD8" s="1">
        <v>6.77</v>
      </c>
      <c r="AE8" s="1">
        <v>0.94</v>
      </c>
      <c r="AF8" s="1">
        <v>1</v>
      </c>
      <c r="AG8" s="1"/>
      <c r="AH8" s="1">
        <v>0.98</v>
      </c>
      <c r="AI8" s="1">
        <v>1</v>
      </c>
      <c r="AJ8" s="1"/>
      <c r="AK8" s="1">
        <v>0.05</v>
      </c>
      <c r="AL8" s="1">
        <v>1</v>
      </c>
      <c r="AM8" s="1"/>
      <c r="AN8" s="1">
        <v>-1.1599999999999999</v>
      </c>
      <c r="AO8" s="1"/>
      <c r="AP8" s="1"/>
      <c r="AQ8" s="14" t="s">
        <v>55</v>
      </c>
    </row>
    <row r="9" spans="1:43" ht="15.75" customHeight="1" x14ac:dyDescent="0.2">
      <c r="B9" s="1">
        <v>8</v>
      </c>
      <c r="C9" s="1" t="s">
        <v>33</v>
      </c>
      <c r="D9" s="1">
        <v>1</v>
      </c>
      <c r="E9" s="1"/>
      <c r="F9" s="1">
        <v>82</v>
      </c>
      <c r="G9" s="1"/>
      <c r="H9" s="1">
        <v>1</v>
      </c>
      <c r="J9" s="1">
        <v>1</v>
      </c>
      <c r="K9" s="1">
        <v>1</v>
      </c>
      <c r="L9" s="8">
        <v>42083</v>
      </c>
      <c r="M9" s="8">
        <v>44208</v>
      </c>
      <c r="N9" s="8">
        <v>44916</v>
      </c>
      <c r="O9" s="9">
        <f t="shared" si="0"/>
        <v>2833</v>
      </c>
      <c r="P9" s="9">
        <f t="shared" si="1"/>
        <v>708</v>
      </c>
      <c r="Q9" s="1">
        <v>60</v>
      </c>
      <c r="R9" s="1">
        <v>60</v>
      </c>
      <c r="S9" s="1">
        <v>10</v>
      </c>
      <c r="T9" s="1">
        <v>17</v>
      </c>
      <c r="U9" s="1">
        <v>2</v>
      </c>
      <c r="W9" s="1">
        <v>1</v>
      </c>
      <c r="X9" s="10">
        <v>253.1</v>
      </c>
      <c r="Y9" s="1">
        <v>266</v>
      </c>
      <c r="Z9" s="1">
        <v>7.16</v>
      </c>
      <c r="AA9" s="1">
        <v>60</v>
      </c>
      <c r="AB9" s="1">
        <v>256.7</v>
      </c>
      <c r="AC9" s="1">
        <v>131</v>
      </c>
      <c r="AD9" s="1">
        <v>7.26</v>
      </c>
      <c r="AE9" s="1">
        <v>5.85</v>
      </c>
      <c r="AF9" s="1">
        <v>1</v>
      </c>
      <c r="AG9" s="1"/>
      <c r="AH9" s="1">
        <v>0.44</v>
      </c>
      <c r="AI9" s="1">
        <v>1</v>
      </c>
      <c r="AJ9" s="1"/>
      <c r="AK9" s="1">
        <v>3.63</v>
      </c>
      <c r="AL9" s="1">
        <v>1</v>
      </c>
      <c r="AM9" s="1"/>
      <c r="AN9" s="1">
        <v>2.82</v>
      </c>
      <c r="AO9" s="1"/>
      <c r="AP9" s="1"/>
    </row>
    <row r="10" spans="1:43" ht="15.75" customHeight="1" x14ac:dyDescent="0.2">
      <c r="B10" s="1">
        <v>9</v>
      </c>
      <c r="C10" s="1" t="s">
        <v>39</v>
      </c>
      <c r="D10" s="1">
        <v>1</v>
      </c>
      <c r="E10" s="1"/>
      <c r="F10" s="1">
        <v>95</v>
      </c>
      <c r="G10" s="1">
        <v>1</v>
      </c>
      <c r="J10" s="1">
        <v>1</v>
      </c>
      <c r="K10" s="1">
        <v>1</v>
      </c>
      <c r="L10" s="8">
        <v>42190</v>
      </c>
      <c r="M10" s="8">
        <v>44166</v>
      </c>
      <c r="N10" s="8">
        <v>44875</v>
      </c>
      <c r="O10" s="9">
        <f t="shared" si="0"/>
        <v>2685</v>
      </c>
      <c r="P10" s="9">
        <f t="shared" si="1"/>
        <v>709</v>
      </c>
      <c r="Q10" s="1">
        <v>25</v>
      </c>
      <c r="R10" s="1">
        <v>50</v>
      </c>
      <c r="S10" s="1">
        <v>18</v>
      </c>
      <c r="T10" s="1">
        <v>17</v>
      </c>
      <c r="U10" s="1">
        <v>1</v>
      </c>
      <c r="X10" s="1">
        <v>245.9</v>
      </c>
      <c r="Y10" s="1">
        <v>208</v>
      </c>
      <c r="Z10" s="1">
        <v>6.95</v>
      </c>
      <c r="AA10" s="1">
        <v>72</v>
      </c>
      <c r="AB10" s="1">
        <v>240.7</v>
      </c>
      <c r="AC10" s="1">
        <v>210</v>
      </c>
      <c r="AD10" s="1">
        <v>6.81</v>
      </c>
      <c r="AE10" s="1">
        <v>-1.64</v>
      </c>
      <c r="AF10" s="1"/>
      <c r="AG10" s="1">
        <v>1</v>
      </c>
      <c r="AH10" s="1">
        <v>0.13</v>
      </c>
      <c r="AI10" s="1">
        <v>1</v>
      </c>
      <c r="AJ10" s="1"/>
      <c r="AK10" s="1">
        <v>-0.48</v>
      </c>
      <c r="AL10" s="1"/>
      <c r="AM10" s="1">
        <v>1</v>
      </c>
      <c r="AN10" s="1">
        <v>-0.97</v>
      </c>
      <c r="AO10" s="1"/>
      <c r="AP10" s="1"/>
    </row>
    <row r="11" spans="1:43" ht="15.75" customHeight="1" x14ac:dyDescent="0.2">
      <c r="B11" s="1">
        <v>10</v>
      </c>
      <c r="C11" s="1" t="s">
        <v>38</v>
      </c>
      <c r="D11" s="1">
        <v>1</v>
      </c>
      <c r="E11" s="1"/>
      <c r="F11" s="1">
        <v>84</v>
      </c>
      <c r="G11" s="1">
        <v>1</v>
      </c>
      <c r="J11" s="1">
        <v>1</v>
      </c>
      <c r="K11" s="1">
        <v>1</v>
      </c>
      <c r="L11" s="8">
        <v>42076</v>
      </c>
      <c r="M11" s="8">
        <v>44285</v>
      </c>
      <c r="N11" s="8">
        <v>44879</v>
      </c>
      <c r="O11" s="9">
        <f t="shared" si="0"/>
        <v>2803</v>
      </c>
      <c r="P11" s="9">
        <f t="shared" si="1"/>
        <v>594</v>
      </c>
      <c r="Q11" s="1">
        <v>30</v>
      </c>
      <c r="R11" s="1">
        <v>30</v>
      </c>
      <c r="S11" s="1">
        <v>10</v>
      </c>
      <c r="T11" s="1">
        <v>19</v>
      </c>
      <c r="X11" s="1">
        <v>277.5</v>
      </c>
      <c r="Y11" s="1">
        <v>244</v>
      </c>
      <c r="Z11" s="1">
        <v>7.85</v>
      </c>
      <c r="AA11" s="1">
        <v>94</v>
      </c>
      <c r="AB11" s="1">
        <v>274.60000000000002</v>
      </c>
      <c r="AC11" s="1">
        <v>241</v>
      </c>
      <c r="AD11" s="1">
        <v>7.76</v>
      </c>
      <c r="AE11" s="1">
        <v>-3.46</v>
      </c>
      <c r="AF11" s="1"/>
      <c r="AG11" s="1">
        <v>1</v>
      </c>
      <c r="AH11" s="1">
        <v>0.8</v>
      </c>
      <c r="AI11" s="1">
        <v>1</v>
      </c>
      <c r="AJ11" s="1"/>
      <c r="AK11" s="1">
        <v>-0.09</v>
      </c>
      <c r="AL11" s="1"/>
      <c r="AM11" s="1">
        <v>1</v>
      </c>
      <c r="AN11" s="1">
        <v>-1.71</v>
      </c>
      <c r="AO11" s="1"/>
      <c r="AP11" s="1"/>
      <c r="AQ11" s="14" t="s">
        <v>56</v>
      </c>
    </row>
    <row r="12" spans="1:43" ht="15.75" customHeight="1" x14ac:dyDescent="0.2">
      <c r="B12">
        <v>11</v>
      </c>
      <c r="E12">
        <v>1</v>
      </c>
      <c r="F12" s="14">
        <v>75</v>
      </c>
      <c r="G12" s="14">
        <v>1</v>
      </c>
      <c r="J12" s="1">
        <v>1</v>
      </c>
      <c r="L12" s="13">
        <v>44081</v>
      </c>
      <c r="M12" s="11">
        <v>44134</v>
      </c>
      <c r="N12" s="11">
        <v>44950</v>
      </c>
      <c r="O12" s="9">
        <f t="shared" si="0"/>
        <v>869</v>
      </c>
      <c r="P12" s="9">
        <f t="shared" si="1"/>
        <v>816</v>
      </c>
      <c r="Q12" s="15">
        <v>30</v>
      </c>
      <c r="R12" s="15">
        <v>25</v>
      </c>
      <c r="S12" s="15">
        <v>16</v>
      </c>
      <c r="T12" s="15">
        <v>16</v>
      </c>
      <c r="U12" s="14">
        <v>1</v>
      </c>
      <c r="X12" s="1">
        <v>260.10000000000002</v>
      </c>
      <c r="Y12" s="1">
        <v>202</v>
      </c>
      <c r="Z12" s="1">
        <v>7.35</v>
      </c>
      <c r="AA12" s="1">
        <v>92</v>
      </c>
      <c r="AB12" s="1">
        <v>264.3</v>
      </c>
      <c r="AC12" s="1">
        <v>208</v>
      </c>
      <c r="AD12" s="1">
        <v>7.47</v>
      </c>
      <c r="AE12" s="1">
        <v>2.13</v>
      </c>
      <c r="AF12" s="1">
        <v>1</v>
      </c>
      <c r="AG12" s="1"/>
      <c r="AH12" s="1">
        <v>0.26</v>
      </c>
      <c r="AI12" s="1">
        <v>1</v>
      </c>
      <c r="AJ12" s="1"/>
      <c r="AK12" s="1">
        <v>0.75</v>
      </c>
      <c r="AL12" s="1">
        <v>1</v>
      </c>
      <c r="AM12" s="1"/>
      <c r="AN12" s="1">
        <v>-0.28999999999999998</v>
      </c>
      <c r="AO12" s="1"/>
      <c r="AP12" s="1"/>
    </row>
    <row r="13" spans="1:43" ht="15.75" customHeight="1" x14ac:dyDescent="0.2">
      <c r="B13">
        <v>13</v>
      </c>
      <c r="C13" s="14" t="s">
        <v>40</v>
      </c>
      <c r="E13">
        <v>1</v>
      </c>
      <c r="F13">
        <v>86</v>
      </c>
      <c r="H13">
        <v>1</v>
      </c>
      <c r="J13" s="1">
        <v>1</v>
      </c>
      <c r="L13" s="11">
        <v>42642</v>
      </c>
      <c r="M13" s="11">
        <v>44221</v>
      </c>
      <c r="N13" s="11">
        <v>44893</v>
      </c>
      <c r="O13" s="9">
        <f t="shared" si="0"/>
        <v>2251</v>
      </c>
      <c r="P13" s="9">
        <f t="shared" si="1"/>
        <v>672</v>
      </c>
      <c r="Q13" s="15">
        <v>50</v>
      </c>
      <c r="R13" s="15">
        <v>40</v>
      </c>
      <c r="S13" s="15">
        <v>19</v>
      </c>
      <c r="T13" s="15">
        <v>14</v>
      </c>
      <c r="U13" s="14"/>
      <c r="X13" s="1">
        <v>249.5</v>
      </c>
      <c r="Y13" s="1">
        <v>196</v>
      </c>
      <c r="Z13" s="1">
        <v>7.05</v>
      </c>
      <c r="AA13" s="1">
        <v>75</v>
      </c>
      <c r="AB13" s="1">
        <v>247.9</v>
      </c>
      <c r="AC13" s="1">
        <v>202</v>
      </c>
      <c r="AD13" s="1">
        <v>7.01</v>
      </c>
      <c r="AE13" s="1">
        <v>-1.5</v>
      </c>
      <c r="AF13" s="1"/>
      <c r="AG13" s="1">
        <v>1</v>
      </c>
      <c r="AH13" s="1">
        <v>-7.0000000000000007E-2</v>
      </c>
      <c r="AI13" s="1"/>
      <c r="AJ13" s="1">
        <v>1</v>
      </c>
      <c r="AK13" s="1">
        <v>-7.0000000000000007E-2</v>
      </c>
      <c r="AL13" s="1"/>
      <c r="AM13" s="1">
        <v>1</v>
      </c>
      <c r="AN13" s="1">
        <v>-0.6</v>
      </c>
      <c r="AO13" s="1"/>
      <c r="AP13" s="1"/>
      <c r="AQ13" s="14" t="s">
        <v>57</v>
      </c>
    </row>
    <row r="14" spans="1:43" ht="15.75" customHeight="1" x14ac:dyDescent="0.2">
      <c r="B14" s="15">
        <v>14</v>
      </c>
      <c r="C14" s="15" t="s">
        <v>35</v>
      </c>
      <c r="D14" s="15">
        <v>1</v>
      </c>
      <c r="E14" s="15"/>
      <c r="F14" s="15">
        <v>71</v>
      </c>
      <c r="H14" s="15">
        <v>1</v>
      </c>
      <c r="I14" s="15">
        <v>1</v>
      </c>
      <c r="L14" s="13">
        <v>42810</v>
      </c>
      <c r="M14" s="8">
        <v>44124</v>
      </c>
      <c r="N14" s="8">
        <v>44866</v>
      </c>
      <c r="O14" s="9">
        <f t="shared" si="0"/>
        <v>2056</v>
      </c>
      <c r="P14" s="9">
        <f t="shared" si="1"/>
        <v>742</v>
      </c>
      <c r="Q14" s="15">
        <v>25</v>
      </c>
      <c r="R14" s="15">
        <v>25</v>
      </c>
      <c r="S14" s="15">
        <v>18</v>
      </c>
      <c r="T14" s="15">
        <v>20</v>
      </c>
      <c r="W14" s="15">
        <v>1</v>
      </c>
      <c r="X14" s="1">
        <v>281.39999999999998</v>
      </c>
      <c r="Y14" s="1">
        <v>168</v>
      </c>
      <c r="Z14" s="1">
        <v>7.96</v>
      </c>
      <c r="AA14" s="1">
        <v>101</v>
      </c>
      <c r="AB14" s="1">
        <v>279.89999999999998</v>
      </c>
      <c r="AC14" s="1">
        <v>169</v>
      </c>
      <c r="AD14" s="1">
        <v>7.91</v>
      </c>
      <c r="AE14" s="1">
        <v>-0.33</v>
      </c>
      <c r="AF14" s="1"/>
      <c r="AG14" s="1">
        <v>1</v>
      </c>
      <c r="AH14" s="1">
        <v>-1.28</v>
      </c>
      <c r="AI14" s="1"/>
      <c r="AJ14" s="1">
        <v>1</v>
      </c>
      <c r="AK14" s="1">
        <v>-0.87</v>
      </c>
      <c r="AL14" s="1"/>
      <c r="AM14" s="1">
        <v>1</v>
      </c>
      <c r="AN14" s="1">
        <v>-0.8</v>
      </c>
      <c r="AO14" s="1"/>
      <c r="AP14" s="1"/>
    </row>
    <row r="15" spans="1:43" ht="15.75" customHeight="1" x14ac:dyDescent="0.2">
      <c r="E15">
        <v>1</v>
      </c>
      <c r="F15">
        <v>71</v>
      </c>
      <c r="H15">
        <v>1</v>
      </c>
      <c r="I15">
        <v>1</v>
      </c>
      <c r="L15" s="13">
        <v>42817</v>
      </c>
      <c r="M15" s="13">
        <v>44124</v>
      </c>
      <c r="N15" s="11">
        <v>44866</v>
      </c>
      <c r="O15" s="9">
        <f t="shared" si="0"/>
        <v>2049</v>
      </c>
      <c r="P15" s="9">
        <f t="shared" si="1"/>
        <v>742</v>
      </c>
      <c r="Q15" s="15">
        <v>25</v>
      </c>
      <c r="R15" s="15">
        <v>20</v>
      </c>
      <c r="S15" s="15">
        <v>16</v>
      </c>
      <c r="T15" s="15">
        <v>18</v>
      </c>
      <c r="X15" s="1">
        <v>290</v>
      </c>
      <c r="Y15" s="1">
        <v>180</v>
      </c>
      <c r="Z15" s="1">
        <v>8.1999999999999993</v>
      </c>
      <c r="AA15" s="1">
        <v>107</v>
      </c>
      <c r="AB15" s="1">
        <v>295.3</v>
      </c>
      <c r="AC15" s="1">
        <v>187</v>
      </c>
      <c r="AD15" s="1">
        <v>8.35</v>
      </c>
      <c r="AE15" s="1">
        <v>0.52</v>
      </c>
      <c r="AF15" s="1">
        <v>1</v>
      </c>
      <c r="AG15" s="1"/>
      <c r="AH15" s="1">
        <v>0.4</v>
      </c>
      <c r="AI15" s="1">
        <v>1</v>
      </c>
      <c r="AJ15" s="1"/>
      <c r="AK15" s="1">
        <v>0.39</v>
      </c>
      <c r="AL15" s="1">
        <v>1</v>
      </c>
      <c r="AM15" s="1"/>
      <c r="AN15" s="1">
        <v>-1.82</v>
      </c>
      <c r="AO15" s="1"/>
      <c r="AP15" s="1"/>
      <c r="AQ15" s="14" t="s">
        <v>58</v>
      </c>
    </row>
    <row r="16" spans="1:43" ht="15.75" customHeight="1" x14ac:dyDescent="0.2">
      <c r="B16" s="15">
        <v>15</v>
      </c>
      <c r="C16" s="15" t="s">
        <v>42</v>
      </c>
      <c r="D16" s="15"/>
      <c r="E16" s="15">
        <v>1</v>
      </c>
      <c r="F16" s="15">
        <v>86</v>
      </c>
      <c r="H16" s="15">
        <v>1</v>
      </c>
      <c r="J16" s="15">
        <v>1</v>
      </c>
      <c r="K16" s="15">
        <v>1</v>
      </c>
      <c r="L16" s="13">
        <v>42161</v>
      </c>
      <c r="M16" s="8">
        <v>44185</v>
      </c>
      <c r="N16" s="8">
        <v>44950</v>
      </c>
      <c r="O16" s="9">
        <f t="shared" si="0"/>
        <v>2789</v>
      </c>
      <c r="P16" s="9">
        <f t="shared" si="1"/>
        <v>765</v>
      </c>
      <c r="Q16" s="15">
        <v>50</v>
      </c>
      <c r="R16" s="15">
        <v>60</v>
      </c>
      <c r="S16" s="15">
        <v>19</v>
      </c>
      <c r="T16" s="15">
        <v>15</v>
      </c>
      <c r="X16" s="1">
        <v>226.9</v>
      </c>
      <c r="Y16" s="1">
        <v>188</v>
      </c>
      <c r="Z16" s="1">
        <v>6.41</v>
      </c>
      <c r="AA16" s="1">
        <v>70</v>
      </c>
      <c r="AB16" s="1">
        <v>230.8</v>
      </c>
      <c r="AC16" s="1">
        <v>234</v>
      </c>
      <c r="AD16" s="1">
        <v>6.53</v>
      </c>
      <c r="AE16" s="1">
        <v>-3.01</v>
      </c>
      <c r="AF16" s="1"/>
      <c r="AG16" s="1">
        <v>1</v>
      </c>
      <c r="AH16" s="1">
        <v>2.2999999999999998</v>
      </c>
      <c r="AI16" s="1">
        <v>1</v>
      </c>
      <c r="AJ16" s="1"/>
      <c r="AK16" s="1">
        <v>0.6</v>
      </c>
      <c r="AL16" s="1">
        <v>1</v>
      </c>
      <c r="AM16" s="1"/>
      <c r="AN16" s="1">
        <v>-1.76</v>
      </c>
      <c r="AO16" s="1"/>
      <c r="AP16" s="1"/>
      <c r="AQ16" s="14" t="s">
        <v>69</v>
      </c>
    </row>
    <row r="17" spans="2:43" ht="15.75" customHeight="1" x14ac:dyDescent="0.2">
      <c r="B17" s="15">
        <v>16</v>
      </c>
      <c r="C17" s="15" t="s">
        <v>41</v>
      </c>
      <c r="D17" s="15">
        <v>1</v>
      </c>
      <c r="E17" s="15"/>
      <c r="F17" s="15">
        <v>76</v>
      </c>
      <c r="G17" s="15">
        <v>1</v>
      </c>
      <c r="J17" s="15">
        <v>1</v>
      </c>
      <c r="K17" s="15"/>
      <c r="L17" s="13">
        <v>42156</v>
      </c>
      <c r="M17" s="8">
        <v>44229</v>
      </c>
      <c r="N17" s="8">
        <v>44914</v>
      </c>
      <c r="O17" s="9">
        <f t="shared" si="0"/>
        <v>2758</v>
      </c>
      <c r="P17" s="9">
        <f t="shared" si="1"/>
        <v>685</v>
      </c>
      <c r="Q17" s="15">
        <v>30</v>
      </c>
      <c r="R17" s="15">
        <v>20</v>
      </c>
      <c r="S17" s="15">
        <v>12</v>
      </c>
      <c r="T17" s="15">
        <v>14</v>
      </c>
      <c r="U17" s="15">
        <v>3</v>
      </c>
      <c r="W17" s="15">
        <v>1</v>
      </c>
      <c r="X17" s="1">
        <v>273.10000000000002</v>
      </c>
      <c r="Y17" s="1">
        <v>160</v>
      </c>
      <c r="Z17" s="16">
        <v>7.7</v>
      </c>
      <c r="AA17" s="1">
        <v>71</v>
      </c>
      <c r="AB17" s="1">
        <v>270.7</v>
      </c>
      <c r="AC17" s="1">
        <v>159</v>
      </c>
      <c r="AD17" s="1">
        <v>7.66</v>
      </c>
      <c r="AE17" s="1">
        <v>1.1000000000000001</v>
      </c>
      <c r="AF17" s="1">
        <v>1</v>
      </c>
      <c r="AG17" s="1"/>
      <c r="AH17" s="1">
        <v>-0.84</v>
      </c>
      <c r="AI17" s="1"/>
      <c r="AJ17" s="1">
        <v>1</v>
      </c>
      <c r="AK17" s="1">
        <v>-0.75</v>
      </c>
      <c r="AL17" s="1"/>
      <c r="AM17" s="1">
        <v>1</v>
      </c>
      <c r="AN17" s="1">
        <v>-0.35</v>
      </c>
      <c r="AO17" s="1"/>
      <c r="AP17" s="1"/>
      <c r="AQ17" s="14" t="s">
        <v>68</v>
      </c>
    </row>
    <row r="18" spans="2:43" ht="15.75" customHeight="1" x14ac:dyDescent="0.2">
      <c r="E18" s="15">
        <v>1</v>
      </c>
      <c r="F18">
        <v>76</v>
      </c>
      <c r="G18">
        <v>1</v>
      </c>
      <c r="J18">
        <v>1</v>
      </c>
      <c r="L18" s="13">
        <v>42163</v>
      </c>
      <c r="M18" s="11">
        <v>44229</v>
      </c>
      <c r="N18" s="11">
        <v>44914</v>
      </c>
      <c r="O18" s="9">
        <f t="shared" si="0"/>
        <v>2751</v>
      </c>
      <c r="P18" s="9">
        <f t="shared" si="1"/>
        <v>685</v>
      </c>
      <c r="Q18" s="15">
        <v>30</v>
      </c>
      <c r="R18" s="15">
        <v>20</v>
      </c>
      <c r="S18" s="15">
        <v>14</v>
      </c>
      <c r="T18" s="15">
        <v>13</v>
      </c>
      <c r="U18" s="14">
        <v>3</v>
      </c>
      <c r="X18" s="1">
        <v>257.2</v>
      </c>
      <c r="Y18" s="1">
        <v>168</v>
      </c>
      <c r="Z18" s="1">
        <v>7.27</v>
      </c>
      <c r="AA18" s="1">
        <v>65</v>
      </c>
      <c r="AB18" s="1">
        <v>255.1</v>
      </c>
      <c r="AC18" s="1">
        <v>167</v>
      </c>
      <c r="AD18" s="1">
        <v>7.21</v>
      </c>
      <c r="AE18" s="1">
        <v>1.71</v>
      </c>
      <c r="AF18" s="1">
        <v>1</v>
      </c>
      <c r="AG18" s="1"/>
      <c r="AH18" s="1">
        <v>0.26</v>
      </c>
      <c r="AI18" s="1">
        <v>1</v>
      </c>
      <c r="AJ18" s="1"/>
      <c r="AK18" s="1">
        <v>0.64</v>
      </c>
      <c r="AL18" s="1">
        <v>1</v>
      </c>
      <c r="AM18" s="1"/>
      <c r="AN18" s="1">
        <v>0.08</v>
      </c>
      <c r="AO18" s="1"/>
      <c r="AP18" s="1"/>
    </row>
    <row r="19" spans="2:43" ht="15.75" customHeight="1" x14ac:dyDescent="0.2">
      <c r="B19" s="15">
        <v>17</v>
      </c>
      <c r="C19" s="15" t="s">
        <v>35</v>
      </c>
      <c r="D19" s="15">
        <v>1</v>
      </c>
      <c r="E19" s="15"/>
      <c r="F19" s="15">
        <v>75</v>
      </c>
      <c r="H19" s="15">
        <v>1</v>
      </c>
      <c r="I19" s="15">
        <v>1</v>
      </c>
      <c r="K19" s="15">
        <v>1</v>
      </c>
      <c r="L19" s="13">
        <v>43633</v>
      </c>
      <c r="M19" s="8">
        <v>44173</v>
      </c>
      <c r="N19" s="8">
        <v>44971</v>
      </c>
      <c r="O19" s="9">
        <f t="shared" si="0"/>
        <v>1338</v>
      </c>
      <c r="P19" s="9">
        <f t="shared" si="1"/>
        <v>798</v>
      </c>
      <c r="Q19" s="15">
        <v>25</v>
      </c>
      <c r="R19" s="15">
        <v>30</v>
      </c>
      <c r="S19" s="15">
        <v>18</v>
      </c>
      <c r="T19" s="15">
        <v>19</v>
      </c>
      <c r="X19" s="1">
        <v>287.89999999999998</v>
      </c>
      <c r="Y19" s="1">
        <v>223</v>
      </c>
      <c r="Z19" s="1">
        <v>8.14</v>
      </c>
      <c r="AA19" s="1">
        <v>108</v>
      </c>
      <c r="AB19" s="1">
        <v>282.3</v>
      </c>
      <c r="AC19" s="1">
        <v>238</v>
      </c>
      <c r="AD19" s="1">
        <v>7.98</v>
      </c>
      <c r="AE19" s="1">
        <v>2.02</v>
      </c>
      <c r="AF19" s="1">
        <v>1</v>
      </c>
      <c r="AG19" s="1"/>
      <c r="AH19" s="1">
        <v>0.7</v>
      </c>
      <c r="AI19" s="1">
        <v>1</v>
      </c>
      <c r="AJ19" s="1"/>
      <c r="AK19" s="17" t="s">
        <v>70</v>
      </c>
      <c r="AL19" s="1">
        <v>1</v>
      </c>
      <c r="AM19" s="1"/>
      <c r="AN19" s="1">
        <v>-0.72</v>
      </c>
      <c r="AO19" s="1"/>
      <c r="AP19" s="1"/>
    </row>
    <row r="20" spans="2:43" ht="15.75" customHeight="1" x14ac:dyDescent="0.2">
      <c r="E20" s="15">
        <v>1</v>
      </c>
      <c r="F20">
        <v>75</v>
      </c>
      <c r="H20" s="14">
        <v>1</v>
      </c>
      <c r="I20">
        <v>1</v>
      </c>
      <c r="K20">
        <v>1</v>
      </c>
      <c r="L20" s="13">
        <v>43640</v>
      </c>
      <c r="M20" s="8">
        <v>44173</v>
      </c>
      <c r="N20" s="11">
        <v>44971</v>
      </c>
      <c r="O20" s="9">
        <f t="shared" si="0"/>
        <v>1331</v>
      </c>
      <c r="P20" s="9">
        <f t="shared" si="1"/>
        <v>798</v>
      </c>
      <c r="Q20" s="15">
        <v>30</v>
      </c>
      <c r="R20" s="15">
        <v>30</v>
      </c>
      <c r="S20" s="15">
        <v>18</v>
      </c>
      <c r="T20" s="15">
        <v>16</v>
      </c>
      <c r="W20" s="15">
        <v>1</v>
      </c>
      <c r="X20" s="1">
        <v>283.7</v>
      </c>
      <c r="Y20" s="1">
        <v>227</v>
      </c>
      <c r="Z20" s="1">
        <v>8.02</v>
      </c>
      <c r="AA20" s="1">
        <v>105</v>
      </c>
      <c r="AB20" s="1">
        <v>280.8</v>
      </c>
      <c r="AC20" s="1">
        <v>228</v>
      </c>
      <c r="AD20" s="1">
        <v>7.94</v>
      </c>
      <c r="AE20" s="1">
        <v>0.48</v>
      </c>
      <c r="AF20" s="1">
        <v>1</v>
      </c>
      <c r="AG20" s="1"/>
      <c r="AH20" s="1">
        <v>0.34</v>
      </c>
      <c r="AI20" s="1">
        <v>1</v>
      </c>
      <c r="AJ20" s="1"/>
      <c r="AK20" s="1">
        <v>0.46</v>
      </c>
      <c r="AL20" s="1">
        <v>1</v>
      </c>
      <c r="AM20" s="1"/>
      <c r="AN20" s="1">
        <v>-1.22</v>
      </c>
      <c r="AO20" s="1"/>
      <c r="AP20" s="1"/>
    </row>
    <row r="21" spans="2:43" ht="15.75" customHeight="1" x14ac:dyDescent="0.2">
      <c r="B21" s="15">
        <v>18</v>
      </c>
      <c r="C21" s="15" t="s">
        <v>42</v>
      </c>
      <c r="D21" s="15">
        <v>1</v>
      </c>
      <c r="E21" s="15"/>
      <c r="F21" s="15">
        <v>57</v>
      </c>
      <c r="H21" s="15">
        <v>1</v>
      </c>
      <c r="I21" s="15">
        <v>1</v>
      </c>
      <c r="K21" s="15">
        <v>1</v>
      </c>
      <c r="L21" s="13">
        <v>43286</v>
      </c>
      <c r="M21" s="8">
        <v>44158</v>
      </c>
      <c r="N21" s="8">
        <v>44931</v>
      </c>
      <c r="O21" s="9">
        <f t="shared" si="0"/>
        <v>1645</v>
      </c>
      <c r="P21" s="9">
        <f t="shared" si="1"/>
        <v>773</v>
      </c>
      <c r="Q21" s="15">
        <v>25</v>
      </c>
      <c r="R21" s="15">
        <v>30</v>
      </c>
      <c r="S21" s="15">
        <v>21</v>
      </c>
      <c r="T21" s="15">
        <v>20</v>
      </c>
      <c r="X21" s="1">
        <v>282.89999999999998</v>
      </c>
      <c r="Y21" s="1">
        <v>202</v>
      </c>
      <c r="Z21" s="1">
        <v>8</v>
      </c>
      <c r="AA21" s="1">
        <v>110</v>
      </c>
      <c r="AB21" s="1">
        <v>283.39999999999998</v>
      </c>
      <c r="AC21" s="1">
        <v>206</v>
      </c>
      <c r="AD21" s="1">
        <v>8.01</v>
      </c>
      <c r="AE21" s="1">
        <v>-2.75</v>
      </c>
      <c r="AF21" s="1"/>
      <c r="AG21" s="1">
        <v>1</v>
      </c>
      <c r="AH21" s="1">
        <v>0.77</v>
      </c>
      <c r="AI21" s="1">
        <v>1</v>
      </c>
      <c r="AJ21" s="1"/>
      <c r="AK21" s="1">
        <v>0.21</v>
      </c>
      <c r="AL21" s="1">
        <v>1</v>
      </c>
      <c r="AM21" s="1"/>
      <c r="AN21" s="1">
        <v>-0.62</v>
      </c>
      <c r="AO21" s="1"/>
      <c r="AP21" s="1"/>
    </row>
    <row r="22" spans="2:43" ht="15.75" customHeight="1" x14ac:dyDescent="0.2">
      <c r="E22">
        <v>1</v>
      </c>
      <c r="F22">
        <v>57</v>
      </c>
      <c r="H22" s="14">
        <v>1</v>
      </c>
      <c r="I22">
        <v>1</v>
      </c>
      <c r="K22">
        <v>1</v>
      </c>
      <c r="L22" s="13">
        <v>43292</v>
      </c>
      <c r="M22" s="11">
        <v>44148</v>
      </c>
      <c r="N22" s="11">
        <v>44931</v>
      </c>
      <c r="O22" s="9">
        <f t="shared" si="0"/>
        <v>1639</v>
      </c>
      <c r="P22" s="9">
        <f t="shared" si="1"/>
        <v>783</v>
      </c>
      <c r="Q22" s="15">
        <v>25</v>
      </c>
      <c r="R22" s="15">
        <v>40</v>
      </c>
      <c r="S22" s="15">
        <v>23</v>
      </c>
      <c r="T22" s="15">
        <v>21</v>
      </c>
      <c r="X22" s="1">
        <v>291.8</v>
      </c>
      <c r="Y22" s="1">
        <v>228</v>
      </c>
      <c r="Z22" s="1">
        <v>8.25</v>
      </c>
      <c r="AA22" s="1">
        <v>113</v>
      </c>
      <c r="AB22" s="1">
        <v>290.5</v>
      </c>
      <c r="AC22" s="1">
        <v>234</v>
      </c>
      <c r="AD22" s="1">
        <v>8.2100000000000009</v>
      </c>
      <c r="AE22" s="1">
        <v>-1.75</v>
      </c>
      <c r="AF22" s="1"/>
      <c r="AG22" s="1">
        <v>1</v>
      </c>
      <c r="AH22" s="1">
        <v>0.67</v>
      </c>
      <c r="AI22" s="1">
        <v>1</v>
      </c>
      <c r="AJ22" s="1"/>
      <c r="AK22">
        <v>-0.94</v>
      </c>
      <c r="AL22" s="1"/>
      <c r="AM22" s="1">
        <v>1</v>
      </c>
      <c r="AN22" s="1">
        <v>-1.1499999999999999</v>
      </c>
      <c r="AO22" s="1"/>
      <c r="AP22" s="1"/>
    </row>
    <row r="23" spans="2:43" ht="15.75" customHeight="1" x14ac:dyDescent="0.2">
      <c r="B23" s="15">
        <v>19</v>
      </c>
      <c r="C23" s="15" t="s">
        <v>32</v>
      </c>
      <c r="D23" s="15">
        <v>1</v>
      </c>
      <c r="E23" s="15"/>
      <c r="F23" s="15">
        <v>71</v>
      </c>
      <c r="G23" s="15">
        <v>1</v>
      </c>
      <c r="J23" s="15">
        <v>1</v>
      </c>
      <c r="K23" s="14"/>
      <c r="L23" s="13">
        <v>43634</v>
      </c>
      <c r="M23" s="8">
        <v>44124</v>
      </c>
      <c r="N23" s="8">
        <v>44922</v>
      </c>
      <c r="O23" s="9">
        <f t="shared" si="0"/>
        <v>1288</v>
      </c>
      <c r="P23" s="9">
        <f t="shared" si="1"/>
        <v>798</v>
      </c>
      <c r="Q23" s="15">
        <v>50</v>
      </c>
      <c r="R23" s="15">
        <v>50</v>
      </c>
      <c r="S23" s="15">
        <v>21</v>
      </c>
      <c r="T23" s="15">
        <v>16</v>
      </c>
      <c r="X23" s="1">
        <v>271.2</v>
      </c>
      <c r="Y23" s="1">
        <v>203</v>
      </c>
      <c r="Z23" s="1">
        <v>7.67</v>
      </c>
      <c r="AA23" s="1">
        <v>57</v>
      </c>
      <c r="AB23" s="1">
        <v>265.60000000000002</v>
      </c>
      <c r="AC23" s="1">
        <v>203</v>
      </c>
      <c r="AD23" s="1">
        <v>7.51</v>
      </c>
      <c r="AE23" s="18">
        <v>-3.31</v>
      </c>
      <c r="AF23" s="18"/>
      <c r="AG23" s="18">
        <v>1</v>
      </c>
      <c r="AH23" s="18">
        <v>-0.71</v>
      </c>
      <c r="AI23" s="1"/>
      <c r="AJ23" s="18">
        <v>1</v>
      </c>
      <c r="AK23" s="18">
        <v>-1.07</v>
      </c>
      <c r="AL23" s="18"/>
      <c r="AM23" s="18">
        <v>1</v>
      </c>
      <c r="AN23" s="18">
        <v>-1.55</v>
      </c>
      <c r="AO23" s="18"/>
      <c r="AP23" s="18"/>
    </row>
    <row r="24" spans="2:43" ht="15.75" customHeight="1" x14ac:dyDescent="0.2">
      <c r="E24">
        <v>1</v>
      </c>
      <c r="F24">
        <v>71</v>
      </c>
      <c r="G24">
        <v>1</v>
      </c>
      <c r="J24">
        <v>1</v>
      </c>
      <c r="L24" s="11">
        <v>43634</v>
      </c>
      <c r="M24" s="11">
        <v>44124</v>
      </c>
      <c r="N24" s="11">
        <v>44922</v>
      </c>
      <c r="O24" s="9">
        <f t="shared" si="0"/>
        <v>1288</v>
      </c>
      <c r="P24" s="9">
        <f t="shared" si="1"/>
        <v>798</v>
      </c>
      <c r="Q24" s="15">
        <v>25</v>
      </c>
      <c r="R24" s="15">
        <v>20</v>
      </c>
      <c r="S24" s="15">
        <v>23</v>
      </c>
      <c r="T24" s="15">
        <v>15</v>
      </c>
      <c r="X24" s="1">
        <v>293.7</v>
      </c>
      <c r="Y24" s="1">
        <v>221</v>
      </c>
      <c r="Z24" s="1">
        <v>8.3000000000000007</v>
      </c>
      <c r="AA24" s="1">
        <v>92</v>
      </c>
      <c r="AB24" s="1">
        <v>287.7</v>
      </c>
      <c r="AC24" s="1">
        <v>220</v>
      </c>
      <c r="AD24" s="1">
        <v>8.1300000000000008</v>
      </c>
      <c r="AE24" s="18">
        <v>-3.35</v>
      </c>
      <c r="AF24" s="18"/>
      <c r="AG24" s="18">
        <v>1</v>
      </c>
      <c r="AH24" s="19">
        <v>-0.17</v>
      </c>
      <c r="AI24" s="18"/>
      <c r="AJ24" s="19">
        <v>1</v>
      </c>
      <c r="AK24" s="18">
        <v>-1.78</v>
      </c>
      <c r="AL24" s="18"/>
      <c r="AM24" s="18">
        <v>1</v>
      </c>
      <c r="AN24" s="18">
        <v>-1.45</v>
      </c>
      <c r="AO24" s="18"/>
      <c r="AP24" s="18"/>
    </row>
    <row r="25" spans="2:43" ht="15.75" customHeight="1" x14ac:dyDescent="0.2">
      <c r="B25" s="15">
        <v>20</v>
      </c>
      <c r="C25" s="15" t="s">
        <v>40</v>
      </c>
      <c r="D25" s="15">
        <v>1</v>
      </c>
      <c r="E25" s="15"/>
      <c r="F25" s="15">
        <v>87</v>
      </c>
      <c r="H25" s="15">
        <v>1</v>
      </c>
      <c r="J25" s="15">
        <v>1</v>
      </c>
      <c r="K25" s="15">
        <v>1</v>
      </c>
      <c r="L25" s="20">
        <v>42903</v>
      </c>
      <c r="M25" s="8">
        <v>44158</v>
      </c>
      <c r="N25" s="8">
        <v>44973</v>
      </c>
      <c r="O25" s="9">
        <f t="shared" si="0"/>
        <v>2070</v>
      </c>
      <c r="P25" s="9">
        <f t="shared" si="1"/>
        <v>815</v>
      </c>
      <c r="Q25" s="15">
        <v>30</v>
      </c>
      <c r="R25" s="15">
        <v>25</v>
      </c>
      <c r="S25" s="15">
        <v>18</v>
      </c>
      <c r="T25" s="15">
        <v>13</v>
      </c>
      <c r="X25" s="1">
        <v>256.89999999999998</v>
      </c>
      <c r="Y25" s="1">
        <v>166</v>
      </c>
      <c r="Z25" s="1">
        <v>7.26</v>
      </c>
      <c r="AA25" s="1">
        <v>80</v>
      </c>
      <c r="AB25" s="1">
        <v>247.9</v>
      </c>
      <c r="AC25" s="1">
        <v>167</v>
      </c>
      <c r="AD25" s="1">
        <v>7.01</v>
      </c>
      <c r="AE25" s="1">
        <v>-3.84</v>
      </c>
      <c r="AF25" s="1"/>
      <c r="AG25" s="1">
        <v>1</v>
      </c>
      <c r="AH25" s="1">
        <v>1</v>
      </c>
      <c r="AI25" s="19">
        <v>1</v>
      </c>
      <c r="AJ25" s="1"/>
      <c r="AK25" s="1">
        <v>-0.12</v>
      </c>
      <c r="AL25" s="1"/>
      <c r="AM25" s="1">
        <v>1</v>
      </c>
      <c r="AN25" s="1">
        <v>0.18</v>
      </c>
      <c r="AO25" s="1"/>
      <c r="AP25" s="1"/>
      <c r="AQ25" s="14" t="s">
        <v>60</v>
      </c>
    </row>
    <row r="26" spans="2:43" ht="15.75" customHeight="1" x14ac:dyDescent="0.2">
      <c r="E26">
        <v>1</v>
      </c>
      <c r="F26">
        <v>87</v>
      </c>
      <c r="H26" s="14">
        <v>1</v>
      </c>
      <c r="J26">
        <v>1</v>
      </c>
      <c r="K26">
        <v>1</v>
      </c>
      <c r="L26" s="11">
        <v>43633</v>
      </c>
      <c r="M26" s="11">
        <v>44158</v>
      </c>
      <c r="N26" s="11">
        <v>44973</v>
      </c>
      <c r="O26" s="9">
        <f t="shared" si="0"/>
        <v>1340</v>
      </c>
      <c r="P26" s="9">
        <f t="shared" si="1"/>
        <v>815</v>
      </c>
      <c r="Q26" s="15">
        <v>30</v>
      </c>
      <c r="R26" s="15">
        <v>25</v>
      </c>
      <c r="S26" s="15">
        <v>14</v>
      </c>
      <c r="T26" s="15">
        <v>15</v>
      </c>
      <c r="X26" s="1">
        <v>252.9</v>
      </c>
      <c r="Y26" s="1">
        <v>175</v>
      </c>
      <c r="Z26" s="1">
        <v>7.15</v>
      </c>
      <c r="AA26" s="1">
        <v>96</v>
      </c>
      <c r="AB26" s="1">
        <v>245</v>
      </c>
      <c r="AC26" s="1">
        <v>169</v>
      </c>
      <c r="AD26" s="1">
        <v>6.93</v>
      </c>
      <c r="AE26" s="1">
        <v>-2.99</v>
      </c>
      <c r="AF26" s="1"/>
      <c r="AG26" s="1">
        <v>1</v>
      </c>
      <c r="AH26" s="1">
        <v>-1.44</v>
      </c>
      <c r="AI26" s="1"/>
      <c r="AJ26" s="1">
        <v>1</v>
      </c>
      <c r="AK26" s="1">
        <v>-2.06</v>
      </c>
      <c r="AL26" s="1"/>
      <c r="AM26" s="1">
        <v>1</v>
      </c>
      <c r="AN26" s="1">
        <v>-3.32</v>
      </c>
      <c r="AO26" s="1"/>
      <c r="AP26" s="1"/>
    </row>
    <row r="27" spans="2:43" s="21" customFormat="1" ht="15.75" customHeight="1" x14ac:dyDescent="0.2">
      <c r="B27" s="21">
        <v>21</v>
      </c>
      <c r="C27" s="21" t="s">
        <v>35</v>
      </c>
      <c r="D27" s="21">
        <v>1</v>
      </c>
      <c r="F27" s="21">
        <v>84</v>
      </c>
      <c r="H27" s="21">
        <v>1</v>
      </c>
      <c r="J27" s="21">
        <v>1</v>
      </c>
      <c r="K27" s="21">
        <v>1</v>
      </c>
      <c r="L27" s="22">
        <v>44004</v>
      </c>
      <c r="M27" s="22">
        <v>44221</v>
      </c>
      <c r="N27" s="22">
        <v>44949</v>
      </c>
      <c r="O27" s="9">
        <f t="shared" si="0"/>
        <v>945</v>
      </c>
      <c r="P27" s="9">
        <f t="shared" si="1"/>
        <v>728</v>
      </c>
      <c r="Q27" s="21">
        <v>60</v>
      </c>
      <c r="R27" s="21">
        <v>25</v>
      </c>
      <c r="S27" s="21">
        <v>12</v>
      </c>
      <c r="T27" s="21">
        <v>14</v>
      </c>
      <c r="U27" s="21">
        <v>2</v>
      </c>
      <c r="W27" s="21">
        <v>1</v>
      </c>
      <c r="X27" s="21">
        <v>290.3</v>
      </c>
      <c r="Y27" s="21">
        <v>207</v>
      </c>
      <c r="Z27" s="21">
        <v>8.2100000000000009</v>
      </c>
      <c r="AA27" s="21">
        <v>95</v>
      </c>
      <c r="AB27" s="21">
        <v>284</v>
      </c>
      <c r="AC27" s="21">
        <v>198</v>
      </c>
      <c r="AD27" s="21">
        <v>8.0299999999999994</v>
      </c>
      <c r="AE27" s="21">
        <v>-3.19</v>
      </c>
      <c r="AG27" s="21">
        <v>1</v>
      </c>
      <c r="AH27" s="21">
        <v>1.3</v>
      </c>
      <c r="AI27" s="21">
        <v>1</v>
      </c>
      <c r="AK27" s="21">
        <v>-0.37</v>
      </c>
      <c r="AM27" s="21">
        <v>1</v>
      </c>
      <c r="AN27" s="21">
        <v>-2.5499999999999998</v>
      </c>
    </row>
    <row r="28" spans="2:43" s="21" customFormat="1" ht="15.75" customHeight="1" x14ac:dyDescent="0.2">
      <c r="E28" s="21">
        <v>1</v>
      </c>
      <c r="F28" s="21">
        <v>84</v>
      </c>
      <c r="H28" s="21">
        <v>1</v>
      </c>
      <c r="J28" s="21">
        <v>1</v>
      </c>
      <c r="K28" s="21">
        <v>1</v>
      </c>
      <c r="L28" s="22">
        <v>44004</v>
      </c>
      <c r="M28" s="22">
        <v>44221</v>
      </c>
      <c r="N28" s="22">
        <v>44949</v>
      </c>
      <c r="O28" s="9">
        <f t="shared" si="0"/>
        <v>945</v>
      </c>
      <c r="P28" s="9">
        <f t="shared" si="1"/>
        <v>728</v>
      </c>
      <c r="Q28" s="21">
        <v>25</v>
      </c>
      <c r="R28" s="21">
        <v>25</v>
      </c>
      <c r="S28" s="21">
        <v>12</v>
      </c>
      <c r="T28" s="21">
        <v>13</v>
      </c>
      <c r="U28" s="21">
        <v>2</v>
      </c>
      <c r="AE28" s="21">
        <v>-3.06</v>
      </c>
      <c r="AG28" s="21">
        <v>1</v>
      </c>
      <c r="AH28" s="21">
        <v>-0.59</v>
      </c>
      <c r="AJ28" s="21">
        <v>1</v>
      </c>
      <c r="AK28" s="21">
        <v>-1.48</v>
      </c>
      <c r="AM28" s="21">
        <v>1</v>
      </c>
    </row>
    <row r="29" spans="2:43" ht="15.75" customHeight="1" x14ac:dyDescent="0.2">
      <c r="B29" s="15">
        <v>22</v>
      </c>
      <c r="C29" s="15" t="s">
        <v>36</v>
      </c>
      <c r="D29" s="15">
        <v>1</v>
      </c>
      <c r="E29" s="15"/>
      <c r="F29" s="15">
        <v>76</v>
      </c>
      <c r="G29" s="15">
        <v>1</v>
      </c>
      <c r="J29" s="15">
        <v>1</v>
      </c>
      <c r="L29" s="20">
        <v>44385</v>
      </c>
      <c r="M29" s="8">
        <v>44375</v>
      </c>
      <c r="N29" s="8">
        <v>44964</v>
      </c>
      <c r="O29" s="9">
        <f t="shared" si="0"/>
        <v>579</v>
      </c>
      <c r="P29" s="9">
        <f t="shared" si="1"/>
        <v>589</v>
      </c>
      <c r="Q29" s="15">
        <v>20</v>
      </c>
      <c r="R29" s="15">
        <v>25</v>
      </c>
      <c r="S29" s="15">
        <v>15</v>
      </c>
      <c r="T29" s="15">
        <v>15</v>
      </c>
      <c r="U29" s="15">
        <v>2</v>
      </c>
      <c r="X29" s="1">
        <v>252.6</v>
      </c>
      <c r="Y29" s="1">
        <v>191</v>
      </c>
      <c r="Z29" s="1">
        <v>7.14</v>
      </c>
      <c r="AA29" s="1">
        <v>82</v>
      </c>
      <c r="AB29" s="1">
        <v>247.4</v>
      </c>
      <c r="AC29" s="1">
        <v>174</v>
      </c>
      <c r="AD29" s="1">
        <v>7</v>
      </c>
      <c r="AE29" s="1">
        <v>-4.4800000000000004</v>
      </c>
      <c r="AF29" s="1"/>
      <c r="AG29" s="1">
        <v>1</v>
      </c>
      <c r="AH29" s="1">
        <v>0.86</v>
      </c>
      <c r="AI29" s="1">
        <v>1</v>
      </c>
      <c r="AJ29" s="1"/>
      <c r="AK29" s="17" t="s">
        <v>71</v>
      </c>
      <c r="AL29" s="1">
        <v>1</v>
      </c>
      <c r="AM29" s="1"/>
      <c r="AN29" s="1"/>
      <c r="AO29" s="1"/>
      <c r="AP29" s="1"/>
    </row>
    <row r="30" spans="2:43" ht="15.75" customHeight="1" x14ac:dyDescent="0.2">
      <c r="E30">
        <v>1</v>
      </c>
      <c r="F30">
        <v>76</v>
      </c>
      <c r="G30">
        <v>1</v>
      </c>
      <c r="J30" s="15">
        <v>1</v>
      </c>
      <c r="L30" s="11">
        <v>44427</v>
      </c>
      <c r="M30" s="8">
        <v>44375</v>
      </c>
      <c r="N30" s="11">
        <v>44964</v>
      </c>
      <c r="O30" s="9">
        <f t="shared" si="0"/>
        <v>537</v>
      </c>
      <c r="P30" s="9">
        <f t="shared" si="1"/>
        <v>589</v>
      </c>
      <c r="Q30" s="15">
        <v>25</v>
      </c>
      <c r="R30" s="15">
        <v>25</v>
      </c>
      <c r="S30" s="15">
        <v>23</v>
      </c>
      <c r="T30" s="15">
        <v>12</v>
      </c>
      <c r="U30" s="14">
        <v>2</v>
      </c>
      <c r="X30" s="1">
        <v>260.3</v>
      </c>
      <c r="Y30" s="1">
        <v>180</v>
      </c>
      <c r="Z30" s="1">
        <v>7.36</v>
      </c>
      <c r="AA30" s="1">
        <v>57</v>
      </c>
      <c r="AB30" s="1">
        <v>260</v>
      </c>
      <c r="AC30" s="1">
        <v>183</v>
      </c>
      <c r="AD30" s="1">
        <v>7.35</v>
      </c>
      <c r="AE30" s="1">
        <v>-3.94</v>
      </c>
      <c r="AF30" s="1"/>
      <c r="AG30" s="1">
        <v>1</v>
      </c>
      <c r="AH30" s="1">
        <v>0.16</v>
      </c>
      <c r="AI30" s="1">
        <v>1</v>
      </c>
      <c r="AJ30" s="1"/>
      <c r="AK30" s="1">
        <v>-0.38</v>
      </c>
      <c r="AL30" s="1"/>
      <c r="AM30" s="1">
        <v>1</v>
      </c>
      <c r="AN30" s="1"/>
      <c r="AO30" s="1"/>
      <c r="AP30" s="1"/>
    </row>
    <row r="31" spans="2:43" ht="15.75" customHeight="1" x14ac:dyDescent="0.2">
      <c r="B31" s="15">
        <v>23</v>
      </c>
      <c r="C31" s="15" t="s">
        <v>30</v>
      </c>
      <c r="D31" s="15">
        <v>1</v>
      </c>
      <c r="E31" s="15"/>
      <c r="F31" s="15">
        <v>88</v>
      </c>
      <c r="G31" s="15">
        <v>1</v>
      </c>
      <c r="J31" s="15">
        <v>1</v>
      </c>
      <c r="K31" s="15">
        <v>1</v>
      </c>
      <c r="L31" s="13">
        <v>44003</v>
      </c>
      <c r="M31" s="8">
        <v>44217</v>
      </c>
      <c r="N31" s="8">
        <v>44938</v>
      </c>
      <c r="O31" s="9">
        <f t="shared" si="0"/>
        <v>935</v>
      </c>
      <c r="P31" s="9">
        <f t="shared" si="1"/>
        <v>721</v>
      </c>
      <c r="Q31" s="15">
        <v>30</v>
      </c>
      <c r="R31" s="15">
        <v>60</v>
      </c>
      <c r="S31" s="15">
        <v>23</v>
      </c>
      <c r="T31" s="15">
        <v>15</v>
      </c>
      <c r="X31" s="1">
        <v>233.2</v>
      </c>
      <c r="Y31" s="1">
        <v>205</v>
      </c>
      <c r="Z31" s="1">
        <v>6.59</v>
      </c>
      <c r="AA31" s="1">
        <v>50</v>
      </c>
      <c r="AB31" s="1">
        <v>227.5</v>
      </c>
      <c r="AC31" s="1">
        <v>209</v>
      </c>
      <c r="AD31" s="1">
        <v>6.43</v>
      </c>
      <c r="AE31" s="1">
        <v>-2.86</v>
      </c>
      <c r="AF31" s="1"/>
      <c r="AG31" s="1">
        <v>1</v>
      </c>
      <c r="AH31" s="1">
        <v>-0.65</v>
      </c>
      <c r="AI31" s="1"/>
      <c r="AJ31" s="23">
        <v>1</v>
      </c>
      <c r="AK31" s="1">
        <v>-0.9</v>
      </c>
      <c r="AL31" s="1"/>
      <c r="AM31" s="1">
        <v>1</v>
      </c>
      <c r="AN31" s="1">
        <v>-1.59</v>
      </c>
      <c r="AO31" s="1"/>
      <c r="AP31" s="1"/>
    </row>
    <row r="32" spans="2:43" ht="15.75" customHeight="1" x14ac:dyDescent="0.2">
      <c r="E32">
        <v>1</v>
      </c>
      <c r="F32">
        <v>88</v>
      </c>
      <c r="G32" s="14">
        <v>1</v>
      </c>
      <c r="J32" s="15">
        <v>1</v>
      </c>
      <c r="K32">
        <v>1</v>
      </c>
      <c r="L32" s="11">
        <v>43997</v>
      </c>
      <c r="M32" s="11">
        <v>44217</v>
      </c>
      <c r="N32" s="11">
        <v>44938</v>
      </c>
      <c r="O32" s="9">
        <f t="shared" si="0"/>
        <v>941</v>
      </c>
      <c r="P32" s="9">
        <f t="shared" si="1"/>
        <v>721</v>
      </c>
      <c r="Q32" s="15">
        <v>30</v>
      </c>
      <c r="R32" s="15">
        <v>30</v>
      </c>
      <c r="S32" s="15">
        <v>21</v>
      </c>
      <c r="T32" s="15">
        <v>11</v>
      </c>
      <c r="X32" s="1">
        <v>236.4</v>
      </c>
      <c r="Y32" s="1">
        <v>186</v>
      </c>
      <c r="Z32" s="1">
        <v>6.68</v>
      </c>
      <c r="AA32" s="1">
        <v>59</v>
      </c>
      <c r="AB32" s="1">
        <v>230</v>
      </c>
      <c r="AC32" s="1">
        <v>221</v>
      </c>
      <c r="AD32" s="1">
        <v>6.5</v>
      </c>
      <c r="AE32" s="1">
        <v>-4.3600000000000003</v>
      </c>
      <c r="AF32" s="1"/>
      <c r="AG32" s="1">
        <v>1</v>
      </c>
      <c r="AH32" s="1">
        <v>0.7</v>
      </c>
      <c r="AI32" s="1">
        <v>1</v>
      </c>
      <c r="AJ32" s="1"/>
      <c r="AK32" s="1">
        <v>-0.57999999999999996</v>
      </c>
      <c r="AL32" s="1"/>
      <c r="AM32" s="1">
        <v>1</v>
      </c>
      <c r="AN32" s="1">
        <v>-0.48</v>
      </c>
      <c r="AO32" s="1"/>
      <c r="AP32" s="1"/>
    </row>
    <row r="33" spans="2:43" ht="15.75" customHeight="1" x14ac:dyDescent="0.2">
      <c r="B33">
        <v>24</v>
      </c>
      <c r="C33" s="14" t="s">
        <v>37</v>
      </c>
      <c r="E33">
        <v>1</v>
      </c>
      <c r="F33">
        <v>67</v>
      </c>
      <c r="H33">
        <v>1</v>
      </c>
      <c r="J33" s="15">
        <v>1</v>
      </c>
      <c r="K33">
        <v>1</v>
      </c>
      <c r="L33" s="13">
        <v>43983</v>
      </c>
      <c r="M33" s="11">
        <v>44229</v>
      </c>
      <c r="N33" s="11">
        <v>44957</v>
      </c>
      <c r="O33" s="9">
        <f t="shared" si="0"/>
        <v>974</v>
      </c>
      <c r="P33" s="9">
        <f t="shared" si="1"/>
        <v>728</v>
      </c>
      <c r="Q33">
        <v>25</v>
      </c>
      <c r="R33">
        <v>25</v>
      </c>
      <c r="S33">
        <v>22</v>
      </c>
      <c r="T33">
        <v>15</v>
      </c>
      <c r="U33">
        <v>1</v>
      </c>
      <c r="X33" s="1">
        <v>251.7</v>
      </c>
      <c r="Y33" s="1">
        <v>163</v>
      </c>
      <c r="Z33" s="1">
        <v>7.12</v>
      </c>
      <c r="AA33" s="1">
        <v>93</v>
      </c>
      <c r="AB33" s="1">
        <v>254.5</v>
      </c>
      <c r="AC33" s="1">
        <v>165</v>
      </c>
      <c r="AD33" s="1">
        <v>7.2</v>
      </c>
      <c r="AE33" s="1">
        <v>0.36</v>
      </c>
      <c r="AF33" s="1">
        <v>1</v>
      </c>
      <c r="AG33" s="1"/>
      <c r="AH33" s="1">
        <v>-1.2</v>
      </c>
      <c r="AI33" s="1"/>
      <c r="AJ33" s="1">
        <v>1</v>
      </c>
      <c r="AK33" s="1">
        <v>-0.19</v>
      </c>
      <c r="AL33" s="1"/>
      <c r="AM33" s="1">
        <v>1</v>
      </c>
      <c r="AN33" s="1">
        <v>2.06</v>
      </c>
      <c r="AO33" s="1"/>
      <c r="AP33" s="1"/>
      <c r="AQ33" s="14" t="s">
        <v>61</v>
      </c>
    </row>
    <row r="34" spans="2:43" ht="15.75" customHeight="1" x14ac:dyDescent="0.2">
      <c r="B34" s="15">
        <v>25</v>
      </c>
      <c r="C34" s="15" t="s">
        <v>33</v>
      </c>
      <c r="D34" s="15">
        <v>1</v>
      </c>
      <c r="E34" s="15"/>
      <c r="F34" s="15">
        <v>88</v>
      </c>
      <c r="H34" s="15">
        <v>1</v>
      </c>
      <c r="J34" s="15">
        <v>1</v>
      </c>
      <c r="K34" s="15">
        <v>1</v>
      </c>
      <c r="L34" s="20">
        <v>44047</v>
      </c>
      <c r="M34" s="8">
        <v>44154</v>
      </c>
      <c r="N34" s="8">
        <v>44959</v>
      </c>
      <c r="O34" s="9">
        <f t="shared" si="0"/>
        <v>912</v>
      </c>
      <c r="P34" s="9">
        <f t="shared" si="1"/>
        <v>805</v>
      </c>
      <c r="Q34" s="15">
        <v>25</v>
      </c>
      <c r="R34" s="15">
        <v>25</v>
      </c>
      <c r="S34" s="15">
        <v>13</v>
      </c>
      <c r="T34" s="15">
        <v>15</v>
      </c>
      <c r="U34">
        <v>1</v>
      </c>
      <c r="X34" s="1">
        <v>264.5</v>
      </c>
      <c r="Y34" s="1">
        <v>201</v>
      </c>
      <c r="Z34" s="1">
        <v>7.48</v>
      </c>
      <c r="AA34" s="1">
        <v>7.46</v>
      </c>
      <c r="AB34" s="1">
        <v>270.39999999999998</v>
      </c>
      <c r="AC34" s="1">
        <v>294</v>
      </c>
      <c r="AD34" s="1">
        <v>7.65</v>
      </c>
      <c r="AE34" s="1">
        <v>-1.93</v>
      </c>
      <c r="AF34" s="1"/>
      <c r="AG34" s="1">
        <v>1</v>
      </c>
      <c r="AH34" s="1">
        <v>0.61</v>
      </c>
      <c r="AI34" s="1">
        <v>1</v>
      </c>
      <c r="AJ34" s="1"/>
      <c r="AK34" s="1">
        <v>0.15</v>
      </c>
      <c r="AL34" s="1">
        <v>1</v>
      </c>
      <c r="AM34" s="1"/>
      <c r="AN34" s="1">
        <v>-0.99</v>
      </c>
      <c r="AO34" s="1"/>
      <c r="AP34" s="1"/>
      <c r="AQ34" s="14" t="s">
        <v>62</v>
      </c>
    </row>
    <row r="35" spans="2:43" ht="16" customHeight="1" x14ac:dyDescent="0.2">
      <c r="B35" s="15">
        <v>27</v>
      </c>
      <c r="C35" s="15" t="s">
        <v>31</v>
      </c>
      <c r="D35" s="15">
        <v>1</v>
      </c>
      <c r="E35" s="15"/>
      <c r="F35" s="15">
        <v>91</v>
      </c>
      <c r="H35" s="15">
        <v>1</v>
      </c>
      <c r="J35" s="15">
        <v>1</v>
      </c>
      <c r="K35" s="15">
        <v>1</v>
      </c>
      <c r="L35" s="20">
        <v>44074</v>
      </c>
      <c r="M35" s="8">
        <v>44145</v>
      </c>
      <c r="N35" s="8">
        <v>44729</v>
      </c>
      <c r="O35" s="9">
        <f t="shared" si="0"/>
        <v>655</v>
      </c>
      <c r="P35" s="9">
        <f t="shared" si="1"/>
        <v>584</v>
      </c>
      <c r="Q35" s="15">
        <v>20</v>
      </c>
      <c r="R35" s="15">
        <v>30</v>
      </c>
      <c r="S35" s="15">
        <v>19</v>
      </c>
      <c r="T35" s="15">
        <v>21</v>
      </c>
      <c r="W35" s="15">
        <v>1</v>
      </c>
      <c r="X35" s="1">
        <v>271</v>
      </c>
      <c r="Y35" s="1">
        <v>207</v>
      </c>
      <c r="Z35" s="1">
        <v>7.66</v>
      </c>
      <c r="AA35" s="1">
        <v>104</v>
      </c>
      <c r="AB35" s="1">
        <v>267.7</v>
      </c>
      <c r="AC35" s="1">
        <v>201</v>
      </c>
      <c r="AD35" s="1">
        <v>7.57</v>
      </c>
      <c r="AE35" s="1">
        <v>-2.39</v>
      </c>
      <c r="AF35" s="1"/>
      <c r="AG35" s="1">
        <v>1</v>
      </c>
      <c r="AH35" s="1">
        <v>0.82</v>
      </c>
      <c r="AI35" s="1">
        <v>1</v>
      </c>
      <c r="AJ35" s="1"/>
      <c r="AK35" s="1">
        <v>-0.95</v>
      </c>
      <c r="AL35" s="1"/>
      <c r="AM35" s="1">
        <v>1</v>
      </c>
      <c r="AN35" s="1"/>
      <c r="AO35" s="1"/>
      <c r="AP35" s="1"/>
      <c r="AQ35" s="14" t="s">
        <v>63</v>
      </c>
    </row>
    <row r="36" spans="2:43" ht="15.75" customHeight="1" x14ac:dyDescent="0.2">
      <c r="B36" s="15">
        <v>29</v>
      </c>
      <c r="C36" s="15" t="s">
        <v>38</v>
      </c>
      <c r="D36" s="15">
        <v>1</v>
      </c>
      <c r="E36" s="15"/>
      <c r="F36" s="15">
        <v>67</v>
      </c>
      <c r="H36" s="15">
        <v>1</v>
      </c>
      <c r="I36" s="15">
        <v>1</v>
      </c>
      <c r="K36" s="15">
        <v>1</v>
      </c>
      <c r="L36" s="20">
        <v>42209</v>
      </c>
      <c r="M36" s="8">
        <v>44224</v>
      </c>
      <c r="N36" s="8">
        <v>44903</v>
      </c>
      <c r="O36" s="9">
        <f t="shared" si="0"/>
        <v>2694</v>
      </c>
      <c r="P36" s="9">
        <f t="shared" si="1"/>
        <v>679</v>
      </c>
      <c r="Q36" s="15">
        <v>40</v>
      </c>
      <c r="R36" s="15">
        <v>30</v>
      </c>
      <c r="S36" s="15">
        <v>11</v>
      </c>
      <c r="T36" s="15">
        <v>13</v>
      </c>
      <c r="X36" s="1">
        <v>289.10000000000002</v>
      </c>
      <c r="Y36" s="1">
        <v>194</v>
      </c>
      <c r="Z36" s="1">
        <v>8.17</v>
      </c>
      <c r="AA36" s="1">
        <v>108</v>
      </c>
      <c r="AB36" s="1">
        <v>289.39999999999998</v>
      </c>
      <c r="AC36" s="1">
        <v>182</v>
      </c>
      <c r="AD36" s="1">
        <v>8.18</v>
      </c>
      <c r="AE36" s="1">
        <v>-1.97</v>
      </c>
      <c r="AF36" s="1"/>
      <c r="AG36" s="1">
        <v>1</v>
      </c>
      <c r="AH36" s="1">
        <v>0.38</v>
      </c>
      <c r="AI36" s="1">
        <v>1</v>
      </c>
      <c r="AJ36" s="1"/>
      <c r="AK36" s="1">
        <v>-0.14000000000000001</v>
      </c>
      <c r="AL36" s="1"/>
      <c r="AM36" s="1">
        <v>1</v>
      </c>
      <c r="AN36" s="1"/>
      <c r="AO36" s="1"/>
      <c r="AP36" s="1"/>
    </row>
    <row r="37" spans="2:43" ht="15.75" customHeight="1" x14ac:dyDescent="0.2">
      <c r="E37" s="15">
        <v>1</v>
      </c>
      <c r="F37">
        <v>67</v>
      </c>
      <c r="H37" s="14">
        <v>1</v>
      </c>
      <c r="I37">
        <v>1</v>
      </c>
      <c r="K37" s="14">
        <v>1</v>
      </c>
      <c r="L37" s="11">
        <v>42217</v>
      </c>
      <c r="M37" s="11">
        <v>44224</v>
      </c>
      <c r="N37" s="11">
        <v>44903</v>
      </c>
      <c r="O37" s="9">
        <f t="shared" si="0"/>
        <v>2686</v>
      </c>
      <c r="P37" s="9">
        <f t="shared" si="1"/>
        <v>679</v>
      </c>
      <c r="Q37" s="15">
        <v>20</v>
      </c>
      <c r="R37" s="15">
        <v>20</v>
      </c>
      <c r="S37" s="15">
        <v>11</v>
      </c>
      <c r="T37" s="15">
        <v>15</v>
      </c>
      <c r="X37" s="1">
        <v>288.5</v>
      </c>
      <c r="Y37" s="1">
        <v>238</v>
      </c>
      <c r="Z37" s="1">
        <v>8.16</v>
      </c>
      <c r="AA37" s="1">
        <v>104</v>
      </c>
      <c r="AB37" s="1">
        <v>289.89999999999998</v>
      </c>
      <c r="AC37" s="1">
        <v>258</v>
      </c>
      <c r="AD37" s="1">
        <v>8.1999999999999993</v>
      </c>
      <c r="AE37" s="1">
        <v>-0.09</v>
      </c>
      <c r="AF37" s="1"/>
      <c r="AG37" s="1">
        <v>1</v>
      </c>
      <c r="AH37" s="1">
        <v>0.9</v>
      </c>
      <c r="AI37" s="1">
        <v>1</v>
      </c>
      <c r="AJ37" s="1"/>
      <c r="AK37" s="1">
        <v>0.79</v>
      </c>
      <c r="AL37" s="1">
        <v>1</v>
      </c>
      <c r="AM37" s="1"/>
      <c r="AN37" s="1"/>
      <c r="AO37" s="1"/>
      <c r="AP37" s="1"/>
    </row>
    <row r="38" spans="2:43" ht="15.75" customHeight="1" x14ac:dyDescent="0.2">
      <c r="B38">
        <v>30</v>
      </c>
      <c r="C38" s="14" t="s">
        <v>40</v>
      </c>
      <c r="E38" s="15">
        <v>1</v>
      </c>
      <c r="F38">
        <v>78</v>
      </c>
      <c r="H38">
        <v>1</v>
      </c>
      <c r="J38">
        <v>1</v>
      </c>
      <c r="K38">
        <v>1</v>
      </c>
      <c r="L38" s="13">
        <v>43862</v>
      </c>
      <c r="M38" s="11">
        <v>44148</v>
      </c>
      <c r="N38" s="11">
        <v>44929</v>
      </c>
      <c r="O38" s="9">
        <f t="shared" si="0"/>
        <v>1067</v>
      </c>
      <c r="P38" s="9">
        <f t="shared" si="1"/>
        <v>781</v>
      </c>
      <c r="Q38" s="15">
        <v>40</v>
      </c>
      <c r="R38" s="15">
        <v>40</v>
      </c>
      <c r="S38" s="15">
        <v>11</v>
      </c>
      <c r="T38" s="15">
        <v>19</v>
      </c>
      <c r="X38" s="1">
        <v>213.9</v>
      </c>
      <c r="Y38" s="1">
        <v>115</v>
      </c>
      <c r="Z38" s="1">
        <v>6.05</v>
      </c>
      <c r="AA38" s="1">
        <v>97</v>
      </c>
      <c r="AB38" s="1">
        <v>260</v>
      </c>
      <c r="AC38" s="1">
        <v>140</v>
      </c>
      <c r="AD38" s="1">
        <v>7.35</v>
      </c>
      <c r="AE38" s="1">
        <v>-3.06</v>
      </c>
      <c r="AF38" s="1"/>
      <c r="AG38" s="1">
        <v>1</v>
      </c>
      <c r="AH38" s="1">
        <v>-0.84</v>
      </c>
      <c r="AI38" s="1"/>
      <c r="AJ38" s="1">
        <v>1</v>
      </c>
      <c r="AK38" s="1">
        <v>-1.6</v>
      </c>
      <c r="AL38" s="1"/>
      <c r="AM38" s="1">
        <v>1</v>
      </c>
      <c r="AN38" s="1"/>
      <c r="AO38" s="1"/>
      <c r="AP38" s="1"/>
      <c r="AQ38" s="14" t="s">
        <v>64</v>
      </c>
    </row>
    <row r="39" spans="2:43" ht="15.75" customHeight="1" x14ac:dyDescent="0.2">
      <c r="B39" s="15">
        <v>31</v>
      </c>
      <c r="C39" s="15" t="s">
        <v>30</v>
      </c>
      <c r="D39" s="15">
        <v>1</v>
      </c>
      <c r="E39" s="15"/>
      <c r="F39" s="15">
        <v>82</v>
      </c>
      <c r="H39" s="15">
        <v>1</v>
      </c>
      <c r="I39" s="15">
        <v>1</v>
      </c>
      <c r="K39" s="15">
        <v>1</v>
      </c>
      <c r="L39" s="20">
        <v>44148</v>
      </c>
      <c r="M39" s="8">
        <v>44242</v>
      </c>
      <c r="N39" s="8">
        <v>44952</v>
      </c>
      <c r="O39" s="9">
        <f t="shared" si="0"/>
        <v>804</v>
      </c>
      <c r="P39" s="9">
        <f t="shared" si="1"/>
        <v>710</v>
      </c>
      <c r="Q39" s="15">
        <v>25</v>
      </c>
      <c r="R39" s="15">
        <v>25</v>
      </c>
      <c r="S39" s="15">
        <v>15</v>
      </c>
      <c r="T39" s="15">
        <v>9</v>
      </c>
      <c r="U39" s="15">
        <v>2</v>
      </c>
      <c r="X39" s="1">
        <v>290.5</v>
      </c>
      <c r="Y39" s="1">
        <v>206</v>
      </c>
      <c r="Z39" s="1">
        <v>8.2100000000000009</v>
      </c>
      <c r="AA39" s="1">
        <v>102</v>
      </c>
      <c r="AB39" s="1">
        <v>287.39999999999998</v>
      </c>
      <c r="AC39" s="1">
        <v>198</v>
      </c>
      <c r="AD39" s="1">
        <v>8.1300000000000008</v>
      </c>
      <c r="AE39" s="1">
        <v>-3.16</v>
      </c>
      <c r="AF39" s="1"/>
      <c r="AG39" s="1">
        <v>1</v>
      </c>
      <c r="AH39" s="1">
        <v>1.18</v>
      </c>
      <c r="AI39" s="1">
        <v>1</v>
      </c>
      <c r="AJ39" s="1"/>
      <c r="AK39" s="1">
        <v>0.23</v>
      </c>
      <c r="AL39" s="1">
        <v>1</v>
      </c>
      <c r="AM39" s="1"/>
      <c r="AN39" s="1"/>
      <c r="AO39" s="1"/>
      <c r="AP39" s="1"/>
    </row>
    <row r="40" spans="2:43" ht="15.75" customHeight="1" x14ac:dyDescent="0.2">
      <c r="E40" s="15">
        <v>1</v>
      </c>
      <c r="F40">
        <v>82</v>
      </c>
      <c r="H40" s="14">
        <v>1</v>
      </c>
      <c r="I40">
        <v>1</v>
      </c>
      <c r="K40" s="14">
        <v>1</v>
      </c>
      <c r="L40" s="11">
        <v>44148</v>
      </c>
      <c r="M40" s="11">
        <v>44242</v>
      </c>
      <c r="N40" s="11">
        <v>44952</v>
      </c>
      <c r="O40" s="9">
        <f t="shared" si="0"/>
        <v>804</v>
      </c>
      <c r="P40" s="9">
        <f t="shared" si="1"/>
        <v>710</v>
      </c>
      <c r="Q40" s="15">
        <v>25</v>
      </c>
      <c r="R40" s="15">
        <v>40</v>
      </c>
      <c r="S40" s="15">
        <v>14</v>
      </c>
      <c r="T40" s="15">
        <v>8</v>
      </c>
      <c r="U40" s="14">
        <v>2</v>
      </c>
      <c r="X40" s="1">
        <v>276.8</v>
      </c>
      <c r="Y40" s="1">
        <v>182</v>
      </c>
      <c r="Z40" s="1">
        <v>7.83</v>
      </c>
      <c r="AA40" s="1">
        <v>91</v>
      </c>
      <c r="AB40" s="1">
        <v>275.10000000000002</v>
      </c>
      <c r="AC40" s="1">
        <v>186</v>
      </c>
      <c r="AD40" s="1">
        <v>7.78</v>
      </c>
      <c r="AE40" s="1">
        <v>-1.77</v>
      </c>
      <c r="AF40" s="1"/>
      <c r="AG40" s="1">
        <v>1</v>
      </c>
      <c r="AH40" s="1">
        <v>1.26</v>
      </c>
      <c r="AI40" s="1">
        <v>1</v>
      </c>
      <c r="AJ40" s="1"/>
      <c r="AK40" s="1">
        <v>0.87</v>
      </c>
      <c r="AL40" s="1">
        <v>1</v>
      </c>
      <c r="AM40" s="1"/>
      <c r="AN40" s="1"/>
      <c r="AO40" s="1"/>
      <c r="AP40" s="1"/>
    </row>
    <row r="41" spans="2:43" ht="15.75" customHeight="1" x14ac:dyDescent="0.2">
      <c r="B41">
        <v>32</v>
      </c>
      <c r="C41" s="14" t="s">
        <v>32</v>
      </c>
      <c r="E41">
        <v>1</v>
      </c>
      <c r="F41">
        <v>99</v>
      </c>
      <c r="H41">
        <v>1</v>
      </c>
      <c r="J41">
        <v>1</v>
      </c>
      <c r="K41">
        <v>1</v>
      </c>
      <c r="L41" s="11">
        <v>43841</v>
      </c>
      <c r="M41" s="11">
        <v>44154</v>
      </c>
      <c r="N41" s="11">
        <v>44774</v>
      </c>
      <c r="O41" s="9">
        <f t="shared" si="0"/>
        <v>933</v>
      </c>
      <c r="P41" s="9">
        <f t="shared" si="1"/>
        <v>620</v>
      </c>
      <c r="Q41" s="15">
        <v>50</v>
      </c>
      <c r="R41" s="15">
        <v>200</v>
      </c>
      <c r="S41" s="15">
        <v>18</v>
      </c>
      <c r="T41" s="15">
        <v>15</v>
      </c>
      <c r="U41" s="14">
        <v>1</v>
      </c>
      <c r="X41" s="1">
        <v>254.1</v>
      </c>
      <c r="Y41" s="1">
        <v>208</v>
      </c>
      <c r="Z41" s="1">
        <v>7.18</v>
      </c>
      <c r="AA41" s="1">
        <v>106</v>
      </c>
      <c r="AB41" s="1">
        <v>250.5</v>
      </c>
      <c r="AC41" s="1">
        <v>201</v>
      </c>
      <c r="AD41" s="1">
        <v>7.08</v>
      </c>
      <c r="AE41" s="1">
        <v>2.25</v>
      </c>
      <c r="AF41" s="1">
        <v>1</v>
      </c>
      <c r="AG41" s="1"/>
      <c r="AH41" s="1">
        <v>1.3</v>
      </c>
      <c r="AI41" s="1">
        <v>1</v>
      </c>
      <c r="AJ41" s="1"/>
      <c r="AK41" s="1">
        <v>1.39</v>
      </c>
      <c r="AL41" s="1">
        <v>1</v>
      </c>
      <c r="AM41" s="1"/>
      <c r="AN41" s="1"/>
      <c r="AO41" s="1"/>
      <c r="AP41" s="1"/>
      <c r="AQ41" s="14" t="s">
        <v>65</v>
      </c>
    </row>
    <row r="42" spans="2:43" ht="15.75" customHeight="1" x14ac:dyDescent="0.2">
      <c r="B42" s="15">
        <v>33</v>
      </c>
      <c r="C42" s="15"/>
      <c r="D42" s="15"/>
      <c r="E42" s="15">
        <v>1</v>
      </c>
      <c r="F42" s="15">
        <v>83</v>
      </c>
      <c r="G42" s="15"/>
      <c r="H42" s="14">
        <v>1</v>
      </c>
      <c r="I42" s="15">
        <v>1</v>
      </c>
      <c r="K42" s="15">
        <v>1</v>
      </c>
      <c r="L42" s="20">
        <v>43841</v>
      </c>
      <c r="M42" s="8">
        <v>44158</v>
      </c>
      <c r="N42" s="8">
        <v>44950</v>
      </c>
      <c r="O42" s="9">
        <f t="shared" si="0"/>
        <v>1109</v>
      </c>
      <c r="P42" s="9">
        <f t="shared" si="1"/>
        <v>792</v>
      </c>
      <c r="Q42" s="15">
        <v>25</v>
      </c>
      <c r="R42" s="15">
        <v>25</v>
      </c>
      <c r="S42" s="15">
        <v>21</v>
      </c>
      <c r="T42" s="15">
        <v>15</v>
      </c>
      <c r="U42" s="15">
        <v>1</v>
      </c>
      <c r="X42" s="1"/>
      <c r="Y42" s="1"/>
      <c r="Z42" s="1"/>
      <c r="AA42" s="1"/>
      <c r="AB42" s="1"/>
      <c r="AC42" s="1"/>
      <c r="AD42" s="1"/>
      <c r="AE42" s="1">
        <v>-1.85</v>
      </c>
      <c r="AF42" s="1"/>
      <c r="AG42" s="1">
        <v>1</v>
      </c>
      <c r="AH42" s="1">
        <v>0.78</v>
      </c>
      <c r="AI42" s="1">
        <v>1</v>
      </c>
      <c r="AJ42" s="1"/>
      <c r="AK42" s="1">
        <v>0.33</v>
      </c>
      <c r="AL42" s="1">
        <v>1</v>
      </c>
      <c r="AM42" s="1"/>
      <c r="AN42" s="1"/>
      <c r="AO42" s="1"/>
      <c r="AP42" s="1"/>
      <c r="AQ42" s="14" t="s">
        <v>65</v>
      </c>
    </row>
    <row r="43" spans="2:43" ht="15.75" customHeight="1" x14ac:dyDescent="0.2">
      <c r="B43" s="15">
        <v>34</v>
      </c>
      <c r="C43" s="14" t="s">
        <v>43</v>
      </c>
      <c r="D43" s="15">
        <v>1</v>
      </c>
      <c r="E43" s="15"/>
      <c r="F43" s="15">
        <v>83</v>
      </c>
      <c r="H43" s="15">
        <v>1</v>
      </c>
      <c r="J43" s="15">
        <v>1</v>
      </c>
      <c r="K43" s="15">
        <v>1</v>
      </c>
      <c r="L43" s="20">
        <v>44201</v>
      </c>
      <c r="M43" s="8">
        <v>44201</v>
      </c>
      <c r="N43" s="8">
        <v>44734</v>
      </c>
      <c r="O43" s="9">
        <f t="shared" si="0"/>
        <v>533</v>
      </c>
      <c r="P43" s="9">
        <f t="shared" si="1"/>
        <v>533</v>
      </c>
      <c r="Q43" s="15">
        <v>20</v>
      </c>
      <c r="R43" s="14">
        <v>25</v>
      </c>
      <c r="S43" s="15">
        <v>19</v>
      </c>
      <c r="T43" s="15">
        <v>11</v>
      </c>
      <c r="U43" s="15">
        <v>1</v>
      </c>
      <c r="X43" s="1">
        <v>254.3</v>
      </c>
      <c r="Y43" s="1">
        <v>191</v>
      </c>
      <c r="Z43" s="1">
        <v>7.19</v>
      </c>
      <c r="AA43" s="1">
        <v>79</v>
      </c>
      <c r="AB43" s="1">
        <v>249</v>
      </c>
      <c r="AC43" s="1">
        <v>197</v>
      </c>
      <c r="AD43" s="1">
        <v>7.04</v>
      </c>
      <c r="AE43" s="1">
        <v>-6.91</v>
      </c>
      <c r="AF43" s="1"/>
      <c r="AG43" s="1">
        <v>1</v>
      </c>
      <c r="AH43" s="1">
        <v>-0.43</v>
      </c>
      <c r="AI43" s="1"/>
      <c r="AJ43" s="1">
        <v>1</v>
      </c>
      <c r="AK43" s="1">
        <v>-0.97</v>
      </c>
      <c r="AL43" s="1"/>
      <c r="AM43" s="1">
        <v>1</v>
      </c>
      <c r="AN43" s="1"/>
      <c r="AO43" s="1"/>
      <c r="AP43" s="1"/>
    </row>
    <row r="44" spans="2:43" ht="15.75" customHeight="1" x14ac:dyDescent="0.2">
      <c r="E44">
        <v>1</v>
      </c>
      <c r="F44">
        <v>83</v>
      </c>
      <c r="H44" s="14">
        <v>1</v>
      </c>
      <c r="J44">
        <v>1</v>
      </c>
      <c r="K44" s="14">
        <v>1</v>
      </c>
      <c r="L44" s="11">
        <v>44208</v>
      </c>
      <c r="M44" s="11">
        <v>44201</v>
      </c>
      <c r="N44" s="11">
        <v>44734</v>
      </c>
      <c r="O44" s="9">
        <f t="shared" si="0"/>
        <v>526</v>
      </c>
      <c r="P44" s="9">
        <f t="shared" si="1"/>
        <v>533</v>
      </c>
      <c r="Q44" s="15">
        <v>25</v>
      </c>
      <c r="R44" s="15">
        <v>25</v>
      </c>
      <c r="S44" s="15">
        <v>15</v>
      </c>
      <c r="T44" s="15">
        <v>11</v>
      </c>
      <c r="U44" s="14">
        <v>1</v>
      </c>
      <c r="X44" s="1">
        <v>254.6</v>
      </c>
      <c r="Y44" s="1">
        <v>193</v>
      </c>
      <c r="Z44" s="1">
        <v>7.2</v>
      </c>
      <c r="AA44" s="1">
        <v>81</v>
      </c>
      <c r="AB44" s="1">
        <v>252.9</v>
      </c>
      <c r="AC44" s="1">
        <v>197</v>
      </c>
      <c r="AD44" s="1">
        <v>7.15</v>
      </c>
      <c r="AE44" s="1">
        <v>-2.11</v>
      </c>
      <c r="AF44" s="1"/>
      <c r="AG44" s="1">
        <v>1</v>
      </c>
      <c r="AH44" s="1">
        <v>0.87</v>
      </c>
      <c r="AI44" s="1">
        <v>1</v>
      </c>
      <c r="AJ44" s="1"/>
      <c r="AK44" s="1">
        <v>0.87</v>
      </c>
      <c r="AL44" s="1">
        <v>1</v>
      </c>
      <c r="AM44" s="1"/>
      <c r="AN44" s="1"/>
      <c r="AO44" s="1"/>
      <c r="AP44" s="1"/>
    </row>
    <row r="45" spans="2:43" ht="15.75" customHeight="1" x14ac:dyDescent="0.2">
      <c r="B45" s="15">
        <v>35</v>
      </c>
      <c r="C45" s="15" t="s">
        <v>37</v>
      </c>
      <c r="D45" s="15">
        <v>1</v>
      </c>
      <c r="E45" s="15"/>
      <c r="F45" s="15">
        <v>95</v>
      </c>
      <c r="H45" s="15">
        <v>1</v>
      </c>
      <c r="J45" s="15">
        <v>1</v>
      </c>
      <c r="K45" s="15">
        <v>1</v>
      </c>
      <c r="L45" s="20">
        <v>44231</v>
      </c>
      <c r="M45" s="8">
        <v>44231</v>
      </c>
      <c r="N45" s="8">
        <v>44935</v>
      </c>
      <c r="O45" s="9">
        <f t="shared" si="0"/>
        <v>704</v>
      </c>
      <c r="P45" s="9">
        <f t="shared" si="1"/>
        <v>704</v>
      </c>
      <c r="Q45" s="15">
        <v>80</v>
      </c>
      <c r="R45" s="15">
        <v>200</v>
      </c>
      <c r="S45" s="15">
        <v>9</v>
      </c>
      <c r="T45" s="15">
        <v>16</v>
      </c>
      <c r="U45" s="15">
        <v>1</v>
      </c>
      <c r="X45" s="1">
        <v>213.5</v>
      </c>
      <c r="Y45" s="1">
        <v>193</v>
      </c>
      <c r="Z45" s="1">
        <v>6.04</v>
      </c>
      <c r="AA45" s="1">
        <v>44</v>
      </c>
      <c r="AB45" s="1">
        <v>209.7</v>
      </c>
      <c r="AC45" s="1">
        <v>168</v>
      </c>
      <c r="AD45" s="1">
        <v>5.93</v>
      </c>
      <c r="AE45" s="1">
        <v>-5.5</v>
      </c>
      <c r="AF45" s="1"/>
      <c r="AG45" s="1">
        <v>1</v>
      </c>
      <c r="AH45" s="1">
        <v>0.02</v>
      </c>
      <c r="AI45" s="1">
        <v>1</v>
      </c>
      <c r="AJ45" s="1"/>
      <c r="AK45" s="1">
        <v>-2.9</v>
      </c>
      <c r="AL45" s="1"/>
      <c r="AM45" s="1">
        <v>1</v>
      </c>
      <c r="AN45" s="1"/>
      <c r="AO45" s="1"/>
      <c r="AP45" s="1"/>
    </row>
    <row r="46" spans="2:43" ht="15.75" customHeight="1" x14ac:dyDescent="0.2">
      <c r="E46">
        <v>1</v>
      </c>
      <c r="F46">
        <v>95</v>
      </c>
      <c r="H46" s="14">
        <v>1</v>
      </c>
      <c r="J46">
        <v>1</v>
      </c>
      <c r="K46" s="14">
        <v>1</v>
      </c>
      <c r="L46" s="11">
        <v>44238</v>
      </c>
      <c r="M46" s="11">
        <v>44231</v>
      </c>
      <c r="N46" s="11">
        <v>44935</v>
      </c>
      <c r="O46" s="9">
        <f t="shared" si="0"/>
        <v>697</v>
      </c>
      <c r="P46" s="9">
        <f t="shared" si="1"/>
        <v>704</v>
      </c>
      <c r="Q46" s="15">
        <v>40</v>
      </c>
      <c r="R46" s="15">
        <v>80</v>
      </c>
      <c r="S46" s="15">
        <v>11</v>
      </c>
      <c r="T46" s="15">
        <v>18</v>
      </c>
      <c r="U46">
        <v>1</v>
      </c>
      <c r="X46" s="1">
        <v>214.5</v>
      </c>
      <c r="Y46" s="1">
        <v>239</v>
      </c>
      <c r="Z46" s="1">
        <v>6.06</v>
      </c>
      <c r="AA46" s="1">
        <v>46</v>
      </c>
      <c r="AB46" s="1">
        <v>215.5</v>
      </c>
      <c r="AC46" s="1">
        <v>227</v>
      </c>
      <c r="AD46" s="1">
        <v>6.09</v>
      </c>
      <c r="AE46" s="1">
        <v>-4.8</v>
      </c>
      <c r="AF46" s="1"/>
      <c r="AG46" s="1">
        <v>1</v>
      </c>
      <c r="AH46" s="1">
        <v>1.1100000000000001</v>
      </c>
      <c r="AI46" s="1">
        <v>1</v>
      </c>
      <c r="AJ46" s="1"/>
      <c r="AK46" s="1">
        <v>-1.6</v>
      </c>
      <c r="AL46" s="1"/>
      <c r="AM46" s="1">
        <v>1</v>
      </c>
      <c r="AN46" s="1"/>
      <c r="AO46" s="1"/>
      <c r="AP46" s="1"/>
    </row>
    <row r="47" spans="2:43" ht="15.75" customHeight="1" x14ac:dyDescent="0.2">
      <c r="B47" s="15">
        <v>36</v>
      </c>
      <c r="C47" s="15" t="s">
        <v>39</v>
      </c>
      <c r="D47" s="15">
        <v>1</v>
      </c>
      <c r="E47" s="15"/>
      <c r="F47" s="15">
        <v>75</v>
      </c>
      <c r="G47" s="15">
        <v>1</v>
      </c>
      <c r="J47" s="15">
        <v>1</v>
      </c>
      <c r="K47" s="15">
        <v>1</v>
      </c>
      <c r="L47" s="20">
        <v>44250</v>
      </c>
      <c r="M47" s="8">
        <v>44250</v>
      </c>
      <c r="N47" s="8">
        <v>44935</v>
      </c>
      <c r="O47" s="9">
        <f t="shared" si="0"/>
        <v>685</v>
      </c>
      <c r="P47" s="9">
        <f t="shared" si="1"/>
        <v>685</v>
      </c>
      <c r="Q47" s="15">
        <v>30</v>
      </c>
      <c r="R47" s="15">
        <v>30</v>
      </c>
      <c r="S47" s="15">
        <v>16</v>
      </c>
      <c r="T47" s="15">
        <v>18</v>
      </c>
      <c r="U47" s="15">
        <v>2</v>
      </c>
      <c r="X47" s="1">
        <v>298.7</v>
      </c>
      <c r="Y47" s="1">
        <v>187</v>
      </c>
      <c r="Z47" s="1">
        <v>8.44</v>
      </c>
      <c r="AA47" s="1">
        <v>68</v>
      </c>
      <c r="AB47" s="1">
        <v>290.39999999999998</v>
      </c>
      <c r="AC47" s="1">
        <v>186</v>
      </c>
      <c r="AD47" s="1">
        <v>8.2100000000000009</v>
      </c>
      <c r="AE47" s="1">
        <v>-5.19</v>
      </c>
      <c r="AF47" s="1"/>
      <c r="AG47" s="1">
        <v>1</v>
      </c>
      <c r="AH47" s="1">
        <v>0.06</v>
      </c>
      <c r="AI47" s="1">
        <v>1</v>
      </c>
      <c r="AJ47" s="1"/>
      <c r="AK47" s="1">
        <v>-0.69</v>
      </c>
      <c r="AL47" s="1" t="s">
        <v>59</v>
      </c>
      <c r="AM47" s="1">
        <v>1</v>
      </c>
      <c r="AN47" s="1"/>
      <c r="AO47" s="1"/>
      <c r="AP47" s="1"/>
      <c r="AQ47" s="14" t="s">
        <v>66</v>
      </c>
    </row>
    <row r="48" spans="2:43" ht="15.75" customHeight="1" x14ac:dyDescent="0.2">
      <c r="E48">
        <v>1</v>
      </c>
      <c r="F48">
        <v>75</v>
      </c>
      <c r="G48">
        <v>1</v>
      </c>
      <c r="J48">
        <v>1</v>
      </c>
      <c r="K48" s="14">
        <v>1</v>
      </c>
      <c r="L48" s="11">
        <v>44409</v>
      </c>
      <c r="M48" s="11">
        <v>44250</v>
      </c>
      <c r="N48" s="11">
        <v>44935</v>
      </c>
      <c r="O48" s="9">
        <f t="shared" si="0"/>
        <v>526</v>
      </c>
      <c r="P48" s="9">
        <f t="shared" si="1"/>
        <v>685</v>
      </c>
      <c r="Q48" s="15">
        <v>20</v>
      </c>
      <c r="R48" s="15">
        <v>20</v>
      </c>
      <c r="S48" s="15">
        <v>16</v>
      </c>
      <c r="T48" s="15">
        <v>17</v>
      </c>
      <c r="U48" s="14">
        <v>2</v>
      </c>
      <c r="X48" s="1">
        <v>256.7</v>
      </c>
      <c r="Y48" s="1">
        <v>167</v>
      </c>
      <c r="Z48" s="1">
        <v>7.26</v>
      </c>
      <c r="AA48" s="1">
        <v>91</v>
      </c>
      <c r="AB48" s="1">
        <v>254.1</v>
      </c>
      <c r="AC48" s="1">
        <v>174</v>
      </c>
      <c r="AD48" s="1">
        <v>7.19</v>
      </c>
      <c r="AE48" s="1">
        <v>-0.15</v>
      </c>
      <c r="AF48" s="1"/>
      <c r="AG48" s="1">
        <v>1</v>
      </c>
      <c r="AH48" s="1">
        <v>1.45</v>
      </c>
      <c r="AI48" s="1">
        <v>1</v>
      </c>
      <c r="AJ48" s="1"/>
      <c r="AK48" s="1">
        <v>-0.91</v>
      </c>
      <c r="AL48" s="1" t="s">
        <v>59</v>
      </c>
      <c r="AM48" s="1">
        <v>1</v>
      </c>
      <c r="AN48" s="1"/>
      <c r="AO48" s="1"/>
      <c r="AP48" s="1"/>
    </row>
    <row r="49" spans="2:44" ht="15.75" customHeight="1" x14ac:dyDescent="0.2">
      <c r="B49">
        <v>37</v>
      </c>
      <c r="C49" t="s">
        <v>37</v>
      </c>
      <c r="D49">
        <v>1</v>
      </c>
      <c r="F49">
        <v>76</v>
      </c>
      <c r="G49">
        <v>1</v>
      </c>
      <c r="I49">
        <v>1</v>
      </c>
      <c r="K49">
        <v>1</v>
      </c>
      <c r="L49" s="11">
        <v>44398</v>
      </c>
      <c r="M49" s="11">
        <v>44371</v>
      </c>
      <c r="N49" s="11">
        <v>44866</v>
      </c>
      <c r="O49" s="9">
        <f t="shared" si="0"/>
        <v>468</v>
      </c>
      <c r="P49" s="9">
        <f t="shared" si="1"/>
        <v>495</v>
      </c>
      <c r="Q49">
        <v>20</v>
      </c>
      <c r="R49">
        <v>20</v>
      </c>
      <c r="S49">
        <v>13</v>
      </c>
      <c r="T49">
        <v>12</v>
      </c>
      <c r="U49">
        <v>1</v>
      </c>
      <c r="X49" s="1">
        <v>230.4</v>
      </c>
      <c r="Y49" s="1">
        <v>178</v>
      </c>
      <c r="Z49" s="1">
        <v>6.51</v>
      </c>
      <c r="AA49" s="1">
        <v>58</v>
      </c>
      <c r="AB49" s="1">
        <v>227.3</v>
      </c>
      <c r="AC49" s="1">
        <v>171</v>
      </c>
      <c r="AD49" s="1">
        <v>6.43</v>
      </c>
      <c r="AE49" s="1">
        <v>-3.81</v>
      </c>
      <c r="AF49" s="1"/>
      <c r="AG49" s="1">
        <v>1</v>
      </c>
      <c r="AH49" s="1">
        <v>-1.22</v>
      </c>
      <c r="AI49" s="1"/>
      <c r="AJ49" s="1">
        <v>1</v>
      </c>
      <c r="AK49" s="1">
        <v>-0.69</v>
      </c>
      <c r="AL49" s="2"/>
      <c r="AM49" s="1">
        <v>1</v>
      </c>
      <c r="AN49" s="1"/>
      <c r="AO49" s="1"/>
      <c r="AP49" s="1"/>
      <c r="AQ49" s="14" t="s">
        <v>67</v>
      </c>
    </row>
    <row r="50" spans="2:44" ht="15.75" customHeight="1" x14ac:dyDescent="0.2">
      <c r="E50">
        <v>1</v>
      </c>
      <c r="F50">
        <v>76</v>
      </c>
      <c r="G50">
        <v>1</v>
      </c>
      <c r="I50">
        <v>1</v>
      </c>
      <c r="K50">
        <v>1</v>
      </c>
      <c r="L50" s="11">
        <v>44398</v>
      </c>
      <c r="M50" s="11">
        <v>44371</v>
      </c>
      <c r="N50" s="11">
        <v>44866</v>
      </c>
      <c r="O50" s="9">
        <f t="shared" si="0"/>
        <v>468</v>
      </c>
      <c r="P50" s="9">
        <f t="shared" si="1"/>
        <v>495</v>
      </c>
      <c r="Q50">
        <v>20</v>
      </c>
      <c r="R50">
        <v>20</v>
      </c>
      <c r="S50">
        <v>13</v>
      </c>
      <c r="T50">
        <v>15</v>
      </c>
      <c r="U50">
        <v>1</v>
      </c>
      <c r="X50" s="1">
        <v>232.9</v>
      </c>
      <c r="Y50" s="1">
        <v>216</v>
      </c>
      <c r="Z50" s="1">
        <v>6.59</v>
      </c>
      <c r="AA50" s="1">
        <v>70</v>
      </c>
      <c r="AB50" s="1">
        <v>232.7</v>
      </c>
      <c r="AC50" s="1">
        <v>220</v>
      </c>
      <c r="AD50" s="1">
        <v>6.68</v>
      </c>
      <c r="AE50" s="10">
        <v>-4.79</v>
      </c>
      <c r="AF50" s="10"/>
      <c r="AG50" s="10">
        <v>1</v>
      </c>
      <c r="AH50" s="10">
        <v>0.39</v>
      </c>
      <c r="AI50" s="10">
        <v>1</v>
      </c>
      <c r="AJ50" s="2"/>
      <c r="AK50" s="10">
        <v>0.22</v>
      </c>
      <c r="AL50" s="10">
        <v>1</v>
      </c>
      <c r="AM50" s="2"/>
      <c r="AN50" s="2"/>
      <c r="AO50" s="2"/>
      <c r="AP50" s="2"/>
      <c r="AQ50" s="14" t="s">
        <v>67</v>
      </c>
    </row>
    <row r="51" spans="2:44" ht="16" customHeight="1" x14ac:dyDescent="0.2">
      <c r="B51">
        <v>38</v>
      </c>
      <c r="C51" t="s">
        <v>31</v>
      </c>
      <c r="D51" s="24">
        <v>1</v>
      </c>
      <c r="F51">
        <v>76</v>
      </c>
      <c r="G51">
        <v>1</v>
      </c>
      <c r="J51">
        <v>1</v>
      </c>
      <c r="K51">
        <v>1</v>
      </c>
      <c r="L51" s="11">
        <v>43349</v>
      </c>
      <c r="M51" s="11">
        <v>44427</v>
      </c>
      <c r="N51" s="13">
        <v>44855</v>
      </c>
      <c r="O51" s="9">
        <f t="shared" si="0"/>
        <v>1506</v>
      </c>
      <c r="P51" s="9">
        <f t="shared" si="1"/>
        <v>428</v>
      </c>
      <c r="Q51">
        <v>40</v>
      </c>
      <c r="R51">
        <v>60</v>
      </c>
      <c r="S51">
        <v>12</v>
      </c>
      <c r="T51">
        <v>16</v>
      </c>
      <c r="U51">
        <v>1</v>
      </c>
      <c r="X51" s="1">
        <v>250.5</v>
      </c>
      <c r="Y51" s="1">
        <v>202</v>
      </c>
      <c r="Z51" s="1">
        <v>7.08</v>
      </c>
      <c r="AA51" s="1">
        <v>72</v>
      </c>
      <c r="AB51" s="1">
        <v>245.8</v>
      </c>
      <c r="AC51" s="1">
        <v>200</v>
      </c>
      <c r="AD51" s="1">
        <v>6.96</v>
      </c>
      <c r="AE51" s="1">
        <v>-3.05</v>
      </c>
      <c r="AF51" s="1"/>
      <c r="AG51" s="1">
        <v>1</v>
      </c>
      <c r="AH51" s="1">
        <v>2.11</v>
      </c>
      <c r="AI51" s="1">
        <v>1</v>
      </c>
      <c r="AJ51" s="1"/>
      <c r="AK51" s="1">
        <v>-0.37</v>
      </c>
      <c r="AL51" s="25"/>
      <c r="AM51" s="1">
        <v>1</v>
      </c>
      <c r="AN51" s="1"/>
      <c r="AO51" s="1"/>
      <c r="AP51" s="1"/>
    </row>
    <row r="52" spans="2:44" ht="15.75" customHeight="1" x14ac:dyDescent="0.2">
      <c r="D52" s="24"/>
      <c r="E52">
        <v>1</v>
      </c>
      <c r="F52">
        <v>76</v>
      </c>
      <c r="G52">
        <v>1</v>
      </c>
      <c r="J52">
        <v>1</v>
      </c>
      <c r="K52">
        <v>1</v>
      </c>
      <c r="L52" s="11">
        <v>43349</v>
      </c>
      <c r="M52" s="11">
        <v>44427</v>
      </c>
      <c r="N52" s="13">
        <v>44855</v>
      </c>
      <c r="O52" s="9">
        <f t="shared" si="0"/>
        <v>1506</v>
      </c>
      <c r="P52" s="9">
        <f t="shared" si="1"/>
        <v>428</v>
      </c>
      <c r="Q52">
        <v>25</v>
      </c>
      <c r="R52">
        <v>25</v>
      </c>
      <c r="S52">
        <v>11</v>
      </c>
      <c r="T52">
        <v>13</v>
      </c>
      <c r="U52">
        <v>1</v>
      </c>
      <c r="X52" s="1">
        <v>260.7</v>
      </c>
      <c r="Y52" s="1">
        <v>211</v>
      </c>
      <c r="Z52" s="1">
        <v>7.37</v>
      </c>
      <c r="AA52" s="1">
        <v>72</v>
      </c>
      <c r="AB52" s="1">
        <v>256.10000000000002</v>
      </c>
      <c r="AC52" s="1">
        <v>206</v>
      </c>
      <c r="AD52" s="1">
        <v>7.24</v>
      </c>
      <c r="AE52" s="1">
        <v>-2.35</v>
      </c>
      <c r="AF52" s="1"/>
      <c r="AG52" s="1">
        <v>1</v>
      </c>
      <c r="AH52" s="1">
        <v>0.42</v>
      </c>
      <c r="AI52" s="1">
        <v>1</v>
      </c>
      <c r="AJ52" s="1"/>
      <c r="AK52" s="1">
        <v>-1.32</v>
      </c>
      <c r="AL52" s="2"/>
      <c r="AM52" s="1">
        <v>1</v>
      </c>
      <c r="AN52" s="1"/>
      <c r="AO52" s="1"/>
      <c r="AP52" s="1"/>
    </row>
    <row r="53" spans="2:44" ht="15.75" customHeight="1" x14ac:dyDescent="0.2">
      <c r="B53">
        <v>39</v>
      </c>
      <c r="C53" s="14" t="s">
        <v>35</v>
      </c>
      <c r="D53" s="24">
        <v>1</v>
      </c>
      <c r="F53">
        <v>58</v>
      </c>
      <c r="G53">
        <v>1</v>
      </c>
      <c r="I53">
        <v>1</v>
      </c>
      <c r="L53" s="11">
        <v>43425</v>
      </c>
      <c r="M53" s="11">
        <v>44489</v>
      </c>
      <c r="N53" s="11">
        <v>44918</v>
      </c>
      <c r="O53" s="9">
        <f t="shared" si="0"/>
        <v>1493</v>
      </c>
      <c r="P53" s="9">
        <f t="shared" si="1"/>
        <v>429</v>
      </c>
      <c r="Q53">
        <v>40</v>
      </c>
      <c r="R53">
        <v>25</v>
      </c>
      <c r="S53">
        <v>23</v>
      </c>
      <c r="T53">
        <v>21</v>
      </c>
      <c r="U53">
        <v>2</v>
      </c>
      <c r="X53" s="1">
        <v>257</v>
      </c>
      <c r="Y53" s="1">
        <v>206</v>
      </c>
      <c r="Z53" s="1">
        <v>7.27</v>
      </c>
      <c r="AA53" s="1">
        <v>72</v>
      </c>
      <c r="AB53" s="1">
        <v>253.2</v>
      </c>
      <c r="AC53" s="1">
        <v>194</v>
      </c>
      <c r="AD53" s="1">
        <v>7.16</v>
      </c>
      <c r="AE53" s="1">
        <v>2.71</v>
      </c>
      <c r="AF53" s="1">
        <v>1</v>
      </c>
      <c r="AG53" s="1"/>
      <c r="AH53" s="1">
        <v>2.81</v>
      </c>
      <c r="AI53" s="1">
        <v>1</v>
      </c>
      <c r="AJ53" s="1"/>
      <c r="AK53" s="1">
        <v>2.88</v>
      </c>
      <c r="AL53" s="10">
        <v>1</v>
      </c>
      <c r="AM53" s="1"/>
      <c r="AN53" s="1">
        <v>0.7</v>
      </c>
      <c r="AO53" s="1">
        <v>1</v>
      </c>
      <c r="AP53" s="1"/>
    </row>
    <row r="54" spans="2:44" ht="15.75" customHeight="1" x14ac:dyDescent="0.2">
      <c r="D54" s="24"/>
      <c r="E54">
        <v>1</v>
      </c>
      <c r="F54">
        <v>58</v>
      </c>
      <c r="H54">
        <v>1</v>
      </c>
      <c r="I54">
        <v>1</v>
      </c>
      <c r="L54" s="11">
        <v>43425</v>
      </c>
      <c r="M54" s="11">
        <v>44489</v>
      </c>
      <c r="N54" s="11">
        <v>44918</v>
      </c>
      <c r="O54" s="9">
        <f t="shared" si="0"/>
        <v>1493</v>
      </c>
      <c r="P54" s="9">
        <f t="shared" si="1"/>
        <v>429</v>
      </c>
      <c r="Q54">
        <v>25</v>
      </c>
      <c r="R54">
        <v>20</v>
      </c>
      <c r="S54">
        <v>27</v>
      </c>
      <c r="T54">
        <v>21</v>
      </c>
      <c r="U54">
        <v>2</v>
      </c>
      <c r="X54" s="1">
        <v>257.39999999999998</v>
      </c>
      <c r="Y54" s="1">
        <v>195</v>
      </c>
      <c r="Z54" s="1">
        <v>7.28</v>
      </c>
      <c r="AA54" s="1">
        <v>66</v>
      </c>
      <c r="AB54" s="1">
        <v>252.3</v>
      </c>
      <c r="AC54" s="1">
        <v>200</v>
      </c>
      <c r="AD54" s="1">
        <v>7.11</v>
      </c>
      <c r="AE54" s="1">
        <v>-83</v>
      </c>
      <c r="AF54" s="1"/>
      <c r="AG54" s="1">
        <v>1</v>
      </c>
      <c r="AH54" s="1">
        <v>-2.35</v>
      </c>
      <c r="AI54" s="1"/>
      <c r="AJ54" s="1">
        <v>1</v>
      </c>
      <c r="AK54" s="1">
        <v>-0.6</v>
      </c>
      <c r="AL54" s="2"/>
      <c r="AM54" s="1">
        <v>1</v>
      </c>
      <c r="AN54" s="1">
        <v>2.57</v>
      </c>
      <c r="AO54" s="1">
        <v>1</v>
      </c>
      <c r="AP54" s="1"/>
    </row>
    <row r="55" spans="2:44" ht="15.75" customHeight="1" x14ac:dyDescent="0.2">
      <c r="B55">
        <v>40</v>
      </c>
      <c r="C55" t="s">
        <v>37</v>
      </c>
      <c r="D55">
        <v>1</v>
      </c>
      <c r="F55">
        <v>69</v>
      </c>
      <c r="H55">
        <v>1</v>
      </c>
      <c r="I55">
        <v>1</v>
      </c>
      <c r="K55">
        <v>1</v>
      </c>
      <c r="L55" s="13">
        <v>44529</v>
      </c>
      <c r="M55" s="11">
        <v>44434</v>
      </c>
      <c r="N55" s="11">
        <v>44953</v>
      </c>
      <c r="O55" s="9">
        <f t="shared" si="0"/>
        <v>424</v>
      </c>
      <c r="P55" s="9">
        <f t="shared" si="1"/>
        <v>519</v>
      </c>
      <c r="Q55">
        <v>25</v>
      </c>
      <c r="R55">
        <v>20</v>
      </c>
      <c r="S55">
        <v>20</v>
      </c>
      <c r="T55">
        <v>23</v>
      </c>
      <c r="W55">
        <v>1</v>
      </c>
      <c r="X55" s="1">
        <v>267.2</v>
      </c>
      <c r="Y55" s="1">
        <v>175</v>
      </c>
      <c r="Z55" s="1">
        <v>7.56</v>
      </c>
      <c r="AA55" s="1">
        <v>97</v>
      </c>
      <c r="AB55" s="1">
        <v>265.8</v>
      </c>
      <c r="AC55" s="1">
        <v>175</v>
      </c>
      <c r="AD55" s="1">
        <v>7.52</v>
      </c>
      <c r="AE55" s="1">
        <v>-1.45</v>
      </c>
      <c r="AF55" s="1"/>
      <c r="AG55" s="1">
        <v>1</v>
      </c>
      <c r="AH55" s="1">
        <v>0.6</v>
      </c>
      <c r="AI55" s="1">
        <v>1</v>
      </c>
      <c r="AJ55" s="1"/>
      <c r="AK55" s="1">
        <v>-0.34</v>
      </c>
      <c r="AL55" s="1"/>
      <c r="AM55" s="1">
        <v>1</v>
      </c>
      <c r="AN55" s="1"/>
      <c r="AO55" s="1"/>
      <c r="AP55" s="1"/>
    </row>
    <row r="56" spans="2:44" ht="15.75" customHeight="1" thickBot="1" x14ac:dyDescent="0.25">
      <c r="C56" s="26"/>
      <c r="E56">
        <v>1</v>
      </c>
      <c r="F56">
        <v>69</v>
      </c>
      <c r="H56">
        <v>1</v>
      </c>
      <c r="I56">
        <v>1</v>
      </c>
      <c r="K56">
        <v>1</v>
      </c>
      <c r="L56" s="11">
        <v>44529</v>
      </c>
      <c r="M56" s="11">
        <v>44434</v>
      </c>
      <c r="N56" s="11">
        <v>44953</v>
      </c>
      <c r="O56" s="9">
        <f t="shared" si="0"/>
        <v>424</v>
      </c>
      <c r="P56" s="9">
        <f t="shared" si="1"/>
        <v>519</v>
      </c>
      <c r="Q56">
        <v>20</v>
      </c>
      <c r="R56">
        <v>20</v>
      </c>
      <c r="S56">
        <v>18</v>
      </c>
      <c r="T56">
        <v>18</v>
      </c>
      <c r="U56">
        <v>1</v>
      </c>
      <c r="W56">
        <v>1</v>
      </c>
      <c r="X56" s="1">
        <v>266.5</v>
      </c>
      <c r="Y56" s="1">
        <v>175</v>
      </c>
      <c r="Z56" s="1">
        <v>7.54</v>
      </c>
      <c r="AA56" s="1">
        <v>101</v>
      </c>
      <c r="AB56" s="1">
        <v>264.89999999999998</v>
      </c>
      <c r="AC56" s="1">
        <v>172</v>
      </c>
      <c r="AD56" s="1">
        <v>7.49</v>
      </c>
      <c r="AE56" s="1">
        <v>0.2</v>
      </c>
      <c r="AF56" s="1">
        <v>1</v>
      </c>
      <c r="AG56" s="1"/>
      <c r="AH56" s="1">
        <v>0.55000000000000004</v>
      </c>
      <c r="AI56" s="1">
        <v>1</v>
      </c>
      <c r="AJ56" s="1"/>
      <c r="AK56" s="30">
        <v>0.75</v>
      </c>
      <c r="AL56" s="1">
        <v>1</v>
      </c>
      <c r="AM56" s="1"/>
      <c r="AN56" s="1"/>
      <c r="AO56" s="1"/>
      <c r="AP56" s="1"/>
    </row>
    <row r="57" spans="2:44" ht="15.75" customHeight="1" x14ac:dyDescent="0.2">
      <c r="B57">
        <v>42</v>
      </c>
      <c r="C57" s="14" t="s">
        <v>37</v>
      </c>
      <c r="D57">
        <v>1</v>
      </c>
      <c r="F57">
        <v>78</v>
      </c>
      <c r="H57">
        <v>1</v>
      </c>
      <c r="J57">
        <v>1</v>
      </c>
      <c r="K57">
        <v>1</v>
      </c>
      <c r="L57" s="11">
        <v>43795</v>
      </c>
      <c r="M57" s="13">
        <v>44165</v>
      </c>
      <c r="N57" s="11">
        <v>44929</v>
      </c>
      <c r="O57" s="9">
        <f t="shared" si="0"/>
        <v>1134</v>
      </c>
      <c r="P57" s="9">
        <f t="shared" si="1"/>
        <v>764</v>
      </c>
      <c r="Q57">
        <v>30</v>
      </c>
      <c r="R57">
        <v>25</v>
      </c>
      <c r="S57">
        <v>18</v>
      </c>
      <c r="T57">
        <v>21</v>
      </c>
      <c r="U57">
        <v>1</v>
      </c>
      <c r="W57">
        <v>1</v>
      </c>
      <c r="Y57"/>
      <c r="Z57"/>
      <c r="AA57"/>
      <c r="AB57"/>
      <c r="AC57"/>
      <c r="AD57"/>
      <c r="AE57">
        <v>0.79</v>
      </c>
      <c r="AF57">
        <v>1</v>
      </c>
      <c r="AH57">
        <v>-0.33</v>
      </c>
      <c r="AJ57">
        <v>1</v>
      </c>
      <c r="AK57">
        <v>1.2</v>
      </c>
      <c r="AL57">
        <v>1</v>
      </c>
      <c r="AN57"/>
      <c r="AO57"/>
      <c r="AP57"/>
    </row>
    <row r="58" spans="2:44" ht="15.75" customHeight="1" x14ac:dyDescent="0.2">
      <c r="E58">
        <v>1</v>
      </c>
      <c r="F58">
        <v>78</v>
      </c>
      <c r="H58">
        <v>1</v>
      </c>
      <c r="J58">
        <v>1</v>
      </c>
      <c r="K58">
        <v>1</v>
      </c>
      <c r="L58" s="11">
        <v>43795</v>
      </c>
      <c r="M58" s="11">
        <v>44520</v>
      </c>
      <c r="N58" s="11">
        <v>44929</v>
      </c>
      <c r="O58" s="9">
        <f t="shared" si="0"/>
        <v>1134</v>
      </c>
      <c r="P58" s="9">
        <f t="shared" si="1"/>
        <v>409</v>
      </c>
      <c r="Q58">
        <v>25</v>
      </c>
      <c r="R58">
        <v>25</v>
      </c>
      <c r="S58">
        <v>18</v>
      </c>
      <c r="T58">
        <v>20</v>
      </c>
      <c r="U58">
        <v>1</v>
      </c>
      <c r="W58">
        <v>1</v>
      </c>
      <c r="Y58"/>
      <c r="Z58"/>
      <c r="AA58"/>
      <c r="AB58"/>
      <c r="AC58"/>
      <c r="AD58"/>
      <c r="AE58">
        <v>2.2799999999999998</v>
      </c>
      <c r="AF58">
        <v>1</v>
      </c>
      <c r="AH58">
        <v>1.79</v>
      </c>
      <c r="AI58">
        <v>1</v>
      </c>
      <c r="AK58">
        <v>2.25</v>
      </c>
      <c r="AL58">
        <v>1</v>
      </c>
      <c r="AN58"/>
      <c r="AO58"/>
      <c r="AP58"/>
    </row>
    <row r="59" spans="2:44" ht="15.75" customHeight="1" x14ac:dyDescent="0.2">
      <c r="B59">
        <v>43</v>
      </c>
      <c r="C59" s="14" t="s">
        <v>72</v>
      </c>
      <c r="D59">
        <v>1</v>
      </c>
      <c r="F59">
        <v>81</v>
      </c>
      <c r="H59">
        <v>1</v>
      </c>
      <c r="J59">
        <v>1</v>
      </c>
      <c r="K59">
        <v>1</v>
      </c>
      <c r="L59" s="11">
        <v>43825</v>
      </c>
      <c r="M59" s="11">
        <v>44224</v>
      </c>
      <c r="N59" s="11">
        <v>44973</v>
      </c>
      <c r="O59" s="9">
        <f t="shared" si="0"/>
        <v>1148</v>
      </c>
      <c r="P59" s="9">
        <f t="shared" si="1"/>
        <v>749</v>
      </c>
      <c r="Q59" s="14">
        <v>25</v>
      </c>
      <c r="R59">
        <v>70</v>
      </c>
      <c r="S59">
        <v>12</v>
      </c>
      <c r="T59">
        <v>16</v>
      </c>
      <c r="U59">
        <v>1</v>
      </c>
      <c r="X59" s="1"/>
      <c r="Y59" s="1"/>
      <c r="Z59" s="1"/>
      <c r="AA59" s="1"/>
      <c r="AB59" s="1"/>
      <c r="AC59" s="1"/>
      <c r="AD59" s="1"/>
      <c r="AE59" s="10">
        <v>-6.2</v>
      </c>
      <c r="AF59" s="2"/>
      <c r="AG59" s="10">
        <v>1</v>
      </c>
      <c r="AH59" s="10">
        <v>-0.44</v>
      </c>
      <c r="AI59" s="2"/>
      <c r="AJ59" s="10">
        <v>1</v>
      </c>
      <c r="AK59" s="10">
        <v>-2.35</v>
      </c>
      <c r="AL59" s="2"/>
      <c r="AM59" s="10">
        <v>1</v>
      </c>
      <c r="AN59" s="2"/>
      <c r="AO59" s="2"/>
      <c r="AP59" s="2"/>
    </row>
    <row r="60" spans="2:44" ht="15.75" customHeight="1" x14ac:dyDescent="0.2">
      <c r="E60">
        <v>1</v>
      </c>
      <c r="F60">
        <v>81</v>
      </c>
      <c r="H60">
        <v>1</v>
      </c>
      <c r="J60">
        <v>1</v>
      </c>
      <c r="K60">
        <v>1</v>
      </c>
      <c r="L60" s="11">
        <v>43816</v>
      </c>
      <c r="M60" s="11">
        <v>44224</v>
      </c>
      <c r="N60" s="11">
        <v>44973</v>
      </c>
      <c r="O60" s="9">
        <f t="shared" si="0"/>
        <v>1157</v>
      </c>
      <c r="P60" s="9">
        <f t="shared" si="1"/>
        <v>749</v>
      </c>
      <c r="Q60" s="14">
        <v>40</v>
      </c>
      <c r="R60" s="14">
        <v>200</v>
      </c>
      <c r="S60">
        <v>13</v>
      </c>
      <c r="T60">
        <v>18</v>
      </c>
      <c r="U60">
        <v>1</v>
      </c>
      <c r="X60" s="1"/>
      <c r="Y60" s="1"/>
      <c r="Z60" s="1"/>
      <c r="AA60" s="1"/>
      <c r="AB60" s="1"/>
      <c r="AC60" s="1"/>
      <c r="AD60" s="1"/>
      <c r="AE60" s="10">
        <v>-7.59</v>
      </c>
      <c r="AF60" s="2"/>
      <c r="AG60" s="10">
        <v>1</v>
      </c>
      <c r="AH60" s="10">
        <v>1.46</v>
      </c>
      <c r="AI60" s="10">
        <v>1</v>
      </c>
      <c r="AJ60" s="10"/>
      <c r="AK60" s="10">
        <v>-1.27</v>
      </c>
      <c r="AL60" s="2"/>
      <c r="AM60" s="10">
        <v>1</v>
      </c>
      <c r="AN60" s="2"/>
      <c r="AO60" s="2"/>
      <c r="AP60" s="2"/>
    </row>
    <row r="61" spans="2:44" ht="15.75" customHeight="1" x14ac:dyDescent="0.2">
      <c r="B61">
        <v>44</v>
      </c>
      <c r="D61">
        <v>1</v>
      </c>
      <c r="F61">
        <v>72</v>
      </c>
      <c r="G61">
        <v>1</v>
      </c>
      <c r="I61">
        <v>1</v>
      </c>
      <c r="K61">
        <v>1</v>
      </c>
      <c r="L61" s="11">
        <v>44600</v>
      </c>
      <c r="M61" s="11">
        <v>44600</v>
      </c>
      <c r="N61" s="11">
        <v>44973</v>
      </c>
      <c r="O61" s="9">
        <f t="shared" ref="O61" si="2">N61-L61</f>
        <v>373</v>
      </c>
      <c r="P61" s="9">
        <f t="shared" ref="P61" si="3">N61-M61</f>
        <v>373</v>
      </c>
      <c r="Q61" s="14">
        <v>40</v>
      </c>
      <c r="R61" s="14">
        <v>30</v>
      </c>
      <c r="S61">
        <v>17</v>
      </c>
      <c r="T61">
        <v>12</v>
      </c>
      <c r="U61">
        <v>1</v>
      </c>
      <c r="X61" s="1"/>
      <c r="Y61" s="1"/>
      <c r="Z61" s="1"/>
      <c r="AA61" s="1"/>
      <c r="AB61" s="1"/>
      <c r="AC61" s="1"/>
      <c r="AD61" s="1"/>
      <c r="AE61" s="10">
        <v>-1.98</v>
      </c>
      <c r="AF61" s="2"/>
      <c r="AG61" s="10">
        <v>1</v>
      </c>
      <c r="AH61" s="10">
        <v>1.7</v>
      </c>
      <c r="AI61" s="10">
        <v>1</v>
      </c>
      <c r="AJ61" s="10"/>
      <c r="AK61" s="10">
        <v>-0.34</v>
      </c>
      <c r="AL61" s="2"/>
      <c r="AM61" s="10">
        <v>1</v>
      </c>
      <c r="AN61" s="2"/>
      <c r="AO61" s="2"/>
      <c r="AP61" s="2"/>
    </row>
    <row r="62" spans="2:44" ht="15.75" customHeight="1" thickBot="1" x14ac:dyDescent="0.25">
      <c r="B62" s="26"/>
      <c r="C62" s="26"/>
      <c r="D62" s="26"/>
      <c r="E62" s="26">
        <v>1</v>
      </c>
      <c r="F62" s="26">
        <v>72</v>
      </c>
      <c r="G62" s="26">
        <v>1</v>
      </c>
      <c r="H62" s="26"/>
      <c r="I62" s="26">
        <v>1</v>
      </c>
      <c r="J62" s="26"/>
      <c r="K62" s="26">
        <v>1</v>
      </c>
      <c r="L62" s="27">
        <v>44600</v>
      </c>
      <c r="M62" s="27">
        <v>44600</v>
      </c>
      <c r="N62" s="27">
        <v>44973</v>
      </c>
      <c r="O62" s="26">
        <f>N62-L62</f>
        <v>373</v>
      </c>
      <c r="P62" s="26">
        <f>N62-M62</f>
        <v>373</v>
      </c>
      <c r="Q62" s="34">
        <v>100</v>
      </c>
      <c r="R62" s="34">
        <v>100</v>
      </c>
      <c r="S62" s="26">
        <v>14</v>
      </c>
      <c r="T62" s="26">
        <v>14</v>
      </c>
      <c r="U62" s="26">
        <v>1</v>
      </c>
      <c r="V62" s="26"/>
      <c r="W62" s="26"/>
      <c r="X62" s="28"/>
      <c r="Y62" s="28"/>
      <c r="Z62" s="28"/>
      <c r="AA62" s="28"/>
      <c r="AB62" s="28"/>
      <c r="AC62" s="28"/>
      <c r="AD62" s="28"/>
      <c r="AE62" s="31">
        <v>5.24</v>
      </c>
      <c r="AF62" s="31">
        <v>1</v>
      </c>
      <c r="AG62" s="32"/>
      <c r="AH62" s="31">
        <v>-1.61</v>
      </c>
      <c r="AI62" s="32"/>
      <c r="AJ62" s="31">
        <v>1</v>
      </c>
      <c r="AK62" s="26">
        <v>0.76</v>
      </c>
      <c r="AL62" s="31">
        <v>1</v>
      </c>
      <c r="AM62" s="32"/>
      <c r="AN62" s="2"/>
      <c r="AO62" s="2"/>
      <c r="AP62" s="2"/>
    </row>
    <row r="63" spans="2:44" ht="15.75" customHeight="1" x14ac:dyDescent="0.2">
      <c r="E63" s="29" t="s">
        <v>75</v>
      </c>
      <c r="F63" s="33">
        <f>SUM(F2:F62)</f>
        <v>4755</v>
      </c>
      <c r="G63" s="33">
        <f t="shared" ref="G63:AM63" si="4">SUM(G2:G62)</f>
        <v>23</v>
      </c>
      <c r="H63" s="33">
        <f t="shared" si="4"/>
        <v>38</v>
      </c>
      <c r="I63" s="33">
        <f t="shared" si="4"/>
        <v>19</v>
      </c>
      <c r="J63" s="33">
        <f t="shared" si="4"/>
        <v>42</v>
      </c>
      <c r="K63" s="33">
        <f t="shared" si="4"/>
        <v>47</v>
      </c>
      <c r="M63" s="33"/>
      <c r="N63" s="29" t="s">
        <v>75</v>
      </c>
      <c r="O63" s="33">
        <f t="shared" ref="O63:P63" si="5">SUM(O2:O62)</f>
        <v>86678</v>
      </c>
      <c r="P63" s="33">
        <f t="shared" si="5"/>
        <v>40041</v>
      </c>
      <c r="Q63" s="33">
        <f>SUM(Q2:Q62)</f>
        <v>1985</v>
      </c>
      <c r="R63" s="33">
        <f t="shared" si="4"/>
        <v>2525</v>
      </c>
      <c r="S63" s="33">
        <f t="shared" si="4"/>
        <v>983</v>
      </c>
      <c r="T63" s="33">
        <f t="shared" si="4"/>
        <v>924</v>
      </c>
      <c r="U63" s="33">
        <f t="shared" si="4"/>
        <v>53</v>
      </c>
      <c r="V63" s="29" t="s">
        <v>75</v>
      </c>
      <c r="W63" s="33">
        <f t="shared" si="4"/>
        <v>12</v>
      </c>
      <c r="X63" s="33">
        <f t="shared" si="4"/>
        <v>13802.1</v>
      </c>
      <c r="Y63" s="33">
        <f t="shared" si="4"/>
        <v>10493</v>
      </c>
      <c r="Z63" s="33">
        <f t="shared" si="4"/>
        <v>390.21999999999991</v>
      </c>
      <c r="AA63" s="33">
        <f t="shared" si="4"/>
        <v>4239.46</v>
      </c>
      <c r="AB63" s="33">
        <f t="shared" si="4"/>
        <v>13462.099999999999</v>
      </c>
      <c r="AC63" s="33">
        <f t="shared" si="4"/>
        <v>10408</v>
      </c>
      <c r="AD63" s="33">
        <f t="shared" si="4"/>
        <v>387.81999999999994</v>
      </c>
      <c r="AE63" s="33">
        <f t="shared" si="4"/>
        <v>-180.18</v>
      </c>
      <c r="AF63" s="33">
        <f t="shared" si="4"/>
        <v>16</v>
      </c>
      <c r="AG63" s="33">
        <f t="shared" si="4"/>
        <v>45</v>
      </c>
      <c r="AH63" s="33">
        <f t="shared" si="4"/>
        <v>21.14</v>
      </c>
      <c r="AI63" s="33">
        <f t="shared" si="4"/>
        <v>43</v>
      </c>
      <c r="AJ63" s="33">
        <f t="shared" si="4"/>
        <v>18</v>
      </c>
      <c r="AK63" s="33">
        <f t="shared" si="4"/>
        <v>-10.669999999999996</v>
      </c>
      <c r="AL63" s="33">
        <f t="shared" si="4"/>
        <v>26</v>
      </c>
      <c r="AM63" s="33">
        <f t="shared" si="4"/>
        <v>35</v>
      </c>
      <c r="AN63" s="6"/>
      <c r="AO63" s="6"/>
      <c r="AP63" s="6"/>
      <c r="AR63" s="29" t="s">
        <v>75</v>
      </c>
    </row>
    <row r="64" spans="2:44" ht="15.75" customHeight="1" x14ac:dyDescent="0.2">
      <c r="E64" s="29" t="s">
        <v>76</v>
      </c>
      <c r="F64" s="33">
        <f>AVERAGE(F2:F62)</f>
        <v>77.950819672131146</v>
      </c>
      <c r="G64" s="33">
        <f t="shared" ref="G64:AM64" si="6">AVERAGE(G2:G62)</f>
        <v>1</v>
      </c>
      <c r="H64" s="33">
        <f t="shared" si="6"/>
        <v>1</v>
      </c>
      <c r="I64" s="33">
        <f t="shared" si="6"/>
        <v>1</v>
      </c>
      <c r="J64" s="33">
        <f t="shared" si="6"/>
        <v>1</v>
      </c>
      <c r="K64" s="33">
        <f t="shared" si="6"/>
        <v>1</v>
      </c>
      <c r="M64" s="33"/>
      <c r="N64" s="29" t="s">
        <v>76</v>
      </c>
      <c r="O64" s="33">
        <f t="shared" ref="O64:P64" si="7">AVERAGE(O2:O62)</f>
        <v>1420.950819672131</v>
      </c>
      <c r="P64" s="33">
        <f t="shared" si="7"/>
        <v>656.40983606557381</v>
      </c>
      <c r="Q64" s="33">
        <f t="shared" si="6"/>
        <v>32.540983606557376</v>
      </c>
      <c r="R64" s="33">
        <f t="shared" si="6"/>
        <v>41.393442622950822</v>
      </c>
      <c r="S64" s="33">
        <f t="shared" si="6"/>
        <v>16.114754098360656</v>
      </c>
      <c r="T64" s="33">
        <f t="shared" si="6"/>
        <v>15.147540983606557</v>
      </c>
      <c r="U64" s="33">
        <f t="shared" si="6"/>
        <v>1.4324324324324325</v>
      </c>
      <c r="V64" s="29" t="s">
        <v>76</v>
      </c>
      <c r="W64" s="33">
        <f t="shared" si="6"/>
        <v>1</v>
      </c>
      <c r="X64" s="33">
        <f t="shared" si="6"/>
        <v>260.41698113207548</v>
      </c>
      <c r="Y64" s="33">
        <f t="shared" si="6"/>
        <v>197.98113207547169</v>
      </c>
      <c r="Z64" s="33">
        <f t="shared" si="6"/>
        <v>7.3626415094339608</v>
      </c>
      <c r="AA64" s="33">
        <f t="shared" si="6"/>
        <v>79.989811320754711</v>
      </c>
      <c r="AB64" s="33">
        <f t="shared" si="6"/>
        <v>258.88653846153841</v>
      </c>
      <c r="AC64" s="33">
        <f t="shared" si="6"/>
        <v>196.37735849056602</v>
      </c>
      <c r="AD64" s="33">
        <f t="shared" si="6"/>
        <v>7.3173584905660363</v>
      </c>
      <c r="AE64" s="33">
        <f t="shared" si="6"/>
        <v>-2.953770491803279</v>
      </c>
      <c r="AF64" s="33">
        <f t="shared" si="6"/>
        <v>1</v>
      </c>
      <c r="AG64" s="33">
        <f t="shared" si="6"/>
        <v>1</v>
      </c>
      <c r="AH64" s="33">
        <f t="shared" si="6"/>
        <v>0.34655737704918033</v>
      </c>
      <c r="AI64" s="33">
        <f t="shared" si="6"/>
        <v>1</v>
      </c>
      <c r="AJ64" s="33">
        <f t="shared" si="6"/>
        <v>1</v>
      </c>
      <c r="AK64" s="33">
        <f t="shared" si="6"/>
        <v>-0.1808474576271186</v>
      </c>
      <c r="AL64" s="33">
        <f t="shared" si="6"/>
        <v>1</v>
      </c>
      <c r="AM64" s="33">
        <f t="shared" si="6"/>
        <v>1</v>
      </c>
      <c r="AN64" s="6"/>
      <c r="AO64" s="6"/>
      <c r="AP64" s="6"/>
      <c r="AR64" s="29" t="s">
        <v>76</v>
      </c>
    </row>
    <row r="65" spans="5:44" ht="15.75" customHeight="1" x14ac:dyDescent="0.2">
      <c r="E65" s="29" t="s">
        <v>77</v>
      </c>
      <c r="F65" s="33">
        <f>MEDIAN(F2:F62)</f>
        <v>76</v>
      </c>
      <c r="G65" s="33">
        <f t="shared" ref="G65:AM65" si="8">MEDIAN(G2:G62)</f>
        <v>1</v>
      </c>
      <c r="H65" s="33">
        <f t="shared" si="8"/>
        <v>1</v>
      </c>
      <c r="I65" s="33">
        <f t="shared" si="8"/>
        <v>1</v>
      </c>
      <c r="J65" s="33">
        <f t="shared" si="8"/>
        <v>1</v>
      </c>
      <c r="K65" s="33">
        <f t="shared" si="8"/>
        <v>1</v>
      </c>
      <c r="M65" s="33"/>
      <c r="N65" s="29" t="s">
        <v>77</v>
      </c>
      <c r="O65" s="33">
        <f t="shared" ref="O65:P65" si="9">MEDIAN(O2:O62)</f>
        <v>1157</v>
      </c>
      <c r="P65" s="33">
        <f t="shared" si="9"/>
        <v>708</v>
      </c>
      <c r="Q65" s="33">
        <f t="shared" si="8"/>
        <v>30</v>
      </c>
      <c r="R65" s="33">
        <f t="shared" si="8"/>
        <v>25</v>
      </c>
      <c r="S65" s="33">
        <f t="shared" si="8"/>
        <v>16</v>
      </c>
      <c r="T65" s="33">
        <f t="shared" si="8"/>
        <v>15</v>
      </c>
      <c r="U65" s="33">
        <f t="shared" si="8"/>
        <v>1</v>
      </c>
      <c r="V65" s="29" t="s">
        <v>77</v>
      </c>
      <c r="W65" s="33">
        <f t="shared" si="8"/>
        <v>1</v>
      </c>
      <c r="X65" s="33">
        <f t="shared" si="8"/>
        <v>257.39999999999998</v>
      </c>
      <c r="Y65" s="33">
        <f t="shared" si="8"/>
        <v>196</v>
      </c>
      <c r="Z65" s="33">
        <f t="shared" si="8"/>
        <v>7.28</v>
      </c>
      <c r="AA65" s="33">
        <f t="shared" si="8"/>
        <v>81</v>
      </c>
      <c r="AB65" s="33">
        <f t="shared" si="8"/>
        <v>257.75</v>
      </c>
      <c r="AC65" s="33">
        <f t="shared" si="8"/>
        <v>198</v>
      </c>
      <c r="AD65" s="33">
        <f t="shared" si="8"/>
        <v>7.26</v>
      </c>
      <c r="AE65" s="33">
        <f t="shared" si="8"/>
        <v>-1.97</v>
      </c>
      <c r="AF65" s="33">
        <f t="shared" si="8"/>
        <v>1</v>
      </c>
      <c r="AG65" s="33">
        <f t="shared" si="8"/>
        <v>1</v>
      </c>
      <c r="AH65" s="33">
        <f t="shared" si="8"/>
        <v>0.42</v>
      </c>
      <c r="AI65" s="33">
        <f t="shared" si="8"/>
        <v>1</v>
      </c>
      <c r="AJ65" s="33">
        <f t="shared" si="8"/>
        <v>1</v>
      </c>
      <c r="AK65" s="33">
        <f t="shared" si="8"/>
        <v>-0.34</v>
      </c>
      <c r="AL65" s="33">
        <f t="shared" si="8"/>
        <v>1</v>
      </c>
      <c r="AM65" s="33">
        <f t="shared" si="8"/>
        <v>1</v>
      </c>
      <c r="AN65" s="6"/>
      <c r="AO65" s="6"/>
      <c r="AP65" s="6"/>
      <c r="AR65" s="29" t="s">
        <v>77</v>
      </c>
    </row>
    <row r="66" spans="5:44" ht="15.75" customHeight="1" x14ac:dyDescent="0.2">
      <c r="E66" s="29" t="s">
        <v>78</v>
      </c>
      <c r="F66" s="33">
        <f>_xlfn.STDEV.P(F2:F62)</f>
        <v>9.1569667637129797</v>
      </c>
      <c r="G66" s="33">
        <f t="shared" ref="G66:AM66" si="10">_xlfn.STDEV.P(G2:G62)</f>
        <v>0</v>
      </c>
      <c r="H66" s="33">
        <f t="shared" si="10"/>
        <v>0</v>
      </c>
      <c r="I66" s="33">
        <f t="shared" si="10"/>
        <v>0</v>
      </c>
      <c r="J66" s="33">
        <f t="shared" si="10"/>
        <v>0</v>
      </c>
      <c r="K66" s="33">
        <f t="shared" si="10"/>
        <v>0</v>
      </c>
      <c r="M66" s="33"/>
      <c r="N66" s="29" t="s">
        <v>78</v>
      </c>
      <c r="O66" s="33">
        <f t="shared" ref="O66:P66" si="11">_xlfn.STDEV.P(O2:O62)</f>
        <v>810.81673913809971</v>
      </c>
      <c r="P66" s="33">
        <f t="shared" si="11"/>
        <v>131.40818362234501</v>
      </c>
      <c r="Q66" s="33">
        <f t="shared" si="10"/>
        <v>14.446706778274285</v>
      </c>
      <c r="R66" s="33">
        <f t="shared" si="10"/>
        <v>39.433812024344007</v>
      </c>
      <c r="S66" s="33">
        <f t="shared" si="10"/>
        <v>4.2661395020566069</v>
      </c>
      <c r="T66" s="33">
        <f t="shared" si="10"/>
        <v>3.6387534596512063</v>
      </c>
      <c r="U66" s="33">
        <f t="shared" si="10"/>
        <v>0.59459459459459463</v>
      </c>
      <c r="V66" s="29" t="s">
        <v>78</v>
      </c>
      <c r="W66" s="33">
        <f t="shared" si="10"/>
        <v>0</v>
      </c>
      <c r="X66" s="33">
        <f t="shared" si="10"/>
        <v>21.301879940503941</v>
      </c>
      <c r="Y66" s="33">
        <f t="shared" si="10"/>
        <v>26.23801833724443</v>
      </c>
      <c r="Z66" s="33">
        <f t="shared" si="10"/>
        <v>0.60229482827246605</v>
      </c>
      <c r="AA66" s="33">
        <f t="shared" si="10"/>
        <v>21.396546229016444</v>
      </c>
      <c r="AB66" s="33">
        <f t="shared" si="10"/>
        <v>20.718386750811774</v>
      </c>
      <c r="AC66" s="33">
        <f t="shared" si="10"/>
        <v>28.514958944183412</v>
      </c>
      <c r="AD66" s="33">
        <f t="shared" si="10"/>
        <v>0.57859345046282407</v>
      </c>
      <c r="AE66" s="33">
        <f t="shared" si="10"/>
        <v>10.678884353212801</v>
      </c>
      <c r="AF66" s="33">
        <f t="shared" si="10"/>
        <v>0</v>
      </c>
      <c r="AG66" s="33">
        <f t="shared" si="10"/>
        <v>0</v>
      </c>
      <c r="AH66" s="33">
        <f t="shared" si="10"/>
        <v>0.97307335535641681</v>
      </c>
      <c r="AI66" s="33">
        <f t="shared" si="10"/>
        <v>0</v>
      </c>
      <c r="AJ66" s="33">
        <f t="shared" si="10"/>
        <v>0</v>
      </c>
      <c r="AK66" s="33">
        <f t="shared" si="10"/>
        <v>1.1522568689250943</v>
      </c>
      <c r="AL66" s="33">
        <f t="shared" si="10"/>
        <v>0</v>
      </c>
      <c r="AM66" s="33">
        <f t="shared" si="10"/>
        <v>0</v>
      </c>
      <c r="AN66" s="6"/>
      <c r="AO66" s="6"/>
      <c r="AP66" s="6"/>
      <c r="AR66" s="29" t="s">
        <v>78</v>
      </c>
    </row>
    <row r="67" spans="5:44" ht="15.75" customHeight="1" x14ac:dyDescent="0.2">
      <c r="E67" s="29"/>
      <c r="X67" s="1"/>
      <c r="Y67" s="4"/>
      <c r="Z67" s="4"/>
      <c r="AA67" s="4"/>
      <c r="AB67" s="4"/>
      <c r="AC67" s="4"/>
      <c r="AD67" s="4"/>
      <c r="AE67" s="2"/>
      <c r="AF67" s="2"/>
      <c r="AG67" s="2"/>
      <c r="AH67" s="2"/>
      <c r="AI67" s="2"/>
      <c r="AJ67" s="2"/>
      <c r="AK67" s="2"/>
      <c r="AL67" s="2"/>
      <c r="AM67" s="2"/>
      <c r="AN67" s="6"/>
      <c r="AO67" s="6"/>
      <c r="AP67" s="6"/>
    </row>
    <row r="68" spans="5:44" ht="15.75" customHeight="1" x14ac:dyDescent="0.2">
      <c r="X68" s="1"/>
      <c r="Y68" s="4"/>
      <c r="Z68" s="4"/>
      <c r="AA68" s="4"/>
      <c r="AB68" s="4"/>
      <c r="AC68" s="4"/>
      <c r="AD68" s="4"/>
      <c r="AE68" s="2"/>
      <c r="AF68" s="2"/>
      <c r="AG68" s="2"/>
      <c r="AH68" s="2"/>
      <c r="AI68" s="2"/>
      <c r="AJ68" s="2"/>
      <c r="AK68" s="2"/>
      <c r="AL68" s="2"/>
      <c r="AM68" s="2"/>
      <c r="AN68" s="6"/>
      <c r="AO68" s="6"/>
      <c r="AP68" s="6"/>
    </row>
    <row r="69" spans="5:44" ht="15.75" customHeight="1" x14ac:dyDescent="0.2">
      <c r="X69" s="1"/>
      <c r="Y69" s="4"/>
      <c r="Z69" s="4"/>
      <c r="AA69" s="4"/>
      <c r="AB69" s="4"/>
      <c r="AC69" s="4"/>
      <c r="AD69" s="4"/>
      <c r="AE69" s="2"/>
      <c r="AF69" s="2"/>
      <c r="AG69" s="2"/>
      <c r="AH69" s="2"/>
      <c r="AI69" s="2"/>
      <c r="AJ69" s="2"/>
      <c r="AK69" s="2"/>
      <c r="AL69" s="2"/>
      <c r="AM69" s="2"/>
      <c r="AN69" s="6"/>
      <c r="AO69" s="6"/>
      <c r="AP69" s="6"/>
    </row>
    <row r="70" spans="5:44" ht="15.75" customHeight="1" x14ac:dyDescent="0.2">
      <c r="X70" s="1"/>
      <c r="Y70" s="4"/>
      <c r="Z70" s="4"/>
      <c r="AA70" s="4"/>
      <c r="AB70" s="4"/>
      <c r="AC70" s="4"/>
      <c r="AD70" s="4"/>
      <c r="AE70" s="2"/>
      <c r="AF70" s="2"/>
      <c r="AG70" s="2"/>
      <c r="AH70" s="2"/>
      <c r="AI70" s="2"/>
      <c r="AJ70" s="2"/>
      <c r="AK70" s="2"/>
      <c r="AL70" s="2"/>
      <c r="AM70" s="2"/>
      <c r="AN70" s="6"/>
      <c r="AO70" s="6"/>
      <c r="AP70" s="6"/>
    </row>
    <row r="71" spans="5:44" ht="15.75" customHeight="1" x14ac:dyDescent="0.2">
      <c r="X71" s="1"/>
      <c r="Y71" s="4"/>
      <c r="Z71" s="4"/>
      <c r="AA71" s="4"/>
      <c r="AB71" s="4"/>
      <c r="AC71" s="4"/>
      <c r="AD71" s="4"/>
      <c r="AE71" s="2"/>
      <c r="AF71" s="2"/>
      <c r="AG71" s="2"/>
      <c r="AH71" s="2"/>
      <c r="AI71" s="2"/>
      <c r="AJ71" s="2"/>
      <c r="AK71" s="2"/>
      <c r="AL71" s="2"/>
      <c r="AM71" s="2"/>
      <c r="AN71" s="6"/>
      <c r="AO71" s="6"/>
      <c r="AP71" s="6"/>
    </row>
    <row r="72" spans="5:44" ht="15.75" customHeight="1" x14ac:dyDescent="0.2">
      <c r="X72" s="1"/>
      <c r="Y72" s="4"/>
      <c r="Z72" s="4"/>
      <c r="AA72" s="4"/>
      <c r="AB72" s="4"/>
      <c r="AC72" s="4"/>
      <c r="AD72" s="4"/>
      <c r="AE72" s="2"/>
      <c r="AF72" s="2"/>
      <c r="AG72" s="2"/>
      <c r="AH72" s="2"/>
      <c r="AI72" s="2"/>
      <c r="AJ72" s="2"/>
      <c r="AK72" s="2"/>
      <c r="AL72" s="2"/>
      <c r="AM72" s="2"/>
      <c r="AN72" s="6"/>
      <c r="AO72" s="6"/>
      <c r="AP72" s="6"/>
    </row>
    <row r="73" spans="5:44" ht="15.75" customHeight="1" x14ac:dyDescent="0.2">
      <c r="X73" s="1"/>
      <c r="Y73" s="4"/>
      <c r="Z73" s="4"/>
      <c r="AA73" s="4"/>
      <c r="AB73" s="4"/>
      <c r="AC73" s="4"/>
      <c r="AD73" s="4"/>
      <c r="AE73" s="2"/>
      <c r="AF73" s="2"/>
      <c r="AG73" s="2"/>
      <c r="AH73" s="2"/>
      <c r="AI73" s="2"/>
      <c r="AJ73" s="2"/>
      <c r="AK73" s="2"/>
      <c r="AL73" s="2"/>
      <c r="AM73" s="2"/>
      <c r="AN73" s="6"/>
      <c r="AO73" s="6"/>
      <c r="AP73" s="6"/>
    </row>
    <row r="74" spans="5:44" ht="15.75" customHeight="1" x14ac:dyDescent="0.2">
      <c r="X74" s="1"/>
      <c r="Y74" s="4"/>
      <c r="Z74" s="4"/>
      <c r="AA74" s="4"/>
      <c r="AB74" s="4"/>
      <c r="AC74" s="4"/>
      <c r="AD74" s="4"/>
      <c r="AE74" s="2"/>
      <c r="AF74" s="2"/>
      <c r="AG74" s="2"/>
      <c r="AH74" s="2"/>
      <c r="AI74" s="2"/>
      <c r="AJ74" s="2"/>
      <c r="AK74" s="2"/>
      <c r="AL74" s="2"/>
      <c r="AM74" s="2"/>
      <c r="AN74" s="6"/>
      <c r="AO74" s="6"/>
      <c r="AP74" s="6"/>
    </row>
    <row r="75" spans="5:44" ht="15.75" customHeight="1" x14ac:dyDescent="0.2">
      <c r="X75" s="1"/>
      <c r="Y75" s="4"/>
      <c r="Z75" s="4"/>
      <c r="AA75" s="4"/>
      <c r="AB75" s="4"/>
      <c r="AC75" s="4"/>
      <c r="AD75" s="4"/>
      <c r="AE75" s="2"/>
      <c r="AF75" s="2"/>
      <c r="AG75" s="2"/>
      <c r="AH75" s="2"/>
      <c r="AI75" s="2"/>
      <c r="AJ75" s="2"/>
      <c r="AK75" s="2"/>
      <c r="AL75" s="2"/>
      <c r="AM75" s="2"/>
      <c r="AN75" s="6"/>
      <c r="AO75" s="6"/>
      <c r="AP75" s="6"/>
    </row>
    <row r="76" spans="5:44" ht="15.75" customHeight="1" x14ac:dyDescent="0.2">
      <c r="X76" s="1"/>
      <c r="Y76" s="4"/>
      <c r="Z76" s="4"/>
      <c r="AA76" s="4"/>
      <c r="AB76" s="4"/>
      <c r="AC76" s="4"/>
      <c r="AD76" s="4"/>
      <c r="AE76" s="2"/>
      <c r="AF76" s="2"/>
      <c r="AG76" s="2"/>
      <c r="AH76" s="2"/>
      <c r="AI76" s="2"/>
      <c r="AJ76" s="2"/>
      <c r="AK76" s="2"/>
      <c r="AL76" s="2"/>
      <c r="AM76" s="2"/>
      <c r="AN76" s="6"/>
      <c r="AO76" s="6"/>
      <c r="AP76" s="6"/>
    </row>
    <row r="77" spans="5:44" ht="15.75" customHeight="1" x14ac:dyDescent="0.2">
      <c r="X77" s="1"/>
      <c r="Y77" s="4"/>
      <c r="Z77" s="4"/>
      <c r="AA77" s="4"/>
      <c r="AB77" s="4"/>
      <c r="AC77" s="4"/>
      <c r="AD77" s="4"/>
      <c r="AE77" s="2"/>
      <c r="AF77" s="2"/>
      <c r="AG77" s="2"/>
      <c r="AH77" s="2"/>
      <c r="AI77" s="2"/>
      <c r="AJ77" s="2"/>
      <c r="AK77" s="2"/>
      <c r="AL77" s="2"/>
      <c r="AM77" s="2"/>
      <c r="AN77" s="6"/>
      <c r="AO77" s="6"/>
      <c r="AP77" s="6"/>
    </row>
    <row r="78" spans="5:44" ht="15.75" customHeight="1" x14ac:dyDescent="0.2">
      <c r="X78" s="1"/>
      <c r="Y78" s="4"/>
      <c r="Z78" s="4"/>
      <c r="AA78" s="4"/>
      <c r="AB78" s="4"/>
      <c r="AC78" s="4"/>
      <c r="AD78" s="4"/>
      <c r="AE78" s="2"/>
      <c r="AF78" s="2"/>
      <c r="AG78" s="2"/>
      <c r="AH78" s="2"/>
      <c r="AI78" s="2"/>
      <c r="AJ78" s="2"/>
      <c r="AK78" s="2"/>
      <c r="AL78" s="2"/>
      <c r="AM78" s="2"/>
      <c r="AN78" s="6"/>
      <c r="AO78" s="6"/>
      <c r="AP78" s="6"/>
    </row>
    <row r="79" spans="5:44" ht="15.75" customHeight="1" x14ac:dyDescent="0.2">
      <c r="X79" s="1"/>
      <c r="Y79" s="4"/>
      <c r="Z79" s="4"/>
      <c r="AA79" s="4"/>
      <c r="AB79" s="4"/>
      <c r="AC79" s="4"/>
      <c r="AD79" s="4"/>
      <c r="AE79" s="2"/>
      <c r="AF79" s="2"/>
      <c r="AG79" s="2"/>
      <c r="AH79" s="2"/>
      <c r="AI79" s="2"/>
      <c r="AJ79" s="2"/>
      <c r="AK79" s="2"/>
      <c r="AL79" s="2"/>
      <c r="AM79" s="2"/>
      <c r="AN79" s="6"/>
      <c r="AO79" s="6"/>
      <c r="AP79" s="6"/>
    </row>
    <row r="80" spans="5:44" ht="15.75" customHeight="1" x14ac:dyDescent="0.2">
      <c r="X80" s="1"/>
      <c r="Y80" s="4"/>
      <c r="Z80" s="4"/>
      <c r="AA80" s="4"/>
      <c r="AB80" s="4"/>
      <c r="AC80" s="4"/>
      <c r="AD80" s="4"/>
      <c r="AE80" s="2"/>
      <c r="AF80" s="2"/>
      <c r="AG80" s="2"/>
      <c r="AH80" s="2"/>
      <c r="AI80" s="2"/>
      <c r="AJ80" s="2"/>
      <c r="AK80" s="2"/>
      <c r="AL80" s="2"/>
      <c r="AM80" s="2"/>
      <c r="AN80" s="6"/>
      <c r="AO80" s="6"/>
      <c r="AP80" s="6"/>
    </row>
    <row r="81" spans="24:42" ht="15.75" customHeight="1" x14ac:dyDescent="0.2">
      <c r="X81" s="1"/>
      <c r="Y81" s="4"/>
      <c r="Z81" s="4"/>
      <c r="AA81" s="4"/>
      <c r="AB81" s="4"/>
      <c r="AC81" s="4"/>
      <c r="AD81" s="4"/>
      <c r="AE81" s="2"/>
      <c r="AF81" s="2"/>
      <c r="AG81" s="2"/>
      <c r="AH81" s="2"/>
      <c r="AI81" s="2"/>
      <c r="AJ81" s="2"/>
      <c r="AK81" s="2"/>
      <c r="AL81" s="2"/>
      <c r="AM81" s="2"/>
      <c r="AN81" s="6"/>
      <c r="AO81" s="6"/>
      <c r="AP81" s="6"/>
    </row>
    <row r="82" spans="24:42" ht="15.75" customHeight="1" x14ac:dyDescent="0.2">
      <c r="X82" s="1"/>
      <c r="Y82" s="4"/>
      <c r="Z82" s="4"/>
      <c r="AA82" s="4"/>
      <c r="AB82" s="4"/>
      <c r="AC82" s="4"/>
      <c r="AD82" s="4"/>
      <c r="AE82" s="2"/>
      <c r="AF82" s="2"/>
      <c r="AG82" s="2"/>
      <c r="AH82" s="2"/>
      <c r="AI82" s="2"/>
      <c r="AJ82" s="2"/>
      <c r="AK82" s="2"/>
      <c r="AL82" s="2"/>
      <c r="AM82" s="2"/>
      <c r="AN82" s="6"/>
      <c r="AO82" s="6"/>
      <c r="AP82" s="6"/>
    </row>
    <row r="83" spans="24:42" ht="15.75" customHeight="1" x14ac:dyDescent="0.2">
      <c r="X83" s="1"/>
      <c r="Y83" s="4"/>
      <c r="Z83" s="4"/>
      <c r="AA83" s="4"/>
      <c r="AB83" s="4"/>
      <c r="AC83" s="4"/>
      <c r="AD83" s="4"/>
      <c r="AE83" s="2"/>
      <c r="AF83" s="2"/>
      <c r="AG83" s="2"/>
      <c r="AH83" s="2"/>
      <c r="AI83" s="2"/>
      <c r="AJ83" s="2"/>
      <c r="AK83" s="2"/>
      <c r="AL83" s="2"/>
      <c r="AM83" s="2"/>
      <c r="AN83" s="6"/>
      <c r="AO83" s="6"/>
      <c r="AP83" s="6"/>
    </row>
    <row r="84" spans="24:42" ht="15.75" customHeight="1" x14ac:dyDescent="0.2">
      <c r="X84" s="1"/>
      <c r="Y84" s="4"/>
      <c r="Z84" s="4"/>
      <c r="AA84" s="4"/>
      <c r="AB84" s="4"/>
      <c r="AC84" s="4"/>
      <c r="AD84" s="4"/>
      <c r="AE84" s="2"/>
      <c r="AF84" s="2"/>
      <c r="AG84" s="2"/>
      <c r="AH84" s="2"/>
      <c r="AI84" s="2"/>
      <c r="AJ84" s="2"/>
      <c r="AK84" s="2"/>
      <c r="AL84" s="2"/>
      <c r="AM84" s="2"/>
      <c r="AN84" s="6"/>
      <c r="AO84" s="6"/>
      <c r="AP84" s="6"/>
    </row>
    <row r="85" spans="24:42" ht="15.75" customHeight="1" x14ac:dyDescent="0.2">
      <c r="X85" s="1"/>
      <c r="Y85" s="4"/>
      <c r="Z85" s="4"/>
      <c r="AA85" s="4"/>
      <c r="AB85" s="4"/>
      <c r="AC85" s="4"/>
      <c r="AD85" s="4"/>
      <c r="AE85" s="2"/>
      <c r="AF85" s="2"/>
      <c r="AG85" s="2"/>
      <c r="AH85" s="2"/>
      <c r="AI85" s="2"/>
      <c r="AJ85" s="2"/>
      <c r="AK85" s="2"/>
      <c r="AL85" s="2"/>
      <c r="AM85" s="2"/>
      <c r="AN85" s="6"/>
      <c r="AO85" s="6"/>
      <c r="AP85" s="6"/>
    </row>
    <row r="86" spans="24:42" ht="15.75" customHeight="1" x14ac:dyDescent="0.2">
      <c r="X86" s="1"/>
      <c r="Y86" s="4"/>
      <c r="Z86" s="4"/>
      <c r="AA86" s="4"/>
      <c r="AB86" s="4"/>
      <c r="AC86" s="4"/>
      <c r="AD86" s="4"/>
      <c r="AE86" s="2"/>
      <c r="AF86" s="2"/>
      <c r="AG86" s="2"/>
      <c r="AH86" s="2"/>
      <c r="AI86" s="2"/>
      <c r="AJ86" s="2"/>
      <c r="AK86" s="2"/>
      <c r="AL86" s="2"/>
      <c r="AM86" s="2"/>
      <c r="AN86" s="6"/>
      <c r="AO86" s="6"/>
      <c r="AP86" s="6"/>
    </row>
    <row r="87" spans="24:42" ht="15.75" customHeight="1" x14ac:dyDescent="0.2">
      <c r="X87" s="1"/>
      <c r="Y87" s="4"/>
      <c r="Z87" s="4"/>
      <c r="AA87" s="4"/>
      <c r="AB87" s="4"/>
      <c r="AC87" s="4"/>
      <c r="AD87" s="4"/>
      <c r="AE87" s="2"/>
      <c r="AF87" s="2"/>
      <c r="AG87" s="2"/>
      <c r="AH87" s="2"/>
      <c r="AI87" s="2"/>
      <c r="AJ87" s="2"/>
      <c r="AK87" s="2"/>
      <c r="AL87" s="2"/>
      <c r="AM87" s="2"/>
      <c r="AN87" s="6"/>
      <c r="AO87" s="6"/>
      <c r="AP87" s="6"/>
    </row>
    <row r="88" spans="24:42" ht="15.75" customHeight="1" x14ac:dyDescent="0.2">
      <c r="X88" s="1"/>
      <c r="Y88" s="4"/>
      <c r="Z88" s="4"/>
      <c r="AA88" s="4"/>
      <c r="AB88" s="4"/>
      <c r="AC88" s="4"/>
      <c r="AD88" s="4"/>
      <c r="AE88" s="2"/>
      <c r="AF88" s="2"/>
      <c r="AG88" s="2"/>
      <c r="AH88" s="2"/>
      <c r="AI88" s="2"/>
      <c r="AJ88" s="2"/>
      <c r="AK88" s="2"/>
      <c r="AL88" s="2"/>
      <c r="AM88" s="2"/>
      <c r="AN88" s="6"/>
      <c r="AO88" s="6"/>
      <c r="AP88" s="6"/>
    </row>
    <row r="89" spans="24:42" ht="15.75" customHeight="1" x14ac:dyDescent="0.2">
      <c r="X89" s="1"/>
      <c r="Y89" s="4"/>
      <c r="Z89" s="4"/>
      <c r="AA89" s="4"/>
      <c r="AB89" s="4"/>
      <c r="AC89" s="4"/>
      <c r="AD89" s="4"/>
      <c r="AE89" s="2"/>
      <c r="AF89" s="2"/>
      <c r="AG89" s="2"/>
      <c r="AH89" s="2"/>
      <c r="AI89" s="2"/>
      <c r="AJ89" s="2"/>
      <c r="AK89" s="2"/>
      <c r="AL89" s="2"/>
      <c r="AM89" s="2"/>
      <c r="AN89" s="6"/>
      <c r="AO89" s="6"/>
      <c r="AP89" s="6"/>
    </row>
    <row r="90" spans="24:42" ht="15.75" customHeight="1" x14ac:dyDescent="0.2">
      <c r="X90" s="1"/>
      <c r="Y90" s="4"/>
      <c r="Z90" s="4"/>
      <c r="AA90" s="4"/>
      <c r="AB90" s="4"/>
      <c r="AC90" s="4"/>
      <c r="AD90" s="4"/>
      <c r="AE90" s="2"/>
      <c r="AF90" s="2"/>
      <c r="AG90" s="2"/>
      <c r="AH90" s="2"/>
      <c r="AI90" s="2"/>
      <c r="AJ90" s="2"/>
      <c r="AK90" s="2"/>
      <c r="AL90" s="2"/>
      <c r="AM90" s="2"/>
      <c r="AN90" s="6"/>
      <c r="AO90" s="6"/>
      <c r="AP90" s="6"/>
    </row>
    <row r="91" spans="24:42" ht="15.75" customHeight="1" x14ac:dyDescent="0.2">
      <c r="X91" s="1"/>
      <c r="Y91" s="4"/>
      <c r="Z91" s="4"/>
      <c r="AA91" s="4"/>
      <c r="AB91" s="4"/>
      <c r="AC91" s="4"/>
      <c r="AD91" s="4"/>
      <c r="AE91" s="2"/>
      <c r="AF91" s="2"/>
      <c r="AG91" s="2"/>
      <c r="AH91" s="2"/>
      <c r="AI91" s="2"/>
      <c r="AJ91" s="2"/>
      <c r="AK91" s="2"/>
      <c r="AL91" s="2"/>
      <c r="AM91" s="2"/>
      <c r="AN91" s="6"/>
      <c r="AO91" s="6"/>
      <c r="AP91" s="6"/>
    </row>
    <row r="92" spans="24:42" ht="15.75" customHeight="1" x14ac:dyDescent="0.2">
      <c r="X92" s="1"/>
      <c r="Y92" s="4"/>
      <c r="Z92" s="4"/>
      <c r="AA92" s="4"/>
      <c r="AB92" s="4"/>
      <c r="AC92" s="4"/>
      <c r="AD92" s="4"/>
      <c r="AE92" s="2"/>
      <c r="AF92" s="2"/>
      <c r="AG92" s="2"/>
      <c r="AH92" s="2"/>
      <c r="AI92" s="2"/>
      <c r="AJ92" s="2"/>
      <c r="AK92" s="2"/>
      <c r="AL92" s="2"/>
      <c r="AM92" s="2"/>
      <c r="AN92" s="6"/>
      <c r="AO92" s="6"/>
      <c r="AP92" s="6"/>
    </row>
    <row r="93" spans="24:42" ht="15.75" customHeight="1" x14ac:dyDescent="0.2">
      <c r="X93" s="1"/>
      <c r="Y93" s="4"/>
      <c r="Z93" s="4"/>
      <c r="AA93" s="4"/>
      <c r="AB93" s="4"/>
      <c r="AC93" s="4"/>
      <c r="AD93" s="4"/>
      <c r="AE93" s="2"/>
      <c r="AF93" s="2"/>
      <c r="AG93" s="2"/>
      <c r="AH93" s="2"/>
      <c r="AI93" s="2"/>
      <c r="AJ93" s="2"/>
      <c r="AK93" s="2"/>
      <c r="AL93" s="2"/>
      <c r="AM93" s="2"/>
      <c r="AN93" s="6"/>
      <c r="AO93" s="6"/>
      <c r="AP93" s="6"/>
    </row>
    <row r="94" spans="24:42" ht="15.75" customHeight="1" x14ac:dyDescent="0.2">
      <c r="X94" s="1"/>
      <c r="Y94" s="4"/>
      <c r="Z94" s="4"/>
      <c r="AA94" s="4"/>
      <c r="AB94" s="4"/>
      <c r="AC94" s="4"/>
      <c r="AD94" s="4"/>
      <c r="AE94" s="2"/>
      <c r="AF94" s="2"/>
      <c r="AG94" s="2"/>
      <c r="AH94" s="2"/>
      <c r="AI94" s="2"/>
      <c r="AJ94" s="2"/>
      <c r="AK94" s="2"/>
      <c r="AL94" s="2"/>
      <c r="AM94" s="2"/>
      <c r="AN94" s="6"/>
      <c r="AO94" s="6"/>
      <c r="AP94" s="6"/>
    </row>
    <row r="95" spans="24:42" ht="15.75" customHeight="1" x14ac:dyDescent="0.2">
      <c r="X95" s="1"/>
      <c r="Y95" s="4"/>
      <c r="Z95" s="4"/>
      <c r="AA95" s="4"/>
      <c r="AB95" s="4"/>
      <c r="AC95" s="4"/>
      <c r="AD95" s="4"/>
      <c r="AE95" s="2"/>
      <c r="AF95" s="2"/>
      <c r="AG95" s="2"/>
      <c r="AH95" s="2"/>
      <c r="AI95" s="2"/>
      <c r="AJ95" s="2"/>
      <c r="AK95" s="2"/>
      <c r="AL95" s="2"/>
      <c r="AM95" s="2"/>
      <c r="AN95" s="6"/>
      <c r="AO95" s="6"/>
      <c r="AP95" s="6"/>
    </row>
    <row r="96" spans="24:42" ht="15.75" customHeight="1" x14ac:dyDescent="0.2">
      <c r="X96" s="1"/>
      <c r="Y96" s="4"/>
      <c r="Z96" s="4"/>
      <c r="AA96" s="4"/>
      <c r="AB96" s="4"/>
      <c r="AC96" s="4"/>
      <c r="AD96" s="4"/>
      <c r="AE96" s="2"/>
      <c r="AF96" s="2"/>
      <c r="AG96" s="2"/>
      <c r="AH96" s="2"/>
      <c r="AI96" s="2"/>
      <c r="AJ96" s="2"/>
      <c r="AK96" s="2"/>
      <c r="AL96" s="2"/>
      <c r="AM96" s="2"/>
      <c r="AN96" s="6"/>
      <c r="AO96" s="6"/>
      <c r="AP96" s="6"/>
    </row>
    <row r="97" spans="24:42" ht="15.75" customHeight="1" x14ac:dyDescent="0.2">
      <c r="X97" s="1"/>
      <c r="Y97" s="4"/>
      <c r="Z97" s="4"/>
      <c r="AA97" s="4"/>
      <c r="AB97" s="4"/>
      <c r="AC97" s="4"/>
      <c r="AD97" s="4"/>
      <c r="AE97" s="2"/>
      <c r="AF97" s="2"/>
      <c r="AG97" s="2"/>
      <c r="AH97" s="2"/>
      <c r="AI97" s="2"/>
      <c r="AJ97" s="2"/>
      <c r="AK97" s="2"/>
      <c r="AL97" s="2"/>
      <c r="AM97" s="2"/>
      <c r="AN97" s="6"/>
      <c r="AO97" s="6"/>
      <c r="AP97" s="6"/>
    </row>
    <row r="98" spans="24:42" ht="15.75" customHeight="1" x14ac:dyDescent="0.2">
      <c r="X98" s="1"/>
      <c r="Y98" s="4"/>
      <c r="Z98" s="4"/>
      <c r="AA98" s="4"/>
      <c r="AB98" s="4"/>
      <c r="AC98" s="4"/>
      <c r="AD98" s="4"/>
      <c r="AE98" s="2"/>
      <c r="AF98" s="2"/>
      <c r="AG98" s="2"/>
      <c r="AH98" s="2"/>
      <c r="AI98" s="2"/>
      <c r="AJ98" s="2"/>
      <c r="AK98" s="2"/>
      <c r="AL98" s="2"/>
      <c r="AM98" s="2"/>
      <c r="AN98" s="6"/>
      <c r="AO98" s="6"/>
      <c r="AP98" s="6"/>
    </row>
    <row r="99" spans="24:42" ht="15.75" customHeight="1" x14ac:dyDescent="0.2">
      <c r="X99" s="1"/>
      <c r="Y99" s="4"/>
      <c r="Z99" s="4"/>
      <c r="AA99" s="4"/>
      <c r="AB99" s="4"/>
      <c r="AC99" s="4"/>
      <c r="AD99" s="4"/>
      <c r="AE99" s="2"/>
      <c r="AF99" s="2"/>
      <c r="AG99" s="2"/>
      <c r="AH99" s="2"/>
      <c r="AI99" s="2"/>
      <c r="AJ99" s="2"/>
      <c r="AK99" s="2"/>
      <c r="AL99" s="2"/>
      <c r="AM99" s="2"/>
      <c r="AN99" s="6"/>
      <c r="AO99" s="6"/>
      <c r="AP99" s="6"/>
    </row>
    <row r="100" spans="24:42" ht="15.75" customHeight="1" x14ac:dyDescent="0.2">
      <c r="X100" s="1"/>
      <c r="Y100" s="4"/>
      <c r="Z100" s="4"/>
      <c r="AA100" s="4"/>
      <c r="AB100" s="4"/>
      <c r="AC100" s="4"/>
      <c r="AD100" s="4"/>
      <c r="AE100" s="2"/>
      <c r="AF100" s="2"/>
      <c r="AG100" s="2"/>
      <c r="AH100" s="2"/>
      <c r="AI100" s="2"/>
      <c r="AJ100" s="2"/>
      <c r="AK100" s="2"/>
      <c r="AL100" s="2"/>
      <c r="AM100" s="2"/>
      <c r="AN100" s="6"/>
      <c r="AO100" s="6"/>
      <c r="AP100" s="6"/>
    </row>
    <row r="101" spans="24:42" ht="15.75" customHeight="1" x14ac:dyDescent="0.2">
      <c r="X101" s="1"/>
      <c r="Y101" s="4"/>
      <c r="Z101" s="4"/>
      <c r="AA101" s="4"/>
      <c r="AB101" s="4"/>
      <c r="AC101" s="4"/>
      <c r="AD101" s="4"/>
      <c r="AE101" s="2"/>
      <c r="AF101" s="2"/>
      <c r="AG101" s="2"/>
      <c r="AH101" s="2"/>
      <c r="AI101" s="2"/>
      <c r="AJ101" s="2"/>
      <c r="AK101" s="2"/>
      <c r="AL101" s="2"/>
      <c r="AM101" s="2"/>
      <c r="AN101" s="6"/>
      <c r="AO101" s="6"/>
      <c r="AP101" s="6"/>
    </row>
    <row r="102" spans="24:42" ht="15.75" customHeight="1" x14ac:dyDescent="0.2">
      <c r="X102" s="1"/>
      <c r="Y102" s="4"/>
      <c r="Z102" s="4"/>
      <c r="AA102" s="4"/>
      <c r="AB102" s="4"/>
      <c r="AC102" s="4"/>
      <c r="AD102" s="4"/>
      <c r="AE102" s="2"/>
      <c r="AF102" s="2"/>
      <c r="AG102" s="2"/>
      <c r="AH102" s="2"/>
      <c r="AI102" s="2"/>
      <c r="AJ102" s="2"/>
      <c r="AK102" s="2"/>
      <c r="AL102" s="2"/>
      <c r="AM102" s="2"/>
      <c r="AN102" s="6"/>
      <c r="AO102" s="6"/>
      <c r="AP102" s="6"/>
    </row>
    <row r="103" spans="24:42" ht="15.75" customHeight="1" x14ac:dyDescent="0.2">
      <c r="X103" s="1"/>
      <c r="Y103" s="4"/>
      <c r="Z103" s="4"/>
      <c r="AA103" s="4"/>
      <c r="AB103" s="4"/>
      <c r="AC103" s="4"/>
      <c r="AD103" s="4"/>
      <c r="AE103" s="2"/>
      <c r="AF103" s="2"/>
      <c r="AG103" s="2"/>
      <c r="AH103" s="2"/>
      <c r="AI103" s="2"/>
      <c r="AJ103" s="2"/>
      <c r="AK103" s="2"/>
      <c r="AL103" s="2"/>
      <c r="AM103" s="2"/>
      <c r="AN103" s="6"/>
      <c r="AO103" s="6"/>
      <c r="AP103" s="6"/>
    </row>
    <row r="104" spans="24:42" ht="15.75" customHeight="1" x14ac:dyDescent="0.2">
      <c r="X104" s="1"/>
      <c r="Y104" s="4"/>
      <c r="Z104" s="4"/>
      <c r="AA104" s="4"/>
      <c r="AB104" s="4"/>
      <c r="AC104" s="4"/>
      <c r="AD104" s="4"/>
      <c r="AE104" s="2"/>
      <c r="AF104" s="2"/>
      <c r="AG104" s="2"/>
      <c r="AH104" s="2"/>
      <c r="AI104" s="2"/>
      <c r="AJ104" s="2"/>
      <c r="AK104" s="2"/>
      <c r="AL104" s="2"/>
      <c r="AM104" s="2"/>
      <c r="AN104" s="6"/>
      <c r="AO104" s="6"/>
      <c r="AP104" s="6"/>
    </row>
    <row r="105" spans="24:42" ht="15.75" customHeight="1" x14ac:dyDescent="0.2">
      <c r="X105" s="1"/>
      <c r="Y105" s="4"/>
      <c r="Z105" s="4"/>
      <c r="AA105" s="4"/>
      <c r="AB105" s="4"/>
      <c r="AC105" s="4"/>
      <c r="AD105" s="4"/>
      <c r="AE105" s="2"/>
      <c r="AF105" s="2"/>
      <c r="AG105" s="2"/>
      <c r="AH105" s="2"/>
      <c r="AI105" s="2"/>
      <c r="AJ105" s="2"/>
      <c r="AK105" s="2"/>
      <c r="AL105" s="2"/>
      <c r="AM105" s="2"/>
      <c r="AN105" s="6"/>
      <c r="AO105" s="6"/>
      <c r="AP105" s="6"/>
    </row>
    <row r="106" spans="24:42" ht="15.75" customHeight="1" x14ac:dyDescent="0.2">
      <c r="X106" s="1"/>
      <c r="Y106" s="4"/>
      <c r="Z106" s="4"/>
      <c r="AA106" s="4"/>
      <c r="AB106" s="4"/>
      <c r="AC106" s="4"/>
      <c r="AD106" s="4"/>
      <c r="AE106" s="2"/>
      <c r="AF106" s="2"/>
      <c r="AG106" s="2"/>
      <c r="AH106" s="2"/>
      <c r="AI106" s="2"/>
      <c r="AJ106" s="2"/>
      <c r="AK106" s="2"/>
      <c r="AL106" s="2"/>
      <c r="AM106" s="2"/>
      <c r="AN106" s="6"/>
      <c r="AO106" s="6"/>
      <c r="AP106" s="6"/>
    </row>
    <row r="107" spans="24:42" ht="15.75" customHeight="1" x14ac:dyDescent="0.2">
      <c r="X107" s="1"/>
      <c r="Y107" s="4"/>
      <c r="Z107" s="4"/>
      <c r="AA107" s="4"/>
      <c r="AB107" s="4"/>
      <c r="AC107" s="4"/>
      <c r="AD107" s="4"/>
      <c r="AE107" s="2"/>
      <c r="AF107" s="2"/>
      <c r="AG107" s="2"/>
      <c r="AH107" s="2"/>
      <c r="AI107" s="2"/>
      <c r="AJ107" s="2"/>
      <c r="AK107" s="2"/>
      <c r="AL107" s="2"/>
      <c r="AM107" s="2"/>
      <c r="AN107" s="6"/>
      <c r="AO107" s="6"/>
      <c r="AP107" s="6"/>
    </row>
    <row r="108" spans="24:42" ht="15.75" customHeight="1" x14ac:dyDescent="0.2"/>
    <row r="109" spans="24:42" ht="15.75" customHeight="1" x14ac:dyDescent="0.2"/>
    <row r="110" spans="24:42" ht="15.75" customHeight="1" x14ac:dyDescent="0.2"/>
    <row r="111" spans="24:42" ht="15.75" customHeight="1" x14ac:dyDescent="0.2"/>
    <row r="112" spans="24:4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1048520" spans="6:6" ht="15" customHeight="1" x14ac:dyDescent="0.2">
      <c r="F1048520">
        <f>AVERAGE(F2:F1048519)</f>
        <v>148.81704286824373</v>
      </c>
    </row>
  </sheetData>
  <autoFilter ref="A1:AQ1" xr:uid="{00000000-0001-0000-0000-000000000000}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92B96-654B-4AA7-8331-F642D93CD031}">
  <dimension ref="A1:AK81"/>
  <sheetViews>
    <sheetView topLeftCell="G38" workbookViewId="0">
      <selection activeCell="J6" sqref="J6"/>
    </sheetView>
  </sheetViews>
  <sheetFormatPr baseColWidth="10" defaultColWidth="11" defaultRowHeight="16" x14ac:dyDescent="0.2"/>
  <cols>
    <col min="1" max="2" width="0" hidden="1" customWidth="1"/>
    <col min="3" max="4" width="11" hidden="1" customWidth="1"/>
    <col min="5" max="6" width="0" hidden="1" customWidth="1"/>
    <col min="12" max="12" width="0" hidden="1" customWidth="1"/>
    <col min="13" max="14" width="11" hidden="1" customWidth="1"/>
    <col min="18" max="18" width="14.5" customWidth="1"/>
    <col min="19" max="19" width="15" customWidth="1"/>
    <col min="22" max="23" width="0" hidden="1" customWidth="1"/>
    <col min="24" max="24" width="13.6640625" hidden="1" customWidth="1"/>
    <col min="25" max="25" width="15" hidden="1" customWidth="1"/>
    <col min="26" max="29" width="15" style="35" hidden="1" customWidth="1"/>
    <col min="30" max="30" width="15.6640625" customWidth="1"/>
    <col min="31" max="31" width="11.83203125" customWidth="1"/>
    <col min="33" max="33" width="15.5" customWidth="1"/>
    <col min="37" max="37" width="0" hidden="1" customWidth="1"/>
  </cols>
  <sheetData>
    <row r="1" spans="1:35" x14ac:dyDescent="0.2">
      <c r="A1" t="s">
        <v>79</v>
      </c>
      <c r="B1" t="s">
        <v>80</v>
      </c>
      <c r="C1" t="s">
        <v>2</v>
      </c>
      <c r="D1" t="s">
        <v>3</v>
      </c>
      <c r="E1" t="s">
        <v>4</v>
      </c>
      <c r="F1" t="s">
        <v>81</v>
      </c>
      <c r="G1" t="s">
        <v>82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83</v>
      </c>
      <c r="N1" t="s">
        <v>84</v>
      </c>
      <c r="O1" t="s">
        <v>44</v>
      </c>
      <c r="P1" t="s">
        <v>45</v>
      </c>
      <c r="Q1" t="s">
        <v>85</v>
      </c>
      <c r="R1" t="s">
        <v>86</v>
      </c>
      <c r="S1" t="s">
        <v>87</v>
      </c>
      <c r="T1" t="s">
        <v>88</v>
      </c>
      <c r="U1" t="s">
        <v>14</v>
      </c>
      <c r="V1" t="s">
        <v>15</v>
      </c>
      <c r="W1" t="s">
        <v>89</v>
      </c>
      <c r="X1" t="s">
        <v>21</v>
      </c>
      <c r="Y1" t="s">
        <v>90</v>
      </c>
      <c r="Z1" s="35" t="s">
        <v>91</v>
      </c>
      <c r="AA1" s="35" t="s">
        <v>92</v>
      </c>
      <c r="AB1" s="35" t="s">
        <v>93</v>
      </c>
      <c r="AC1" s="35" t="s">
        <v>94</v>
      </c>
      <c r="AD1" t="s">
        <v>95</v>
      </c>
      <c r="AE1" t="s">
        <v>96</v>
      </c>
      <c r="AF1" t="s">
        <v>97</v>
      </c>
      <c r="AG1" t="s">
        <v>98</v>
      </c>
      <c r="AH1" t="s">
        <v>49</v>
      </c>
      <c r="AI1" t="s">
        <v>99</v>
      </c>
    </row>
    <row r="2" spans="1:35" x14ac:dyDescent="0.2">
      <c r="A2">
        <v>2</v>
      </c>
      <c r="B2">
        <v>1</v>
      </c>
      <c r="C2" t="s">
        <v>100</v>
      </c>
      <c r="D2" t="s">
        <v>37</v>
      </c>
      <c r="E2">
        <v>86</v>
      </c>
      <c r="F2" t="s">
        <v>101</v>
      </c>
      <c r="G2">
        <v>1</v>
      </c>
      <c r="H2">
        <v>87</v>
      </c>
      <c r="J2">
        <v>1</v>
      </c>
      <c r="L2">
        <v>1</v>
      </c>
      <c r="N2" t="s">
        <v>102</v>
      </c>
      <c r="O2">
        <v>1</v>
      </c>
      <c r="Q2">
        <v>1022</v>
      </c>
      <c r="R2">
        <v>30</v>
      </c>
      <c r="S2">
        <v>30</v>
      </c>
      <c r="T2">
        <v>25</v>
      </c>
      <c r="U2">
        <v>20</v>
      </c>
      <c r="V2">
        <v>2</v>
      </c>
      <c r="W2">
        <v>4</v>
      </c>
      <c r="X2">
        <v>85</v>
      </c>
      <c r="Y2">
        <v>84</v>
      </c>
      <c r="Z2"/>
      <c r="AA2"/>
      <c r="AB2"/>
      <c r="AC2"/>
      <c r="AD2">
        <v>-0.47</v>
      </c>
      <c r="AF2">
        <v>1</v>
      </c>
      <c r="AG2">
        <v>-0.45</v>
      </c>
      <c r="AI2">
        <v>1</v>
      </c>
    </row>
    <row r="3" spans="1:35" x14ac:dyDescent="0.2">
      <c r="E3">
        <v>86</v>
      </c>
      <c r="H3">
        <v>87</v>
      </c>
      <c r="J3">
        <v>1</v>
      </c>
      <c r="L3">
        <v>1</v>
      </c>
      <c r="N3" t="s">
        <v>103</v>
      </c>
      <c r="P3">
        <v>1</v>
      </c>
      <c r="Q3">
        <v>1022</v>
      </c>
      <c r="R3">
        <v>25</v>
      </c>
      <c r="S3">
        <v>25</v>
      </c>
      <c r="T3">
        <v>25</v>
      </c>
      <c r="U3">
        <v>20</v>
      </c>
      <c r="W3">
        <v>4</v>
      </c>
      <c r="X3">
        <v>77</v>
      </c>
      <c r="Y3">
        <v>81</v>
      </c>
      <c r="Z3"/>
      <c r="AA3"/>
      <c r="AB3"/>
      <c r="AC3"/>
      <c r="AD3">
        <v>-0.96</v>
      </c>
      <c r="AF3">
        <v>1</v>
      </c>
      <c r="AG3">
        <v>-0.52</v>
      </c>
      <c r="AI3">
        <v>1</v>
      </c>
    </row>
    <row r="4" spans="1:35" x14ac:dyDescent="0.2">
      <c r="A4">
        <v>2</v>
      </c>
      <c r="B4">
        <v>2</v>
      </c>
      <c r="C4" t="s">
        <v>104</v>
      </c>
      <c r="D4" t="s">
        <v>37</v>
      </c>
      <c r="E4">
        <v>81</v>
      </c>
      <c r="F4" t="s">
        <v>105</v>
      </c>
      <c r="G4">
        <v>2</v>
      </c>
      <c r="H4">
        <v>82</v>
      </c>
      <c r="I4">
        <v>1</v>
      </c>
      <c r="L4">
        <v>1</v>
      </c>
      <c r="N4" t="s">
        <v>106</v>
      </c>
      <c r="O4">
        <v>1</v>
      </c>
      <c r="Q4">
        <v>730</v>
      </c>
      <c r="R4">
        <v>40</v>
      </c>
      <c r="S4">
        <v>25</v>
      </c>
      <c r="T4">
        <v>16</v>
      </c>
      <c r="U4">
        <v>11</v>
      </c>
      <c r="W4">
        <v>1</v>
      </c>
      <c r="X4">
        <v>88</v>
      </c>
      <c r="Y4">
        <v>81</v>
      </c>
      <c r="Z4">
        <v>276</v>
      </c>
      <c r="AA4"/>
      <c r="AB4"/>
      <c r="AC4"/>
      <c r="AD4">
        <v>-0.51</v>
      </c>
      <c r="AF4">
        <v>1</v>
      </c>
      <c r="AG4">
        <v>-0.28999999999999998</v>
      </c>
      <c r="AI4">
        <v>1</v>
      </c>
    </row>
    <row r="5" spans="1:35" x14ac:dyDescent="0.2">
      <c r="E5">
        <v>81</v>
      </c>
      <c r="H5">
        <v>82</v>
      </c>
      <c r="I5">
        <v>1</v>
      </c>
      <c r="L5">
        <v>1</v>
      </c>
      <c r="N5" t="s">
        <v>107</v>
      </c>
      <c r="P5">
        <v>1</v>
      </c>
      <c r="Q5">
        <v>730</v>
      </c>
      <c r="R5">
        <v>40</v>
      </c>
      <c r="S5">
        <v>30</v>
      </c>
      <c r="T5">
        <v>15</v>
      </c>
      <c r="U5">
        <v>12</v>
      </c>
      <c r="W5">
        <v>1</v>
      </c>
      <c r="X5">
        <v>82</v>
      </c>
      <c r="Y5">
        <v>78</v>
      </c>
      <c r="Z5">
        <v>275</v>
      </c>
      <c r="AA5"/>
      <c r="AB5"/>
      <c r="AC5"/>
      <c r="AD5">
        <v>-0.49</v>
      </c>
      <c r="AF5">
        <v>1</v>
      </c>
      <c r="AG5">
        <v>-0.39</v>
      </c>
      <c r="AI5">
        <v>1</v>
      </c>
    </row>
    <row r="6" spans="1:35" x14ac:dyDescent="0.2">
      <c r="A6">
        <v>2</v>
      </c>
      <c r="B6">
        <v>3</v>
      </c>
      <c r="C6" t="s">
        <v>108</v>
      </c>
      <c r="D6" t="s">
        <v>39</v>
      </c>
      <c r="E6">
        <v>58</v>
      </c>
      <c r="F6" t="s">
        <v>109</v>
      </c>
      <c r="G6">
        <v>3</v>
      </c>
      <c r="H6">
        <v>59</v>
      </c>
      <c r="J6">
        <v>1</v>
      </c>
      <c r="K6">
        <v>1</v>
      </c>
      <c r="N6" t="s">
        <v>106</v>
      </c>
      <c r="O6">
        <v>1</v>
      </c>
      <c r="Q6">
        <v>702</v>
      </c>
      <c r="R6">
        <v>30</v>
      </c>
      <c r="S6">
        <v>25</v>
      </c>
      <c r="T6">
        <v>16</v>
      </c>
      <c r="U6">
        <v>18</v>
      </c>
      <c r="V6">
        <v>1</v>
      </c>
      <c r="W6">
        <v>1</v>
      </c>
      <c r="X6">
        <v>93</v>
      </c>
      <c r="Y6">
        <v>83</v>
      </c>
      <c r="Z6"/>
      <c r="AA6"/>
      <c r="AB6"/>
      <c r="AC6"/>
      <c r="AD6">
        <v>-0.43</v>
      </c>
      <c r="AF6">
        <v>1</v>
      </c>
      <c r="AG6">
        <v>-0.21</v>
      </c>
      <c r="AI6">
        <v>1</v>
      </c>
    </row>
    <row r="7" spans="1:35" x14ac:dyDescent="0.2">
      <c r="E7">
        <v>58</v>
      </c>
      <c r="H7">
        <v>59</v>
      </c>
      <c r="J7">
        <v>1</v>
      </c>
      <c r="K7">
        <v>1</v>
      </c>
      <c r="N7" t="s">
        <v>107</v>
      </c>
      <c r="P7">
        <v>1</v>
      </c>
      <c r="Q7">
        <v>702</v>
      </c>
      <c r="R7">
        <v>30</v>
      </c>
      <c r="S7">
        <v>25</v>
      </c>
      <c r="T7">
        <v>20</v>
      </c>
      <c r="U7">
        <v>17</v>
      </c>
      <c r="W7">
        <v>1</v>
      </c>
      <c r="X7">
        <v>92</v>
      </c>
      <c r="Y7">
        <v>82</v>
      </c>
      <c r="Z7"/>
      <c r="AA7"/>
      <c r="AB7"/>
      <c r="AC7"/>
      <c r="AD7">
        <v>-0.3</v>
      </c>
      <c r="AF7">
        <v>1</v>
      </c>
      <c r="AG7">
        <v>-0.5</v>
      </c>
      <c r="AI7">
        <v>1</v>
      </c>
    </row>
    <row r="8" spans="1:35" x14ac:dyDescent="0.2">
      <c r="A8">
        <v>2</v>
      </c>
      <c r="B8">
        <v>4</v>
      </c>
      <c r="C8" t="s">
        <v>110</v>
      </c>
      <c r="D8" t="s">
        <v>35</v>
      </c>
      <c r="E8">
        <v>66</v>
      </c>
      <c r="F8" t="s">
        <v>111</v>
      </c>
      <c r="G8">
        <v>4</v>
      </c>
      <c r="H8">
        <v>69</v>
      </c>
      <c r="J8">
        <v>1</v>
      </c>
      <c r="K8">
        <v>1</v>
      </c>
      <c r="N8" t="s">
        <v>106</v>
      </c>
      <c r="O8">
        <v>1</v>
      </c>
      <c r="Q8">
        <v>1154</v>
      </c>
      <c r="R8">
        <v>40</v>
      </c>
      <c r="S8">
        <v>25</v>
      </c>
      <c r="T8">
        <v>19</v>
      </c>
      <c r="U8">
        <v>18</v>
      </c>
      <c r="V8">
        <v>2</v>
      </c>
      <c r="W8">
        <v>1</v>
      </c>
      <c r="X8">
        <v>117</v>
      </c>
      <c r="Y8">
        <v>98</v>
      </c>
      <c r="Z8">
        <v>213</v>
      </c>
      <c r="AA8"/>
      <c r="AB8"/>
      <c r="AC8"/>
      <c r="AD8">
        <v>-0.76</v>
      </c>
      <c r="AF8">
        <v>1</v>
      </c>
      <c r="AG8">
        <v>-0.63</v>
      </c>
      <c r="AI8">
        <v>1</v>
      </c>
    </row>
    <row r="9" spans="1:35" x14ac:dyDescent="0.2">
      <c r="E9">
        <v>66</v>
      </c>
      <c r="H9">
        <v>69</v>
      </c>
      <c r="J9">
        <v>1</v>
      </c>
      <c r="K9">
        <v>1</v>
      </c>
      <c r="N9" t="s">
        <v>107</v>
      </c>
      <c r="P9">
        <v>1</v>
      </c>
      <c r="Q9">
        <v>1154</v>
      </c>
      <c r="R9">
        <v>20</v>
      </c>
      <c r="S9">
        <v>25</v>
      </c>
      <c r="T9">
        <v>20</v>
      </c>
      <c r="U9">
        <v>16</v>
      </c>
      <c r="W9">
        <v>1</v>
      </c>
      <c r="X9">
        <v>118</v>
      </c>
      <c r="Y9">
        <v>96</v>
      </c>
      <c r="Z9">
        <v>214</v>
      </c>
      <c r="AA9"/>
      <c r="AB9"/>
      <c r="AC9"/>
      <c r="AD9">
        <v>-0.99</v>
      </c>
      <c r="AF9">
        <v>1</v>
      </c>
      <c r="AG9">
        <v>-0.51</v>
      </c>
      <c r="AI9">
        <v>1</v>
      </c>
    </row>
    <row r="10" spans="1:35" x14ac:dyDescent="0.2">
      <c r="A10">
        <v>2</v>
      </c>
      <c r="B10">
        <v>5</v>
      </c>
      <c r="C10" t="s">
        <v>112</v>
      </c>
      <c r="D10" t="s">
        <v>39</v>
      </c>
      <c r="E10">
        <v>50</v>
      </c>
      <c r="F10" t="s">
        <v>113</v>
      </c>
      <c r="G10">
        <v>5</v>
      </c>
      <c r="H10">
        <v>51</v>
      </c>
      <c r="J10">
        <v>1</v>
      </c>
      <c r="K10">
        <v>1</v>
      </c>
      <c r="N10" t="s">
        <v>106</v>
      </c>
      <c r="O10">
        <v>1</v>
      </c>
      <c r="Q10">
        <v>803</v>
      </c>
      <c r="R10">
        <v>20</v>
      </c>
      <c r="S10">
        <v>20</v>
      </c>
      <c r="T10">
        <v>22</v>
      </c>
      <c r="U10">
        <v>14</v>
      </c>
      <c r="V10">
        <v>1</v>
      </c>
      <c r="W10">
        <v>1</v>
      </c>
      <c r="X10">
        <v>98</v>
      </c>
      <c r="Y10">
        <v>89</v>
      </c>
      <c r="Z10"/>
      <c r="AA10"/>
      <c r="AB10"/>
      <c r="AC10"/>
      <c r="AD10">
        <v>-1.0900000000000001</v>
      </c>
      <c r="AF10">
        <v>1</v>
      </c>
      <c r="AG10">
        <v>-0.42</v>
      </c>
      <c r="AI10">
        <v>1</v>
      </c>
    </row>
    <row r="11" spans="1:35" x14ac:dyDescent="0.2">
      <c r="E11">
        <v>50</v>
      </c>
      <c r="H11">
        <v>51</v>
      </c>
      <c r="J11">
        <v>1</v>
      </c>
      <c r="K11">
        <v>1</v>
      </c>
      <c r="N11" t="s">
        <v>114</v>
      </c>
      <c r="P11">
        <v>1</v>
      </c>
      <c r="Q11">
        <v>803</v>
      </c>
      <c r="R11">
        <v>20</v>
      </c>
      <c r="S11">
        <v>20</v>
      </c>
      <c r="T11">
        <v>22</v>
      </c>
      <c r="U11">
        <v>14</v>
      </c>
      <c r="W11">
        <v>2</v>
      </c>
      <c r="X11">
        <v>92</v>
      </c>
      <c r="Y11">
        <v>89</v>
      </c>
      <c r="Z11"/>
      <c r="AA11"/>
      <c r="AB11"/>
      <c r="AC11"/>
      <c r="AD11">
        <v>-0.56000000000000005</v>
      </c>
      <c r="AF11">
        <v>1</v>
      </c>
      <c r="AG11">
        <v>-0.51</v>
      </c>
      <c r="AI11">
        <v>1</v>
      </c>
    </row>
    <row r="12" spans="1:35" x14ac:dyDescent="0.2">
      <c r="A12">
        <v>2</v>
      </c>
      <c r="B12">
        <v>6</v>
      </c>
      <c r="C12" t="s">
        <v>115</v>
      </c>
      <c r="D12" t="s">
        <v>116</v>
      </c>
      <c r="E12">
        <v>66</v>
      </c>
      <c r="F12" t="s">
        <v>117</v>
      </c>
      <c r="G12">
        <v>6</v>
      </c>
      <c r="H12">
        <v>67</v>
      </c>
      <c r="J12">
        <v>1</v>
      </c>
      <c r="L12">
        <v>1</v>
      </c>
      <c r="N12" t="s">
        <v>118</v>
      </c>
      <c r="O12">
        <v>1</v>
      </c>
      <c r="Q12">
        <v>689</v>
      </c>
      <c r="R12">
        <v>20</v>
      </c>
      <c r="S12">
        <v>20</v>
      </c>
      <c r="T12">
        <v>21</v>
      </c>
      <c r="U12">
        <v>14</v>
      </c>
      <c r="V12">
        <v>2</v>
      </c>
      <c r="W12">
        <v>1</v>
      </c>
      <c r="X12">
        <v>96</v>
      </c>
      <c r="Y12">
        <v>94</v>
      </c>
      <c r="Z12">
        <v>254</v>
      </c>
      <c r="AA12"/>
      <c r="AB12"/>
      <c r="AC12"/>
      <c r="AD12">
        <v>-0.2</v>
      </c>
      <c r="AF12">
        <v>1</v>
      </c>
      <c r="AG12">
        <v>-0.06</v>
      </c>
      <c r="AI12">
        <v>1</v>
      </c>
    </row>
    <row r="13" spans="1:35" x14ac:dyDescent="0.2">
      <c r="E13">
        <v>66</v>
      </c>
      <c r="H13">
        <v>67</v>
      </c>
      <c r="J13">
        <v>1</v>
      </c>
      <c r="L13">
        <v>1</v>
      </c>
      <c r="M13" t="s">
        <v>119</v>
      </c>
      <c r="N13" t="s">
        <v>120</v>
      </c>
      <c r="P13">
        <v>1</v>
      </c>
      <c r="Q13">
        <v>689</v>
      </c>
      <c r="R13">
        <v>20</v>
      </c>
      <c r="S13">
        <v>20</v>
      </c>
      <c r="T13">
        <v>21</v>
      </c>
      <c r="U13">
        <v>14</v>
      </c>
      <c r="W13">
        <v>3</v>
      </c>
      <c r="X13">
        <v>94</v>
      </c>
      <c r="Y13">
        <v>89</v>
      </c>
      <c r="Z13">
        <v>254</v>
      </c>
      <c r="AA13"/>
      <c r="AB13"/>
      <c r="AC13"/>
      <c r="AD13">
        <v>-1.22</v>
      </c>
      <c r="AF13">
        <v>1</v>
      </c>
      <c r="AG13">
        <v>-1.33</v>
      </c>
      <c r="AI13">
        <v>1</v>
      </c>
    </row>
    <row r="14" spans="1:35" x14ac:dyDescent="0.2">
      <c r="A14">
        <v>2</v>
      </c>
      <c r="B14">
        <v>7</v>
      </c>
      <c r="C14" t="s">
        <v>121</v>
      </c>
      <c r="D14" t="s">
        <v>122</v>
      </c>
      <c r="E14">
        <v>63</v>
      </c>
      <c r="F14" t="s">
        <v>123</v>
      </c>
      <c r="G14">
        <v>7</v>
      </c>
      <c r="H14">
        <v>64</v>
      </c>
      <c r="I14">
        <v>1</v>
      </c>
      <c r="K14">
        <v>1</v>
      </c>
      <c r="N14" t="s">
        <v>106</v>
      </c>
      <c r="O14">
        <v>1</v>
      </c>
      <c r="Q14">
        <v>1216</v>
      </c>
      <c r="R14">
        <v>20</v>
      </c>
      <c r="S14">
        <v>20</v>
      </c>
      <c r="T14">
        <v>19</v>
      </c>
      <c r="U14">
        <v>15</v>
      </c>
      <c r="V14">
        <v>2</v>
      </c>
      <c r="W14">
        <v>1</v>
      </c>
      <c r="X14">
        <v>99</v>
      </c>
      <c r="Y14">
        <v>95</v>
      </c>
      <c r="Z14"/>
      <c r="AA14"/>
      <c r="AB14"/>
      <c r="AC14"/>
      <c r="AD14">
        <v>-0.18</v>
      </c>
      <c r="AF14">
        <v>1</v>
      </c>
      <c r="AG14">
        <v>-0.5</v>
      </c>
      <c r="AI14">
        <v>1</v>
      </c>
    </row>
    <row r="15" spans="1:35" x14ac:dyDescent="0.2">
      <c r="E15">
        <v>63</v>
      </c>
      <c r="H15">
        <v>64</v>
      </c>
      <c r="J15">
        <v>1</v>
      </c>
      <c r="K15">
        <v>1</v>
      </c>
      <c r="N15" t="s">
        <v>124</v>
      </c>
      <c r="P15">
        <v>1</v>
      </c>
      <c r="Q15">
        <v>1216</v>
      </c>
      <c r="R15">
        <v>20</v>
      </c>
      <c r="S15">
        <v>20</v>
      </c>
      <c r="T15">
        <v>20</v>
      </c>
      <c r="U15">
        <v>14</v>
      </c>
      <c r="W15">
        <v>3</v>
      </c>
      <c r="X15">
        <v>107</v>
      </c>
      <c r="Y15">
        <v>97</v>
      </c>
      <c r="Z15"/>
      <c r="AA15"/>
      <c r="AB15"/>
      <c r="AC15"/>
      <c r="AD15">
        <v>-0.45</v>
      </c>
      <c r="AF15">
        <v>1</v>
      </c>
      <c r="AG15">
        <v>-2.1</v>
      </c>
      <c r="AI15">
        <v>1</v>
      </c>
    </row>
    <row r="16" spans="1:35" x14ac:dyDescent="0.2">
      <c r="A16">
        <v>2</v>
      </c>
      <c r="B16">
        <v>8</v>
      </c>
      <c r="C16" t="s">
        <v>125</v>
      </c>
      <c r="D16" t="s">
        <v>33</v>
      </c>
      <c r="E16">
        <v>72</v>
      </c>
      <c r="F16" t="s">
        <v>126</v>
      </c>
      <c r="G16">
        <v>8</v>
      </c>
      <c r="H16">
        <v>73</v>
      </c>
      <c r="J16">
        <v>1</v>
      </c>
      <c r="K16">
        <v>1</v>
      </c>
      <c r="M16" t="s">
        <v>119</v>
      </c>
      <c r="N16" t="s">
        <v>127</v>
      </c>
      <c r="O16">
        <v>1</v>
      </c>
      <c r="Q16">
        <v>1278</v>
      </c>
      <c r="R16">
        <v>30</v>
      </c>
      <c r="S16">
        <v>30</v>
      </c>
      <c r="T16">
        <v>21</v>
      </c>
      <c r="U16">
        <v>16</v>
      </c>
      <c r="V16">
        <v>2</v>
      </c>
      <c r="W16">
        <v>3</v>
      </c>
      <c r="X16">
        <v>103</v>
      </c>
      <c r="Y16">
        <v>89</v>
      </c>
      <c r="Z16"/>
      <c r="AA16"/>
      <c r="AB16"/>
      <c r="AC16"/>
      <c r="AD16">
        <v>-1.33</v>
      </c>
      <c r="AF16">
        <v>1</v>
      </c>
      <c r="AG16">
        <v>-0.2</v>
      </c>
      <c r="AI16">
        <v>1</v>
      </c>
    </row>
    <row r="17" spans="1:35" x14ac:dyDescent="0.2">
      <c r="E17">
        <v>72</v>
      </c>
      <c r="H17">
        <v>73</v>
      </c>
      <c r="J17">
        <v>1</v>
      </c>
      <c r="K17">
        <v>1</v>
      </c>
      <c r="M17" t="s">
        <v>119</v>
      </c>
      <c r="N17" t="s">
        <v>128</v>
      </c>
      <c r="P17">
        <v>1</v>
      </c>
      <c r="Q17">
        <v>1278</v>
      </c>
      <c r="R17">
        <v>40</v>
      </c>
      <c r="S17">
        <v>30</v>
      </c>
      <c r="T17">
        <v>22</v>
      </c>
      <c r="U17">
        <v>17</v>
      </c>
      <c r="W17">
        <v>3</v>
      </c>
      <c r="X17">
        <v>102</v>
      </c>
      <c r="Y17">
        <v>90</v>
      </c>
      <c r="Z17"/>
      <c r="AA17"/>
      <c r="AB17"/>
      <c r="AC17"/>
      <c r="AD17">
        <v>-0.39</v>
      </c>
      <c r="AF17">
        <v>1</v>
      </c>
      <c r="AG17">
        <v>-0.15</v>
      </c>
      <c r="AI17">
        <v>1</v>
      </c>
    </row>
    <row r="18" spans="1:35" x14ac:dyDescent="0.2">
      <c r="A18">
        <v>2</v>
      </c>
      <c r="B18">
        <v>9</v>
      </c>
      <c r="C18" t="s">
        <v>129</v>
      </c>
      <c r="D18" t="s">
        <v>33</v>
      </c>
      <c r="E18">
        <v>71</v>
      </c>
      <c r="F18" t="s">
        <v>130</v>
      </c>
      <c r="G18">
        <v>9</v>
      </c>
      <c r="H18">
        <v>72</v>
      </c>
      <c r="J18">
        <v>1</v>
      </c>
      <c r="K18">
        <v>1</v>
      </c>
      <c r="N18" t="s">
        <v>131</v>
      </c>
      <c r="O18">
        <v>1</v>
      </c>
      <c r="Q18">
        <v>810</v>
      </c>
      <c r="R18">
        <v>25</v>
      </c>
      <c r="S18">
        <v>30</v>
      </c>
      <c r="T18">
        <v>24</v>
      </c>
      <c r="U18">
        <v>18</v>
      </c>
      <c r="W18">
        <v>3</v>
      </c>
      <c r="X18">
        <v>96</v>
      </c>
      <c r="Y18">
        <v>90</v>
      </c>
      <c r="Z18"/>
      <c r="AA18"/>
      <c r="AB18"/>
      <c r="AC18"/>
      <c r="AD18">
        <v>-2.2200000000000002</v>
      </c>
      <c r="AF18">
        <v>1</v>
      </c>
      <c r="AG18">
        <v>-0.7</v>
      </c>
      <c r="AI18">
        <v>1</v>
      </c>
    </row>
    <row r="19" spans="1:35" x14ac:dyDescent="0.2">
      <c r="E19">
        <v>71</v>
      </c>
      <c r="H19">
        <v>72</v>
      </c>
      <c r="J19">
        <v>1</v>
      </c>
      <c r="L19">
        <v>1</v>
      </c>
      <c r="N19" t="s">
        <v>124</v>
      </c>
      <c r="P19">
        <v>1</v>
      </c>
      <c r="Q19">
        <v>810</v>
      </c>
      <c r="R19">
        <v>25</v>
      </c>
      <c r="S19">
        <v>25</v>
      </c>
      <c r="T19">
        <v>25</v>
      </c>
      <c r="U19">
        <v>17</v>
      </c>
      <c r="W19">
        <v>3</v>
      </c>
      <c r="X19">
        <v>93</v>
      </c>
      <c r="Y19">
        <v>89</v>
      </c>
      <c r="Z19"/>
      <c r="AA19"/>
      <c r="AB19"/>
      <c r="AC19"/>
      <c r="AD19">
        <v>-0.56999999999999995</v>
      </c>
      <c r="AF19">
        <v>1</v>
      </c>
      <c r="AG19">
        <v>-0.65</v>
      </c>
      <c r="AI19">
        <v>1</v>
      </c>
    </row>
    <row r="20" spans="1:35" x14ac:dyDescent="0.2">
      <c r="A20">
        <v>2</v>
      </c>
      <c r="B20">
        <v>10</v>
      </c>
      <c r="C20" t="s">
        <v>132</v>
      </c>
      <c r="D20" t="s">
        <v>37</v>
      </c>
      <c r="E20">
        <v>75</v>
      </c>
      <c r="F20" t="s">
        <v>133</v>
      </c>
      <c r="G20">
        <v>10</v>
      </c>
      <c r="H20">
        <v>76</v>
      </c>
      <c r="J20">
        <v>1</v>
      </c>
      <c r="L20">
        <v>1</v>
      </c>
      <c r="N20" t="s">
        <v>106</v>
      </c>
      <c r="O20">
        <v>1</v>
      </c>
      <c r="Q20">
        <v>1260</v>
      </c>
      <c r="R20">
        <v>20</v>
      </c>
      <c r="S20">
        <v>25</v>
      </c>
      <c r="T20">
        <v>27</v>
      </c>
      <c r="U20">
        <v>20</v>
      </c>
      <c r="W20">
        <v>1</v>
      </c>
      <c r="X20">
        <v>98</v>
      </c>
      <c r="Y20">
        <v>92</v>
      </c>
      <c r="Z20"/>
      <c r="AA20"/>
      <c r="AB20"/>
      <c r="AC20"/>
      <c r="AD20">
        <v>-0.01</v>
      </c>
      <c r="AF20">
        <v>1</v>
      </c>
      <c r="AG20">
        <v>-0.21</v>
      </c>
      <c r="AI20">
        <v>1</v>
      </c>
    </row>
    <row r="21" spans="1:35" x14ac:dyDescent="0.2">
      <c r="E21">
        <v>75</v>
      </c>
      <c r="H21">
        <v>76</v>
      </c>
      <c r="J21">
        <v>1</v>
      </c>
      <c r="K21">
        <v>1</v>
      </c>
      <c r="N21" t="s">
        <v>107</v>
      </c>
      <c r="P21">
        <v>1</v>
      </c>
      <c r="Q21">
        <v>1260</v>
      </c>
      <c r="R21">
        <v>20</v>
      </c>
      <c r="S21">
        <v>25</v>
      </c>
      <c r="T21">
        <v>25</v>
      </c>
      <c r="U21">
        <v>19</v>
      </c>
      <c r="W21">
        <v>1</v>
      </c>
      <c r="X21">
        <v>85</v>
      </c>
      <c r="Y21">
        <v>87</v>
      </c>
      <c r="Z21"/>
      <c r="AA21"/>
      <c r="AB21"/>
      <c r="AC21"/>
      <c r="AD21">
        <v>0.12</v>
      </c>
      <c r="AE21">
        <v>1</v>
      </c>
      <c r="AG21">
        <v>0.03</v>
      </c>
      <c r="AH21">
        <v>1</v>
      </c>
    </row>
    <row r="22" spans="1:35" x14ac:dyDescent="0.2">
      <c r="A22">
        <v>2</v>
      </c>
      <c r="B22">
        <v>11</v>
      </c>
      <c r="C22" t="s">
        <v>134</v>
      </c>
      <c r="D22" t="s">
        <v>31</v>
      </c>
      <c r="E22">
        <v>39</v>
      </c>
      <c r="F22" t="s">
        <v>135</v>
      </c>
      <c r="G22">
        <v>11</v>
      </c>
      <c r="H22">
        <v>40</v>
      </c>
      <c r="J22">
        <v>1</v>
      </c>
      <c r="L22">
        <v>1</v>
      </c>
      <c r="N22" t="s">
        <v>106</v>
      </c>
      <c r="O22">
        <v>1</v>
      </c>
      <c r="Q22">
        <v>821</v>
      </c>
      <c r="R22">
        <v>30</v>
      </c>
      <c r="S22">
        <v>25</v>
      </c>
      <c r="T22">
        <v>23</v>
      </c>
      <c r="U22">
        <v>14</v>
      </c>
      <c r="V22">
        <v>2</v>
      </c>
      <c r="W22">
        <v>1</v>
      </c>
      <c r="X22">
        <v>85</v>
      </c>
      <c r="Y22">
        <v>88</v>
      </c>
      <c r="Z22"/>
      <c r="AA22"/>
      <c r="AB22"/>
      <c r="AC22"/>
      <c r="AD22">
        <v>-0.05</v>
      </c>
      <c r="AF22">
        <v>1</v>
      </c>
      <c r="AG22">
        <v>-0.62</v>
      </c>
      <c r="AI22">
        <v>1</v>
      </c>
    </row>
    <row r="23" spans="1:35" x14ac:dyDescent="0.2">
      <c r="E23">
        <v>39</v>
      </c>
      <c r="H23">
        <v>40</v>
      </c>
      <c r="J23">
        <v>1</v>
      </c>
      <c r="K23">
        <v>1</v>
      </c>
      <c r="N23" t="s">
        <v>107</v>
      </c>
      <c r="P23">
        <v>1</v>
      </c>
      <c r="Q23">
        <v>821</v>
      </c>
      <c r="R23">
        <v>25</v>
      </c>
      <c r="S23">
        <v>25</v>
      </c>
      <c r="T23">
        <v>23</v>
      </c>
      <c r="U23">
        <v>15</v>
      </c>
      <c r="W23">
        <v>1</v>
      </c>
      <c r="X23">
        <v>82</v>
      </c>
      <c r="Y23">
        <v>85</v>
      </c>
      <c r="Z23"/>
      <c r="AA23"/>
      <c r="AB23"/>
      <c r="AC23"/>
      <c r="AD23">
        <v>0.19</v>
      </c>
      <c r="AE23">
        <v>1</v>
      </c>
      <c r="AG23">
        <v>-0.15</v>
      </c>
      <c r="AI23">
        <v>1</v>
      </c>
    </row>
    <row r="24" spans="1:35" x14ac:dyDescent="0.2">
      <c r="A24">
        <v>2</v>
      </c>
      <c r="B24">
        <v>12</v>
      </c>
      <c r="C24" t="s">
        <v>136</v>
      </c>
      <c r="D24" t="s">
        <v>32</v>
      </c>
      <c r="E24">
        <v>58</v>
      </c>
      <c r="F24" t="s">
        <v>137</v>
      </c>
      <c r="G24">
        <v>12</v>
      </c>
      <c r="H24">
        <v>59</v>
      </c>
      <c r="J24">
        <v>1</v>
      </c>
      <c r="K24">
        <v>1</v>
      </c>
      <c r="N24" t="s">
        <v>106</v>
      </c>
      <c r="O24">
        <v>1</v>
      </c>
      <c r="Q24">
        <v>548</v>
      </c>
      <c r="R24">
        <v>20</v>
      </c>
      <c r="S24">
        <v>20</v>
      </c>
      <c r="T24">
        <v>15</v>
      </c>
      <c r="U24">
        <v>14</v>
      </c>
      <c r="V24">
        <v>1</v>
      </c>
      <c r="W24">
        <v>2</v>
      </c>
      <c r="X24">
        <v>96</v>
      </c>
      <c r="Y24">
        <v>79</v>
      </c>
      <c r="Z24"/>
      <c r="AA24"/>
      <c r="AB24"/>
      <c r="AC24"/>
      <c r="AD24">
        <v>-0.51</v>
      </c>
      <c r="AF24">
        <v>1</v>
      </c>
      <c r="AG24">
        <v>-0.69</v>
      </c>
      <c r="AI24">
        <v>1</v>
      </c>
    </row>
    <row r="25" spans="1:35" x14ac:dyDescent="0.2">
      <c r="E25">
        <v>58</v>
      </c>
      <c r="H25">
        <v>59</v>
      </c>
      <c r="J25">
        <v>1</v>
      </c>
      <c r="K25">
        <v>1</v>
      </c>
      <c r="N25" t="s">
        <v>107</v>
      </c>
      <c r="P25">
        <v>1</v>
      </c>
      <c r="Q25">
        <v>548</v>
      </c>
      <c r="R25">
        <v>25</v>
      </c>
      <c r="S25">
        <v>20</v>
      </c>
      <c r="T25">
        <v>15</v>
      </c>
      <c r="U25">
        <v>14</v>
      </c>
      <c r="W25">
        <v>2</v>
      </c>
      <c r="X25">
        <v>95</v>
      </c>
      <c r="Y25">
        <v>80</v>
      </c>
      <c r="Z25"/>
      <c r="AA25"/>
      <c r="AB25"/>
      <c r="AC25"/>
      <c r="AD25">
        <v>-1</v>
      </c>
      <c r="AF25">
        <v>1</v>
      </c>
      <c r="AG25">
        <v>-1.68</v>
      </c>
      <c r="AI25">
        <v>1</v>
      </c>
    </row>
    <row r="26" spans="1:35" x14ac:dyDescent="0.2">
      <c r="A26">
        <v>2</v>
      </c>
      <c r="B26">
        <v>14</v>
      </c>
      <c r="C26" t="s">
        <v>138</v>
      </c>
      <c r="D26" t="s">
        <v>122</v>
      </c>
      <c r="E26">
        <v>68</v>
      </c>
      <c r="F26" t="s">
        <v>139</v>
      </c>
      <c r="G26">
        <v>13</v>
      </c>
      <c r="H26">
        <v>69</v>
      </c>
      <c r="J26">
        <v>1</v>
      </c>
      <c r="K26">
        <v>1</v>
      </c>
      <c r="N26" t="s">
        <v>140</v>
      </c>
      <c r="O26">
        <v>1</v>
      </c>
      <c r="Q26">
        <v>1098</v>
      </c>
      <c r="R26">
        <v>30</v>
      </c>
      <c r="S26">
        <v>25</v>
      </c>
      <c r="T26">
        <v>18</v>
      </c>
      <c r="U26">
        <v>19</v>
      </c>
      <c r="X26">
        <v>83</v>
      </c>
      <c r="Y26">
        <v>79</v>
      </c>
      <c r="Z26">
        <v>289</v>
      </c>
      <c r="AA26"/>
      <c r="AB26"/>
      <c r="AC26"/>
      <c r="AD26">
        <v>-0.26</v>
      </c>
      <c r="AF26">
        <v>1</v>
      </c>
      <c r="AG26">
        <v>-0.57999999999999996</v>
      </c>
      <c r="AI26">
        <v>1</v>
      </c>
    </row>
    <row r="27" spans="1:35" x14ac:dyDescent="0.2">
      <c r="E27">
        <v>68</v>
      </c>
      <c r="H27">
        <v>69</v>
      </c>
      <c r="J27">
        <v>1</v>
      </c>
      <c r="K27">
        <v>1</v>
      </c>
      <c r="N27" t="s">
        <v>45</v>
      </c>
      <c r="P27">
        <v>1</v>
      </c>
      <c r="Q27">
        <v>1098</v>
      </c>
      <c r="R27">
        <v>40</v>
      </c>
      <c r="S27">
        <v>30</v>
      </c>
      <c r="T27">
        <v>20</v>
      </c>
      <c r="U27">
        <v>20</v>
      </c>
      <c r="X27">
        <v>84</v>
      </c>
      <c r="Y27">
        <v>81</v>
      </c>
      <c r="Z27">
        <v>429</v>
      </c>
      <c r="AA27"/>
      <c r="AB27"/>
      <c r="AC27"/>
      <c r="AD27">
        <v>-0.18</v>
      </c>
      <c r="AF27">
        <v>1</v>
      </c>
      <c r="AG27">
        <v>-0.1</v>
      </c>
      <c r="AI27">
        <v>1</v>
      </c>
    </row>
    <row r="28" spans="1:35" x14ac:dyDescent="0.2">
      <c r="A28">
        <v>2</v>
      </c>
      <c r="B28">
        <v>15</v>
      </c>
      <c r="C28" t="s">
        <v>141</v>
      </c>
      <c r="D28" t="s">
        <v>29</v>
      </c>
      <c r="E28">
        <v>74</v>
      </c>
      <c r="F28" t="s">
        <v>142</v>
      </c>
      <c r="G28">
        <v>14</v>
      </c>
      <c r="H28">
        <v>75</v>
      </c>
      <c r="J28">
        <v>1</v>
      </c>
      <c r="L28">
        <v>1</v>
      </c>
      <c r="M28" t="s">
        <v>119</v>
      </c>
      <c r="N28" t="s">
        <v>143</v>
      </c>
      <c r="O28">
        <v>1</v>
      </c>
      <c r="Q28">
        <v>721</v>
      </c>
      <c r="R28">
        <v>30</v>
      </c>
      <c r="S28">
        <v>30</v>
      </c>
      <c r="T28">
        <v>21</v>
      </c>
      <c r="U28">
        <v>16</v>
      </c>
      <c r="V28">
        <v>2</v>
      </c>
      <c r="W28">
        <v>5</v>
      </c>
      <c r="X28">
        <v>82</v>
      </c>
      <c r="Y28">
        <v>83</v>
      </c>
      <c r="Z28">
        <v>270</v>
      </c>
      <c r="AA28"/>
      <c r="AB28"/>
      <c r="AC28"/>
      <c r="AD28">
        <v>-0.34</v>
      </c>
      <c r="AF28">
        <v>1</v>
      </c>
      <c r="AG28">
        <v>-0.41</v>
      </c>
      <c r="AI28">
        <v>1</v>
      </c>
    </row>
    <row r="29" spans="1:35" x14ac:dyDescent="0.2">
      <c r="E29">
        <v>74</v>
      </c>
      <c r="H29">
        <v>75</v>
      </c>
      <c r="J29">
        <v>1</v>
      </c>
      <c r="L29">
        <v>1</v>
      </c>
      <c r="M29" t="s">
        <v>119</v>
      </c>
      <c r="N29" t="s">
        <v>144</v>
      </c>
      <c r="P29">
        <v>1</v>
      </c>
      <c r="Q29">
        <v>721</v>
      </c>
      <c r="R29">
        <v>40</v>
      </c>
      <c r="S29">
        <v>30</v>
      </c>
      <c r="T29">
        <v>22</v>
      </c>
      <c r="U29">
        <v>17</v>
      </c>
      <c r="W29">
        <v>5</v>
      </c>
      <c r="X29">
        <v>79</v>
      </c>
      <c r="Y29">
        <v>75</v>
      </c>
      <c r="Z29">
        <v>277</v>
      </c>
      <c r="AA29"/>
      <c r="AB29"/>
      <c r="AC29"/>
      <c r="AD29">
        <v>-0.39</v>
      </c>
      <c r="AF29">
        <v>1</v>
      </c>
      <c r="AG29">
        <v>-0.15</v>
      </c>
      <c r="AI29">
        <v>1</v>
      </c>
    </row>
    <row r="30" spans="1:35" x14ac:dyDescent="0.2">
      <c r="A30">
        <v>2</v>
      </c>
      <c r="B30">
        <v>18</v>
      </c>
      <c r="C30" t="s">
        <v>145</v>
      </c>
      <c r="D30" t="s">
        <v>39</v>
      </c>
      <c r="E30">
        <v>78</v>
      </c>
      <c r="F30" t="s">
        <v>146</v>
      </c>
      <c r="G30">
        <v>15</v>
      </c>
      <c r="H30">
        <v>79</v>
      </c>
      <c r="J30">
        <v>1</v>
      </c>
      <c r="L30">
        <v>1</v>
      </c>
      <c r="M30" t="s">
        <v>147</v>
      </c>
      <c r="N30" t="s">
        <v>148</v>
      </c>
      <c r="O30">
        <v>1</v>
      </c>
      <c r="Q30">
        <v>1215</v>
      </c>
      <c r="R30">
        <v>60</v>
      </c>
      <c r="S30">
        <v>25</v>
      </c>
      <c r="T30">
        <v>13</v>
      </c>
      <c r="U30">
        <v>10</v>
      </c>
      <c r="W30">
        <v>9</v>
      </c>
      <c r="X30">
        <v>82</v>
      </c>
      <c r="Y30">
        <v>86</v>
      </c>
      <c r="Z30">
        <v>251</v>
      </c>
      <c r="AA30"/>
      <c r="AB30"/>
      <c r="AC30"/>
      <c r="AD30">
        <v>-1.24</v>
      </c>
      <c r="AF30">
        <v>1</v>
      </c>
      <c r="AG30">
        <v>-1.03</v>
      </c>
      <c r="AI30">
        <v>1</v>
      </c>
    </row>
    <row r="31" spans="1:35" x14ac:dyDescent="0.2">
      <c r="E31">
        <v>78</v>
      </c>
      <c r="H31">
        <v>79</v>
      </c>
      <c r="J31">
        <v>1</v>
      </c>
      <c r="L31">
        <v>1</v>
      </c>
      <c r="N31" t="s">
        <v>149</v>
      </c>
      <c r="P31">
        <v>1</v>
      </c>
      <c r="Q31">
        <v>1215</v>
      </c>
      <c r="R31">
        <v>20</v>
      </c>
      <c r="S31">
        <v>25</v>
      </c>
      <c r="T31">
        <v>18</v>
      </c>
      <c r="U31">
        <v>14</v>
      </c>
      <c r="X31">
        <v>85</v>
      </c>
      <c r="Y31">
        <v>85</v>
      </c>
      <c r="Z31">
        <v>250</v>
      </c>
      <c r="AA31"/>
      <c r="AB31"/>
      <c r="AC31"/>
      <c r="AD31">
        <v>-0.26</v>
      </c>
      <c r="AF31">
        <v>1</v>
      </c>
      <c r="AG31">
        <v>-0.32</v>
      </c>
      <c r="AI31">
        <v>1</v>
      </c>
    </row>
    <row r="32" spans="1:35" x14ac:dyDescent="0.2">
      <c r="A32">
        <v>2</v>
      </c>
      <c r="B32">
        <v>19</v>
      </c>
      <c r="C32" t="s">
        <v>150</v>
      </c>
      <c r="D32" t="s">
        <v>31</v>
      </c>
      <c r="E32">
        <v>64</v>
      </c>
      <c r="F32" t="s">
        <v>151</v>
      </c>
      <c r="G32">
        <v>16</v>
      </c>
      <c r="H32">
        <v>65</v>
      </c>
      <c r="I32">
        <v>1</v>
      </c>
      <c r="K32">
        <v>1</v>
      </c>
      <c r="N32" t="s">
        <v>152</v>
      </c>
      <c r="O32">
        <v>1</v>
      </c>
      <c r="Q32">
        <v>425</v>
      </c>
      <c r="R32">
        <v>20</v>
      </c>
      <c r="S32">
        <v>20</v>
      </c>
      <c r="T32">
        <v>10</v>
      </c>
      <c r="U32">
        <v>10</v>
      </c>
      <c r="X32">
        <v>81</v>
      </c>
      <c r="Y32">
        <v>81</v>
      </c>
      <c r="Z32">
        <v>246</v>
      </c>
      <c r="AA32"/>
      <c r="AB32"/>
      <c r="AC32"/>
      <c r="AD32">
        <v>-0.83</v>
      </c>
      <c r="AF32">
        <v>1</v>
      </c>
      <c r="AG32">
        <v>-0.13</v>
      </c>
      <c r="AI32">
        <v>1</v>
      </c>
    </row>
    <row r="33" spans="1:35" x14ac:dyDescent="0.2">
      <c r="E33">
        <v>64</v>
      </c>
      <c r="H33">
        <v>65</v>
      </c>
      <c r="I33">
        <v>1</v>
      </c>
      <c r="K33">
        <v>1</v>
      </c>
      <c r="P33">
        <v>1</v>
      </c>
      <c r="Q33">
        <v>425</v>
      </c>
      <c r="R33">
        <v>25</v>
      </c>
      <c r="S33">
        <v>20</v>
      </c>
      <c r="T33">
        <v>11</v>
      </c>
      <c r="U33">
        <v>11</v>
      </c>
      <c r="X33">
        <v>95</v>
      </c>
      <c r="Y33">
        <v>85</v>
      </c>
      <c r="Z33">
        <v>244</v>
      </c>
      <c r="AA33"/>
      <c r="AB33"/>
      <c r="AC33"/>
      <c r="AD33">
        <v>-0.98</v>
      </c>
      <c r="AF33">
        <v>1</v>
      </c>
      <c r="AG33">
        <v>-0.26</v>
      </c>
      <c r="AI33">
        <v>1</v>
      </c>
    </row>
    <row r="34" spans="1:35" x14ac:dyDescent="0.2">
      <c r="A34">
        <v>2</v>
      </c>
      <c r="B34">
        <v>20</v>
      </c>
      <c r="C34" t="s">
        <v>153</v>
      </c>
      <c r="D34" t="s">
        <v>42</v>
      </c>
      <c r="E34">
        <v>71</v>
      </c>
      <c r="F34" t="s">
        <v>154</v>
      </c>
      <c r="G34">
        <v>17</v>
      </c>
      <c r="H34">
        <v>72</v>
      </c>
      <c r="J34">
        <v>1</v>
      </c>
      <c r="L34">
        <v>1</v>
      </c>
      <c r="N34" t="s">
        <v>140</v>
      </c>
      <c r="O34">
        <v>1</v>
      </c>
      <c r="Q34">
        <v>700</v>
      </c>
      <c r="R34">
        <v>30</v>
      </c>
      <c r="S34">
        <v>25</v>
      </c>
      <c r="T34">
        <v>17</v>
      </c>
      <c r="U34">
        <v>16</v>
      </c>
      <c r="W34">
        <v>1</v>
      </c>
      <c r="X34">
        <v>81</v>
      </c>
      <c r="Y34">
        <v>90</v>
      </c>
      <c r="Z34">
        <v>286</v>
      </c>
      <c r="AA34"/>
      <c r="AB34"/>
      <c r="AC34"/>
      <c r="AD34">
        <v>-0.87</v>
      </c>
      <c r="AF34">
        <v>1</v>
      </c>
      <c r="AG34">
        <v>-2.17</v>
      </c>
      <c r="AI34">
        <v>1</v>
      </c>
    </row>
    <row r="35" spans="1:35" x14ac:dyDescent="0.2">
      <c r="E35">
        <v>71</v>
      </c>
      <c r="H35">
        <v>72</v>
      </c>
      <c r="J35">
        <v>1</v>
      </c>
      <c r="L35">
        <v>1</v>
      </c>
      <c r="M35" t="s">
        <v>119</v>
      </c>
      <c r="N35" t="s">
        <v>155</v>
      </c>
      <c r="P35">
        <v>1</v>
      </c>
      <c r="Q35">
        <v>700</v>
      </c>
      <c r="R35">
        <v>30</v>
      </c>
      <c r="S35">
        <v>20</v>
      </c>
      <c r="T35">
        <v>17</v>
      </c>
      <c r="U35">
        <v>17</v>
      </c>
      <c r="X35">
        <v>71</v>
      </c>
      <c r="Y35">
        <v>90</v>
      </c>
      <c r="Z35">
        <v>271</v>
      </c>
      <c r="AA35"/>
      <c r="AB35"/>
      <c r="AC35"/>
      <c r="AD35">
        <v>-0.64</v>
      </c>
      <c r="AF35">
        <v>1</v>
      </c>
      <c r="AG35">
        <v>-0.61</v>
      </c>
      <c r="AI35">
        <v>1</v>
      </c>
    </row>
    <row r="36" spans="1:35" x14ac:dyDescent="0.2">
      <c r="A36">
        <v>2</v>
      </c>
      <c r="B36">
        <v>23</v>
      </c>
      <c r="C36" t="s">
        <v>156</v>
      </c>
      <c r="D36" t="s">
        <v>31</v>
      </c>
      <c r="E36">
        <v>79</v>
      </c>
      <c r="F36" t="s">
        <v>157</v>
      </c>
      <c r="G36">
        <v>18</v>
      </c>
      <c r="H36">
        <v>80</v>
      </c>
      <c r="J36">
        <v>1</v>
      </c>
      <c r="L36">
        <v>1</v>
      </c>
      <c r="N36" t="s">
        <v>158</v>
      </c>
      <c r="O36">
        <v>1</v>
      </c>
      <c r="Q36">
        <v>730</v>
      </c>
      <c r="R36">
        <v>25</v>
      </c>
      <c r="S36">
        <v>25</v>
      </c>
      <c r="T36">
        <v>16</v>
      </c>
      <c r="U36">
        <v>20</v>
      </c>
      <c r="W36">
        <v>1</v>
      </c>
      <c r="X36">
        <v>103</v>
      </c>
      <c r="Y36">
        <v>100</v>
      </c>
      <c r="Z36"/>
      <c r="AA36"/>
      <c r="AB36"/>
      <c r="AC36"/>
      <c r="AD36">
        <v>-0.56999999999999995</v>
      </c>
      <c r="AF36">
        <v>1</v>
      </c>
      <c r="AG36">
        <v>-0.21</v>
      </c>
      <c r="AI36">
        <v>1</v>
      </c>
    </row>
    <row r="37" spans="1:35" x14ac:dyDescent="0.2">
      <c r="E37">
        <v>79</v>
      </c>
      <c r="H37">
        <v>80</v>
      </c>
      <c r="J37">
        <v>1</v>
      </c>
      <c r="K37">
        <v>1</v>
      </c>
      <c r="N37" t="s">
        <v>159</v>
      </c>
      <c r="P37">
        <v>1</v>
      </c>
      <c r="Q37">
        <v>730</v>
      </c>
      <c r="R37">
        <v>20</v>
      </c>
      <c r="S37">
        <v>20</v>
      </c>
      <c r="T37">
        <v>16</v>
      </c>
      <c r="U37">
        <v>19</v>
      </c>
      <c r="X37">
        <v>99</v>
      </c>
      <c r="Y37">
        <v>100</v>
      </c>
      <c r="Z37"/>
      <c r="AA37"/>
      <c r="AB37"/>
      <c r="AC37"/>
      <c r="AD37">
        <v>-0.73</v>
      </c>
      <c r="AF37">
        <v>1</v>
      </c>
      <c r="AG37">
        <v>-0.17</v>
      </c>
      <c r="AI37">
        <v>1</v>
      </c>
    </row>
    <row r="38" spans="1:35" x14ac:dyDescent="0.2">
      <c r="A38">
        <v>2</v>
      </c>
      <c r="B38">
        <v>24</v>
      </c>
      <c r="C38" t="s">
        <v>160</v>
      </c>
      <c r="D38" t="s">
        <v>161</v>
      </c>
      <c r="E38">
        <v>73</v>
      </c>
      <c r="F38" t="s">
        <v>162</v>
      </c>
      <c r="G38">
        <v>19</v>
      </c>
      <c r="H38">
        <v>74</v>
      </c>
      <c r="J38">
        <v>1</v>
      </c>
      <c r="L38">
        <v>1</v>
      </c>
      <c r="M38" t="s">
        <v>163</v>
      </c>
      <c r="N38" t="s">
        <v>164</v>
      </c>
      <c r="O38">
        <v>1</v>
      </c>
      <c r="Q38">
        <v>1095</v>
      </c>
      <c r="R38">
        <v>30</v>
      </c>
      <c r="S38">
        <v>25</v>
      </c>
      <c r="T38">
        <v>26</v>
      </c>
      <c r="U38">
        <v>21</v>
      </c>
      <c r="X38">
        <v>91</v>
      </c>
      <c r="Y38">
        <v>87</v>
      </c>
      <c r="Z38">
        <v>243</v>
      </c>
      <c r="AA38"/>
      <c r="AB38"/>
      <c r="AC38"/>
      <c r="AD38">
        <v>-0.99</v>
      </c>
      <c r="AF38">
        <v>1</v>
      </c>
      <c r="AG38">
        <v>-0.5</v>
      </c>
      <c r="AI38">
        <v>1</v>
      </c>
    </row>
    <row r="39" spans="1:35" x14ac:dyDescent="0.2">
      <c r="E39">
        <v>73</v>
      </c>
      <c r="H39">
        <v>74</v>
      </c>
      <c r="J39">
        <v>1</v>
      </c>
      <c r="L39">
        <v>1</v>
      </c>
      <c r="M39" t="s">
        <v>119</v>
      </c>
      <c r="N39" t="s">
        <v>165</v>
      </c>
      <c r="P39">
        <v>1</v>
      </c>
      <c r="Q39">
        <v>1095</v>
      </c>
      <c r="R39">
        <v>30</v>
      </c>
      <c r="S39">
        <v>25</v>
      </c>
      <c r="T39">
        <v>26</v>
      </c>
      <c r="U39">
        <v>21</v>
      </c>
      <c r="X39">
        <v>92</v>
      </c>
      <c r="Y39">
        <v>89</v>
      </c>
      <c r="Z39">
        <v>248</v>
      </c>
      <c r="AA39"/>
      <c r="AB39"/>
      <c r="AC39"/>
      <c r="AD39">
        <v>-0.04</v>
      </c>
      <c r="AF39">
        <v>1</v>
      </c>
      <c r="AG39">
        <v>-1.1299999999999999</v>
      </c>
      <c r="AI39">
        <v>1</v>
      </c>
    </row>
    <row r="40" spans="1:35" x14ac:dyDescent="0.2">
      <c r="A40">
        <v>2</v>
      </c>
      <c r="B40">
        <v>25</v>
      </c>
      <c r="C40" t="s">
        <v>166</v>
      </c>
      <c r="D40" t="s">
        <v>41</v>
      </c>
      <c r="E40">
        <v>87</v>
      </c>
      <c r="F40" t="s">
        <v>167</v>
      </c>
      <c r="G40">
        <v>20</v>
      </c>
      <c r="H40">
        <v>88</v>
      </c>
      <c r="J40">
        <v>1</v>
      </c>
      <c r="L40">
        <v>1</v>
      </c>
      <c r="M40" t="s">
        <v>147</v>
      </c>
      <c r="N40" t="s">
        <v>168</v>
      </c>
      <c r="O40">
        <v>1</v>
      </c>
      <c r="Q40">
        <v>430</v>
      </c>
      <c r="R40">
        <v>50</v>
      </c>
      <c r="S40">
        <v>400</v>
      </c>
      <c r="T40">
        <v>18</v>
      </c>
      <c r="U40">
        <v>12</v>
      </c>
      <c r="V40">
        <v>2</v>
      </c>
      <c r="W40">
        <v>2</v>
      </c>
      <c r="X40">
        <v>76</v>
      </c>
      <c r="Y40">
        <v>70</v>
      </c>
      <c r="Z40">
        <v>238</v>
      </c>
      <c r="AA40"/>
      <c r="AB40"/>
      <c r="AC40"/>
      <c r="AD40">
        <v>0.34</v>
      </c>
      <c r="AE40">
        <v>1</v>
      </c>
      <c r="AG40">
        <v>0.32</v>
      </c>
      <c r="AH40">
        <v>1</v>
      </c>
    </row>
    <row r="41" spans="1:35" x14ac:dyDescent="0.2">
      <c r="A41">
        <v>2</v>
      </c>
      <c r="B41">
        <v>26</v>
      </c>
      <c r="C41" t="s">
        <v>169</v>
      </c>
      <c r="D41" t="s">
        <v>40</v>
      </c>
      <c r="E41">
        <v>75</v>
      </c>
      <c r="F41" t="s">
        <v>170</v>
      </c>
      <c r="G41">
        <v>21</v>
      </c>
      <c r="H41">
        <v>76</v>
      </c>
      <c r="J41">
        <v>1</v>
      </c>
      <c r="L41">
        <v>1</v>
      </c>
      <c r="N41" t="s">
        <v>171</v>
      </c>
      <c r="O41">
        <v>1</v>
      </c>
      <c r="Q41">
        <v>731</v>
      </c>
      <c r="R41">
        <v>50</v>
      </c>
      <c r="S41">
        <v>70</v>
      </c>
      <c r="T41">
        <v>17</v>
      </c>
      <c r="U41">
        <v>15</v>
      </c>
      <c r="V41">
        <v>3</v>
      </c>
      <c r="W41">
        <v>8</v>
      </c>
      <c r="X41">
        <v>89</v>
      </c>
      <c r="Y41">
        <v>92</v>
      </c>
      <c r="Z41">
        <v>266</v>
      </c>
      <c r="AA41"/>
      <c r="AB41"/>
      <c r="AC41"/>
      <c r="AD41">
        <v>-1.36</v>
      </c>
      <c r="AF41">
        <v>1</v>
      </c>
      <c r="AG41">
        <v>-0.66</v>
      </c>
      <c r="AI41">
        <v>1</v>
      </c>
    </row>
    <row r="42" spans="1:35" x14ac:dyDescent="0.2">
      <c r="E42">
        <v>75</v>
      </c>
      <c r="H42">
        <v>76</v>
      </c>
      <c r="J42">
        <v>1</v>
      </c>
      <c r="L42">
        <v>1</v>
      </c>
      <c r="N42" t="s">
        <v>172</v>
      </c>
      <c r="P42">
        <v>1</v>
      </c>
      <c r="Q42">
        <v>731</v>
      </c>
      <c r="R42">
        <v>40</v>
      </c>
      <c r="S42">
        <v>40</v>
      </c>
      <c r="T42">
        <v>17</v>
      </c>
      <c r="U42">
        <v>15</v>
      </c>
      <c r="X42">
        <v>88</v>
      </c>
      <c r="Y42">
        <v>90</v>
      </c>
      <c r="Z42">
        <v>251</v>
      </c>
      <c r="AA42"/>
      <c r="AB42"/>
      <c r="AC42"/>
      <c r="AD42">
        <v>-1.22</v>
      </c>
      <c r="AF42">
        <v>1</v>
      </c>
      <c r="AG42">
        <v>-0.89</v>
      </c>
      <c r="AI42">
        <v>1</v>
      </c>
    </row>
    <row r="43" spans="1:35" x14ac:dyDescent="0.2">
      <c r="A43">
        <v>2</v>
      </c>
      <c r="B43">
        <v>27</v>
      </c>
      <c r="C43" t="s">
        <v>173</v>
      </c>
      <c r="D43" t="s">
        <v>40</v>
      </c>
      <c r="E43">
        <v>75</v>
      </c>
      <c r="F43" t="s">
        <v>174</v>
      </c>
      <c r="G43">
        <v>22</v>
      </c>
      <c r="H43">
        <v>75</v>
      </c>
      <c r="J43">
        <v>1</v>
      </c>
      <c r="K43">
        <v>1</v>
      </c>
      <c r="N43" t="s">
        <v>175</v>
      </c>
      <c r="O43">
        <v>1</v>
      </c>
      <c r="Q43">
        <v>1205</v>
      </c>
      <c r="R43">
        <v>25</v>
      </c>
      <c r="S43">
        <v>25</v>
      </c>
      <c r="T43">
        <v>17</v>
      </c>
      <c r="U43">
        <v>16</v>
      </c>
      <c r="W43">
        <v>6</v>
      </c>
      <c r="X43">
        <v>110</v>
      </c>
      <c r="Y43">
        <v>100</v>
      </c>
      <c r="Z43"/>
      <c r="AA43"/>
      <c r="AB43"/>
      <c r="AC43"/>
      <c r="AD43">
        <v>-0.5</v>
      </c>
      <c r="AF43">
        <v>1</v>
      </c>
      <c r="AG43">
        <v>-0.49</v>
      </c>
      <c r="AI43">
        <v>1</v>
      </c>
    </row>
    <row r="44" spans="1:35" x14ac:dyDescent="0.2">
      <c r="E44">
        <v>75</v>
      </c>
      <c r="H44">
        <v>75</v>
      </c>
      <c r="J44">
        <v>1</v>
      </c>
      <c r="K44">
        <v>1</v>
      </c>
      <c r="N44" t="s">
        <v>176</v>
      </c>
      <c r="P44">
        <v>1</v>
      </c>
      <c r="Q44">
        <v>1205</v>
      </c>
      <c r="R44">
        <v>20</v>
      </c>
      <c r="S44">
        <v>40</v>
      </c>
      <c r="T44">
        <v>18</v>
      </c>
      <c r="U44">
        <v>16</v>
      </c>
      <c r="X44">
        <v>115</v>
      </c>
      <c r="Y44">
        <v>97</v>
      </c>
      <c r="Z44"/>
      <c r="AA44"/>
      <c r="AB44"/>
      <c r="AC44"/>
      <c r="AD44">
        <v>-0.4</v>
      </c>
      <c r="AF44">
        <v>1</v>
      </c>
      <c r="AG44">
        <v>-0.32</v>
      </c>
      <c r="AI44">
        <v>1</v>
      </c>
    </row>
    <row r="45" spans="1:35" x14ac:dyDescent="0.2">
      <c r="A45">
        <v>2</v>
      </c>
      <c r="B45">
        <v>28</v>
      </c>
      <c r="C45" t="s">
        <v>177</v>
      </c>
      <c r="D45" t="s">
        <v>31</v>
      </c>
      <c r="E45">
        <v>87</v>
      </c>
      <c r="F45" t="s">
        <v>178</v>
      </c>
      <c r="G45">
        <v>23</v>
      </c>
      <c r="H45">
        <v>87</v>
      </c>
      <c r="I45">
        <v>1</v>
      </c>
      <c r="L45">
        <v>1</v>
      </c>
      <c r="N45" t="s">
        <v>152</v>
      </c>
      <c r="O45">
        <v>1</v>
      </c>
      <c r="Q45">
        <v>1011</v>
      </c>
      <c r="R45">
        <v>40</v>
      </c>
      <c r="S45">
        <v>30</v>
      </c>
      <c r="T45">
        <v>21</v>
      </c>
      <c r="U45">
        <v>15</v>
      </c>
      <c r="V45">
        <v>1</v>
      </c>
      <c r="X45">
        <v>96</v>
      </c>
      <c r="Y45">
        <v>97</v>
      </c>
      <c r="Z45"/>
      <c r="AA45"/>
      <c r="AB45"/>
      <c r="AC45"/>
      <c r="AD45">
        <v>-0.7</v>
      </c>
      <c r="AF45">
        <v>1</v>
      </c>
      <c r="AG45">
        <v>-0.62</v>
      </c>
      <c r="AI45">
        <v>1</v>
      </c>
    </row>
    <row r="46" spans="1:35" x14ac:dyDescent="0.2">
      <c r="E46">
        <v>87</v>
      </c>
      <c r="H46">
        <v>87</v>
      </c>
      <c r="I46">
        <v>1</v>
      </c>
      <c r="L46">
        <v>1</v>
      </c>
      <c r="P46">
        <v>1</v>
      </c>
      <c r="Q46">
        <v>1011</v>
      </c>
      <c r="R46">
        <v>40</v>
      </c>
      <c r="S46">
        <v>30</v>
      </c>
      <c r="T46">
        <v>21</v>
      </c>
      <c r="U46">
        <v>16</v>
      </c>
      <c r="X46">
        <v>92</v>
      </c>
      <c r="Y46">
        <v>96</v>
      </c>
      <c r="Z46"/>
      <c r="AA46"/>
      <c r="AB46"/>
      <c r="AC46"/>
      <c r="AD46">
        <v>-0.53</v>
      </c>
      <c r="AF46">
        <v>1</v>
      </c>
      <c r="AG46">
        <v>-0.55000000000000004</v>
      </c>
      <c r="AI46">
        <v>1</v>
      </c>
    </row>
    <row r="47" spans="1:35" x14ac:dyDescent="0.2">
      <c r="A47">
        <v>2</v>
      </c>
      <c r="B47">
        <v>29</v>
      </c>
      <c r="C47" t="s">
        <v>179</v>
      </c>
      <c r="D47" t="s">
        <v>31</v>
      </c>
      <c r="E47">
        <v>80</v>
      </c>
      <c r="F47" t="s">
        <v>180</v>
      </c>
      <c r="G47">
        <v>24</v>
      </c>
      <c r="H47">
        <v>81</v>
      </c>
      <c r="I47">
        <v>1</v>
      </c>
      <c r="L47">
        <v>1</v>
      </c>
      <c r="M47" t="s">
        <v>147</v>
      </c>
      <c r="N47" t="s">
        <v>181</v>
      </c>
      <c r="O47">
        <v>1</v>
      </c>
      <c r="Q47">
        <v>973</v>
      </c>
      <c r="R47">
        <v>150</v>
      </c>
      <c r="S47">
        <v>30</v>
      </c>
      <c r="T47">
        <v>17</v>
      </c>
      <c r="U47">
        <v>16</v>
      </c>
      <c r="V47">
        <v>2</v>
      </c>
      <c r="W47">
        <v>4</v>
      </c>
      <c r="X47">
        <v>77</v>
      </c>
      <c r="Y47">
        <v>69</v>
      </c>
      <c r="Z47">
        <v>273</v>
      </c>
      <c r="AA47"/>
      <c r="AB47"/>
      <c r="AC47"/>
      <c r="AD47">
        <v>-0.68</v>
      </c>
      <c r="AF47">
        <v>1</v>
      </c>
      <c r="AG47">
        <v>-1.01</v>
      </c>
      <c r="AI47">
        <v>1</v>
      </c>
    </row>
    <row r="48" spans="1:35" x14ac:dyDescent="0.2">
      <c r="E48">
        <v>80</v>
      </c>
      <c r="H48">
        <v>81</v>
      </c>
      <c r="I48">
        <v>1</v>
      </c>
      <c r="L48">
        <v>1</v>
      </c>
      <c r="M48" t="s">
        <v>147</v>
      </c>
      <c r="N48" t="s">
        <v>182</v>
      </c>
      <c r="P48">
        <v>1</v>
      </c>
      <c r="Q48">
        <v>973</v>
      </c>
      <c r="R48">
        <v>70</v>
      </c>
      <c r="S48">
        <v>30</v>
      </c>
      <c r="T48">
        <v>15</v>
      </c>
      <c r="U48">
        <v>15</v>
      </c>
      <c r="X48">
        <v>86</v>
      </c>
      <c r="Y48">
        <v>71</v>
      </c>
      <c r="Z48">
        <v>268</v>
      </c>
      <c r="AA48"/>
      <c r="AB48"/>
      <c r="AC48"/>
      <c r="AD48">
        <v>-0.19</v>
      </c>
      <c r="AF48">
        <v>1</v>
      </c>
      <c r="AG48">
        <v>-0.2</v>
      </c>
      <c r="AI48">
        <v>1</v>
      </c>
    </row>
    <row r="49" spans="1:37" x14ac:dyDescent="0.2">
      <c r="A49">
        <v>2</v>
      </c>
      <c r="B49">
        <v>30</v>
      </c>
      <c r="C49" t="s">
        <v>183</v>
      </c>
      <c r="D49" t="s">
        <v>37</v>
      </c>
      <c r="E49">
        <v>88</v>
      </c>
      <c r="F49" t="s">
        <v>184</v>
      </c>
      <c r="G49">
        <v>25</v>
      </c>
      <c r="H49">
        <v>89</v>
      </c>
      <c r="I49">
        <v>1</v>
      </c>
      <c r="L49">
        <v>1</v>
      </c>
      <c r="N49" t="s">
        <v>185</v>
      </c>
      <c r="O49">
        <v>1</v>
      </c>
      <c r="Q49">
        <v>1154</v>
      </c>
      <c r="R49">
        <v>30</v>
      </c>
      <c r="S49">
        <v>30</v>
      </c>
      <c r="T49">
        <v>12</v>
      </c>
      <c r="U49">
        <v>12</v>
      </c>
      <c r="V49">
        <v>2</v>
      </c>
      <c r="W49">
        <v>6</v>
      </c>
      <c r="X49">
        <v>73</v>
      </c>
      <c r="Y49">
        <v>58</v>
      </c>
      <c r="Z49">
        <v>253</v>
      </c>
      <c r="AA49"/>
      <c r="AB49"/>
      <c r="AC49"/>
      <c r="AD49">
        <v>-0.3</v>
      </c>
      <c r="AF49">
        <v>1</v>
      </c>
      <c r="AG49">
        <v>0.1</v>
      </c>
      <c r="AH49">
        <v>1</v>
      </c>
    </row>
    <row r="50" spans="1:37" x14ac:dyDescent="0.2">
      <c r="E50">
        <v>88</v>
      </c>
      <c r="H50">
        <v>89</v>
      </c>
      <c r="I50">
        <v>1</v>
      </c>
      <c r="M50" t="s">
        <v>186</v>
      </c>
      <c r="N50" t="s">
        <v>187</v>
      </c>
      <c r="P50">
        <v>1</v>
      </c>
      <c r="Q50">
        <v>1154</v>
      </c>
      <c r="R50">
        <v>25</v>
      </c>
      <c r="S50" s="36">
        <v>800</v>
      </c>
      <c r="T50">
        <v>12</v>
      </c>
      <c r="U50">
        <v>12</v>
      </c>
      <c r="X50">
        <v>66</v>
      </c>
      <c r="Y50">
        <v>67</v>
      </c>
      <c r="Z50">
        <v>300</v>
      </c>
      <c r="AA50"/>
      <c r="AB50"/>
      <c r="AC50"/>
      <c r="AD50">
        <v>-0.89</v>
      </c>
      <c r="AF50">
        <v>1</v>
      </c>
      <c r="AG50">
        <v>-0.3</v>
      </c>
      <c r="AI50">
        <v>1</v>
      </c>
    </row>
    <row r="51" spans="1:37" x14ac:dyDescent="0.2">
      <c r="A51">
        <v>2</v>
      </c>
      <c r="B51">
        <v>31</v>
      </c>
      <c r="C51" t="s">
        <v>188</v>
      </c>
      <c r="D51" t="s">
        <v>29</v>
      </c>
      <c r="E51">
        <v>80</v>
      </c>
      <c r="F51" t="s">
        <v>189</v>
      </c>
      <c r="G51">
        <v>26</v>
      </c>
      <c r="H51">
        <v>80</v>
      </c>
      <c r="J51">
        <v>1</v>
      </c>
      <c r="L51">
        <v>1</v>
      </c>
      <c r="N51" t="s">
        <v>190</v>
      </c>
      <c r="O51">
        <v>1</v>
      </c>
      <c r="Q51">
        <v>708</v>
      </c>
      <c r="R51">
        <v>50</v>
      </c>
      <c r="S51">
        <v>50</v>
      </c>
      <c r="T51">
        <v>24</v>
      </c>
      <c r="U51">
        <v>16</v>
      </c>
      <c r="W51">
        <v>1</v>
      </c>
      <c r="X51">
        <v>92</v>
      </c>
      <c r="Y51">
        <v>91</v>
      </c>
      <c r="Z51"/>
      <c r="AA51"/>
      <c r="AB51"/>
      <c r="AC51"/>
      <c r="AD51">
        <v>-0.86</v>
      </c>
      <c r="AF51">
        <v>1</v>
      </c>
      <c r="AG51">
        <v>-0.36</v>
      </c>
      <c r="AI51">
        <v>1</v>
      </c>
    </row>
    <row r="52" spans="1:37" x14ac:dyDescent="0.2">
      <c r="E52">
        <v>80</v>
      </c>
      <c r="H52">
        <v>80</v>
      </c>
      <c r="J52">
        <v>1</v>
      </c>
      <c r="L52">
        <v>1</v>
      </c>
      <c r="P52">
        <v>1</v>
      </c>
      <c r="Q52">
        <v>708</v>
      </c>
      <c r="R52">
        <v>25</v>
      </c>
      <c r="S52">
        <v>25</v>
      </c>
      <c r="T52">
        <v>22</v>
      </c>
      <c r="U52">
        <v>18</v>
      </c>
      <c r="X52">
        <v>94</v>
      </c>
      <c r="Y52">
        <v>88</v>
      </c>
      <c r="Z52"/>
      <c r="AA52"/>
      <c r="AB52"/>
      <c r="AC52"/>
      <c r="AD52">
        <v>-0.8</v>
      </c>
      <c r="AF52">
        <v>1</v>
      </c>
      <c r="AG52">
        <v>0.86</v>
      </c>
      <c r="AH52">
        <v>1</v>
      </c>
    </row>
    <row r="53" spans="1:37" x14ac:dyDescent="0.2">
      <c r="A53">
        <v>2</v>
      </c>
      <c r="B53">
        <v>32</v>
      </c>
      <c r="C53" t="s">
        <v>191</v>
      </c>
      <c r="D53" t="s">
        <v>192</v>
      </c>
      <c r="E53">
        <v>68</v>
      </c>
      <c r="F53" t="s">
        <v>193</v>
      </c>
      <c r="G53">
        <v>27</v>
      </c>
      <c r="H53">
        <v>69</v>
      </c>
      <c r="J53">
        <v>1</v>
      </c>
      <c r="K53">
        <v>1</v>
      </c>
      <c r="N53" t="s">
        <v>185</v>
      </c>
      <c r="O53">
        <v>1</v>
      </c>
      <c r="Q53">
        <v>365</v>
      </c>
      <c r="R53">
        <v>25</v>
      </c>
      <c r="S53">
        <v>20</v>
      </c>
      <c r="T53">
        <v>24</v>
      </c>
      <c r="U53">
        <v>14</v>
      </c>
      <c r="V53">
        <v>1</v>
      </c>
      <c r="W53">
        <v>4</v>
      </c>
      <c r="X53">
        <v>71</v>
      </c>
      <c r="Y53">
        <v>88</v>
      </c>
      <c r="Z53">
        <v>335</v>
      </c>
      <c r="AA53"/>
      <c r="AB53"/>
      <c r="AC53"/>
      <c r="AD53">
        <v>-1.41</v>
      </c>
      <c r="AF53">
        <v>1</v>
      </c>
      <c r="AG53">
        <v>-1.23</v>
      </c>
      <c r="AI53">
        <v>1</v>
      </c>
    </row>
    <row r="54" spans="1:37" x14ac:dyDescent="0.2">
      <c r="E54">
        <v>68</v>
      </c>
      <c r="H54">
        <v>69</v>
      </c>
      <c r="J54">
        <v>1</v>
      </c>
      <c r="K54">
        <v>1</v>
      </c>
      <c r="N54" t="s">
        <v>114</v>
      </c>
      <c r="P54">
        <v>1</v>
      </c>
      <c r="Q54">
        <v>365</v>
      </c>
      <c r="R54">
        <v>25</v>
      </c>
      <c r="S54">
        <v>20</v>
      </c>
      <c r="T54">
        <v>24</v>
      </c>
      <c r="U54">
        <v>16</v>
      </c>
      <c r="X54">
        <v>75</v>
      </c>
      <c r="Y54">
        <v>82</v>
      </c>
      <c r="Z54">
        <v>270</v>
      </c>
      <c r="AA54"/>
      <c r="AB54"/>
      <c r="AC54"/>
      <c r="AD54">
        <v>-0.03</v>
      </c>
      <c r="AF54">
        <v>1</v>
      </c>
      <c r="AG54">
        <v>-0.03</v>
      </c>
      <c r="AI54">
        <v>1</v>
      </c>
    </row>
    <row r="55" spans="1:37" x14ac:dyDescent="0.2">
      <c r="A55">
        <v>1</v>
      </c>
      <c r="B55">
        <v>33</v>
      </c>
      <c r="C55" t="s">
        <v>194</v>
      </c>
      <c r="D55" t="s">
        <v>42</v>
      </c>
      <c r="E55">
        <v>99</v>
      </c>
      <c r="F55" t="s">
        <v>195</v>
      </c>
      <c r="G55">
        <v>28</v>
      </c>
      <c r="H55">
        <v>99</v>
      </c>
      <c r="J55">
        <v>1</v>
      </c>
      <c r="L55">
        <v>1</v>
      </c>
      <c r="N55" t="s">
        <v>196</v>
      </c>
      <c r="P55">
        <v>1</v>
      </c>
      <c r="Q55">
        <v>1090</v>
      </c>
      <c r="R55">
        <v>400</v>
      </c>
      <c r="S55">
        <v>30</v>
      </c>
      <c r="T55">
        <v>16</v>
      </c>
      <c r="U55">
        <v>14</v>
      </c>
      <c r="V55">
        <v>1</v>
      </c>
      <c r="W55">
        <v>0</v>
      </c>
      <c r="X55">
        <v>61</v>
      </c>
      <c r="Y55">
        <v>69</v>
      </c>
      <c r="Z55">
        <v>263</v>
      </c>
      <c r="AA55"/>
      <c r="AB55"/>
      <c r="AC55"/>
      <c r="AD55">
        <v>-0.61</v>
      </c>
      <c r="AF55">
        <v>1</v>
      </c>
      <c r="AG55">
        <v>-0.43</v>
      </c>
      <c r="AI55">
        <v>1</v>
      </c>
    </row>
    <row r="56" spans="1:37" x14ac:dyDescent="0.2">
      <c r="A56">
        <v>2</v>
      </c>
      <c r="B56">
        <v>34</v>
      </c>
      <c r="C56" t="s">
        <v>183</v>
      </c>
      <c r="D56" t="s">
        <v>42</v>
      </c>
      <c r="E56">
        <v>84</v>
      </c>
      <c r="F56" t="s">
        <v>197</v>
      </c>
      <c r="G56">
        <v>29</v>
      </c>
      <c r="H56">
        <v>68</v>
      </c>
      <c r="I56">
        <v>1</v>
      </c>
      <c r="L56">
        <v>1</v>
      </c>
      <c r="N56" t="s">
        <v>190</v>
      </c>
      <c r="O56">
        <v>1</v>
      </c>
      <c r="Q56">
        <v>812</v>
      </c>
      <c r="R56">
        <v>30</v>
      </c>
      <c r="S56">
        <v>50</v>
      </c>
      <c r="T56">
        <v>17</v>
      </c>
      <c r="U56">
        <v>10</v>
      </c>
      <c r="V56">
        <v>2</v>
      </c>
      <c r="W56">
        <v>2</v>
      </c>
      <c r="X56">
        <v>79</v>
      </c>
      <c r="Y56">
        <v>75</v>
      </c>
      <c r="Z56">
        <v>242</v>
      </c>
      <c r="AA56"/>
      <c r="AB56"/>
      <c r="AC56"/>
      <c r="AD56">
        <v>-0.9</v>
      </c>
      <c r="AF56">
        <v>1</v>
      </c>
      <c r="AG56">
        <v>-0.44</v>
      </c>
      <c r="AI56">
        <v>1</v>
      </c>
    </row>
    <row r="57" spans="1:37" x14ac:dyDescent="0.2">
      <c r="E57">
        <v>84</v>
      </c>
      <c r="H57">
        <v>68</v>
      </c>
      <c r="I57">
        <v>1</v>
      </c>
      <c r="L57">
        <v>1</v>
      </c>
      <c r="N57" t="s">
        <v>198</v>
      </c>
      <c r="P57">
        <v>1</v>
      </c>
      <c r="Q57">
        <v>812</v>
      </c>
      <c r="R57">
        <v>30</v>
      </c>
      <c r="S57">
        <v>40</v>
      </c>
      <c r="T57">
        <v>16</v>
      </c>
      <c r="U57">
        <v>12</v>
      </c>
      <c r="X57">
        <v>88</v>
      </c>
      <c r="Y57">
        <v>85</v>
      </c>
      <c r="Z57">
        <v>243</v>
      </c>
      <c r="AA57"/>
      <c r="AB57"/>
      <c r="AC57"/>
      <c r="AD57">
        <v>-0.55000000000000004</v>
      </c>
      <c r="AF57">
        <v>1</v>
      </c>
      <c r="AG57">
        <v>-0.7</v>
      </c>
      <c r="AI57">
        <v>1</v>
      </c>
    </row>
    <row r="58" spans="1:37" x14ac:dyDescent="0.2">
      <c r="A58">
        <v>2</v>
      </c>
      <c r="B58">
        <v>35</v>
      </c>
      <c r="C58" t="s">
        <v>199</v>
      </c>
      <c r="D58" t="s">
        <v>41</v>
      </c>
      <c r="E58">
        <v>68</v>
      </c>
      <c r="F58" t="s">
        <v>200</v>
      </c>
      <c r="G58">
        <v>30</v>
      </c>
      <c r="H58">
        <v>69</v>
      </c>
      <c r="I58">
        <v>1</v>
      </c>
      <c r="K58">
        <v>1</v>
      </c>
      <c r="M58" t="s">
        <v>147</v>
      </c>
      <c r="N58" t="s">
        <v>201</v>
      </c>
      <c r="O58">
        <v>1</v>
      </c>
      <c r="Q58">
        <v>511</v>
      </c>
      <c r="R58">
        <v>30</v>
      </c>
      <c r="S58">
        <v>40</v>
      </c>
      <c r="T58">
        <v>16</v>
      </c>
      <c r="U58">
        <v>4</v>
      </c>
      <c r="V58">
        <v>2</v>
      </c>
      <c r="W58">
        <v>5</v>
      </c>
      <c r="X58">
        <v>78</v>
      </c>
      <c r="Y58">
        <v>74</v>
      </c>
      <c r="Z58">
        <v>275</v>
      </c>
      <c r="AA58"/>
      <c r="AB58"/>
      <c r="AC58"/>
      <c r="AD58">
        <v>-0.34</v>
      </c>
      <c r="AF58">
        <v>1</v>
      </c>
      <c r="AG58">
        <v>-0.24</v>
      </c>
      <c r="AI58">
        <v>1</v>
      </c>
    </row>
    <row r="59" spans="1:37" x14ac:dyDescent="0.2">
      <c r="E59">
        <v>68</v>
      </c>
      <c r="H59">
        <v>69</v>
      </c>
      <c r="I59">
        <v>1</v>
      </c>
      <c r="L59">
        <v>1</v>
      </c>
      <c r="N59" t="s">
        <v>114</v>
      </c>
      <c r="P59">
        <v>1</v>
      </c>
      <c r="Q59">
        <v>511</v>
      </c>
      <c r="R59">
        <v>25</v>
      </c>
      <c r="S59">
        <v>40</v>
      </c>
      <c r="T59">
        <v>16</v>
      </c>
      <c r="U59">
        <v>16</v>
      </c>
      <c r="X59">
        <v>93</v>
      </c>
      <c r="Y59">
        <v>85</v>
      </c>
      <c r="Z59">
        <v>272</v>
      </c>
      <c r="AA59"/>
      <c r="AB59"/>
      <c r="AC59"/>
      <c r="AD59">
        <v>-1.01</v>
      </c>
      <c r="AF59">
        <v>1</v>
      </c>
      <c r="AG59">
        <v>-0.43</v>
      </c>
      <c r="AI59">
        <v>1</v>
      </c>
    </row>
    <row r="60" spans="1:37" x14ac:dyDescent="0.2">
      <c r="A60">
        <v>2</v>
      </c>
      <c r="B60">
        <v>36</v>
      </c>
      <c r="C60" t="s">
        <v>202</v>
      </c>
      <c r="D60" t="s">
        <v>203</v>
      </c>
      <c r="E60">
        <v>79</v>
      </c>
      <c r="F60" t="s">
        <v>204</v>
      </c>
      <c r="G60">
        <v>31</v>
      </c>
      <c r="H60">
        <v>80</v>
      </c>
      <c r="I60">
        <v>1</v>
      </c>
      <c r="L60">
        <v>1</v>
      </c>
      <c r="M60" t="s">
        <v>147</v>
      </c>
      <c r="N60" t="s">
        <v>205</v>
      </c>
      <c r="O60">
        <v>1</v>
      </c>
      <c r="Q60">
        <v>1299</v>
      </c>
      <c r="R60">
        <v>30</v>
      </c>
      <c r="S60">
        <v>50</v>
      </c>
      <c r="T60">
        <v>17</v>
      </c>
      <c r="U60">
        <v>10</v>
      </c>
      <c r="V60">
        <v>0</v>
      </c>
      <c r="W60">
        <v>4</v>
      </c>
      <c r="X60">
        <v>79</v>
      </c>
      <c r="Y60">
        <v>76</v>
      </c>
      <c r="Z60">
        <v>292</v>
      </c>
      <c r="AA60"/>
      <c r="AB60"/>
      <c r="AC60"/>
      <c r="AD60">
        <v>-0.45</v>
      </c>
      <c r="AF60">
        <v>1</v>
      </c>
      <c r="AG60">
        <v>-0.24</v>
      </c>
      <c r="AI60">
        <v>1</v>
      </c>
    </row>
    <row r="61" spans="1:37" x14ac:dyDescent="0.2">
      <c r="E61">
        <v>79</v>
      </c>
      <c r="H61">
        <v>80</v>
      </c>
      <c r="I61">
        <v>1</v>
      </c>
      <c r="L61">
        <v>1</v>
      </c>
      <c r="M61" t="s">
        <v>147</v>
      </c>
      <c r="N61" t="s">
        <v>206</v>
      </c>
      <c r="P61">
        <v>1</v>
      </c>
      <c r="Q61">
        <v>1299</v>
      </c>
      <c r="R61">
        <v>30</v>
      </c>
      <c r="S61">
        <v>40</v>
      </c>
      <c r="T61">
        <v>16</v>
      </c>
      <c r="U61">
        <v>14</v>
      </c>
      <c r="X61">
        <v>75</v>
      </c>
      <c r="Y61">
        <v>68</v>
      </c>
      <c r="Z61">
        <v>282</v>
      </c>
      <c r="AA61"/>
      <c r="AB61"/>
      <c r="AC61"/>
      <c r="AD61">
        <v>-0.25</v>
      </c>
      <c r="AF61">
        <v>1</v>
      </c>
      <c r="AG61">
        <v>0.12</v>
      </c>
      <c r="AH61">
        <v>1</v>
      </c>
      <c r="AK61" t="s">
        <v>207</v>
      </c>
    </row>
    <row r="62" spans="1:37" x14ac:dyDescent="0.2">
      <c r="A62">
        <v>2</v>
      </c>
      <c r="B62">
        <v>37</v>
      </c>
      <c r="C62" t="s">
        <v>208</v>
      </c>
      <c r="D62" t="s">
        <v>35</v>
      </c>
      <c r="E62">
        <v>81</v>
      </c>
      <c r="F62" t="s">
        <v>209</v>
      </c>
      <c r="G62">
        <v>32</v>
      </c>
      <c r="H62">
        <v>82</v>
      </c>
      <c r="I62">
        <v>1</v>
      </c>
      <c r="L62">
        <v>1</v>
      </c>
      <c r="N62" t="s">
        <v>210</v>
      </c>
      <c r="O62">
        <v>1</v>
      </c>
      <c r="Q62">
        <v>365</v>
      </c>
      <c r="R62">
        <v>30</v>
      </c>
      <c r="S62">
        <v>30</v>
      </c>
      <c r="T62">
        <v>15</v>
      </c>
      <c r="U62">
        <v>14</v>
      </c>
      <c r="V62">
        <v>2</v>
      </c>
      <c r="W62">
        <v>2</v>
      </c>
      <c r="X62">
        <v>72</v>
      </c>
      <c r="Y62">
        <v>74</v>
      </c>
      <c r="Z62">
        <v>246</v>
      </c>
      <c r="AA62"/>
      <c r="AB62"/>
      <c r="AC62"/>
      <c r="AD62">
        <v>-0.01</v>
      </c>
      <c r="AF62">
        <v>1</v>
      </c>
      <c r="AG62">
        <v>-1.56</v>
      </c>
      <c r="AI62">
        <v>1</v>
      </c>
    </row>
    <row r="63" spans="1:37" x14ac:dyDescent="0.2">
      <c r="H63">
        <v>82</v>
      </c>
      <c r="I63">
        <v>1</v>
      </c>
      <c r="P63">
        <v>1</v>
      </c>
      <c r="Q63">
        <v>365</v>
      </c>
      <c r="R63">
        <v>30</v>
      </c>
      <c r="S63">
        <v>30</v>
      </c>
      <c r="T63">
        <v>16</v>
      </c>
      <c r="U63">
        <v>14</v>
      </c>
      <c r="Z63"/>
      <c r="AA63"/>
      <c r="AB63"/>
      <c r="AC63"/>
      <c r="AD63">
        <v>0.02</v>
      </c>
      <c r="AE63">
        <v>1</v>
      </c>
      <c r="AG63">
        <v>-0.6</v>
      </c>
      <c r="AI63">
        <v>1</v>
      </c>
    </row>
    <row r="64" spans="1:37" x14ac:dyDescent="0.2">
      <c r="A64">
        <v>2</v>
      </c>
      <c r="B64">
        <v>38</v>
      </c>
      <c r="C64" t="s">
        <v>211</v>
      </c>
      <c r="D64" t="s">
        <v>43</v>
      </c>
      <c r="E64">
        <v>61</v>
      </c>
      <c r="F64" t="s">
        <v>212</v>
      </c>
      <c r="G64">
        <v>33</v>
      </c>
      <c r="H64">
        <v>62</v>
      </c>
      <c r="J64">
        <v>1</v>
      </c>
      <c r="L64">
        <v>1</v>
      </c>
      <c r="N64" t="s">
        <v>213</v>
      </c>
      <c r="O64">
        <v>1</v>
      </c>
      <c r="Q64">
        <v>1231</v>
      </c>
      <c r="R64">
        <v>25</v>
      </c>
      <c r="S64">
        <v>20</v>
      </c>
      <c r="T64">
        <v>24</v>
      </c>
      <c r="U64">
        <v>14</v>
      </c>
      <c r="V64">
        <v>1</v>
      </c>
      <c r="W64">
        <v>3</v>
      </c>
      <c r="X64">
        <v>114</v>
      </c>
      <c r="Y64">
        <v>105</v>
      </c>
      <c r="Z64">
        <v>273</v>
      </c>
      <c r="AA64"/>
      <c r="AB64"/>
      <c r="AC64"/>
      <c r="AD64">
        <v>-0.71</v>
      </c>
      <c r="AF64">
        <v>1</v>
      </c>
      <c r="AG64">
        <v>-1.05</v>
      </c>
      <c r="AI64">
        <v>1</v>
      </c>
    </row>
    <row r="65" spans="1:35" x14ac:dyDescent="0.2">
      <c r="E65">
        <v>61</v>
      </c>
      <c r="H65">
        <v>62</v>
      </c>
      <c r="J65">
        <v>1</v>
      </c>
      <c r="M65" t="s">
        <v>147</v>
      </c>
      <c r="N65" t="s">
        <v>214</v>
      </c>
      <c r="P65">
        <v>1</v>
      </c>
      <c r="Q65">
        <v>1231</v>
      </c>
      <c r="R65">
        <v>100</v>
      </c>
      <c r="S65">
        <v>25</v>
      </c>
      <c r="T65">
        <v>11</v>
      </c>
      <c r="U65">
        <v>7</v>
      </c>
      <c r="X65">
        <v>95</v>
      </c>
      <c r="Y65">
        <v>84</v>
      </c>
      <c r="Z65">
        <v>254</v>
      </c>
      <c r="AA65"/>
      <c r="AB65"/>
      <c r="AC65"/>
      <c r="AD65">
        <v>-0.6</v>
      </c>
      <c r="AF65">
        <v>1</v>
      </c>
      <c r="AG65">
        <v>-0.01</v>
      </c>
      <c r="AI65">
        <v>1</v>
      </c>
    </row>
    <row r="66" spans="1:35" x14ac:dyDescent="0.2">
      <c r="A66">
        <v>2</v>
      </c>
      <c r="B66">
        <v>39</v>
      </c>
      <c r="C66" t="s">
        <v>215</v>
      </c>
      <c r="D66" t="s">
        <v>31</v>
      </c>
      <c r="E66">
        <v>71</v>
      </c>
      <c r="F66" t="s">
        <v>216</v>
      </c>
      <c r="G66">
        <v>34</v>
      </c>
      <c r="H66">
        <v>72</v>
      </c>
      <c r="J66">
        <v>1</v>
      </c>
      <c r="L66">
        <v>1</v>
      </c>
      <c r="N66" t="s">
        <v>106</v>
      </c>
      <c r="O66">
        <v>1</v>
      </c>
      <c r="Q66">
        <v>365</v>
      </c>
      <c r="R66">
        <v>25</v>
      </c>
      <c r="S66">
        <v>20</v>
      </c>
      <c r="T66">
        <v>13</v>
      </c>
      <c r="U66">
        <v>10</v>
      </c>
      <c r="V66">
        <v>1</v>
      </c>
      <c r="W66">
        <v>2</v>
      </c>
      <c r="X66">
        <v>85</v>
      </c>
      <c r="Y66">
        <v>86</v>
      </c>
      <c r="Z66">
        <v>265</v>
      </c>
      <c r="AA66"/>
      <c r="AB66"/>
      <c r="AC66"/>
      <c r="AD66">
        <v>-0.03</v>
      </c>
      <c r="AF66">
        <v>1</v>
      </c>
      <c r="AG66">
        <v>-0.01</v>
      </c>
      <c r="AI66">
        <v>1</v>
      </c>
    </row>
    <row r="67" spans="1:35" x14ac:dyDescent="0.2">
      <c r="E67">
        <v>71</v>
      </c>
      <c r="H67">
        <v>72</v>
      </c>
      <c r="J67">
        <v>1</v>
      </c>
      <c r="L67">
        <v>1</v>
      </c>
      <c r="N67" t="s">
        <v>217</v>
      </c>
      <c r="P67">
        <v>1</v>
      </c>
      <c r="Q67">
        <v>365</v>
      </c>
      <c r="R67">
        <v>25</v>
      </c>
      <c r="S67">
        <v>20</v>
      </c>
      <c r="T67">
        <v>13</v>
      </c>
      <c r="U67">
        <v>10</v>
      </c>
      <c r="X67">
        <v>79</v>
      </c>
      <c r="Y67">
        <v>82</v>
      </c>
      <c r="Z67">
        <v>259</v>
      </c>
      <c r="AA67"/>
      <c r="AB67"/>
      <c r="AC67"/>
      <c r="AD67">
        <v>-0.04</v>
      </c>
      <c r="AF67">
        <v>1</v>
      </c>
      <c r="AG67">
        <v>0</v>
      </c>
    </row>
    <row r="68" spans="1:35" x14ac:dyDescent="0.2">
      <c r="F68" t="s">
        <v>218</v>
      </c>
      <c r="G68">
        <v>35</v>
      </c>
      <c r="H68">
        <v>67</v>
      </c>
      <c r="I68">
        <v>1</v>
      </c>
      <c r="K68">
        <v>1</v>
      </c>
      <c r="O68">
        <v>1</v>
      </c>
      <c r="Q68">
        <v>686</v>
      </c>
      <c r="R68">
        <v>30</v>
      </c>
      <c r="S68">
        <v>25</v>
      </c>
      <c r="T68">
        <v>24</v>
      </c>
      <c r="U68">
        <v>14</v>
      </c>
      <c r="Z68"/>
      <c r="AA68"/>
      <c r="AB68"/>
      <c r="AC68"/>
      <c r="AD68">
        <v>-0.85</v>
      </c>
      <c r="AF68">
        <v>1</v>
      </c>
      <c r="AG68">
        <v>-0.31</v>
      </c>
      <c r="AI68">
        <v>1</v>
      </c>
    </row>
    <row r="69" spans="1:35" x14ac:dyDescent="0.2">
      <c r="H69">
        <v>67</v>
      </c>
      <c r="I69">
        <v>1</v>
      </c>
      <c r="K69">
        <v>1</v>
      </c>
      <c r="P69">
        <v>1</v>
      </c>
      <c r="Q69">
        <v>686</v>
      </c>
      <c r="R69">
        <v>20</v>
      </c>
      <c r="S69">
        <v>25</v>
      </c>
      <c r="T69">
        <v>27</v>
      </c>
      <c r="U69">
        <v>11</v>
      </c>
      <c r="Z69"/>
      <c r="AA69"/>
      <c r="AB69"/>
      <c r="AC69"/>
      <c r="AD69">
        <v>-0.21</v>
      </c>
      <c r="AF69">
        <v>1</v>
      </c>
      <c r="AG69">
        <v>-0.17</v>
      </c>
      <c r="AI69">
        <v>1</v>
      </c>
    </row>
    <row r="70" spans="1:35" x14ac:dyDescent="0.2">
      <c r="G70">
        <v>36</v>
      </c>
      <c r="H70">
        <v>77</v>
      </c>
      <c r="I70">
        <v>1</v>
      </c>
      <c r="O70">
        <v>1</v>
      </c>
      <c r="Q70">
        <v>402</v>
      </c>
      <c r="R70">
        <v>40</v>
      </c>
      <c r="S70">
        <v>40</v>
      </c>
      <c r="T70">
        <v>14</v>
      </c>
      <c r="U70">
        <v>12</v>
      </c>
      <c r="Z70"/>
      <c r="AA70"/>
      <c r="AB70"/>
      <c r="AC70"/>
      <c r="AD70">
        <v>-1.1599999999999999</v>
      </c>
      <c r="AF70">
        <v>1</v>
      </c>
      <c r="AG70">
        <v>-0.4</v>
      </c>
      <c r="AI70">
        <v>1</v>
      </c>
    </row>
    <row r="71" spans="1:35" x14ac:dyDescent="0.2">
      <c r="H71">
        <v>77</v>
      </c>
      <c r="I71">
        <v>1</v>
      </c>
      <c r="P71">
        <v>1</v>
      </c>
      <c r="Q71">
        <v>402</v>
      </c>
      <c r="R71">
        <v>25</v>
      </c>
      <c r="S71">
        <v>60</v>
      </c>
      <c r="T71">
        <v>15</v>
      </c>
      <c r="U71">
        <v>12</v>
      </c>
      <c r="Z71"/>
      <c r="AA71"/>
      <c r="AB71"/>
      <c r="AC71"/>
      <c r="AD71">
        <v>-0.84</v>
      </c>
      <c r="AF71">
        <v>1</v>
      </c>
      <c r="AG71">
        <v>-0.39</v>
      </c>
      <c r="AI71">
        <v>1</v>
      </c>
    </row>
    <row r="72" spans="1:35" x14ac:dyDescent="0.2">
      <c r="G72">
        <v>37</v>
      </c>
      <c r="H72">
        <v>85</v>
      </c>
      <c r="I72">
        <v>1</v>
      </c>
      <c r="O72">
        <v>1</v>
      </c>
      <c r="Q72">
        <v>467</v>
      </c>
      <c r="R72">
        <v>40</v>
      </c>
      <c r="S72">
        <v>25</v>
      </c>
      <c r="T72">
        <v>6</v>
      </c>
      <c r="U72">
        <v>12</v>
      </c>
      <c r="Z72"/>
      <c r="AA72"/>
      <c r="AB72"/>
      <c r="AC72"/>
      <c r="AD72">
        <v>-0.88</v>
      </c>
      <c r="AF72">
        <v>1</v>
      </c>
      <c r="AG72">
        <v>-0.44</v>
      </c>
      <c r="AI72">
        <v>1</v>
      </c>
    </row>
    <row r="73" spans="1:35" x14ac:dyDescent="0.2">
      <c r="H73">
        <v>85</v>
      </c>
      <c r="I73">
        <v>1</v>
      </c>
      <c r="P73">
        <v>1</v>
      </c>
      <c r="Q73">
        <v>467</v>
      </c>
      <c r="R73">
        <v>60</v>
      </c>
      <c r="S73">
        <v>50</v>
      </c>
      <c r="T73">
        <v>18</v>
      </c>
      <c r="U73">
        <v>18</v>
      </c>
      <c r="Z73"/>
      <c r="AA73"/>
      <c r="AB73"/>
      <c r="AC73"/>
      <c r="AD73">
        <v>-0.63</v>
      </c>
      <c r="AF73">
        <v>1</v>
      </c>
      <c r="AG73">
        <v>-0.5</v>
      </c>
      <c r="AI73">
        <v>1</v>
      </c>
    </row>
    <row r="74" spans="1:35" x14ac:dyDescent="0.2">
      <c r="G74">
        <v>38</v>
      </c>
      <c r="H74">
        <v>69</v>
      </c>
      <c r="J74">
        <v>1</v>
      </c>
      <c r="K74">
        <v>1</v>
      </c>
      <c r="O74">
        <v>1</v>
      </c>
      <c r="Q74">
        <v>547</v>
      </c>
      <c r="R74">
        <v>25</v>
      </c>
      <c r="S74">
        <v>40</v>
      </c>
      <c r="T74">
        <v>15</v>
      </c>
      <c r="U74">
        <v>20</v>
      </c>
      <c r="Z74"/>
      <c r="AA74"/>
      <c r="AB74"/>
      <c r="AC74"/>
      <c r="AD74">
        <v>-4.12</v>
      </c>
      <c r="AF74">
        <v>1</v>
      </c>
      <c r="AG74">
        <v>-2.62</v>
      </c>
      <c r="AI74">
        <v>1</v>
      </c>
    </row>
    <row r="75" spans="1:35" x14ac:dyDescent="0.2">
      <c r="H75">
        <v>69</v>
      </c>
      <c r="J75">
        <v>1</v>
      </c>
      <c r="K75">
        <v>1</v>
      </c>
      <c r="P75">
        <v>1</v>
      </c>
      <c r="Q75">
        <v>547</v>
      </c>
      <c r="R75">
        <v>30</v>
      </c>
      <c r="S75">
        <v>30</v>
      </c>
      <c r="T75">
        <v>16</v>
      </c>
      <c r="U75">
        <v>18</v>
      </c>
      <c r="Z75"/>
      <c r="AA75"/>
      <c r="AB75"/>
      <c r="AC75"/>
      <c r="AD75">
        <v>-1.6</v>
      </c>
      <c r="AF75">
        <v>1</v>
      </c>
      <c r="AG75">
        <v>-2.37</v>
      </c>
      <c r="AI75">
        <v>1</v>
      </c>
    </row>
    <row r="76" spans="1:35" x14ac:dyDescent="0.2">
      <c r="G76">
        <v>39</v>
      </c>
      <c r="H76">
        <v>73</v>
      </c>
      <c r="J76">
        <v>1</v>
      </c>
      <c r="O76">
        <v>1</v>
      </c>
      <c r="Q76">
        <v>461</v>
      </c>
      <c r="R76">
        <v>20</v>
      </c>
      <c r="S76">
        <v>25</v>
      </c>
      <c r="T76">
        <v>25</v>
      </c>
      <c r="U76">
        <v>15</v>
      </c>
      <c r="Z76"/>
      <c r="AA76"/>
      <c r="AB76"/>
      <c r="AC76"/>
      <c r="AD76">
        <v>-1.1100000000000001</v>
      </c>
      <c r="AF76">
        <v>1</v>
      </c>
      <c r="AG76">
        <v>-1.46</v>
      </c>
      <c r="AI76">
        <v>1</v>
      </c>
    </row>
    <row r="77" spans="1:35" x14ac:dyDescent="0.2">
      <c r="H77">
        <v>73</v>
      </c>
      <c r="J77">
        <v>1</v>
      </c>
      <c r="P77">
        <v>1</v>
      </c>
      <c r="Q77">
        <v>461</v>
      </c>
      <c r="R77">
        <v>25</v>
      </c>
      <c r="S77">
        <v>30</v>
      </c>
      <c r="T77">
        <v>32</v>
      </c>
      <c r="U77">
        <v>14</v>
      </c>
      <c r="Z77"/>
      <c r="AA77"/>
      <c r="AB77"/>
      <c r="AC77"/>
      <c r="AD77">
        <v>-0.5</v>
      </c>
      <c r="AF77">
        <v>1</v>
      </c>
      <c r="AG77">
        <v>0.28999999999999998</v>
      </c>
      <c r="AH77">
        <v>1</v>
      </c>
    </row>
    <row r="78" spans="1:35" x14ac:dyDescent="0.2">
      <c r="G78">
        <v>40</v>
      </c>
      <c r="H78">
        <v>71</v>
      </c>
      <c r="I78">
        <v>1</v>
      </c>
      <c r="K78">
        <v>1</v>
      </c>
      <c r="O78">
        <v>1</v>
      </c>
      <c r="Q78">
        <v>500</v>
      </c>
      <c r="R78">
        <v>20</v>
      </c>
      <c r="S78">
        <v>30</v>
      </c>
      <c r="T78">
        <v>6</v>
      </c>
      <c r="U78">
        <v>12</v>
      </c>
      <c r="Z78"/>
      <c r="AA78"/>
      <c r="AB78"/>
      <c r="AC78"/>
      <c r="AD78">
        <v>-1.24</v>
      </c>
      <c r="AF78">
        <v>1</v>
      </c>
      <c r="AG78">
        <v>-0.16</v>
      </c>
      <c r="AI78">
        <v>1</v>
      </c>
    </row>
    <row r="79" spans="1:35" x14ac:dyDescent="0.2">
      <c r="H79">
        <v>71</v>
      </c>
      <c r="I79">
        <v>1</v>
      </c>
      <c r="P79">
        <v>1</v>
      </c>
      <c r="Q79">
        <v>500</v>
      </c>
      <c r="R79">
        <v>25</v>
      </c>
      <c r="S79">
        <v>25</v>
      </c>
      <c r="T79">
        <v>15</v>
      </c>
      <c r="U79">
        <v>15</v>
      </c>
      <c r="Z79"/>
      <c r="AA79"/>
      <c r="AB79"/>
      <c r="AC79"/>
      <c r="AD79">
        <v>-3.14</v>
      </c>
      <c r="AF79">
        <v>1</v>
      </c>
      <c r="AG79">
        <v>-2.5</v>
      </c>
      <c r="AI79">
        <v>1</v>
      </c>
    </row>
    <row r="81" spans="13:13" x14ac:dyDescent="0.2">
      <c r="M81" t="s">
        <v>219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F5329-C078-4F2C-87CA-9164088167AF}">
  <dimension ref="B2:F26"/>
  <sheetViews>
    <sheetView workbookViewId="0">
      <selection activeCell="J18" sqref="J18"/>
    </sheetView>
  </sheetViews>
  <sheetFormatPr baseColWidth="10" defaultColWidth="8.83203125" defaultRowHeight="16" x14ac:dyDescent="0.2"/>
  <sheetData>
    <row r="2" spans="2:6" x14ac:dyDescent="0.2">
      <c r="B2" s="29"/>
      <c r="C2" s="40" t="s">
        <v>230</v>
      </c>
      <c r="D2" s="40" t="s">
        <v>77</v>
      </c>
    </row>
    <row r="3" spans="2:6" x14ac:dyDescent="0.2">
      <c r="B3" s="41" t="s">
        <v>229</v>
      </c>
      <c r="C3">
        <f>AVERAGE(Untreated!Q2:Q79)</f>
        <v>809.48717948717945</v>
      </c>
      <c r="D3">
        <f>MEDIAN(Untreated!Q2:Q79)</f>
        <v>730.5</v>
      </c>
    </row>
    <row r="4" spans="2:6" x14ac:dyDescent="0.2">
      <c r="B4" s="41" t="s">
        <v>228</v>
      </c>
      <c r="C4" s="37">
        <f>AVERAGE(Treated!P2:P62)</f>
        <v>656.40983606557381</v>
      </c>
      <c r="D4" s="37">
        <f>MEDIAN(Treated!P2:P62)</f>
        <v>708</v>
      </c>
    </row>
    <row r="5" spans="2:6" x14ac:dyDescent="0.2">
      <c r="B5" s="36"/>
    </row>
    <row r="6" spans="2:6" x14ac:dyDescent="0.2">
      <c r="B6" s="36"/>
    </row>
    <row r="7" spans="2:6" x14ac:dyDescent="0.2">
      <c r="B7" s="36"/>
    </row>
    <row r="8" spans="2:6" x14ac:dyDescent="0.2">
      <c r="B8" s="36"/>
    </row>
    <row r="9" spans="2:6" x14ac:dyDescent="0.2">
      <c r="B9" s="39"/>
      <c r="C9" s="40" t="s">
        <v>231</v>
      </c>
      <c r="D9" s="40" t="s">
        <v>232</v>
      </c>
      <c r="E9" s="40" t="s">
        <v>233</v>
      </c>
      <c r="F9" s="40" t="s">
        <v>234</v>
      </c>
    </row>
    <row r="10" spans="2:6" x14ac:dyDescent="0.2">
      <c r="B10" s="41" t="s">
        <v>4</v>
      </c>
      <c r="C10">
        <f>AVERAGE(Treated!F2:F62)</f>
        <v>77.950819672131146</v>
      </c>
      <c r="D10">
        <f>MEDIAN(Treated!F2:F62)</f>
        <v>76</v>
      </c>
      <c r="E10">
        <f>AVERAGE(Untreated!H2:H79)</f>
        <v>72.782051282051285</v>
      </c>
      <c r="F10">
        <f>MEDIAN(Untreated!H2:H79)</f>
        <v>73</v>
      </c>
    </row>
    <row r="11" spans="2:6" x14ac:dyDescent="0.2">
      <c r="B11" s="41" t="s">
        <v>236</v>
      </c>
      <c r="C11" s="38">
        <f>COUNT(Treated!G2:G62)/COUNT(Treated!H2:H62)</f>
        <v>0.60526315789473684</v>
      </c>
      <c r="D11" t="s">
        <v>235</v>
      </c>
      <c r="E11" s="38">
        <f>COUNT(Untreated!I2:I79)/COUNT(Untreated!J2:J79)</f>
        <v>0.52941176470588236</v>
      </c>
      <c r="F11" t="s">
        <v>235</v>
      </c>
    </row>
    <row r="12" spans="2:6" x14ac:dyDescent="0.2">
      <c r="B12" s="41" t="s">
        <v>220</v>
      </c>
      <c r="C12">
        <f>AVERAGE(Treated!Q$2:Q$62)</f>
        <v>32.540983606557376</v>
      </c>
      <c r="D12">
        <f>MEDIAN(Treated!Q$2:Q$62)</f>
        <v>30</v>
      </c>
      <c r="E12">
        <f>AVERAGE(Untreated!R2:R79)</f>
        <v>37.179487179487182</v>
      </c>
      <c r="F12">
        <f>MEDIAN(Untreated!R2:R79)</f>
        <v>30</v>
      </c>
    </row>
    <row r="13" spans="2:6" x14ac:dyDescent="0.2">
      <c r="B13" s="41" t="s">
        <v>221</v>
      </c>
      <c r="C13">
        <f>AVERAGE(Treated!R$2:R$62)</f>
        <v>41.393442622950822</v>
      </c>
      <c r="D13">
        <f>MEDIAN(Treated!R$2:R$62)</f>
        <v>25</v>
      </c>
      <c r="E13">
        <f>AVERAGE(Untreated!S2:S79)</f>
        <v>43.717948717948715</v>
      </c>
      <c r="F13">
        <f>MEDIAN(Untreated!S2:S79)</f>
        <v>25</v>
      </c>
    </row>
    <row r="14" spans="2:6" x14ac:dyDescent="0.2">
      <c r="B14" s="41" t="s">
        <v>88</v>
      </c>
      <c r="C14">
        <f>AVERAGE(Treated!S$2:S$62)</f>
        <v>16.114754098360656</v>
      </c>
      <c r="D14">
        <f>MEDIAN(Treated!S$2:S$62)</f>
        <v>16</v>
      </c>
      <c r="E14">
        <f>AVERAGE(Untreated!T2:T79)</f>
        <v>18.589743589743591</v>
      </c>
      <c r="F14">
        <f>MEDIAN(Untreated!T2:T79)</f>
        <v>18</v>
      </c>
    </row>
    <row r="15" spans="2:6" x14ac:dyDescent="0.2">
      <c r="B15" s="41" t="s">
        <v>14</v>
      </c>
      <c r="C15">
        <f>AVERAGE(Treated!T$2:T$62)</f>
        <v>15.147540983606557</v>
      </c>
      <c r="D15">
        <f>MEDIAN(Treated!T$2:T$62)</f>
        <v>15</v>
      </c>
      <c r="E15">
        <f>AVERAGE(Untreated!U2:U79)</f>
        <v>14.846153846153847</v>
      </c>
      <c r="F15">
        <f>MEDIAN(Untreated!U2:U79)</f>
        <v>15</v>
      </c>
    </row>
    <row r="16" spans="2:6" x14ac:dyDescent="0.2">
      <c r="B16" s="41" t="s">
        <v>222</v>
      </c>
      <c r="C16">
        <f>AVERAGE(Treated!AH$2:AH$62)</f>
        <v>0.34655737704918033</v>
      </c>
      <c r="D16">
        <f>MEDIAN(Treated!AH$2:AH$62)</f>
        <v>0.42</v>
      </c>
      <c r="E16">
        <f>AVERAGE(Untreated!AD2:AD79)</f>
        <v>-0.6921794871794873</v>
      </c>
      <c r="F16">
        <f>MEDIAN(Untreated!AD2:AD79)</f>
        <v>-0.56999999999999995</v>
      </c>
    </row>
    <row r="17" spans="2:6" x14ac:dyDescent="0.2">
      <c r="B17" s="41" t="s">
        <v>223</v>
      </c>
      <c r="C17">
        <f>AVERAGE(Treated!AK$2:AK$62)</f>
        <v>-0.1808474576271186</v>
      </c>
      <c r="D17">
        <f>MEDIAN(Treated!AK$2:AK$62)</f>
        <v>-0.34</v>
      </c>
      <c r="E17">
        <f>AVERAGE(Untreated!AG2:AG79)</f>
        <v>-0.55397435897435876</v>
      </c>
      <c r="F17">
        <f>MEDIAN(Untreated!AG2:AG79)</f>
        <v>-0.43</v>
      </c>
    </row>
    <row r="22" spans="2:6" x14ac:dyDescent="0.2">
      <c r="B22" s="29"/>
      <c r="C22" s="40" t="s">
        <v>231</v>
      </c>
      <c r="D22" s="40" t="s">
        <v>233</v>
      </c>
    </row>
    <row r="23" spans="2:6" x14ac:dyDescent="0.2">
      <c r="B23" s="41" t="s">
        <v>224</v>
      </c>
      <c r="C23">
        <f>AVERAGEIF(Treated!$D$2:$D$62,1, Treated!$AH$2:$AH$62)</f>
        <v>0.37099999999999994</v>
      </c>
      <c r="D23">
        <f>AVERAGEIF(Untreated!$P$2:$P$79, 1, Untreated!$AD$2:$AD$79)</f>
        <v>-0.61179487179487191</v>
      </c>
    </row>
    <row r="24" spans="2:6" x14ac:dyDescent="0.2">
      <c r="B24" s="41" t="s">
        <v>225</v>
      </c>
      <c r="C24">
        <f>AVERAGEIF(Treated!$E$2:$E$62,1, Treated!$AH$2:$AH$62)</f>
        <v>0.32290322580645164</v>
      </c>
      <c r="D24">
        <f>AVERAGEIF(Untreated!$O$2:$O$79, 1, Untreated!$AD$2:$AD$79)</f>
        <v>-0.77256410256410257</v>
      </c>
    </row>
    <row r="25" spans="2:6" x14ac:dyDescent="0.2">
      <c r="B25" s="41" t="s">
        <v>226</v>
      </c>
      <c r="C25">
        <f>AVERAGEIF(Treated!$D$2:$D$62,1, Treated!$AK$2:$AK$62)</f>
        <v>-0.24107142857142858</v>
      </c>
      <c r="D25">
        <f>AVERAGEIF(Untreated!$P$2:$P$79, 1, Untreated!$AG$2:$AG$79)</f>
        <v>-0.52102564102564108</v>
      </c>
    </row>
    <row r="26" spans="2:6" x14ac:dyDescent="0.2">
      <c r="B26" s="41" t="s">
        <v>227</v>
      </c>
      <c r="C26">
        <f>AVERAGEIF(Treated!$E$2:$E$62,1, Treated!$AK$2:$AK$62)</f>
        <v>-0.12645161290322579</v>
      </c>
      <c r="D26">
        <f>AVERAGEIF(Untreated!$O$2:$O$79, 1, Untreated!$AG$2:$AG$79)</f>
        <v>-0.58692307692307699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Treated</vt:lpstr>
      <vt:lpstr>Untreated</vt:lpstr>
      <vt:lpstr>Quick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Jeffrey K Luttrull</cp:lastModifiedBy>
  <dcterms:created xsi:type="dcterms:W3CDTF">2022-06-06T00:03:08Z</dcterms:created>
  <dcterms:modified xsi:type="dcterms:W3CDTF">2024-01-17T15:30:27Z</dcterms:modified>
</cp:coreProperties>
</file>