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filterPrivacy="1"/>
  <xr:revisionPtr revIDLastSave="0" documentId="13_ncr:1_{33F24C7F-4726-4723-933F-473345696EB3}" xr6:coauthVersionLast="44" xr6:coauthVersionMax="44" xr10:uidLastSave="{00000000-0000-0000-0000-000000000000}"/>
  <bookViews>
    <workbookView xWindow="3375" yWindow="3375" windowWidth="21600" windowHeight="11505" xr2:uid="{00000000-000D-0000-FFFF-FFFF00000000}"/>
  </bookViews>
  <sheets>
    <sheet name="Table S2-prooved differences_ne" sheetId="10" r:id="rId1"/>
  </sheets>
  <definedNames>
    <definedName name="ExterneDaten_1" localSheetId="0" hidden="1">'Table S2-prooved differences_ne'!$A$3:$P$102</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W26" i="10" l="1"/>
  <c r="V26" i="10"/>
  <c r="Y26" i="10"/>
  <c r="X26" i="10"/>
  <c r="Z26" i="10"/>
  <c r="AC26" i="10"/>
  <c r="W79" i="10"/>
  <c r="V79" i="10"/>
  <c r="Y79" i="10"/>
  <c r="X79" i="10"/>
  <c r="Z79" i="10"/>
  <c r="AC79" i="10"/>
  <c r="W75" i="10"/>
  <c r="V75" i="10"/>
  <c r="Y75" i="10"/>
  <c r="X75" i="10"/>
  <c r="Z75" i="10"/>
  <c r="AC75" i="10"/>
  <c r="W71" i="10"/>
  <c r="V71" i="10"/>
  <c r="Y71" i="10"/>
  <c r="X71" i="10"/>
  <c r="Z71" i="10"/>
  <c r="AC71" i="10"/>
  <c r="W77" i="10"/>
  <c r="V77" i="10"/>
  <c r="Y77" i="10"/>
  <c r="X77" i="10"/>
  <c r="Z77" i="10"/>
  <c r="AC77" i="10"/>
  <c r="W91" i="10"/>
  <c r="V91" i="10"/>
  <c r="Y91" i="10"/>
  <c r="X91" i="10"/>
  <c r="Z91" i="10"/>
  <c r="AC91" i="10"/>
  <c r="W9" i="10"/>
  <c r="V9" i="10"/>
  <c r="Y9" i="10"/>
  <c r="X9" i="10"/>
  <c r="Z9" i="10"/>
  <c r="AC9" i="10"/>
  <c r="W10" i="10"/>
  <c r="V10" i="10"/>
  <c r="Y10" i="10"/>
  <c r="X10" i="10"/>
  <c r="Z10" i="10"/>
  <c r="AC10" i="10"/>
  <c r="W11" i="10"/>
  <c r="V11" i="10"/>
  <c r="Y11" i="10"/>
  <c r="X11" i="10"/>
  <c r="Z11" i="10"/>
  <c r="AC11" i="10"/>
  <c r="W97" i="10"/>
  <c r="V97" i="10"/>
  <c r="Y97" i="10"/>
  <c r="X97" i="10"/>
  <c r="Z97" i="10"/>
  <c r="AC97" i="10"/>
  <c r="AC84" i="10"/>
  <c r="AC85" i="10"/>
  <c r="W55" i="10"/>
  <c r="V55" i="10"/>
  <c r="Y55" i="10"/>
  <c r="X55" i="10"/>
  <c r="Z55" i="10"/>
  <c r="AC55" i="10"/>
  <c r="W12" i="10"/>
  <c r="V12" i="10"/>
  <c r="Y12" i="10"/>
  <c r="X12" i="10"/>
  <c r="Z12" i="10"/>
  <c r="AC12" i="10"/>
  <c r="W74" i="10"/>
  <c r="V74" i="10"/>
  <c r="Y74" i="10"/>
  <c r="X74" i="10"/>
  <c r="Z74" i="10"/>
  <c r="AC74" i="10"/>
  <c r="W48" i="10"/>
  <c r="V48" i="10"/>
  <c r="Y48" i="10"/>
  <c r="X48" i="10"/>
  <c r="Z48" i="10"/>
  <c r="AC48" i="10"/>
  <c r="W96" i="10"/>
  <c r="V96" i="10"/>
  <c r="Y96" i="10"/>
  <c r="X96" i="10"/>
  <c r="Z96" i="10"/>
  <c r="AC96" i="10"/>
  <c r="W70" i="10"/>
  <c r="V70" i="10"/>
  <c r="Y70" i="10"/>
  <c r="X70" i="10"/>
  <c r="Z70" i="10"/>
  <c r="AC70" i="10"/>
  <c r="W72" i="10"/>
  <c r="V72" i="10"/>
  <c r="Y72" i="10"/>
  <c r="X72" i="10"/>
  <c r="Z72" i="10"/>
  <c r="AC72" i="10"/>
  <c r="W92" i="10"/>
  <c r="V92" i="10"/>
  <c r="Y92" i="10"/>
  <c r="X92" i="10"/>
  <c r="Z92" i="10"/>
  <c r="AC92" i="10"/>
  <c r="W29" i="10"/>
  <c r="V29" i="10"/>
  <c r="Y29" i="10"/>
  <c r="X29" i="10"/>
  <c r="Z29" i="10"/>
  <c r="AC29" i="10"/>
  <c r="W44" i="10"/>
  <c r="V44" i="10"/>
  <c r="Y44" i="10"/>
  <c r="X44" i="10"/>
  <c r="Z44" i="10"/>
  <c r="AC44" i="10"/>
  <c r="W31" i="10"/>
  <c r="V31" i="10"/>
  <c r="Y31" i="10"/>
  <c r="X31" i="10"/>
  <c r="Z31" i="10"/>
  <c r="AC31" i="10"/>
  <c r="W39" i="10"/>
  <c r="V39" i="10"/>
  <c r="Y39" i="10"/>
  <c r="X39" i="10"/>
  <c r="Z39" i="10"/>
  <c r="AC39" i="10"/>
  <c r="W25" i="10"/>
  <c r="V25" i="10"/>
  <c r="Y25" i="10"/>
  <c r="X25" i="10"/>
  <c r="Z25" i="10"/>
  <c r="AC25" i="10"/>
  <c r="W43" i="10"/>
  <c r="V43" i="10"/>
  <c r="Y43" i="10"/>
  <c r="X43" i="10"/>
  <c r="Z43" i="10"/>
  <c r="AC43" i="10"/>
  <c r="W52" i="10"/>
  <c r="V52" i="10"/>
  <c r="Y52" i="10"/>
  <c r="X52" i="10"/>
  <c r="Z52" i="10"/>
  <c r="AC52" i="10"/>
  <c r="W76" i="10"/>
  <c r="V76" i="10"/>
  <c r="Y76" i="10"/>
  <c r="X76" i="10"/>
  <c r="Z76" i="10"/>
  <c r="AC76" i="10"/>
  <c r="W36" i="10"/>
  <c r="V36" i="10"/>
  <c r="Y36" i="10"/>
  <c r="X36" i="10"/>
  <c r="Z36" i="10"/>
  <c r="AC36" i="10"/>
  <c r="W33" i="10"/>
  <c r="V33" i="10"/>
  <c r="Y33" i="10"/>
  <c r="X33" i="10"/>
  <c r="Z33" i="10"/>
  <c r="AC33" i="10"/>
  <c r="W46" i="10"/>
  <c r="V46" i="10"/>
  <c r="Y46" i="10"/>
  <c r="X46" i="10"/>
  <c r="Z46" i="10"/>
  <c r="AC46" i="10"/>
  <c r="W35" i="10"/>
  <c r="V35" i="10"/>
  <c r="Y35" i="10"/>
  <c r="X35" i="10"/>
  <c r="Z35" i="10"/>
  <c r="AC35" i="10"/>
  <c r="W49" i="10"/>
  <c r="V49" i="10"/>
  <c r="Y49" i="10"/>
  <c r="X49" i="10"/>
  <c r="Z49" i="10"/>
  <c r="AC49" i="10"/>
  <c r="W95" i="10"/>
  <c r="V95" i="10"/>
  <c r="Y95" i="10"/>
  <c r="X95" i="10"/>
  <c r="Z95" i="10"/>
  <c r="AC95" i="10"/>
  <c r="W47" i="10"/>
  <c r="V47" i="10"/>
  <c r="Y47" i="10"/>
  <c r="X47" i="10"/>
  <c r="Z47" i="10"/>
  <c r="AC47" i="10"/>
  <c r="W13" i="10"/>
  <c r="V13" i="10"/>
  <c r="Y13" i="10"/>
  <c r="X13" i="10"/>
  <c r="Z13" i="10"/>
  <c r="AC13" i="10"/>
  <c r="W14" i="10"/>
  <c r="V14" i="10"/>
  <c r="Y14" i="10"/>
  <c r="X14" i="10"/>
  <c r="Z14" i="10"/>
  <c r="AC14" i="10"/>
  <c r="W15" i="10"/>
  <c r="V15" i="10"/>
  <c r="Y15" i="10"/>
  <c r="X15" i="10"/>
  <c r="Z15" i="10"/>
  <c r="AC15" i="10"/>
  <c r="W16" i="10"/>
  <c r="V16" i="10"/>
  <c r="Y16" i="10"/>
  <c r="X16" i="10"/>
  <c r="Z16" i="10"/>
  <c r="AC16" i="10"/>
  <c r="W17" i="10"/>
  <c r="V17" i="10"/>
  <c r="Y17" i="10"/>
  <c r="X17" i="10"/>
  <c r="Z17" i="10"/>
  <c r="AC17" i="10"/>
  <c r="W98" i="10"/>
  <c r="V98" i="10"/>
  <c r="Y98" i="10"/>
  <c r="X98" i="10"/>
  <c r="Z98" i="10"/>
  <c r="AC98" i="10"/>
  <c r="W99" i="10"/>
  <c r="V99" i="10"/>
  <c r="Y99" i="10"/>
  <c r="X99" i="10"/>
  <c r="Z99" i="10"/>
  <c r="AC99" i="10"/>
  <c r="W56" i="10"/>
  <c r="V56" i="10"/>
  <c r="Y56" i="10"/>
  <c r="X56" i="10"/>
  <c r="Z56" i="10"/>
  <c r="AC56" i="10"/>
  <c r="AC86" i="10"/>
  <c r="W57" i="10"/>
  <c r="V57" i="10"/>
  <c r="Y57" i="10"/>
  <c r="X57" i="10"/>
  <c r="Z57" i="10"/>
  <c r="AC57" i="10"/>
  <c r="W58" i="10"/>
  <c r="V58" i="10"/>
  <c r="Y58" i="10"/>
  <c r="X58" i="10"/>
  <c r="Z58" i="10"/>
  <c r="AC58" i="10"/>
  <c r="W100" i="10"/>
  <c r="V100" i="10"/>
  <c r="Y100" i="10"/>
  <c r="X100" i="10"/>
  <c r="Z100" i="10"/>
  <c r="AC100" i="10"/>
  <c r="W59" i="10"/>
  <c r="V59" i="10"/>
  <c r="Y59" i="10"/>
  <c r="X59" i="10"/>
  <c r="Z59" i="10"/>
  <c r="AC59" i="10"/>
  <c r="AC87" i="10"/>
  <c r="W60" i="10"/>
  <c r="V60" i="10"/>
  <c r="Y60" i="10"/>
  <c r="X60" i="10"/>
  <c r="Z60" i="10"/>
  <c r="AC60" i="10"/>
  <c r="W50" i="10"/>
  <c r="V50" i="10"/>
  <c r="Y50" i="10"/>
  <c r="X50" i="10"/>
  <c r="Z50" i="10"/>
  <c r="AC50" i="10"/>
  <c r="W54" i="10"/>
  <c r="V54" i="10"/>
  <c r="Y54" i="10"/>
  <c r="X54" i="10"/>
  <c r="Z54" i="10"/>
  <c r="AC54" i="10"/>
  <c r="W53" i="10"/>
  <c r="V53" i="10"/>
  <c r="Y53" i="10"/>
  <c r="X53" i="10"/>
  <c r="Z53" i="10"/>
  <c r="AC53" i="10"/>
  <c r="W27" i="10"/>
  <c r="V27" i="10"/>
  <c r="Y27" i="10"/>
  <c r="X27" i="10"/>
  <c r="Z27" i="10"/>
  <c r="AC27" i="10"/>
  <c r="W51" i="10"/>
  <c r="V51" i="10"/>
  <c r="Y51" i="10"/>
  <c r="X51" i="10"/>
  <c r="Z51" i="10"/>
  <c r="AC51" i="10"/>
  <c r="W73" i="10"/>
  <c r="V73" i="10"/>
  <c r="Y73" i="10"/>
  <c r="X73" i="10"/>
  <c r="Z73" i="10"/>
  <c r="AC73" i="10"/>
  <c r="W28" i="10"/>
  <c r="V28" i="10"/>
  <c r="Y28" i="10"/>
  <c r="X28" i="10"/>
  <c r="Z28" i="10"/>
  <c r="AC28" i="10"/>
  <c r="W78" i="10"/>
  <c r="V78" i="10"/>
  <c r="Y78" i="10"/>
  <c r="X78" i="10"/>
  <c r="Z78" i="10"/>
  <c r="AC78" i="10"/>
  <c r="W94" i="10"/>
  <c r="V94" i="10"/>
  <c r="Y94" i="10"/>
  <c r="X94" i="10"/>
  <c r="Z94" i="10"/>
  <c r="AC94" i="10"/>
  <c r="W40" i="10"/>
  <c r="V40" i="10"/>
  <c r="Y40" i="10"/>
  <c r="X40" i="10"/>
  <c r="Z40" i="10"/>
  <c r="AC40" i="10"/>
  <c r="W42" i="10"/>
  <c r="V42" i="10"/>
  <c r="Y42" i="10"/>
  <c r="X42" i="10"/>
  <c r="Z42" i="10"/>
  <c r="AC42" i="10"/>
  <c r="W80" i="10"/>
  <c r="V80" i="10"/>
  <c r="Y80" i="10"/>
  <c r="X80" i="10"/>
  <c r="Z80" i="10"/>
  <c r="AC80" i="10"/>
  <c r="W83" i="10"/>
  <c r="V83" i="10"/>
  <c r="Y83" i="10"/>
  <c r="X83" i="10"/>
  <c r="Z83" i="10"/>
  <c r="AC83" i="10"/>
  <c r="W32" i="10"/>
  <c r="V32" i="10"/>
  <c r="Y32" i="10"/>
  <c r="X32" i="10"/>
  <c r="Z32" i="10"/>
  <c r="AC32" i="10"/>
  <c r="W30" i="10"/>
  <c r="V30" i="10"/>
  <c r="Y30" i="10"/>
  <c r="X30" i="10"/>
  <c r="Z30" i="10"/>
  <c r="AC30" i="10"/>
  <c r="W37" i="10"/>
  <c r="V37" i="10"/>
  <c r="Y37" i="10"/>
  <c r="X37" i="10"/>
  <c r="Z37" i="10"/>
  <c r="AC37" i="10"/>
  <c r="W81" i="10"/>
  <c r="V81" i="10"/>
  <c r="Y81" i="10"/>
  <c r="X81" i="10"/>
  <c r="Z81" i="10"/>
  <c r="AC81" i="10"/>
  <c r="W93" i="10"/>
  <c r="V93" i="10"/>
  <c r="Y93" i="10"/>
  <c r="X93" i="10"/>
  <c r="Z93" i="10"/>
  <c r="AC93" i="10"/>
  <c r="W82" i="10"/>
  <c r="V82" i="10"/>
  <c r="Y82" i="10"/>
  <c r="X82" i="10"/>
  <c r="Z82" i="10"/>
  <c r="AC82" i="10"/>
  <c r="W34" i="10"/>
  <c r="V34" i="10"/>
  <c r="Y34" i="10"/>
  <c r="X34" i="10"/>
  <c r="Z34" i="10"/>
  <c r="AC34" i="10"/>
  <c r="W38" i="10"/>
  <c r="V38" i="10"/>
  <c r="Y38" i="10"/>
  <c r="X38" i="10"/>
  <c r="Z38" i="10"/>
  <c r="AC38" i="10"/>
  <c r="W45" i="10"/>
  <c r="V45" i="10"/>
  <c r="Y45" i="10"/>
  <c r="X45" i="10"/>
  <c r="Z45" i="10"/>
  <c r="AC45" i="10"/>
  <c r="W102" i="10"/>
  <c r="V102" i="10"/>
  <c r="Y102" i="10"/>
  <c r="X102" i="10"/>
  <c r="Z102" i="10"/>
  <c r="AC102" i="10"/>
  <c r="W18" i="10"/>
  <c r="V18" i="10"/>
  <c r="Y18" i="10"/>
  <c r="X18" i="10"/>
  <c r="Z18" i="10"/>
  <c r="AC18" i="10"/>
  <c r="W19" i="10"/>
  <c r="V19" i="10"/>
  <c r="Y19" i="10"/>
  <c r="X19" i="10"/>
  <c r="Z19" i="10"/>
  <c r="AC19" i="10"/>
  <c r="W20" i="10"/>
  <c r="V20" i="10"/>
  <c r="Y20" i="10"/>
  <c r="X20" i="10"/>
  <c r="Z20" i="10"/>
  <c r="AC20" i="10"/>
  <c r="W21" i="10"/>
  <c r="V21" i="10"/>
  <c r="Y21" i="10"/>
  <c r="X21" i="10"/>
  <c r="Z21" i="10"/>
  <c r="AC21" i="10"/>
  <c r="W22" i="10"/>
  <c r="V22" i="10"/>
  <c r="Y22" i="10"/>
  <c r="X22" i="10"/>
  <c r="Z22" i="10"/>
  <c r="AC22" i="10"/>
  <c r="AC61" i="10"/>
  <c r="W62" i="10"/>
  <c r="V62" i="10"/>
  <c r="Y62" i="10"/>
  <c r="X62" i="10"/>
  <c r="Z62" i="10"/>
  <c r="AC62" i="10"/>
  <c r="W63" i="10"/>
  <c r="V63" i="10"/>
  <c r="Y63" i="10"/>
  <c r="X63" i="10"/>
  <c r="Z63" i="10"/>
  <c r="AC63" i="10"/>
  <c r="W4" i="10"/>
  <c r="V4" i="10"/>
  <c r="Y4" i="10"/>
  <c r="X4" i="10"/>
  <c r="Z4" i="10"/>
  <c r="AC4" i="10"/>
  <c r="W64" i="10"/>
  <c r="V64" i="10"/>
  <c r="Y64" i="10"/>
  <c r="X64" i="10"/>
  <c r="Z64" i="10"/>
  <c r="AC64" i="10"/>
  <c r="W5" i="10"/>
  <c r="V5" i="10"/>
  <c r="Y5" i="10"/>
  <c r="X5" i="10"/>
  <c r="Z5" i="10"/>
  <c r="AC5" i="10"/>
  <c r="W65" i="10"/>
  <c r="V65" i="10"/>
  <c r="Y65" i="10"/>
  <c r="X65" i="10"/>
  <c r="Z65" i="10"/>
  <c r="AC65" i="10"/>
  <c r="W66" i="10"/>
  <c r="V66" i="10"/>
  <c r="Y66" i="10"/>
  <c r="X66" i="10"/>
  <c r="Z66" i="10"/>
  <c r="AC66" i="10"/>
  <c r="W6" i="10"/>
  <c r="V6" i="10"/>
  <c r="Y6" i="10"/>
  <c r="X6" i="10"/>
  <c r="Z6" i="10"/>
  <c r="AC6" i="10"/>
  <c r="AC88" i="10"/>
  <c r="W23" i="10"/>
  <c r="V23" i="10"/>
  <c r="Y23" i="10"/>
  <c r="X23" i="10"/>
  <c r="Z23" i="10"/>
  <c r="AC23" i="10"/>
  <c r="W41" i="10"/>
  <c r="V41" i="10"/>
  <c r="Y41" i="10"/>
  <c r="X41" i="10"/>
  <c r="Z41" i="10"/>
  <c r="AC41" i="10"/>
  <c r="W24" i="10"/>
  <c r="V24" i="10"/>
  <c r="Y24" i="10"/>
  <c r="X24" i="10"/>
  <c r="Z24" i="10"/>
  <c r="AC24" i="10"/>
  <c r="W101" i="10"/>
  <c r="V101" i="10"/>
  <c r="Y101" i="10"/>
  <c r="X101" i="10"/>
  <c r="Z101" i="10"/>
  <c r="AC101" i="10"/>
  <c r="W67" i="10"/>
  <c r="V67" i="10"/>
  <c r="Y67" i="10"/>
  <c r="X67" i="10"/>
  <c r="Z67" i="10"/>
  <c r="AC67" i="10"/>
  <c r="W7" i="10"/>
  <c r="V7" i="10"/>
  <c r="Y7" i="10"/>
  <c r="X7" i="10"/>
  <c r="Z7" i="10"/>
  <c r="AC7" i="10"/>
  <c r="W68" i="10"/>
  <c r="V68" i="10"/>
  <c r="Y68" i="10"/>
  <c r="X68" i="10"/>
  <c r="Z68" i="10"/>
  <c r="AC68" i="10"/>
  <c r="W8" i="10"/>
  <c r="V8" i="10"/>
  <c r="Y8" i="10"/>
  <c r="X8" i="10"/>
  <c r="Z8" i="10"/>
  <c r="AC8" i="10"/>
  <c r="W69" i="10"/>
  <c r="V69" i="10"/>
  <c r="Y69" i="10"/>
  <c r="X69" i="10"/>
  <c r="Z69" i="10"/>
  <c r="AC69" i="10"/>
  <c r="AC89" i="10"/>
  <c r="AC90" i="10"/>
  <c r="AD26" i="10"/>
  <c r="AD79" i="10"/>
  <c r="AD75" i="10"/>
  <c r="AD71" i="10"/>
  <c r="AD77" i="10"/>
  <c r="AD91" i="10"/>
  <c r="AD9" i="10"/>
  <c r="AD10" i="10"/>
  <c r="AD11" i="10"/>
  <c r="AD97" i="10"/>
  <c r="AD84" i="10"/>
  <c r="AD85" i="10"/>
  <c r="AD55" i="10"/>
  <c r="AD12" i="10"/>
  <c r="AD74" i="10"/>
  <c r="AD48" i="10"/>
  <c r="AD96" i="10"/>
  <c r="AD70" i="10"/>
  <c r="AD72" i="10"/>
  <c r="AD92" i="10"/>
  <c r="AD29" i="10"/>
  <c r="AD44" i="10"/>
  <c r="AD31" i="10"/>
  <c r="AD39" i="10"/>
  <c r="AD25" i="10"/>
  <c r="AD43" i="10"/>
  <c r="AD52" i="10"/>
  <c r="AD76" i="10"/>
  <c r="AD36" i="10"/>
  <c r="AD33" i="10"/>
  <c r="AD46" i="10"/>
  <c r="AD35" i="10"/>
  <c r="AD49" i="10"/>
  <c r="AD95" i="10"/>
  <c r="AD47" i="10"/>
  <c r="AD13" i="10"/>
  <c r="AD14" i="10"/>
  <c r="AD15" i="10"/>
  <c r="AD16" i="10"/>
  <c r="AD17" i="10"/>
  <c r="AD98" i="10"/>
  <c r="AD99" i="10"/>
  <c r="AD56" i="10"/>
  <c r="AD86" i="10"/>
  <c r="AD57" i="10"/>
  <c r="AD58" i="10"/>
  <c r="AD100" i="10"/>
  <c r="AD59" i="10"/>
  <c r="AD87" i="10"/>
  <c r="AD60" i="10"/>
  <c r="AD50" i="10"/>
  <c r="AD54" i="10"/>
  <c r="AD53" i="10"/>
  <c r="AD27" i="10"/>
  <c r="AD51" i="10"/>
  <c r="AD73" i="10"/>
  <c r="AD28" i="10"/>
  <c r="AD78" i="10"/>
  <c r="AD94" i="10"/>
  <c r="AD40" i="10"/>
  <c r="AD42" i="10"/>
  <c r="AD80" i="10"/>
  <c r="AD83" i="10"/>
  <c r="AD32" i="10"/>
  <c r="AD30" i="10"/>
  <c r="AD37" i="10"/>
  <c r="AD81" i="10"/>
  <c r="AD93" i="10"/>
  <c r="AD82" i="10"/>
  <c r="AD34" i="10"/>
  <c r="AD38" i="10"/>
  <c r="AD45" i="10"/>
  <c r="AD102" i="10"/>
  <c r="AD18" i="10"/>
  <c r="AD19" i="10"/>
  <c r="AD20" i="10"/>
  <c r="AD41" i="10"/>
  <c r="AD24" i="10"/>
  <c r="AD101" i="10"/>
  <c r="AD67" i="10"/>
  <c r="AD7" i="10"/>
  <c r="AD68" i="10"/>
  <c r="AD8" i="10"/>
  <c r="AD69" i="10"/>
  <c r="AD89" i="10"/>
  <c r="AD90" i="10"/>
  <c r="AD21" i="10"/>
  <c r="AD22" i="10"/>
  <c r="AD61" i="10"/>
  <c r="AD62" i="10"/>
  <c r="AD63" i="10"/>
  <c r="AD4" i="10"/>
  <c r="AD64" i="10"/>
  <c r="AD5" i="10"/>
  <c r="AD65" i="10"/>
  <c r="AD66" i="10"/>
  <c r="AD6" i="10"/>
  <c r="AD88" i="10"/>
  <c r="AD23" i="10"/>
  <c r="AF96" i="10"/>
  <c r="AE96" i="10"/>
  <c r="AG96" i="10"/>
  <c r="AH96" i="10"/>
  <c r="AF95" i="10"/>
  <c r="AE95" i="10"/>
  <c r="AG95" i="10"/>
  <c r="AH95" i="10"/>
  <c r="AF94" i="10"/>
  <c r="AE94" i="10"/>
  <c r="AG94" i="10"/>
  <c r="AH94" i="10"/>
  <c r="AF93" i="10"/>
  <c r="AE93" i="10"/>
  <c r="AG93" i="10"/>
  <c r="AH93" i="10"/>
  <c r="AF92" i="10"/>
  <c r="AE92" i="10"/>
  <c r="AG92" i="10"/>
  <c r="AH92" i="10"/>
  <c r="AF54" i="10"/>
  <c r="AE54" i="10"/>
  <c r="AG54" i="10"/>
  <c r="AH54" i="10"/>
  <c r="AF91" i="10"/>
  <c r="AE91" i="10"/>
  <c r="AG91" i="10"/>
  <c r="AH91" i="10"/>
  <c r="AF83" i="10"/>
  <c r="AE83" i="10"/>
  <c r="AG83" i="10"/>
  <c r="AH83" i="10"/>
  <c r="AF82" i="10"/>
  <c r="AE82" i="10"/>
  <c r="AG82" i="10"/>
  <c r="AH82" i="10"/>
  <c r="AF53" i="10"/>
  <c r="AE53" i="10"/>
  <c r="AG53" i="10"/>
  <c r="AH53" i="10"/>
  <c r="AF52" i="10"/>
  <c r="AE52" i="10"/>
  <c r="AG52" i="10"/>
  <c r="AH52" i="10"/>
  <c r="AF81" i="10"/>
  <c r="AE81" i="10"/>
  <c r="AG81" i="10"/>
  <c r="AH81" i="10"/>
  <c r="AF51" i="10"/>
  <c r="AE51" i="10"/>
  <c r="AG51" i="10"/>
  <c r="AH51" i="10"/>
  <c r="AF50" i="10"/>
  <c r="AE50" i="10"/>
  <c r="AG50" i="10"/>
  <c r="AH50" i="10"/>
  <c r="AF80" i="10"/>
  <c r="AE80" i="10"/>
  <c r="AG80" i="10"/>
  <c r="AH80" i="10"/>
  <c r="AF79" i="10"/>
  <c r="AE79" i="10"/>
  <c r="AG79" i="10"/>
  <c r="AH79" i="10"/>
  <c r="AF49" i="10"/>
  <c r="AE49" i="10"/>
  <c r="AG49" i="10"/>
  <c r="AH49" i="10"/>
  <c r="AF48" i="10"/>
  <c r="AE48" i="10"/>
  <c r="AG48" i="10"/>
  <c r="AH48" i="10"/>
  <c r="AF47" i="10"/>
  <c r="AE47" i="10"/>
  <c r="AG47" i="10"/>
  <c r="AH47" i="10"/>
  <c r="AF78" i="10"/>
  <c r="AE78" i="10"/>
  <c r="AG78" i="10"/>
  <c r="AH78" i="10"/>
  <c r="AF77" i="10"/>
  <c r="AE77" i="10"/>
  <c r="AG77" i="10"/>
  <c r="AH77" i="10"/>
  <c r="AF46" i="10"/>
  <c r="AE46" i="10"/>
  <c r="AG46" i="10"/>
  <c r="AH46" i="10"/>
  <c r="AF76" i="10"/>
  <c r="AE76" i="10"/>
  <c r="AG76" i="10"/>
  <c r="AH76" i="10"/>
  <c r="AF45" i="10"/>
  <c r="AE45" i="10"/>
  <c r="AG45" i="10"/>
  <c r="AH45" i="10"/>
  <c r="AF44" i="10"/>
  <c r="AE44" i="10"/>
  <c r="AG44" i="10"/>
  <c r="AH44" i="10"/>
  <c r="AF43" i="10"/>
  <c r="AE43" i="10"/>
  <c r="AG43" i="10"/>
  <c r="AH43" i="10"/>
  <c r="AF75" i="10"/>
  <c r="AE75" i="10"/>
  <c r="AG75" i="10"/>
  <c r="AH75" i="10"/>
  <c r="AF42" i="10"/>
  <c r="AE42" i="10"/>
  <c r="AG42" i="10"/>
  <c r="AH42" i="10"/>
  <c r="AF41" i="10"/>
  <c r="AE41" i="10"/>
  <c r="AG41" i="10"/>
  <c r="AH41" i="10"/>
  <c r="AF40" i="10"/>
  <c r="AE40" i="10"/>
  <c r="AG40" i="10"/>
  <c r="AH40" i="10"/>
  <c r="AF74" i="10"/>
  <c r="AE74" i="10"/>
  <c r="AG74" i="10"/>
  <c r="AH74" i="10"/>
  <c r="AF39" i="10"/>
  <c r="AE39" i="10"/>
  <c r="AG39" i="10"/>
  <c r="AH39" i="10"/>
  <c r="AF38" i="10"/>
  <c r="AE38" i="10"/>
  <c r="AG38" i="10"/>
  <c r="AH38" i="10"/>
  <c r="AF73" i="10"/>
  <c r="AE73" i="10"/>
  <c r="AG73" i="10"/>
  <c r="AH73" i="10"/>
  <c r="AF37" i="10"/>
  <c r="AE37" i="10"/>
  <c r="AG37" i="10"/>
  <c r="AH37" i="10"/>
  <c r="AF36" i="10"/>
  <c r="AE36" i="10"/>
  <c r="AG36" i="10"/>
  <c r="AH36" i="10"/>
  <c r="AF35" i="10"/>
  <c r="AE35" i="10"/>
  <c r="AG35" i="10"/>
  <c r="AH35" i="10"/>
  <c r="AF34" i="10"/>
  <c r="AE34" i="10"/>
  <c r="AG34" i="10"/>
  <c r="AH34" i="10"/>
  <c r="AF72" i="10"/>
  <c r="AE72" i="10"/>
  <c r="AG72" i="10"/>
  <c r="AH72" i="10"/>
  <c r="AF33" i="10"/>
  <c r="AE33" i="10"/>
  <c r="AG33" i="10"/>
  <c r="AH33" i="10"/>
  <c r="AF32" i="10"/>
  <c r="AE32" i="10"/>
  <c r="AG32" i="10"/>
  <c r="AH32" i="10"/>
  <c r="AF31" i="10"/>
  <c r="AE31" i="10"/>
  <c r="AG31" i="10"/>
  <c r="AH31" i="10"/>
  <c r="AF71" i="10"/>
  <c r="AE71" i="10"/>
  <c r="AG71" i="10"/>
  <c r="AH71" i="10"/>
  <c r="AF30" i="10"/>
  <c r="AE30" i="10"/>
  <c r="AG30" i="10"/>
  <c r="AH30" i="10"/>
  <c r="AF29" i="10"/>
  <c r="AE29" i="10"/>
  <c r="AG29" i="10"/>
  <c r="AH29" i="10"/>
  <c r="AF70" i="10"/>
  <c r="AE70" i="10"/>
  <c r="AG70" i="10"/>
  <c r="AH70" i="10"/>
  <c r="AF28" i="10"/>
  <c r="AE28" i="10"/>
  <c r="AG28" i="10"/>
  <c r="AH28" i="10"/>
  <c r="AF27" i="10"/>
  <c r="AE27" i="10"/>
  <c r="AG27" i="10"/>
  <c r="AH27" i="10"/>
  <c r="AF26" i="10"/>
  <c r="AE26" i="10"/>
  <c r="AG26" i="10"/>
  <c r="AH26" i="10"/>
  <c r="AF25" i="10"/>
  <c r="AE25" i="10"/>
  <c r="AG25" i="10"/>
  <c r="AH25" i="10"/>
  <c r="AF102" i="10"/>
  <c r="AE102" i="10"/>
  <c r="AG102" i="10"/>
  <c r="AH102" i="10"/>
  <c r="W90" i="10"/>
  <c r="W61" i="10"/>
  <c r="W84" i="10"/>
  <c r="W86" i="10"/>
  <c r="W85" i="10"/>
  <c r="W89" i="10"/>
  <c r="W87" i="10"/>
  <c r="W88" i="10"/>
  <c r="V84" i="10"/>
  <c r="V86" i="10"/>
  <c r="V85" i="10"/>
  <c r="V89" i="10"/>
  <c r="V87" i="10"/>
  <c r="V88" i="10"/>
  <c r="V90" i="10"/>
  <c r="V61" i="10"/>
  <c r="Y61" i="10"/>
  <c r="Y90" i="10"/>
  <c r="Y87" i="10"/>
  <c r="Y89" i="10"/>
  <c r="Y85" i="10"/>
  <c r="Y86" i="10"/>
  <c r="Y84" i="10"/>
  <c r="Y88" i="10"/>
  <c r="X61" i="10"/>
  <c r="X90" i="10"/>
  <c r="X87" i="10"/>
  <c r="X89" i="10"/>
  <c r="X85" i="10"/>
  <c r="X86" i="10"/>
  <c r="X84" i="10"/>
  <c r="X88" i="10"/>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Abfrage - get_neighbourdegree_back" description="Verbindung mit der Abfrage 'get_neighbourdegree_back' in der Arbeitsmappe." type="5" refreshedVersion="0" background="1">
    <dbPr connection="Provider=Microsoft.Mashup.OleDb.1;Data Source=$Workbook$;Location=get_neighbourdegree_back;Extended Properties=&quot;&quot;" command="SELECT * FROM [get_neighbourdegree_back]"/>
  </connection>
  <connection id="2" xr16:uid="{00000000-0015-0000-FFFF-FFFF01000000}" keepAlive="1" name="Abfrage - prooved_differences_log2_sql_export" description="Verbindung mit der Abfrage 'prooved_differences_log2_sql_export' in der Arbeitsmappe." type="5" refreshedVersion="0" background="1">
    <dbPr connection="Provider=Microsoft.Mashup.OleDb.1;Data Source=$Workbook$;Location=prooved_differences_log2_sql_export;Extended Properties=&quot;&quot;" command="SELECT * FROM [prooved_differences_log2_sql_export]"/>
  </connection>
  <connection id="3" xr16:uid="{00000000-0015-0000-FFFF-FFFF02000000}" keepAlive="1" name="Abfrage - prooved_differences_log2_sql_export_V2" description="Verbindung mit der Abfrage 'prooved_differences_log2_sql_export_V2' in der Arbeitsmappe." type="5" refreshedVersion="0" background="1">
    <dbPr connection="Provider=Microsoft.Mashup.OleDb.1;Data Source=$Workbook$;Location=prooved_differences_log2_sql_export_V2;Extended Properties=&quot;&quot;" command="SELECT * FROM [prooved_differences_log2_sql_export_V2]"/>
  </connection>
  <connection id="4" xr16:uid="{00000000-0015-0000-FFFF-FFFF03000000}" keepAlive="1" name="Abfrage - prooved_differences_log2_sql_export_V2 (2)" description="Verbindung mit der Abfrage 'prooved_differences_log2_sql_export_V2 (2)' in der Arbeitsmappe." type="5" refreshedVersion="0" background="1">
    <dbPr connection="Provider=Microsoft.Mashup.OleDb.1;Data Source=$Workbook$;Location=prooved_differences_log2_sql_export_V2 (2);Extended Properties=&quot;&quot;" command="SELECT * FROM [prooved_differences_log2_sql_export_V2 (2)]"/>
  </connection>
  <connection id="5" xr16:uid="{00000000-0015-0000-FFFF-FFFF04000000}" keepAlive="1" name="Abfrage - prooved_differences_log2_sql_export_V2 (3)" description="Verbindung mit der Abfrage 'prooved_differences_log2_sql_export_V2 (3)' in der Arbeitsmappe." type="5" refreshedVersion="0" background="1">
    <dbPr connection="Provider=Microsoft.Mashup.OleDb.1;Data Source=$Workbook$;Location=prooved_differences_log2_sql_export_V2 (3);Extended Properties=&quot;&quot;" command="SELECT * FROM [prooved_differences_log2_sql_export_V2 (3)]"/>
  </connection>
  <connection id="6" xr16:uid="{00000000-0015-0000-FFFF-FFFF05000000}" keepAlive="1" name="Abfrage - prooved_differences_log2_sql_export_V2 (4)" description="Verbindung mit der Abfrage 'prooved_differences_log2_sql_export_V2 (4)' in der Arbeitsmappe." type="5" refreshedVersion="6" background="1" saveData="1">
    <dbPr connection="Provider=Microsoft.Mashup.OleDb.1;Data Source=$Workbook$;Location=prooved_differences_log2_sql_export_V2 (4);Extended Properties=&quot;&quot;" command="SELECT * FROM [prooved_differences_log2_sql_export_V2 (4)]"/>
  </connection>
  <connection id="7" xr16:uid="{00000000-0015-0000-FFFF-FFFF06000000}" keepAlive="1" name="Abfrage - prooved_differences_log2_sql_export_V2 (5)" description="Verbindung mit der Abfrage 'prooved_differences_log2_sql_export_V2 (5)' in der Arbeitsmappe." type="5" refreshedVersion="6" background="1" saveData="1">
    <dbPr connection="Provider=Microsoft.Mashup.OleDb.1;Data Source=$Workbook$;Location=&quot;prooved_differences_log2_sql_export_V2 (5)&quot;;Extended Properties=&quot;&quot;" command="SELECT * FROM [prooved_differences_log2_sql_export_V2 (5)]"/>
  </connection>
  <connection id="8" xr16:uid="{00000000-0015-0000-FFFF-FFFF07000000}" keepAlive="1" name="Abfrage - prooved_differences_log2_sql_export_V2 (6)" description="Verbindung mit der Abfrage 'prooved_differences_log2_sql_export_V2 (6)' in der Arbeitsmappe." type="5" refreshedVersion="6" background="1" saveData="1">
    <dbPr connection="Provider=Microsoft.Mashup.OleDb.1;Data Source=$Workbook$;Location=&quot;prooved_differences_log2_sql_export_V2 (6)&quot;;Extended Properties=&quot;&quot;" command="SELECT * FROM [prooved_differences_log2_sql_export_V2 (6)]"/>
  </connection>
  <connection id="9" xr16:uid="{00000000-0015-0000-FFFF-FFFF08000000}" keepAlive="1" name="Abfrage - prooved_differences_log2_sql_export_V2 (7)" description="Verbindung mit der Abfrage 'prooved_differences_log2_sql_export_V2 (7)' in der Arbeitsmappe." type="5" refreshedVersion="6" background="1" saveData="1">
    <dbPr connection="Provider=Microsoft.Mashup.OleDb.1;Data Source=$Workbook$;Location=&quot;prooved_differences_log2_sql_export_V2 (7)&quot;;Extended Properties=&quot;&quot;" command="SELECT * FROM [prooved_differences_log2_sql_export_V2 (7)]"/>
  </connection>
  <connection id="10" xr16:uid="{00000000-0015-0000-FFFF-FFFF09000000}" keepAlive="1" name="Abfrage - prooved_differences_log2_sql_export_V2 (8)" description="Verbindung mit der Abfrage 'prooved_differences_log2_sql_export_V2 (8)' in der Arbeitsmappe." type="5" refreshedVersion="6" background="1" saveData="1">
    <dbPr connection="Provider=Microsoft.Mashup.OleDb.1;Data Source=$Workbook$;Location=&quot;prooved_differences_log2_sql_export_V2 (8)&quot;;Extended Properties=&quot;&quot;" command="SELECT * FROM [prooved_differences_log2_sql_export_V2 (8)]"/>
  </connection>
  <connection id="11" xr16:uid="{00000000-0015-0000-FFFF-FFFF0A000000}" keepAlive="1" name="Abfrage - prooved_differences_log2_sql_export_V3" description="Verbindung mit der Abfrage 'prooved_differences_log2_sql_export_V3' in der Arbeitsmappe." type="5" refreshedVersion="6" background="1" saveData="1">
    <dbPr connection="Provider=Microsoft.Mashup.OleDb.1;Data Source=$Workbook$;Location=prooved_differences_log2_sql_export_V3;Extended Properties=&quot;&quot;" command="SELECT * FROM [prooved_differences_log2_sql_export_V3]"/>
  </connection>
  <connection id="12" xr16:uid="{00000000-0015-0000-FFFF-FFFF0B000000}" keepAlive="1" name="Abfrage - prooved_differences_sql_export" description="Verbindung mit der Abfrage 'prooved_differences_sql_export' in der Arbeitsmappe." type="5" refreshedVersion="0" background="1">
    <dbPr connection="Provider=Microsoft.Mashup.OleDb.1;Data Source=$Workbook$;Location=prooved_differences_sql_export;Extended Properties=&quot;&quot;" command="SELECT * FROM [prooved_differences_sql_export]"/>
  </connection>
  <connection id="13" xr16:uid="{00000000-0015-0000-FFFF-FFFF0C000000}" keepAlive="1" name="Abfrage - prooved_differences_sql_export (2)" description="Verbindung mit der Abfrage 'prooved_differences_sql_export (2)' in der Arbeitsmappe." type="5" refreshedVersion="0" background="1">
    <dbPr connection="Provider=Microsoft.Mashup.OleDb.1;Data Source=$Workbook$;Location=prooved_differences_sql_export (2);Extended Properties=&quot;&quot;" command="SELECT * FROM [prooved_differences_sql_export (2)]"/>
  </connection>
  <connection id="14" xr16:uid="{00000000-0015-0000-FFFF-FFFF0D000000}" keepAlive="1" name="Abfrage - prooved_new" description="Verbindung mit der Abfrage 'prooved_new' in der Arbeitsmappe." type="5" refreshedVersion="6" background="1" saveData="1">
    <dbPr connection="Provider=Microsoft.Mashup.OleDb.1;Data Source=$Workbook$;Location=prooved_new;Extended Properties=&quot;&quot;" command="SELECT * FROM [prooved_new]"/>
  </connection>
  <connection id="15" xr16:uid="{00000000-0015-0000-FFFF-FFFF0E000000}" keepAlive="1" name="Abfrage - prooved_new (2)" description="Verbindung mit der Abfrage 'prooved_new (2)' in der Arbeitsmappe." type="5" refreshedVersion="6" background="1">
    <dbPr connection="Provider=Microsoft.Mashup.OleDb.1;Data Source=$Workbook$;Location=prooved_new (2);Extended Properties=&quot;&quot;" command="SELECT * FROM [prooved_new (2)]"/>
  </connection>
  <connection id="16" xr16:uid="{00000000-0015-0000-FFFF-FFFF0F000000}" keepAlive="1" name="Abfrage - prooved_new2" description="Verbindung mit der Abfrage 'prooved_new2' in der Arbeitsmappe." type="5" refreshedVersion="6" background="1" saveData="1">
    <dbPr connection="Provider=Microsoft.Mashup.OleDb.1;Data Source=$Workbook$;Location=prooved_new2;Extended Properties=&quot;&quot;" command="SELECT * FROM [prooved_new2]"/>
  </connection>
</connections>
</file>

<file path=xl/sharedStrings.xml><?xml version="1.0" encoding="utf-8"?>
<sst xmlns="http://schemas.openxmlformats.org/spreadsheetml/2006/main" count="240" uniqueCount="240">
  <si>
    <t>PPBP</t>
  </si>
  <si>
    <t>pro-platelet basic protein</t>
  </si>
  <si>
    <t>CD9</t>
  </si>
  <si>
    <t>MYL9</t>
  </si>
  <si>
    <t>SPARC</t>
  </si>
  <si>
    <t>secreted protein, acidic, cysteine-rich (osteonectin)</t>
  </si>
  <si>
    <t>ITGA2B</t>
  </si>
  <si>
    <t>integrin alpha 2b</t>
  </si>
  <si>
    <t>GP1BB</t>
  </si>
  <si>
    <t>P2RY12</t>
  </si>
  <si>
    <t>purinergic receptor P2Y, G-protein coupled, 12</t>
  </si>
  <si>
    <t>RAP1B</t>
  </si>
  <si>
    <t>ITGA6</t>
  </si>
  <si>
    <t>integrin alpha 6</t>
  </si>
  <si>
    <t>ITGB1</t>
  </si>
  <si>
    <t>TGFB1</t>
  </si>
  <si>
    <t>CALM3</t>
  </si>
  <si>
    <t>RASGRP2</t>
  </si>
  <si>
    <t>ITGB2</t>
  </si>
  <si>
    <t>MYL12A</t>
  </si>
  <si>
    <t>myosin light chain 12A</t>
  </si>
  <si>
    <t>P2RX1</t>
  </si>
  <si>
    <t>purinergic receptor P2X, ligand gated ion channel, 1</t>
  </si>
  <si>
    <t>VCL</t>
  </si>
  <si>
    <t>vinculin</t>
  </si>
  <si>
    <t>ILK</t>
  </si>
  <si>
    <t>GP6</t>
  </si>
  <si>
    <t>glycoprotein VI (platelet)</t>
  </si>
  <si>
    <t>ARPC3</t>
  </si>
  <si>
    <t>EIF4EBP1</t>
  </si>
  <si>
    <t>eukaryotic translation initiation factor 4E binding protein 1</t>
  </si>
  <si>
    <t>CDKN1A</t>
  </si>
  <si>
    <t>TIMP1</t>
  </si>
  <si>
    <t>TIMP metallopeptidase inhibitor 1</t>
  </si>
  <si>
    <t>PTPN11</t>
  </si>
  <si>
    <t>protein tyrosine phosphatase, non-receptor type 11</t>
  </si>
  <si>
    <t>CTTN</t>
  </si>
  <si>
    <t>cortactin</t>
  </si>
  <si>
    <t>TLN1</t>
  </si>
  <si>
    <t>talin 1</t>
  </si>
  <si>
    <t>ITGB3</t>
  </si>
  <si>
    <t>integrin beta 3</t>
  </si>
  <si>
    <t>LYN</t>
  </si>
  <si>
    <t>ARRB2</t>
  </si>
  <si>
    <t>arrestin, beta 2</t>
  </si>
  <si>
    <t>PRKAR2B</t>
  </si>
  <si>
    <t>PRKAR1A</t>
  </si>
  <si>
    <t>BCL2L1</t>
  </si>
  <si>
    <t>BCL2-like 1</t>
  </si>
  <si>
    <t>DIAPH1</t>
  </si>
  <si>
    <t>diaphanous related formin 1</t>
  </si>
  <si>
    <t>CASP3</t>
  </si>
  <si>
    <t>caspase 3</t>
  </si>
  <si>
    <t>PTPN1</t>
  </si>
  <si>
    <t>protein tyrosine phosphatase, non-receptor type 1</t>
  </si>
  <si>
    <t>HBA2</t>
  </si>
  <si>
    <t>hemoglobin subunit alpha 2</t>
  </si>
  <si>
    <t>PTK2B</t>
  </si>
  <si>
    <t>ICAM2</t>
  </si>
  <si>
    <t>intercellular adhesion molecule 2</t>
  </si>
  <si>
    <t>YWHAQ</t>
  </si>
  <si>
    <t>STIM1</t>
  </si>
  <si>
    <t>stromal interaction molecule 1</t>
  </si>
  <si>
    <t>PRKAR1B</t>
  </si>
  <si>
    <t>TBXA2R</t>
  </si>
  <si>
    <t>thromboxane A2 receptor</t>
  </si>
  <si>
    <t>TUBB2B</t>
  </si>
  <si>
    <t>SRC</t>
  </si>
  <si>
    <t>ORAI1</t>
  </si>
  <si>
    <t>ORAI calcium release-activated calcium modulator 1</t>
  </si>
  <si>
    <t>SYK</t>
  </si>
  <si>
    <t>IRS1</t>
  </si>
  <si>
    <t>insulin receptor substrate 1</t>
  </si>
  <si>
    <t>PRKCE</t>
  </si>
  <si>
    <t>DNM1</t>
  </si>
  <si>
    <t>FCGR2A</t>
  </si>
  <si>
    <t>Fc fragment of IgG, low affinity IIa, receptor (CD32)</t>
  </si>
  <si>
    <t>PTGDR</t>
  </si>
  <si>
    <t>prostaglandin D2 receptor (DP)</t>
  </si>
  <si>
    <t>HABP4</t>
  </si>
  <si>
    <t>TRPC1</t>
  </si>
  <si>
    <t>transient receptor potential cation channel, subfamily C, member 1</t>
  </si>
  <si>
    <t>PLCB2</t>
  </si>
  <si>
    <t>phospholipase C beta 2</t>
  </si>
  <si>
    <t>KDR</t>
  </si>
  <si>
    <t>SLC25A6</t>
  </si>
  <si>
    <t>solute carrier family 25 (mitochondrial carrier; adenine nucleotide translocator), member 6</t>
  </si>
  <si>
    <t>RASGRP1</t>
  </si>
  <si>
    <t>RAS guanyl releasing protein 1 (calcium and DAG-regulated)</t>
  </si>
  <si>
    <t>ITPR3</t>
  </si>
  <si>
    <t>inositol 1,4,5-trisphosphate receptor, type 3</t>
  </si>
  <si>
    <t>CASP10</t>
  </si>
  <si>
    <t>caspase 10</t>
  </si>
  <si>
    <t>PRKACG</t>
  </si>
  <si>
    <t>HSPA6</t>
  </si>
  <si>
    <t>heat shock protein family A (Hsp70) member 6</t>
  </si>
  <si>
    <t>PLA2G2A</t>
  </si>
  <si>
    <t>phospholipase A2 group IIA</t>
  </si>
  <si>
    <t>PRKCG</t>
  </si>
  <si>
    <t>RAB41</t>
  </si>
  <si>
    <t>RAB41, member RAS oncogene family</t>
  </si>
  <si>
    <t>TLR13</t>
  </si>
  <si>
    <t>toll-like receptor 13</t>
  </si>
  <si>
    <t>MRAS</t>
  </si>
  <si>
    <t>muscle and microspikes RAS</t>
  </si>
  <si>
    <t>RAS related protein 1b</t>
  </si>
  <si>
    <t>integrin beta 1 (fibronectin receptor beta)</t>
  </si>
  <si>
    <t>RAS, guanyl releasing protein 2</t>
  </si>
  <si>
    <t>integrin beta 2</t>
  </si>
  <si>
    <t>Yamaguchi sarcoma viral (v-yes-1) oncogene homolog</t>
  </si>
  <si>
    <t>actin related protein 2/3 complex, subunit 3</t>
  </si>
  <si>
    <t>YAP1</t>
  </si>
  <si>
    <t>yes-associated protein 1</t>
  </si>
  <si>
    <t>tubulin, beta 2B class IIB</t>
  </si>
  <si>
    <t>ADCY9</t>
  </si>
  <si>
    <t>adenylate cyclase 9</t>
  </si>
  <si>
    <t>GNG12</t>
  </si>
  <si>
    <t>guanine nucleotide binding protein (G protein), gamma 12</t>
  </si>
  <si>
    <t>glycoprotein Ib, beta polypeptide</t>
  </si>
  <si>
    <t>transforming growth factor, beta 1</t>
  </si>
  <si>
    <t>calmodulin 3</t>
  </si>
  <si>
    <t>CD9 antigen</t>
  </si>
  <si>
    <t>myosin, light polypeptide 9, regulatory</t>
  </si>
  <si>
    <t>GRAP2</t>
  </si>
  <si>
    <t>WDR1</t>
  </si>
  <si>
    <t>SOD2</t>
  </si>
  <si>
    <t>GFI1B</t>
  </si>
  <si>
    <t>APP</t>
  </si>
  <si>
    <t>PARK7</t>
  </si>
  <si>
    <t>AP2M1</t>
  </si>
  <si>
    <t>CXCL5</t>
  </si>
  <si>
    <t>PRKCB</t>
  </si>
  <si>
    <t>GNG11</t>
  </si>
  <si>
    <t>YWHAH</t>
  </si>
  <si>
    <t>PARVB</t>
  </si>
  <si>
    <t>FERMT3</t>
  </si>
  <si>
    <t>SLC2A3</t>
  </si>
  <si>
    <t>CLU</t>
  </si>
  <si>
    <t>RHOJ</t>
  </si>
  <si>
    <t>GRB2-related adaptor protein 2</t>
  </si>
  <si>
    <t>WD repeat domain 1</t>
  </si>
  <si>
    <t>superoxide dismutase 2, mitochondrial</t>
  </si>
  <si>
    <t>growth factor independent 1B</t>
  </si>
  <si>
    <t>amyloid beta (A4) precursor protein</t>
  </si>
  <si>
    <t>NCK adaptor protein 2</t>
  </si>
  <si>
    <t>Parkinson disease (autosomal recessive, early onset) 7</t>
  </si>
  <si>
    <t>adaptor-related protein complex 2, mu 1 subunit</t>
  </si>
  <si>
    <t>chemokine (C-X-C motif) ligand 5</t>
  </si>
  <si>
    <t>guanine nucleotide binding protein (G protein), gamma 11</t>
  </si>
  <si>
    <t>parvin beta</t>
  </si>
  <si>
    <t>fermitin family member 3</t>
  </si>
  <si>
    <t>solute carrier family 2 (facilitated glucose transporter), member 3</t>
  </si>
  <si>
    <t>guanine nucleotide binding protein (G protein), alpha inhibiting activity polypeptide 2</t>
  </si>
  <si>
    <t>clusterin</t>
  </si>
  <si>
    <t>ras homolog gene family, member J</t>
  </si>
  <si>
    <t>NCK2</t>
  </si>
  <si>
    <t>human_sabrkhany_et_al_2018_log2</t>
  </si>
  <si>
    <t>human_trugilho_et_al_2017_log2</t>
  </si>
  <si>
    <t>human_solari_et_al_2016_log2</t>
  </si>
  <si>
    <t>human_zufferey_et_al_2014_log2</t>
  </si>
  <si>
    <t>human_rijkers_et_al_2017_log2</t>
  </si>
  <si>
    <t>plateletweb_current_version</t>
  </si>
  <si>
    <t>gene symbol</t>
  </si>
  <si>
    <t>ZYX</t>
  </si>
  <si>
    <t>zyxin</t>
  </si>
  <si>
    <t>SOD1</t>
  </si>
  <si>
    <t>superoxide dismutase 1, soluble</t>
  </si>
  <si>
    <t>TIMP2</t>
  </si>
  <si>
    <t>TIMP metallopeptidase inhibitor 2</t>
  </si>
  <si>
    <t>ADAM17</t>
  </si>
  <si>
    <t>ADAM metallopeptidase domain 17</t>
  </si>
  <si>
    <t>BDNF</t>
  </si>
  <si>
    <t>brain-derived neurotrophic factor</t>
  </si>
  <si>
    <t>TIMP3</t>
  </si>
  <si>
    <t>TIMP metallopeptidase inhibitor 3</t>
  </si>
  <si>
    <t>MMP9</t>
  </si>
  <si>
    <t>matrix metallopeptidase 9</t>
  </si>
  <si>
    <t>TLN2</t>
  </si>
  <si>
    <t>talin 2</t>
  </si>
  <si>
    <t>RPKM delta</t>
  </si>
  <si>
    <t>genomic difference</t>
  </si>
  <si>
    <t>human_rowley_et_al_2012_log2</t>
  </si>
  <si>
    <t>mouse_rowley_et_al_2012_log2</t>
  </si>
  <si>
    <t>mouse_zeiler_et_al_2014_log2</t>
  </si>
  <si>
    <t>human_burkhart_2012_log2</t>
  </si>
  <si>
    <t>neighbour degree</t>
  </si>
  <si>
    <t>Murine transcriptomic study: log2fold changes in realtion to median expression</t>
  </si>
  <si>
    <t>Human transcriptomic study: log2fold changes in relation to median expression</t>
  </si>
  <si>
    <t>Human proteomic studies: log2fold changes in relation to median abundance value</t>
  </si>
  <si>
    <t>Murine proteomic study: log2fold changes in relation to median abundance value</t>
  </si>
  <si>
    <t>Protein Information</t>
  </si>
  <si>
    <t>2610002M06RIK</t>
  </si>
  <si>
    <t>DOCK1</t>
  </si>
  <si>
    <t>NF1</t>
  </si>
  <si>
    <t>TJP1</t>
  </si>
  <si>
    <t>dedicator of cytokinesis 1</t>
  </si>
  <si>
    <t>neurofibromatosis 1</t>
  </si>
  <si>
    <t>tight junction protein 1</t>
  </si>
  <si>
    <t>mouse_hurtado_et_al_2019_log2</t>
  </si>
  <si>
    <t>mouse_nyggard_et_al_2017_log2</t>
  </si>
  <si>
    <t>malmstroem_et_al_2016_log2</t>
  </si>
  <si>
    <t>Compare Transcriptomic</t>
  </si>
  <si>
    <t>Compare Proteomic</t>
  </si>
  <si>
    <t>Human Transcriptom</t>
  </si>
  <si>
    <t>Mouse Transciptom</t>
  </si>
  <si>
    <t>Comparative Analysis</t>
  </si>
  <si>
    <t>Max Human Proteom</t>
  </si>
  <si>
    <t>Max Mouse Proteom</t>
  </si>
  <si>
    <t>delta Human and Mouse Transcriptom</t>
  </si>
  <si>
    <t>delta Human and Mouse Proteom</t>
  </si>
  <si>
    <t>ABS(delta Transcriptom  - delta Proteom)</t>
  </si>
  <si>
    <t>Max(ABS(delta transcriptom -Proteom</t>
  </si>
  <si>
    <t>gene name</t>
  </si>
  <si>
    <t>spleen tyrosine kinase</t>
  </si>
  <si>
    <t>cyclin-dependent kinase inhibitor 1A (p21, Cip1)</t>
  </si>
  <si>
    <t>tyrosine 3-monooxygenase/tryptophan 5-monooxygenase activation protein, theta</t>
  </si>
  <si>
    <t>protein kinase, cAMP-dependent, regulatory subunit type I beta</t>
  </si>
  <si>
    <t>protein kinase C, beta</t>
  </si>
  <si>
    <t>protein kinase, cAMP dependent regulatory, type I, alpha</t>
  </si>
  <si>
    <t>tyrosine 3-monooxygenase/tryptophan 5-monooxygenase activation protein, eta</t>
  </si>
  <si>
    <t>integrin linked kinase</t>
  </si>
  <si>
    <t>protein kinase, cAMP-dependent, gamma catalytic subunit</t>
  </si>
  <si>
    <t>kinase insert domain protein receptor</t>
  </si>
  <si>
    <t>hyaluronan binding protein 4</t>
  </si>
  <si>
    <t>protein kinase C, gamma</t>
  </si>
  <si>
    <t>dynamin 1</t>
  </si>
  <si>
    <t>protein kinase C, epsilon</t>
  </si>
  <si>
    <t>RIKEN cDNA 2610002M06 gene</t>
  </si>
  <si>
    <t>PTK2 protein tyrosine kinase 2 beta</t>
  </si>
  <si>
    <t>protein kinase, cAMP-dependent, regulatory subunit type II beta</t>
  </si>
  <si>
    <t>SRC proto-oncogene, non-receptor tyrosine kinase</t>
  </si>
  <si>
    <t>GNAI2</t>
  </si>
  <si>
    <t>Summed stats</t>
  </si>
  <si>
    <t>Prooved delta Calculation</t>
  </si>
  <si>
    <t>Matching Tendency</t>
  </si>
  <si>
    <t>Matching Clear Evidence Binary (Presence and Absence)</t>
  </si>
  <si>
    <t>Matching delta</t>
  </si>
  <si>
    <t>Sum Matching Tendency, Clear Evidence, delta</t>
  </si>
  <si>
    <t>human_beck_et_al_2017</t>
  </si>
  <si>
    <r>
      <t xml:space="preserve">Table S2: </t>
    </r>
    <r>
      <rPr>
        <b/>
        <sz val="11"/>
        <color theme="1"/>
        <rFont val="Calibri"/>
        <family val="2"/>
        <scheme val="minor"/>
      </rPr>
      <t xml:space="preserve">Dual RNAseq data of mouse and human platelets compared with 11 recent proteomic platelet studies. </t>
    </r>
    <r>
      <rPr>
        <sz val="11"/>
        <color theme="1"/>
        <rFont val="Calibri"/>
        <family val="2"/>
        <scheme val="minor"/>
      </rPr>
      <t>For estimating comparison, the abundance values of proteomic and transcriptomic studies were normalized by the median.  Hence, the suggested differences of transcriptomics was probed on its reproducibility in proteomic differences of mice and human according to the log2fold change. 1.) italic - genomic differences; 2.) genomic difference: 1 = only human; 2 = only mouse; 3.) the value NA indicates a protein, or transcript that was not detected and is defined for applying the color code 4.) data from plateletweb and Beck et al 2016 are binary and indicate wether a protein was detected or not 5.) the colorcode of log2fold values ranges between red and blue whereas the borders are -3 in red and 3 in blue. 0 is indicated bei white. 6.) 6.: red gene symbol are potential non-coding RNA; the detection limit here is stated for log2(protein abundance/median(protein abundance)) &lt;= -100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</si>
</sst>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6" x14ac:knownFonts="1">
    <font>
      <sz val="11"/>
      <color theme="1"/>
      <name val="Calibri"/>
      <family val="2"/>
      <scheme val="minor"/>
    </font>
    <font>
      <i/>
      <sz val="11"/>
      <color theme="1"/>
      <name val="Calibri"/>
      <family val="2"/>
      <scheme val="minor"/>
    </font>
    <font>
      <sz val="11"/>
      <color rgb="FFFF0000"/>
      <name val="Calibri"/>
      <family val="2"/>
      <scheme val="minor"/>
    </font>
    <font>
      <b/>
      <sz val="11"/>
      <color theme="1"/>
      <name val="Calibri"/>
      <family val="2"/>
      <scheme val="minor"/>
    </font>
    <font>
      <b/>
      <i/>
      <sz val="11"/>
      <color theme="1"/>
      <name val="Calibri"/>
      <family val="2"/>
      <scheme val="minor"/>
    </font>
    <font>
      <sz val="1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bgColor indexed="64"/>
      </patternFill>
    </fill>
  </fills>
  <borders count="21">
    <border>
      <left/>
      <right/>
      <top/>
      <bottom/>
      <diagonal/>
    </border>
    <border>
      <left style="medium">
        <color indexed="64"/>
      </left>
      <right style="medium">
        <color indexed="64"/>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83">
    <xf numFmtId="0" fontId="0" fillId="0" borderId="0" xfId="0"/>
    <xf numFmtId="0" fontId="0" fillId="0" borderId="0" xfId="0" applyAlignment="1">
      <alignment wrapText="1"/>
    </xf>
    <xf numFmtId="164" fontId="0" fillId="0" borderId="0" xfId="0" applyNumberFormat="1" applyAlignment="1">
      <alignment wrapText="1"/>
    </xf>
    <xf numFmtId="0" fontId="0" fillId="0" borderId="0" xfId="0" applyAlignment="1">
      <alignment horizontal="left" vertical="top" wrapText="1"/>
    </xf>
    <xf numFmtId="164" fontId="0" fillId="0" borderId="0" xfId="0" applyNumberFormat="1" applyAlignment="1">
      <alignment horizontal="left" vertical="top" wrapText="1"/>
    </xf>
    <xf numFmtId="0" fontId="1" fillId="0" borderId="0" xfId="0" applyFont="1"/>
    <xf numFmtId="164" fontId="0" fillId="0" borderId="0" xfId="0" applyNumberFormat="1" applyBorder="1" applyAlignment="1">
      <alignment horizontal="left" vertical="top" wrapText="1"/>
    </xf>
    <xf numFmtId="164" fontId="0" fillId="0" borderId="0" xfId="0" applyNumberFormat="1" applyBorder="1" applyAlignment="1">
      <alignment wrapText="1"/>
    </xf>
    <xf numFmtId="164" fontId="0" fillId="0" borderId="1" xfId="0" applyNumberFormat="1" applyBorder="1" applyAlignment="1">
      <alignment horizontal="left" vertical="top" wrapText="1"/>
    </xf>
    <xf numFmtId="164" fontId="1" fillId="0" borderId="1" xfId="0" applyNumberFormat="1" applyFont="1" applyBorder="1" applyAlignment="1">
      <alignment horizontal="left" vertical="top" wrapText="1"/>
    </xf>
    <xf numFmtId="164" fontId="1" fillId="0" borderId="0" xfId="0" applyNumberFormat="1" applyFont="1" applyBorder="1" applyAlignment="1">
      <alignment horizontal="left" vertical="top" wrapText="1"/>
    </xf>
    <xf numFmtId="164" fontId="0" fillId="0" borderId="0" xfId="0" applyNumberFormat="1" applyFont="1" applyFill="1" applyAlignment="1">
      <alignment horizontal="left" vertical="top" wrapText="1"/>
    </xf>
    <xf numFmtId="164" fontId="0" fillId="0" borderId="1" xfId="0" applyNumberFormat="1" applyFont="1" applyFill="1" applyBorder="1" applyAlignment="1">
      <alignment horizontal="left" vertical="top" wrapText="1"/>
    </xf>
    <xf numFmtId="0" fontId="0" fillId="0" borderId="0" xfId="0" applyFill="1"/>
    <xf numFmtId="0" fontId="1" fillId="0" borderId="0" xfId="0" applyFont="1" applyFill="1"/>
    <xf numFmtId="164" fontId="1" fillId="0" borderId="1" xfId="0" applyNumberFormat="1" applyFont="1" applyFill="1" applyBorder="1" applyAlignment="1">
      <alignment horizontal="left" vertical="top" wrapText="1"/>
    </xf>
    <xf numFmtId="164" fontId="0" fillId="0" borderId="0" xfId="0" applyNumberFormat="1" applyFont="1" applyFill="1" applyBorder="1" applyAlignment="1">
      <alignment horizontal="left" vertical="top" wrapText="1"/>
    </xf>
    <xf numFmtId="164" fontId="1" fillId="0" borderId="0" xfId="0" applyNumberFormat="1" applyFont="1" applyFill="1" applyBorder="1" applyAlignment="1">
      <alignment horizontal="left" vertical="top" wrapText="1"/>
    </xf>
    <xf numFmtId="164" fontId="0" fillId="0" borderId="0" xfId="0" applyNumberFormat="1" applyAlignment="1">
      <alignment horizontal="left" vertical="top"/>
    </xf>
    <xf numFmtId="164" fontId="3" fillId="0" borderId="8" xfId="0" applyNumberFormat="1" applyFont="1" applyBorder="1" applyAlignment="1">
      <alignment horizontal="center" vertical="center" wrapText="1"/>
    </xf>
    <xf numFmtId="164" fontId="3" fillId="0" borderId="1" xfId="0" applyNumberFormat="1" applyFont="1" applyBorder="1" applyAlignment="1">
      <alignment horizontal="left" vertical="top" wrapText="1"/>
    </xf>
    <xf numFmtId="164" fontId="3" fillId="0" borderId="1" xfId="0" applyNumberFormat="1" applyFont="1" applyFill="1" applyBorder="1" applyAlignment="1">
      <alignment horizontal="left" vertical="top" wrapText="1"/>
    </xf>
    <xf numFmtId="164" fontId="4" fillId="0" borderId="1" xfId="0" applyNumberFormat="1" applyFont="1" applyBorder="1" applyAlignment="1">
      <alignment horizontal="left" vertical="top" wrapText="1"/>
    </xf>
    <xf numFmtId="164" fontId="0" fillId="0" borderId="1" xfId="0" applyNumberFormat="1" applyFont="1" applyBorder="1" applyAlignment="1">
      <alignment horizontal="left" vertical="top" wrapText="1"/>
    </xf>
    <xf numFmtId="164" fontId="0" fillId="0" borderId="2" xfId="0" applyNumberFormat="1" applyBorder="1" applyAlignment="1">
      <alignment horizontal="left" vertical="top" wrapText="1"/>
    </xf>
    <xf numFmtId="164" fontId="1" fillId="0" borderId="0" xfId="0" applyNumberFormat="1" applyFont="1" applyBorder="1" applyAlignment="1">
      <alignment horizontal="left" vertical="top"/>
    </xf>
    <xf numFmtId="164" fontId="0" fillId="0" borderId="0" xfId="0" applyNumberFormat="1" applyFont="1" applyBorder="1" applyAlignment="1">
      <alignment horizontal="left" vertical="top" wrapText="1"/>
    </xf>
    <xf numFmtId="164" fontId="1" fillId="0" borderId="0" xfId="0" applyNumberFormat="1" applyFont="1" applyAlignment="1">
      <alignment horizontal="left" vertical="top" wrapText="1"/>
    </xf>
    <xf numFmtId="164" fontId="1" fillId="0" borderId="0" xfId="0" applyNumberFormat="1" applyFont="1" applyFill="1" applyAlignment="1">
      <alignment horizontal="left" vertical="top" wrapText="1"/>
    </xf>
    <xf numFmtId="164" fontId="0" fillId="0" borderId="0" xfId="0" applyNumberFormat="1" applyFont="1" applyAlignment="1">
      <alignment horizontal="left" vertical="top" wrapText="1"/>
    </xf>
    <xf numFmtId="164" fontId="0" fillId="0" borderId="0" xfId="0" applyNumberFormat="1" applyFont="1" applyAlignment="1">
      <alignment horizontal="left" vertical="top"/>
    </xf>
    <xf numFmtId="164" fontId="1" fillId="0" borderId="0" xfId="0" applyNumberFormat="1" applyFont="1" applyAlignment="1">
      <alignment horizontal="left" vertical="top"/>
    </xf>
    <xf numFmtId="0" fontId="0" fillId="0" borderId="0" xfId="0" applyFont="1"/>
    <xf numFmtId="164" fontId="1" fillId="2" borderId="0" xfId="0" applyNumberFormat="1" applyFont="1" applyFill="1" applyBorder="1" applyAlignment="1">
      <alignment horizontal="left" vertical="top" wrapText="1"/>
    </xf>
    <xf numFmtId="164" fontId="1" fillId="2" borderId="0" xfId="0" applyNumberFormat="1" applyFont="1" applyFill="1" applyAlignment="1">
      <alignment horizontal="left" vertical="top" wrapText="1"/>
    </xf>
    <xf numFmtId="164" fontId="0" fillId="0" borderId="0" xfId="0" applyNumberFormat="1" applyFont="1" applyBorder="1" applyAlignment="1">
      <alignment horizontal="left" vertical="top"/>
    </xf>
    <xf numFmtId="0" fontId="0" fillId="0" borderId="0" xfId="0" applyFont="1" applyFill="1"/>
    <xf numFmtId="164" fontId="0" fillId="2" borderId="0" xfId="0" applyNumberFormat="1" applyFont="1" applyFill="1" applyBorder="1" applyAlignment="1">
      <alignment horizontal="left" vertical="top" wrapText="1"/>
    </xf>
    <xf numFmtId="164" fontId="3" fillId="0" borderId="10" xfId="0" applyNumberFormat="1" applyFont="1" applyBorder="1" applyAlignment="1">
      <alignment horizontal="center" vertical="center" wrapText="1"/>
    </xf>
    <xf numFmtId="164" fontId="0" fillId="0" borderId="0" xfId="0" applyNumberFormat="1"/>
    <xf numFmtId="164" fontId="0" fillId="0" borderId="3" xfId="0" applyNumberFormat="1" applyBorder="1" applyAlignment="1">
      <alignment horizontal="left" vertical="top" wrapText="1"/>
    </xf>
    <xf numFmtId="164" fontId="0" fillId="0" borderId="12" xfId="0" applyNumberFormat="1" applyFont="1" applyBorder="1" applyAlignment="1">
      <alignment horizontal="left" vertical="top" wrapText="1"/>
    </xf>
    <xf numFmtId="164" fontId="0" fillId="0" borderId="15" xfId="0" applyNumberFormat="1" applyBorder="1" applyAlignment="1">
      <alignment horizontal="left" vertical="top" wrapText="1"/>
    </xf>
    <xf numFmtId="164" fontId="1" fillId="0" borderId="12" xfId="0" applyNumberFormat="1" applyFont="1" applyBorder="1" applyAlignment="1">
      <alignment horizontal="left" vertical="top" wrapText="1"/>
    </xf>
    <xf numFmtId="164" fontId="1" fillId="0" borderId="16" xfId="0" applyNumberFormat="1" applyFont="1" applyFill="1" applyBorder="1" applyAlignment="1">
      <alignment horizontal="left" vertical="top" wrapText="1"/>
    </xf>
    <xf numFmtId="164" fontId="1" fillId="0" borderId="12" xfId="0" applyNumberFormat="1" applyFont="1" applyFill="1" applyBorder="1" applyAlignment="1">
      <alignment horizontal="left" vertical="top" wrapText="1"/>
    </xf>
    <xf numFmtId="164" fontId="0" fillId="0" borderId="12" xfId="0" applyNumberFormat="1" applyFont="1" applyFill="1" applyBorder="1" applyAlignment="1">
      <alignment horizontal="left" vertical="top" wrapText="1"/>
    </xf>
    <xf numFmtId="164" fontId="1" fillId="0" borderId="18" xfId="0" applyNumberFormat="1" applyFont="1" applyBorder="1" applyAlignment="1">
      <alignment horizontal="left" vertical="top" wrapText="1"/>
    </xf>
    <xf numFmtId="164" fontId="1" fillId="2" borderId="1" xfId="0" applyNumberFormat="1" applyFont="1" applyFill="1" applyBorder="1" applyAlignment="1">
      <alignment horizontal="left" vertical="top" wrapText="1"/>
    </xf>
    <xf numFmtId="164" fontId="0" fillId="2" borderId="1" xfId="0" applyNumberFormat="1" applyFont="1" applyFill="1" applyBorder="1" applyAlignment="1">
      <alignment horizontal="left" vertical="top" wrapText="1"/>
    </xf>
    <xf numFmtId="164" fontId="1" fillId="0" borderId="20" xfId="0" applyNumberFormat="1" applyFont="1" applyBorder="1" applyAlignment="1">
      <alignment horizontal="left" vertical="top" wrapText="1"/>
    </xf>
    <xf numFmtId="164" fontId="0" fillId="0" borderId="0" xfId="0" applyNumberFormat="1" applyBorder="1" applyAlignment="1">
      <alignment horizontal="left" vertical="top" wrapText="1"/>
    </xf>
    <xf numFmtId="164" fontId="0" fillId="0" borderId="0" xfId="0" applyNumberFormat="1" applyFont="1"/>
    <xf numFmtId="164" fontId="0" fillId="0" borderId="0" xfId="0" applyNumberFormat="1" applyFill="1"/>
    <xf numFmtId="164" fontId="0" fillId="0" borderId="13" xfId="0" applyNumberFormat="1" applyBorder="1" applyAlignment="1">
      <alignment horizontal="left" vertical="top" wrapText="1"/>
    </xf>
    <xf numFmtId="164" fontId="0" fillId="0" borderId="14" xfId="0" applyNumberFormat="1" applyBorder="1" applyAlignment="1">
      <alignment horizontal="left" vertical="top" wrapText="1"/>
    </xf>
    <xf numFmtId="164" fontId="0" fillId="0" borderId="19" xfId="0" applyNumberFormat="1" applyBorder="1" applyAlignment="1">
      <alignment horizontal="left" vertical="top" wrapText="1"/>
    </xf>
    <xf numFmtId="164" fontId="0" fillId="0" borderId="0" xfId="0" applyNumberFormat="1" applyAlignment="1">
      <alignment vertical="center" wrapText="1"/>
    </xf>
    <xf numFmtId="164" fontId="2" fillId="0" borderId="0" xfId="0" applyNumberFormat="1" applyFont="1" applyBorder="1" applyAlignment="1">
      <alignment horizontal="left" vertical="top" wrapText="1"/>
    </xf>
    <xf numFmtId="164" fontId="2" fillId="0" borderId="0" xfId="0" applyNumberFormat="1" applyFont="1" applyAlignment="1">
      <alignment horizontal="left" vertical="top" wrapText="1"/>
    </xf>
    <xf numFmtId="164" fontId="5" fillId="0" borderId="0" xfId="0" applyNumberFormat="1" applyFont="1" applyBorder="1" applyAlignment="1">
      <alignment horizontal="left" vertical="top" wrapText="1"/>
    </xf>
    <xf numFmtId="164" fontId="0" fillId="0" borderId="4" xfId="0" applyNumberFormat="1" applyBorder="1" applyAlignment="1">
      <alignment horizontal="left" vertical="top" wrapText="1"/>
    </xf>
    <xf numFmtId="164" fontId="0" fillId="0" borderId="5" xfId="0" applyNumberFormat="1" applyBorder="1" applyAlignment="1">
      <alignment horizontal="left" vertical="top" wrapText="1"/>
    </xf>
    <xf numFmtId="164" fontId="0" fillId="0" borderId="6" xfId="0" applyNumberFormat="1" applyBorder="1" applyAlignment="1">
      <alignment horizontal="left" vertical="top" wrapText="1"/>
    </xf>
    <xf numFmtId="164" fontId="0" fillId="0" borderId="2" xfId="0" applyNumberFormat="1" applyFont="1" applyBorder="1" applyAlignment="1">
      <alignment horizontal="left" vertical="top" wrapText="1"/>
    </xf>
    <xf numFmtId="164" fontId="0" fillId="0" borderId="7" xfId="0" applyNumberFormat="1" applyBorder="1" applyAlignment="1">
      <alignment horizontal="left" vertical="top" wrapText="1"/>
    </xf>
    <xf numFmtId="164" fontId="0" fillId="0" borderId="0" xfId="0" applyNumberFormat="1" applyBorder="1" applyAlignment="1">
      <alignment horizontal="left" vertical="top" wrapText="1"/>
    </xf>
    <xf numFmtId="164" fontId="0" fillId="0" borderId="5" xfId="0" applyNumberFormat="1" applyFont="1" applyFill="1" applyBorder="1" applyAlignment="1">
      <alignment horizontal="left" vertical="top" wrapText="1"/>
    </xf>
    <xf numFmtId="164" fontId="5" fillId="0" borderId="4" xfId="0" applyNumberFormat="1" applyFont="1" applyBorder="1" applyAlignment="1">
      <alignment horizontal="left" vertical="top" wrapText="1"/>
    </xf>
    <xf numFmtId="164" fontId="0" fillId="0" borderId="6" xfId="0" applyNumberFormat="1" applyFont="1" applyFill="1" applyBorder="1" applyAlignment="1">
      <alignment horizontal="left" vertical="top" wrapText="1"/>
    </xf>
    <xf numFmtId="164" fontId="1" fillId="0" borderId="6" xfId="0" applyNumberFormat="1" applyFont="1" applyFill="1" applyBorder="1" applyAlignment="1">
      <alignment horizontal="left" vertical="top" wrapText="1"/>
    </xf>
    <xf numFmtId="164" fontId="1" fillId="0" borderId="7" xfId="0" applyNumberFormat="1" applyFont="1" applyFill="1" applyBorder="1" applyAlignment="1">
      <alignment horizontal="left" vertical="top" wrapText="1"/>
    </xf>
    <xf numFmtId="164" fontId="0" fillId="0" borderId="17" xfId="0" applyNumberFormat="1" applyFont="1" applyBorder="1" applyAlignment="1">
      <alignment horizontal="left" vertical="top" wrapText="1"/>
    </xf>
    <xf numFmtId="164" fontId="0" fillId="0" borderId="18" xfId="0" applyNumberFormat="1" applyFont="1" applyBorder="1" applyAlignment="1">
      <alignment horizontal="left" vertical="top" wrapText="1"/>
    </xf>
    <xf numFmtId="164" fontId="1" fillId="2" borderId="18" xfId="0" applyNumberFormat="1" applyFont="1" applyFill="1" applyBorder="1" applyAlignment="1">
      <alignment horizontal="left" vertical="top" wrapText="1"/>
    </xf>
    <xf numFmtId="0" fontId="0" fillId="3" borderId="0" xfId="0" applyFill="1"/>
    <xf numFmtId="0" fontId="1" fillId="3" borderId="0" xfId="0" applyFont="1" applyFill="1"/>
    <xf numFmtId="0" fontId="0" fillId="3" borderId="0" xfId="0" applyFont="1" applyFill="1"/>
    <xf numFmtId="164" fontId="3" fillId="0" borderId="9" xfId="0" applyNumberFormat="1" applyFont="1" applyBorder="1" applyAlignment="1">
      <alignment horizontal="center" vertical="center" wrapText="1"/>
    </xf>
    <xf numFmtId="164" fontId="3" fillId="0" borderId="10" xfId="0" applyNumberFormat="1" applyFont="1" applyBorder="1" applyAlignment="1">
      <alignment horizontal="center" vertical="center" wrapText="1"/>
    </xf>
    <xf numFmtId="164" fontId="3" fillId="0" borderId="11" xfId="0" applyNumberFormat="1" applyFont="1" applyBorder="1" applyAlignment="1">
      <alignment horizontal="center" vertical="center" wrapText="1"/>
    </xf>
    <xf numFmtId="164" fontId="0" fillId="0" borderId="12" xfId="0" applyNumberFormat="1" applyBorder="1" applyAlignment="1">
      <alignment horizontal="left" vertical="top" wrapText="1"/>
    </xf>
    <xf numFmtId="164" fontId="0" fillId="0" borderId="0" xfId="0" applyNumberFormat="1" applyBorder="1" applyAlignment="1">
      <alignment horizontal="left" vertical="top" wrapText="1"/>
    </xf>
  </cellXfs>
  <cellStyles count="1">
    <cellStyle name="Standard" xfId="0" builtinId="0"/>
  </cellStyles>
  <dxfs count="37">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b val="0"/>
        <i/>
        <strike val="0"/>
        <condense val="0"/>
        <extend val="0"/>
        <outline val="0"/>
        <shadow val="0"/>
        <u val="none"/>
        <vertAlign val="baseline"/>
        <sz val="11"/>
        <color theme="1"/>
        <name val="Calibri"/>
        <scheme val="minor"/>
      </font>
      <numFmt numFmtId="164" formatCode="0.0000"/>
      <fill>
        <patternFill patternType="none">
          <fgColor indexed="64"/>
          <bgColor auto="1"/>
        </patternFill>
      </fill>
      <alignment horizontal="left" vertical="top" textRotation="0" wrapText="1" indent="0" justifyLastLine="0" shrinkToFit="0" readingOrder="0"/>
      <border diagonalUp="0" diagonalDown="0">
        <left/>
        <right style="medium">
          <color indexed="64"/>
        </right>
        <top/>
        <bottom/>
        <vertical/>
        <horizontal/>
      </border>
    </dxf>
    <dxf>
      <font>
        <b val="0"/>
        <i/>
        <strike val="0"/>
        <condense val="0"/>
        <extend val="0"/>
        <outline val="0"/>
        <shadow val="0"/>
        <u val="none"/>
        <vertAlign val="baseline"/>
        <sz val="11"/>
        <color theme="1"/>
        <name val="Calibri"/>
        <scheme val="minor"/>
      </font>
      <numFmt numFmtId="164" formatCode="0.0000"/>
      <alignment horizontal="left" vertical="top" textRotation="0" wrapText="1" indent="0" justifyLastLine="0" shrinkToFit="0" readingOrder="0"/>
      <border diagonalUp="0" diagonalDown="0">
        <left style="medium">
          <color indexed="64"/>
        </left>
        <right style="medium">
          <color indexed="64"/>
        </right>
        <top/>
        <bottom/>
        <vertical/>
        <horizontal/>
      </border>
    </dxf>
    <dxf>
      <font>
        <b val="0"/>
        <i/>
        <strike val="0"/>
        <condense val="0"/>
        <extend val="0"/>
        <outline val="0"/>
        <shadow val="0"/>
        <u val="none"/>
        <vertAlign val="baseline"/>
        <sz val="11"/>
        <color theme="1"/>
        <name val="Calibri"/>
        <scheme val="minor"/>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border diagonalUp="0" diagonalDown="0">
        <left style="medium">
          <color indexed="64"/>
        </left>
        <right/>
        <top/>
        <bottom/>
        <vertical/>
        <horizontal/>
      </border>
    </dxf>
    <dxf>
      <font>
        <b val="0"/>
        <i/>
      </font>
      <numFmt numFmtId="164" formatCode="0.0000"/>
      <alignment horizontal="left" vertical="top" textRotation="0" wrapText="1" indent="0" justifyLastLine="0" shrinkToFit="0" readingOrder="0"/>
    </dxf>
    <dxf>
      <font>
        <b val="0"/>
        <i/>
      </font>
      <numFmt numFmtId="164" formatCode="0.0000"/>
      <alignment horizontal="left" vertical="top" textRotation="0" wrapText="1" indent="0" justifyLastLine="0" shrinkToFit="0" readingOrder="0"/>
    </dxf>
    <dxf>
      <font>
        <b val="0"/>
        <i/>
      </font>
      <numFmt numFmtId="164" formatCode="0.0000"/>
      <alignment horizontal="left" vertical="top" textRotation="0" wrapText="1" indent="0" justifyLastLine="0" shrinkToFit="0" readingOrder="0"/>
    </dxf>
    <dxf>
      <font>
        <b val="0"/>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border diagonalUp="0" diagonalDown="0">
        <left style="medium">
          <color indexed="64"/>
        </left>
        <right style="medium">
          <color indexed="64"/>
        </right>
        <top/>
        <bottom/>
      </border>
    </dxf>
    <dxf>
      <font>
        <i/>
      </font>
      <numFmt numFmtId="164" formatCode="0.0000"/>
      <alignment horizontal="left" vertical="top" textRotation="0" wrapText="0"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i/>
      </font>
      <numFmt numFmtId="164" formatCode="0.0000"/>
      <alignment horizontal="left" vertical="top" textRotation="0" wrapText="1" indent="0" justifyLastLine="0" shrinkToFit="0" readingOrder="0"/>
    </dxf>
    <dxf>
      <font>
        <b/>
      </font>
      <numFmt numFmtId="164" formatCode="0.0000"/>
      <alignment horizontal="left" vertical="top" textRotation="0" wrapText="1" indent="0" justifyLastLine="0" shrinkToFit="0" readingOrder="0"/>
      <border diagonalUp="0" diagonalDown="0">
        <left style="medium">
          <color indexed="64"/>
        </left>
        <right style="medium">
          <color indexed="64"/>
        </right>
        <top/>
        <bottom/>
      </border>
    </dxf>
    <dxf>
      <numFmt numFmtId="164" formatCode="0.0000"/>
      <alignment horizontal="left" vertical="top" textRotation="0" wrapText="1" indent="0" justifyLastLine="0" shrinkToFit="0" readingOrder="0"/>
    </dxf>
    <dxf>
      <numFmt numFmtId="164" formatCode="0.0000"/>
    </dxf>
    <dxf>
      <numFmt numFmtId="164" formatCode="0.0000"/>
      <alignment horizontal="left" vertical="top" textRotation="0" wrapText="1" indent="0" justifyLastLine="0" shrinkToFit="0" readingOrder="0"/>
    </dxf>
    <dxf>
      <numFmt numFmtId="164" formatCode="0.0000"/>
      <alignment horizontal="left" vertical="top" textRotation="0" wrapText="1" indent="0" justifyLastLine="0" shrinkToFit="0" readingOrder="0"/>
    </dxf>
    <dxf>
      <numFmt numFmtId="164" formatCode="0.0000"/>
      <alignment horizontal="left" vertical="top" textRotation="0" wrapText="1" indent="0" justifyLastLine="0" shrinkToFit="0" readingOrder="0"/>
    </dxf>
    <dxf>
      <numFmt numFmtId="164" formatCode="0.0000"/>
      <alignment horizontal="left" vertical="top" textRotation="0" wrapText="1" indent="0" justifyLastLine="0" shrinkToFit="0" readingOrder="0"/>
    </dxf>
    <dxf>
      <numFmt numFmtId="164" formatCode="0.0000"/>
      <alignment horizontal="left"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eDaten_1" connectionId="6" xr16:uid="{00000000-0016-0000-0000-000000000000}" autoFormatId="16" applyNumberFormats="0" applyBorderFormats="0" applyFontFormats="0" applyPatternFormats="0" applyAlignmentFormats="0" applyWidthHeightFormats="0">
  <queryTableRefresh nextId="49" unboundColumnsRight="19">
    <queryTableFields count="35">
      <queryTableField id="1" name="gene_name" tableColumnId="1"/>
      <queryTableField id="2" name="description" tableColumnId="2"/>
      <queryTableField id="3" name="genomic_difference" tableColumnId="3"/>
      <queryTableField id="18" dataBound="0" tableColumnId="18"/>
      <queryTableField id="4" name="rpkm_delta" tableColumnId="4"/>
      <queryTableField id="5" name="human_log2" tableColumnId="5"/>
      <queryTableField id="6" name="plateletweb_evidence" tableColumnId="6"/>
      <queryTableField id="7" name="human_burkhardt_2012_log2" tableColumnId="7"/>
      <queryTableField id="8" name="human_beck_et_al_2016" tableColumnId="8"/>
      <queryTableField id="9" name="human_sabrkhany_et_al_2018_log2" tableColumnId="9"/>
      <queryTableField id="10" name="human_trugilho_et_al_2017_log2" tableColumnId="10"/>
      <queryTableField id="11" name="human_solari_et_al_2016_log2" tableColumnId="11"/>
      <queryTableField id="12" name="human_zufferey_et_al_2014_log2" tableColumnId="12"/>
      <queryTableField id="13" name="human_rijkers_et_al_2017_log2" tableColumnId="13"/>
      <queryTableField id="14" name="mouse_log2" tableColumnId="14"/>
      <queryTableField id="15" name="mouse_zeiler_2014_log2" tableColumnId="15"/>
      <queryTableField id="24" dataBound="0" tableColumnId="17"/>
      <queryTableField id="25" dataBound="0" tableColumnId="19"/>
      <queryTableField id="27" dataBound="0" tableColumnId="21"/>
      <queryTableField id="28" dataBound="0" tableColumnId="22"/>
      <queryTableField id="29" dataBound="0" tableColumnId="23"/>
      <queryTableField id="30" dataBound="0" tableColumnId="24"/>
      <queryTableField id="31" dataBound="0" tableColumnId="25"/>
      <queryTableField id="32" dataBound="0" tableColumnId="26"/>
      <queryTableField id="33" dataBound="0" tableColumnId="27"/>
      <queryTableField id="34" dataBound="0" tableColumnId="28"/>
      <queryTableField id="35" dataBound="0" tableColumnId="29"/>
      <queryTableField id="43" dataBound="0" tableColumnId="37"/>
      <queryTableField id="44" dataBound="0" tableColumnId="38"/>
      <queryTableField id="47" dataBound="0" tableColumnId="41"/>
      <queryTableField id="38" dataBound="0" tableColumnId="32"/>
      <queryTableField id="39" dataBound="0" tableColumnId="33"/>
      <queryTableField id="40" dataBound="0" tableColumnId="34"/>
      <queryTableField id="42" dataBound="0" tableColumnId="36"/>
      <queryTableField id="45" dataBound="0" tableColumnId="39"/>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prooved_differences_log2_sql_export_V2__4" displayName="prooved_differences_log2_sql_export_V2__4" ref="A3:AI102" tableType="queryTable" totalsRowShown="0" headerRowDxfId="36" dataDxfId="35">
  <autoFilter ref="A3:AI102" xr:uid="{00000000-0009-0000-0100-000007000000}"/>
  <sortState xmlns:xlrd2="http://schemas.microsoft.com/office/spreadsheetml/2017/richdata2" ref="A4:AI102">
    <sortCondition descending="1" ref="AC4:AC102"/>
  </sortState>
  <tableColumns count="35">
    <tableColumn id="1" xr3:uid="{00000000-0010-0000-0000-000001000000}" uniqueName="1" name="gene symbol" queryTableFieldId="1" dataDxfId="34"/>
    <tableColumn id="2" xr3:uid="{00000000-0010-0000-0000-000002000000}" uniqueName="2" name="gene name" queryTableFieldId="2" dataDxfId="33"/>
    <tableColumn id="3" xr3:uid="{00000000-0010-0000-0000-000003000000}" uniqueName="3" name="genomic difference" queryTableFieldId="3" dataDxfId="32"/>
    <tableColumn id="18" xr3:uid="{00000000-0010-0000-0000-000012000000}" uniqueName="18" name="neighbour degree" queryTableFieldId="18" dataDxfId="31"/>
    <tableColumn id="4" xr3:uid="{00000000-0010-0000-0000-000004000000}" uniqueName="4" name="RPKM delta" queryTableFieldId="4" dataDxfId="30"/>
    <tableColumn id="5" xr3:uid="{00000000-0010-0000-0000-000005000000}" uniqueName="5" name="human_rowley_et_al_2012_log2" queryTableFieldId="5" dataDxfId="29"/>
    <tableColumn id="6" xr3:uid="{00000000-0010-0000-0000-000006000000}" uniqueName="6" name="plateletweb_current_version" queryTableFieldId="6" dataDxfId="28"/>
    <tableColumn id="7" xr3:uid="{00000000-0010-0000-0000-000007000000}" uniqueName="7" name="human_burkhart_2012_log2" queryTableFieldId="7" dataDxfId="27"/>
    <tableColumn id="8" xr3:uid="{00000000-0010-0000-0000-000008000000}" uniqueName="8" name="human_beck_et_al_2017" queryTableFieldId="8" dataDxfId="26"/>
    <tableColumn id="9" xr3:uid="{00000000-0010-0000-0000-000009000000}" uniqueName="9" name="human_sabrkhany_et_al_2018_log2" queryTableFieldId="9" dataDxfId="25"/>
    <tableColumn id="10" xr3:uid="{00000000-0010-0000-0000-00000A000000}" uniqueName="10" name="human_trugilho_et_al_2017_log2" queryTableFieldId="10" dataDxfId="24"/>
    <tableColumn id="11" xr3:uid="{00000000-0010-0000-0000-00000B000000}" uniqueName="11" name="human_solari_et_al_2016_log2" queryTableFieldId="11" dataDxfId="23"/>
    <tableColumn id="12" xr3:uid="{00000000-0010-0000-0000-00000C000000}" uniqueName="12" name="human_zufferey_et_al_2014_log2" queryTableFieldId="12" dataDxfId="22"/>
    <tableColumn id="13" xr3:uid="{00000000-0010-0000-0000-00000D000000}" uniqueName="13" name="human_rijkers_et_al_2017_log2" queryTableFieldId="13" dataDxfId="21"/>
    <tableColumn id="14" xr3:uid="{00000000-0010-0000-0000-00000E000000}" uniqueName="14" name="mouse_rowley_et_al_2012_log2" queryTableFieldId="14" dataDxfId="20"/>
    <tableColumn id="15" xr3:uid="{00000000-0010-0000-0000-00000F000000}" uniqueName="15" name="mouse_zeiler_et_al_2014_log2" queryTableFieldId="15" dataDxfId="19"/>
    <tableColumn id="17" xr3:uid="{00000000-0010-0000-0000-000011000000}" uniqueName="17" name="mouse_hurtado_et_al_2019_log2" queryTableFieldId="24" dataDxfId="18"/>
    <tableColumn id="19" xr3:uid="{00000000-0010-0000-0000-000013000000}" uniqueName="19" name="mouse_nyggard_et_al_2017_log2" queryTableFieldId="25" dataDxfId="17"/>
    <tableColumn id="21" xr3:uid="{00000000-0010-0000-0000-000015000000}" uniqueName="21" name="malmstroem_et_al_2016_log2" queryTableFieldId="27" dataDxfId="16"/>
    <tableColumn id="22" xr3:uid="{00000000-0010-0000-0000-000016000000}" uniqueName="22" name="Human Transcriptom" queryTableFieldId="28" dataDxfId="15"/>
    <tableColumn id="23" xr3:uid="{00000000-0010-0000-0000-000017000000}" uniqueName="23" name="Mouse Transciptom" queryTableFieldId="29" dataDxfId="14"/>
    <tableColumn id="24" xr3:uid="{00000000-0010-0000-0000-000018000000}" uniqueName="24" name="Max Human Proteom" queryTableFieldId="30" dataDxfId="13">
      <calculatedColumnFormula>MAX(H4,J4,K4,L4,M4,N4)</calculatedColumnFormula>
    </tableColumn>
    <tableColumn id="25" xr3:uid="{00000000-0010-0000-0000-000019000000}" uniqueName="25" name="Max Mouse Proteom" queryTableFieldId="31" dataDxfId="12">
      <calculatedColumnFormula>MAX(prooved_differences_log2_sql_export_V2__4[[#This Row],[mouse_zeiler_et_al_2014_log2]:[malmstroem_et_al_2016_log2]])</calculatedColumnFormula>
    </tableColumn>
    <tableColumn id="26" xr3:uid="{00000000-0010-0000-0000-00001A000000}" uniqueName="26" name="Compare Transcriptomic" queryTableFieldId="32" dataDxfId="11">
      <calculatedColumnFormula>IF(prooved_differences_log2_sql_export_V2__4[[#This Row],[Human Transcriptom]]&gt;prooved_differences_log2_sql_export_V2__4[[#This Row],[Mouse Transciptom]],1,-1)</calculatedColumnFormula>
    </tableColumn>
    <tableColumn id="27" xr3:uid="{00000000-0010-0000-0000-00001B000000}" uniqueName="27" name="Compare Proteomic" queryTableFieldId="33" dataDxfId="10">
      <calculatedColumnFormula>IF(prooved_differences_log2_sql_export_V2__4[[#This Row],[Max Human Proteom]]&gt;prooved_differences_log2_sql_export_V2__4[[#This Row],[Max Mouse Proteom]],1,-1)</calculatedColumnFormula>
    </tableColumn>
    <tableColumn id="28" xr3:uid="{00000000-0010-0000-0000-00001C000000}" uniqueName="28" name="Matching Tendency" queryTableFieldId="34" dataDxfId="9">
      <calculatedColumnFormula>IF(prooved_differences_log2_sql_export_V2__4[[#This Row],[Compare Transcriptomic]]=prooved_differences_log2_sql_export_V2__4[[#This Row],[Compare Proteomic]],1,-1)</calculatedColumnFormula>
    </tableColumn>
    <tableColumn id="29" xr3:uid="{00000000-0010-0000-0000-00001D000000}" uniqueName="29" name="Matching Clear Evidence Binary (Presence and Absence)" queryTableFieldId="35" dataDxfId="8">
      <calculatedColumnFormula>SUM(prooved_differences_log2_sql_export_V2__4[Matching Tendency])</calculatedColumnFormula>
    </tableColumn>
    <tableColumn id="37" xr3:uid="{00000000-0010-0000-0000-000025000000}" uniqueName="37" name="Matching delta" queryTableFieldId="43" dataDxfId="7"/>
    <tableColumn id="38" xr3:uid="{00000000-0010-0000-0000-000026000000}" uniqueName="38" name="Sum Matching Tendency, Clear Evidence, delta" queryTableFieldId="44" dataDxfId="6">
      <calculatedColumnFormula>SUM(prooved_differences_log2_sql_export_V2__4[[#This Row],[Matching Tendency]:[Matching delta]])</calculatedColumnFormula>
    </tableColumn>
    <tableColumn id="41" xr3:uid="{00000000-0010-0000-0000-000029000000}" uniqueName="41" name="Summed stats" queryTableFieldId="47" dataDxfId="5">
      <calculatedColumnFormula>SUM(prooved_differences_log2_sql_export_V2__4[Sum Matching Tendency, Clear Evidence, delta])</calculatedColumnFormula>
    </tableColumn>
    <tableColumn id="32" xr3:uid="{00000000-0010-0000-0000-000020000000}" uniqueName="32" name="delta Human and Mouse Transcriptom" queryTableFieldId="38" dataDxfId="4">
      <calculatedColumnFormula>prooved_differences_log2_sql_export_V2__4[[#This Row],[Human Transcriptom]]-prooved_differences_log2_sql_export_V2__4[[#This Row],[Mouse Transciptom]]</calculatedColumnFormula>
    </tableColumn>
    <tableColumn id="33" xr3:uid="{00000000-0010-0000-0000-000021000000}" uniqueName="33" name="delta Human and Mouse Proteom" queryTableFieldId="39" dataDxfId="3">
      <calculatedColumnFormula>prooved_differences_log2_sql_export_V2__4[[#This Row],[Max Human Proteom]]-prooved_differences_log2_sql_export_V2__4[[#This Row],[Max Mouse Proteom]]</calculatedColumnFormula>
    </tableColumn>
    <tableColumn id="34" xr3:uid="{00000000-0010-0000-0000-000022000000}" uniqueName="34" name="ABS(delta Transcriptom  - delta Proteom)" queryTableFieldId="40" dataDxfId="2">
      <calculatedColumnFormula>ABS(prooved_differences_log2_sql_export_V2__4[[#This Row],[delta Human and Mouse Transcriptom]]-prooved_differences_log2_sql_export_V2__4[[#This Row],[delta Human and Mouse Proteom]])</calculatedColumnFormula>
    </tableColumn>
    <tableColumn id="36" xr3:uid="{00000000-0010-0000-0000-000024000000}" uniqueName="36" name="Prooved delta Calculation" queryTableFieldId="42" dataDxfId="1">
      <calculatedColumnFormula>(1-(prooved_differences_log2_sql_export_V2__4[[#This Row],[delta Human and Mouse Proteom]]/MAX(prooved_differences_log2_sql_export_V2__4[ABS(delta Transcriptom  - delta Proteom)])))*2-1</calculatedColumnFormula>
    </tableColumn>
    <tableColumn id="39" xr3:uid="{00000000-0010-0000-0000-000027000000}" uniqueName="39" name="Max(ABS(delta transcriptom -Proteom" queryTableFieldId="45" dataDxfId="0">
      <calculatedColumnFormula>MAX(AH4:AH54)</calculatedColumnFormula>
    </tableColumn>
  </tableColumns>
  <tableStyleInfo name="TableStyleMedium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14"/>
  <sheetViews>
    <sheetView tabSelected="1" zoomScaleNormal="100" workbookViewId="0">
      <selection sqref="A1:S1"/>
    </sheetView>
  </sheetViews>
  <sheetFormatPr baseColWidth="10" defaultRowHeight="15" x14ac:dyDescent="0.25"/>
  <cols>
    <col min="1" max="1" width="13.7109375" style="1" bestFit="1" customWidth="1"/>
    <col min="2" max="2" width="81.140625" style="1" bestFit="1" customWidth="1"/>
    <col min="3" max="3" width="21.42578125" style="2" bestFit="1" customWidth="1"/>
    <col min="4" max="4" width="21.42578125" style="2" customWidth="1"/>
    <col min="5" max="5" width="16.42578125" style="2" bestFit="1" customWidth="1"/>
    <col min="6" max="6" width="30.7109375" style="7" customWidth="1"/>
    <col min="7" max="14" width="20.7109375" style="7" customWidth="1"/>
    <col min="15" max="15" width="30.7109375" style="7" customWidth="1"/>
    <col min="16" max="19" width="20.7109375" customWidth="1"/>
    <col min="20" max="23" width="20.7109375" style="32" customWidth="1"/>
    <col min="24" max="30" width="20.7109375" customWidth="1"/>
    <col min="31" max="35" width="20.7109375" hidden="1" customWidth="1"/>
    <col min="36" max="38" width="20.7109375" customWidth="1"/>
  </cols>
  <sheetData>
    <row r="1" spans="1:35" ht="54.75" customHeight="1" thickBot="1" x14ac:dyDescent="0.3">
      <c r="A1" s="81" t="s">
        <v>239</v>
      </c>
      <c r="B1" s="82"/>
      <c r="C1" s="82"/>
      <c r="D1" s="82"/>
      <c r="E1" s="82"/>
      <c r="F1" s="82"/>
      <c r="G1" s="82"/>
      <c r="H1" s="82"/>
      <c r="I1" s="82"/>
      <c r="J1" s="82"/>
      <c r="K1" s="82"/>
      <c r="L1" s="82"/>
      <c r="M1" s="82"/>
      <c r="N1" s="82"/>
      <c r="O1" s="82"/>
      <c r="P1" s="82"/>
      <c r="Q1" s="82"/>
      <c r="R1" s="82"/>
      <c r="S1" s="82"/>
      <c r="T1" s="52"/>
      <c r="U1" s="52"/>
      <c r="V1" s="52"/>
      <c r="W1" s="52"/>
      <c r="X1" s="39"/>
      <c r="Y1" s="39"/>
      <c r="Z1" s="39"/>
      <c r="AA1" s="39"/>
      <c r="AB1" s="39"/>
      <c r="AC1" s="53"/>
      <c r="AD1" s="39"/>
      <c r="AE1" s="39"/>
      <c r="AF1" s="39"/>
      <c r="AG1" s="39"/>
      <c r="AH1" s="39"/>
      <c r="AI1" s="39"/>
    </row>
    <row r="2" spans="1:35" ht="78.75" customHeight="1" thickBot="1" x14ac:dyDescent="0.3">
      <c r="A2" s="78" t="s">
        <v>190</v>
      </c>
      <c r="B2" s="79"/>
      <c r="C2" s="79"/>
      <c r="D2" s="79"/>
      <c r="E2" s="80"/>
      <c r="F2" s="38" t="s">
        <v>187</v>
      </c>
      <c r="G2" s="78" t="s">
        <v>188</v>
      </c>
      <c r="H2" s="79"/>
      <c r="I2" s="79"/>
      <c r="J2" s="79"/>
      <c r="K2" s="79"/>
      <c r="L2" s="79"/>
      <c r="M2" s="79"/>
      <c r="N2" s="80"/>
      <c r="O2" s="19" t="s">
        <v>186</v>
      </c>
      <c r="P2" s="78" t="s">
        <v>189</v>
      </c>
      <c r="Q2" s="79"/>
      <c r="R2" s="79"/>
      <c r="S2" s="80"/>
      <c r="T2" s="78" t="s">
        <v>205</v>
      </c>
      <c r="U2" s="79"/>
      <c r="V2" s="79"/>
      <c r="W2" s="79"/>
      <c r="X2" s="79"/>
      <c r="Y2" s="79"/>
      <c r="Z2" s="79"/>
      <c r="AA2" s="79"/>
      <c r="AB2" s="79"/>
      <c r="AC2" s="79"/>
      <c r="AD2" s="79"/>
      <c r="AE2" s="79"/>
      <c r="AF2" s="79"/>
      <c r="AG2" s="79"/>
      <c r="AH2" s="79"/>
      <c r="AI2" s="80"/>
    </row>
    <row r="3" spans="1:35" ht="60" x14ac:dyDescent="0.25">
      <c r="A3" s="4" t="s">
        <v>162</v>
      </c>
      <c r="B3" s="4" t="s">
        <v>212</v>
      </c>
      <c r="C3" s="4" t="s">
        <v>180</v>
      </c>
      <c r="D3" s="4" t="s">
        <v>185</v>
      </c>
      <c r="E3" s="4" t="s">
        <v>179</v>
      </c>
      <c r="F3" s="20" t="s">
        <v>181</v>
      </c>
      <c r="G3" s="6" t="s">
        <v>161</v>
      </c>
      <c r="H3" s="6" t="s">
        <v>184</v>
      </c>
      <c r="I3" s="6" t="s">
        <v>238</v>
      </c>
      <c r="J3" s="6" t="s">
        <v>156</v>
      </c>
      <c r="K3" s="6" t="s">
        <v>157</v>
      </c>
      <c r="L3" s="6" t="s">
        <v>158</v>
      </c>
      <c r="M3" s="6" t="s">
        <v>159</v>
      </c>
      <c r="N3" s="6" t="s">
        <v>160</v>
      </c>
      <c r="O3" s="23" t="s">
        <v>182</v>
      </c>
      <c r="P3" s="6" t="s">
        <v>183</v>
      </c>
      <c r="Q3" s="6" t="s">
        <v>198</v>
      </c>
      <c r="R3" s="6" t="s">
        <v>199</v>
      </c>
      <c r="S3" s="6" t="s">
        <v>200</v>
      </c>
      <c r="T3" s="23" t="s">
        <v>203</v>
      </c>
      <c r="U3" s="23" t="s">
        <v>204</v>
      </c>
      <c r="V3" s="29" t="s">
        <v>206</v>
      </c>
      <c r="W3" s="29" t="s">
        <v>207</v>
      </c>
      <c r="X3" s="54" t="s">
        <v>201</v>
      </c>
      <c r="Y3" s="55" t="s">
        <v>202</v>
      </c>
      <c r="Z3" s="55" t="s">
        <v>234</v>
      </c>
      <c r="AA3" s="55" t="s">
        <v>235</v>
      </c>
      <c r="AB3" s="55" t="s">
        <v>236</v>
      </c>
      <c r="AC3" s="56" t="s">
        <v>237</v>
      </c>
      <c r="AD3" s="42" t="s">
        <v>232</v>
      </c>
      <c r="AE3" s="4" t="s">
        <v>208</v>
      </c>
      <c r="AF3" s="4" t="s">
        <v>209</v>
      </c>
      <c r="AG3" s="57" t="s">
        <v>210</v>
      </c>
      <c r="AH3" s="4" t="s">
        <v>233</v>
      </c>
      <c r="AI3" s="4" t="s">
        <v>211</v>
      </c>
    </row>
    <row r="4" spans="1:35" ht="15" customHeight="1" x14ac:dyDescent="0.25">
      <c r="A4" s="26" t="s">
        <v>58</v>
      </c>
      <c r="B4" s="26" t="s">
        <v>59</v>
      </c>
      <c r="C4" s="26">
        <v>0</v>
      </c>
      <c r="D4" s="26">
        <v>2</v>
      </c>
      <c r="E4" s="26">
        <v>61.44</v>
      </c>
      <c r="F4" s="20">
        <v>4.96</v>
      </c>
      <c r="G4" s="26">
        <v>1</v>
      </c>
      <c r="H4" s="26">
        <v>0.90690000000000004</v>
      </c>
      <c r="I4" s="26">
        <v>-1</v>
      </c>
      <c r="J4" s="26">
        <v>0.38479999999999998</v>
      </c>
      <c r="K4" s="26">
        <v>1.5207999999999999</v>
      </c>
      <c r="L4" s="26">
        <v>1</v>
      </c>
      <c r="M4" s="26">
        <v>0.44059999999999999</v>
      </c>
      <c r="N4" s="30">
        <v>0.47849999999999998</v>
      </c>
      <c r="O4" s="23">
        <v>-100</v>
      </c>
      <c r="P4" s="26">
        <v>-100</v>
      </c>
      <c r="Q4" s="26">
        <v>-100</v>
      </c>
      <c r="R4" s="26">
        <v>-100</v>
      </c>
      <c r="S4" s="26">
        <v>-100</v>
      </c>
      <c r="T4" s="23">
        <v>4.96</v>
      </c>
      <c r="U4" s="23">
        <v>-100</v>
      </c>
      <c r="V4" s="23">
        <f t="shared" ref="V4:V35" si="0">MAX(H4,J4,K4,L4,M4,N4)</f>
        <v>1.5207999999999999</v>
      </c>
      <c r="W4" s="41">
        <f>MAX(prooved_differences_log2_sql_export_V2__4[[#This Row],[mouse_zeiler_et_al_2014_log2]:[malmstroem_et_al_2016_log2]])</f>
        <v>-100</v>
      </c>
      <c r="X4" s="41">
        <f>IF(prooved_differences_log2_sql_export_V2__4[[#This Row],[Human Transcriptom]]&gt;prooved_differences_log2_sql_export_V2__4[[#This Row],[Mouse Transciptom]],1,-1)</f>
        <v>1</v>
      </c>
      <c r="Y4" s="26">
        <f>IF(prooved_differences_log2_sql_export_V2__4[[#This Row],[Max Human Proteom]]&gt;prooved_differences_log2_sql_export_V2__4[[#This Row],[Max Mouse Proteom]],1,-1)</f>
        <v>1</v>
      </c>
      <c r="Z4" s="26">
        <f>IF(prooved_differences_log2_sql_export_V2__4[[#This Row],[Compare Transcriptomic]]=prooved_differences_log2_sql_export_V2__4[[#This Row],[Compare Proteomic]],1,-1)</f>
        <v>1</v>
      </c>
      <c r="AA4" s="10">
        <v>1</v>
      </c>
      <c r="AB4" s="10">
        <v>0</v>
      </c>
      <c r="AC4" s="23">
        <f>SUM(prooved_differences_log2_sql_export_V2__4[[#This Row],[Matching Tendency]:[Matching delta]])</f>
        <v>2</v>
      </c>
      <c r="AD4" s="44">
        <f>SUM(prooved_differences_log2_sql_export_V2__4[Sum Matching Tendency, Clear Evidence, delta])</f>
        <v>57.908645427357079</v>
      </c>
      <c r="AE4" s="6"/>
      <c r="AF4" s="6"/>
      <c r="AG4" s="27"/>
      <c r="AH4" s="27"/>
      <c r="AI4" s="27"/>
    </row>
    <row r="5" spans="1:35" x14ac:dyDescent="0.25">
      <c r="A5" s="26" t="s">
        <v>32</v>
      </c>
      <c r="B5" s="26" t="s">
        <v>33</v>
      </c>
      <c r="C5" s="26">
        <v>0</v>
      </c>
      <c r="D5" s="26">
        <v>2</v>
      </c>
      <c r="E5" s="26">
        <v>262.86</v>
      </c>
      <c r="F5" s="20">
        <v>7.06</v>
      </c>
      <c r="G5" s="26">
        <v>1</v>
      </c>
      <c r="H5" s="26">
        <v>1.8580000000000001</v>
      </c>
      <c r="I5" s="26">
        <v>-1</v>
      </c>
      <c r="J5" s="26">
        <v>2.4521999999999999</v>
      </c>
      <c r="K5" s="26">
        <v>2.6160000000000001</v>
      </c>
      <c r="L5" s="26">
        <v>0.36259999999999998</v>
      </c>
      <c r="M5" s="26">
        <v>-100</v>
      </c>
      <c r="N5" s="30">
        <v>1.2454000000000001</v>
      </c>
      <c r="O5" s="23">
        <v>-100</v>
      </c>
      <c r="P5" s="26">
        <v>-100</v>
      </c>
      <c r="Q5" s="26">
        <v>-100</v>
      </c>
      <c r="R5" s="26">
        <v>-100</v>
      </c>
      <c r="S5" s="26">
        <v>-100</v>
      </c>
      <c r="T5" s="23">
        <v>7.06</v>
      </c>
      <c r="U5" s="23">
        <v>-100</v>
      </c>
      <c r="V5" s="23">
        <f t="shared" si="0"/>
        <v>2.6160000000000001</v>
      </c>
      <c r="W5" s="41">
        <f>MAX(prooved_differences_log2_sql_export_V2__4[[#This Row],[mouse_zeiler_et_al_2014_log2]:[malmstroem_et_al_2016_log2]])</f>
        <v>-100</v>
      </c>
      <c r="X5" s="46">
        <f>IF(prooved_differences_log2_sql_export_V2__4[[#This Row],[Human Transcriptom]]&gt;prooved_differences_log2_sql_export_V2__4[[#This Row],[Mouse Transciptom]],1,-1)</f>
        <v>1</v>
      </c>
      <c r="Y5" s="16">
        <f>IF(prooved_differences_log2_sql_export_V2__4[[#This Row],[Max Human Proteom]]&gt;prooved_differences_log2_sql_export_V2__4[[#This Row],[Max Mouse Proteom]],1,-1)</f>
        <v>1</v>
      </c>
      <c r="Z5" s="26">
        <f>IF(prooved_differences_log2_sql_export_V2__4[[#This Row],[Compare Transcriptomic]]=prooved_differences_log2_sql_export_V2__4[[#This Row],[Compare Proteomic]],1,-1)</f>
        <v>1</v>
      </c>
      <c r="AA5" s="10">
        <v>1</v>
      </c>
      <c r="AB5" s="10">
        <v>0</v>
      </c>
      <c r="AC5" s="9">
        <f>SUM(prooved_differences_log2_sql_export_V2__4[[#This Row],[Matching Tendency]:[Matching delta]])</f>
        <v>2</v>
      </c>
      <c r="AD5" s="44">
        <f>SUM(prooved_differences_log2_sql_export_V2__4[Sum Matching Tendency, Clear Evidence, delta])</f>
        <v>57.908645427357079</v>
      </c>
      <c r="AE5" s="6"/>
      <c r="AF5" s="6"/>
      <c r="AG5" s="27"/>
      <c r="AH5" s="27"/>
      <c r="AI5" s="27"/>
    </row>
    <row r="6" spans="1:35" x14ac:dyDescent="0.25">
      <c r="A6" s="4" t="s">
        <v>111</v>
      </c>
      <c r="B6" s="4" t="s">
        <v>112</v>
      </c>
      <c r="C6" s="4">
        <v>0</v>
      </c>
      <c r="D6" s="4">
        <v>2</v>
      </c>
      <c r="E6" s="4">
        <v>-46.844999999999999</v>
      </c>
      <c r="F6" s="20">
        <v>-100</v>
      </c>
      <c r="G6" s="6">
        <v>-1</v>
      </c>
      <c r="H6" s="6">
        <v>-100</v>
      </c>
      <c r="I6" s="6">
        <v>-1</v>
      </c>
      <c r="J6" s="6">
        <v>-100</v>
      </c>
      <c r="K6" s="6">
        <v>-100</v>
      </c>
      <c r="L6" s="6">
        <v>-100</v>
      </c>
      <c r="M6" s="6">
        <v>-100</v>
      </c>
      <c r="N6" s="18">
        <v>-100</v>
      </c>
      <c r="O6" s="8">
        <v>3.62</v>
      </c>
      <c r="P6" s="6">
        <v>-2.85</v>
      </c>
      <c r="Q6" s="6">
        <v>-100</v>
      </c>
      <c r="R6" s="6">
        <v>-100</v>
      </c>
      <c r="S6" s="6">
        <v>-100</v>
      </c>
      <c r="T6" s="9">
        <v>-100</v>
      </c>
      <c r="U6" s="23">
        <v>3.62</v>
      </c>
      <c r="V6" s="9">
        <f t="shared" si="0"/>
        <v>-100</v>
      </c>
      <c r="W6" s="41">
        <f>MAX(prooved_differences_log2_sql_export_V2__4[[#This Row],[mouse_zeiler_et_al_2014_log2]:[malmstroem_et_al_2016_log2]])</f>
        <v>-2.85</v>
      </c>
      <c r="X6" s="43">
        <f>IF(prooved_differences_log2_sql_export_V2__4[[#This Row],[Human Transcriptom]]&gt;prooved_differences_log2_sql_export_V2__4[[#This Row],[Mouse Transciptom]],1,-1)</f>
        <v>-1</v>
      </c>
      <c r="Y6" s="10">
        <f>IF(prooved_differences_log2_sql_export_V2__4[[#This Row],[Max Human Proteom]]&gt;prooved_differences_log2_sql_export_V2__4[[#This Row],[Max Mouse Proteom]],1,-1)</f>
        <v>-1</v>
      </c>
      <c r="Z6" s="10">
        <f>IF(prooved_differences_log2_sql_export_V2__4[[#This Row],[Compare Transcriptomic]]=prooved_differences_log2_sql_export_V2__4[[#This Row],[Compare Proteomic]],1,-1)</f>
        <v>1</v>
      </c>
      <c r="AA6" s="33">
        <v>1</v>
      </c>
      <c r="AB6" s="10">
        <v>0</v>
      </c>
      <c r="AC6" s="49">
        <f>SUM(prooved_differences_log2_sql_export_V2__4[[#This Row],[Matching Tendency]:[Matching delta]])</f>
        <v>2</v>
      </c>
      <c r="AD6" s="44">
        <f>SUM(prooved_differences_log2_sql_export_V2__4[Sum Matching Tendency, Clear Evidence, delta])</f>
        <v>57.908645427357079</v>
      </c>
      <c r="AE6" s="6"/>
      <c r="AF6" s="6"/>
      <c r="AG6" s="27"/>
      <c r="AH6" s="10"/>
      <c r="AI6" s="27"/>
    </row>
    <row r="7" spans="1:35" x14ac:dyDescent="0.25">
      <c r="A7" s="26" t="s">
        <v>4</v>
      </c>
      <c r="B7" s="26" t="s">
        <v>5</v>
      </c>
      <c r="C7" s="26">
        <v>0</v>
      </c>
      <c r="D7" s="26">
        <v>3</v>
      </c>
      <c r="E7" s="26">
        <v>2372.6999999999998</v>
      </c>
      <c r="F7" s="20">
        <v>10.23</v>
      </c>
      <c r="G7" s="26">
        <v>1</v>
      </c>
      <c r="H7" s="26">
        <v>3.585</v>
      </c>
      <c r="I7" s="26">
        <v>-1</v>
      </c>
      <c r="J7" s="26">
        <v>3.6735000000000002</v>
      </c>
      <c r="K7" s="26">
        <v>4.2478999999999996</v>
      </c>
      <c r="L7" s="26">
        <v>3.3626</v>
      </c>
      <c r="M7" s="26">
        <v>0.28010000000000002</v>
      </c>
      <c r="N7" s="30">
        <v>2.7864</v>
      </c>
      <c r="O7" s="23">
        <v>-100</v>
      </c>
      <c r="P7" s="26">
        <v>-100</v>
      </c>
      <c r="Q7" s="26">
        <v>-100</v>
      </c>
      <c r="R7" s="26">
        <v>-100</v>
      </c>
      <c r="S7" s="26">
        <v>-100</v>
      </c>
      <c r="T7" s="23">
        <v>10.23</v>
      </c>
      <c r="U7" s="23">
        <v>-100</v>
      </c>
      <c r="V7" s="23">
        <f t="shared" si="0"/>
        <v>4.2478999999999996</v>
      </c>
      <c r="W7" s="41">
        <f>MAX(prooved_differences_log2_sql_export_V2__4[[#This Row],[mouse_zeiler_et_al_2014_log2]:[malmstroem_et_al_2016_log2]])</f>
        <v>-100</v>
      </c>
      <c r="X7" s="41">
        <f>IF(prooved_differences_log2_sql_export_V2__4[[#This Row],[Human Transcriptom]]&gt;prooved_differences_log2_sql_export_V2__4[[#This Row],[Mouse Transciptom]],1,-1)</f>
        <v>1</v>
      </c>
      <c r="Y7" s="26">
        <f>IF(prooved_differences_log2_sql_export_V2__4[[#This Row],[Max Human Proteom]]&gt;prooved_differences_log2_sql_export_V2__4[[#This Row],[Max Mouse Proteom]],1,-1)</f>
        <v>1</v>
      </c>
      <c r="Z7" s="37">
        <f>IF(prooved_differences_log2_sql_export_V2__4[[#This Row],[Compare Transcriptomic]]=prooved_differences_log2_sql_export_V2__4[[#This Row],[Compare Proteomic]],1,-1)</f>
        <v>1</v>
      </c>
      <c r="AA7" s="33">
        <v>1</v>
      </c>
      <c r="AB7" s="10">
        <v>0</v>
      </c>
      <c r="AC7" s="9">
        <f>SUM(prooved_differences_log2_sql_export_V2__4[[#This Row],[Matching Tendency]:[Matching delta]])</f>
        <v>2</v>
      </c>
      <c r="AD7" s="44">
        <f>SUM(prooved_differences_log2_sql_export_V2__4[Sum Matching Tendency, Clear Evidence, delta])</f>
        <v>57.908645427357079</v>
      </c>
      <c r="AE7" s="6"/>
      <c r="AF7" s="6"/>
      <c r="AG7" s="27"/>
      <c r="AH7" s="27"/>
      <c r="AI7" s="27"/>
    </row>
    <row r="8" spans="1:35" x14ac:dyDescent="0.25">
      <c r="A8" s="60" t="s">
        <v>55</v>
      </c>
      <c r="B8" s="66" t="s">
        <v>56</v>
      </c>
      <c r="C8" s="66">
        <v>0</v>
      </c>
      <c r="D8" s="66">
        <v>3</v>
      </c>
      <c r="E8" s="66">
        <v>81.501999999999995</v>
      </c>
      <c r="F8" s="20">
        <v>5.37</v>
      </c>
      <c r="G8" s="6">
        <v>1</v>
      </c>
      <c r="H8" s="6">
        <v>4.1898</v>
      </c>
      <c r="I8" s="6">
        <v>-1</v>
      </c>
      <c r="J8" s="6">
        <v>-0.69230000000000003</v>
      </c>
      <c r="K8" s="6">
        <v>5.1345999999999998</v>
      </c>
      <c r="L8" s="6">
        <v>3.7700999999999998</v>
      </c>
      <c r="M8" s="6">
        <v>0.77759999999999996</v>
      </c>
      <c r="N8" s="18">
        <v>-100</v>
      </c>
      <c r="O8" s="8">
        <v>-100</v>
      </c>
      <c r="P8" s="6">
        <v>-100</v>
      </c>
      <c r="Q8" s="6">
        <v>-100</v>
      </c>
      <c r="R8" s="6">
        <v>-100</v>
      </c>
      <c r="S8" s="6">
        <v>-100</v>
      </c>
      <c r="T8" s="9">
        <v>5.37</v>
      </c>
      <c r="U8" s="23">
        <v>-100</v>
      </c>
      <c r="V8" s="9">
        <f t="shared" si="0"/>
        <v>5.1345999999999998</v>
      </c>
      <c r="W8" s="41">
        <f>MAX(prooved_differences_log2_sql_export_V2__4[[#This Row],[mouse_zeiler_et_al_2014_log2]:[malmstroem_et_al_2016_log2]])</f>
        <v>-100</v>
      </c>
      <c r="X8" s="43">
        <f>IF(prooved_differences_log2_sql_export_V2__4[[#This Row],[Human Transcriptom]]&gt;prooved_differences_log2_sql_export_V2__4[[#This Row],[Mouse Transciptom]],1,-1)</f>
        <v>1</v>
      </c>
      <c r="Y8" s="10">
        <f>IF(prooved_differences_log2_sql_export_V2__4[[#This Row],[Max Human Proteom]]&gt;prooved_differences_log2_sql_export_V2__4[[#This Row],[Max Mouse Proteom]],1,-1)</f>
        <v>1</v>
      </c>
      <c r="Z8" s="10">
        <f>IF(prooved_differences_log2_sql_export_V2__4[[#This Row],[Compare Transcriptomic]]=prooved_differences_log2_sql_export_V2__4[[#This Row],[Compare Proteomic]],1,-1)</f>
        <v>1</v>
      </c>
      <c r="AA8" s="26">
        <v>1</v>
      </c>
      <c r="AB8" s="10">
        <v>0</v>
      </c>
      <c r="AC8" s="9">
        <f>SUM(prooved_differences_log2_sql_export_V2__4[[#This Row],[Matching Tendency]:[Matching delta]])</f>
        <v>2</v>
      </c>
      <c r="AD8" s="44">
        <f>SUM(prooved_differences_log2_sql_export_V2__4[Sum Matching Tendency, Clear Evidence, delta])</f>
        <v>57.908645427357079</v>
      </c>
      <c r="AE8" s="6"/>
      <c r="AF8" s="6"/>
      <c r="AG8" s="27"/>
      <c r="AH8" s="27"/>
      <c r="AI8" s="27"/>
    </row>
    <row r="9" spans="1:35" x14ac:dyDescent="0.25">
      <c r="A9" s="16" t="s">
        <v>82</v>
      </c>
      <c r="B9" s="16" t="s">
        <v>83</v>
      </c>
      <c r="C9" s="16">
        <v>0</v>
      </c>
      <c r="D9" s="16">
        <v>0</v>
      </c>
      <c r="E9" s="16">
        <v>3.6947000000000001</v>
      </c>
      <c r="F9" s="21">
        <v>0.91</v>
      </c>
      <c r="G9" s="17">
        <v>1</v>
      </c>
      <c r="H9" s="17">
        <v>0.64390000000000003</v>
      </c>
      <c r="I9" s="17">
        <v>1</v>
      </c>
      <c r="J9" s="17">
        <v>2.4946000000000002</v>
      </c>
      <c r="K9" s="17">
        <v>-4.5236000000000001</v>
      </c>
      <c r="L9" s="17">
        <v>0.8931</v>
      </c>
      <c r="M9" s="17">
        <v>-100</v>
      </c>
      <c r="N9" s="18">
        <v>1.6637999999999999</v>
      </c>
      <c r="O9" s="15">
        <v>-100</v>
      </c>
      <c r="P9" s="17">
        <v>-100</v>
      </c>
      <c r="Q9" s="17">
        <v>-100</v>
      </c>
      <c r="R9" s="17">
        <v>-100</v>
      </c>
      <c r="S9" s="17">
        <v>-100</v>
      </c>
      <c r="T9" s="15">
        <v>0.91</v>
      </c>
      <c r="U9" s="15">
        <v>-100</v>
      </c>
      <c r="V9" s="9">
        <f t="shared" si="0"/>
        <v>2.4946000000000002</v>
      </c>
      <c r="W9" s="41">
        <f>MAX(prooved_differences_log2_sql_export_V2__4[[#This Row],[mouse_zeiler_et_al_2014_log2]:[malmstroem_et_al_2016_log2]])</f>
        <v>-100</v>
      </c>
      <c r="X9" s="43">
        <f>IF(prooved_differences_log2_sql_export_V2__4[[#This Row],[Human Transcriptom]]&gt;prooved_differences_log2_sql_export_V2__4[[#This Row],[Mouse Transciptom]],1,-1)</f>
        <v>1</v>
      </c>
      <c r="Y9" s="10">
        <f>IF(prooved_differences_log2_sql_export_V2__4[[#This Row],[Max Human Proteom]]&gt;prooved_differences_log2_sql_export_V2__4[[#This Row],[Max Mouse Proteom]],1,-1)</f>
        <v>1</v>
      </c>
      <c r="Z9" s="10">
        <f>IF(prooved_differences_log2_sql_export_V2__4[[#This Row],[Compare Transcriptomic]]=prooved_differences_log2_sql_export_V2__4[[#This Row],[Compare Proteomic]],1,-1)</f>
        <v>1</v>
      </c>
      <c r="AA9" s="10">
        <v>1</v>
      </c>
      <c r="AB9" s="10">
        <v>0</v>
      </c>
      <c r="AC9" s="9">
        <f>SUM(prooved_differences_log2_sql_export_V2__4[[#This Row],[Matching Tendency]:[Matching delta]])</f>
        <v>2</v>
      </c>
      <c r="AD9" s="44">
        <f>SUM(prooved_differences_log2_sql_export_V2__4[Sum Matching Tendency, Clear Evidence, delta])</f>
        <v>57.908645427357079</v>
      </c>
      <c r="AE9" s="6"/>
      <c r="AF9" s="11"/>
      <c r="AG9" s="27"/>
      <c r="AH9" s="10"/>
      <c r="AI9" s="27"/>
    </row>
    <row r="10" spans="1:35" x14ac:dyDescent="0.25">
      <c r="A10" s="51" t="s">
        <v>89</v>
      </c>
      <c r="B10" s="51" t="s">
        <v>90</v>
      </c>
      <c r="C10" s="51">
        <v>0</v>
      </c>
      <c r="D10" s="51">
        <v>0</v>
      </c>
      <c r="E10" s="51">
        <v>0.75680000000000003</v>
      </c>
      <c r="F10" s="20">
        <v>-1.38</v>
      </c>
      <c r="G10" s="51">
        <v>1</v>
      </c>
      <c r="H10" s="51">
        <v>-1.0931</v>
      </c>
      <c r="I10" s="51">
        <v>-1</v>
      </c>
      <c r="J10" s="51">
        <v>-100</v>
      </c>
      <c r="K10" s="51">
        <v>-100</v>
      </c>
      <c r="L10" s="51">
        <v>-100</v>
      </c>
      <c r="M10" s="51">
        <v>-100</v>
      </c>
      <c r="N10" s="18">
        <v>-100</v>
      </c>
      <c r="O10" s="8">
        <v>-100</v>
      </c>
      <c r="P10" s="51">
        <v>-100</v>
      </c>
      <c r="Q10" s="51">
        <v>-100</v>
      </c>
      <c r="R10" s="51">
        <v>-100</v>
      </c>
      <c r="S10" s="51">
        <v>-100</v>
      </c>
      <c r="T10" s="9">
        <v>-1.38</v>
      </c>
      <c r="U10" s="23">
        <v>-100</v>
      </c>
      <c r="V10" s="9">
        <f t="shared" si="0"/>
        <v>-1.0931</v>
      </c>
      <c r="W10" s="41">
        <f>MAX(prooved_differences_log2_sql_export_V2__4[[#This Row],[mouse_zeiler_et_al_2014_log2]:[malmstroem_et_al_2016_log2]])</f>
        <v>-100</v>
      </c>
      <c r="X10" s="43">
        <f>IF(prooved_differences_log2_sql_export_V2__4[[#This Row],[Human Transcriptom]]&gt;prooved_differences_log2_sql_export_V2__4[[#This Row],[Mouse Transciptom]],1,-1)</f>
        <v>1</v>
      </c>
      <c r="Y10" s="10">
        <f>IF(prooved_differences_log2_sql_export_V2__4[[#This Row],[Max Human Proteom]]&gt;prooved_differences_log2_sql_export_V2__4[[#This Row],[Max Mouse Proteom]],1,-1)</f>
        <v>1</v>
      </c>
      <c r="Z10" s="10">
        <f>IF(prooved_differences_log2_sql_export_V2__4[[#This Row],[Compare Transcriptomic]]=prooved_differences_log2_sql_export_V2__4[[#This Row],[Compare Proteomic]],1,-1)</f>
        <v>1</v>
      </c>
      <c r="AA10" s="10">
        <v>1</v>
      </c>
      <c r="AB10" s="10">
        <v>0</v>
      </c>
      <c r="AC10" s="9">
        <f>SUM(prooved_differences_log2_sql_export_V2__4[[#This Row],[Matching Tendency]:[Matching delta]])</f>
        <v>2</v>
      </c>
      <c r="AD10" s="44">
        <f>SUM(prooved_differences_log2_sql_export_V2__4[Sum Matching Tendency, Clear Evidence, delta])</f>
        <v>57.908645427357079</v>
      </c>
      <c r="AE10" s="6"/>
      <c r="AF10" s="51"/>
      <c r="AG10" s="27"/>
      <c r="AH10" s="27"/>
      <c r="AI10" s="28"/>
    </row>
    <row r="11" spans="1:35" x14ac:dyDescent="0.25">
      <c r="A11" s="4" t="s">
        <v>96</v>
      </c>
      <c r="B11" s="4" t="s">
        <v>97</v>
      </c>
      <c r="C11" s="4">
        <v>0</v>
      </c>
      <c r="D11" s="4">
        <v>0</v>
      </c>
      <c r="E11" s="4">
        <v>0</v>
      </c>
      <c r="F11" s="20">
        <v>-100</v>
      </c>
      <c r="G11" s="6">
        <v>1</v>
      </c>
      <c r="H11" s="6">
        <v>-100</v>
      </c>
      <c r="I11" s="6">
        <v>-1</v>
      </c>
      <c r="J11" s="6">
        <v>-100</v>
      </c>
      <c r="K11" s="6">
        <v>-100</v>
      </c>
      <c r="L11" s="6">
        <v>-100</v>
      </c>
      <c r="M11" s="6">
        <v>-100</v>
      </c>
      <c r="N11" s="18">
        <v>-100</v>
      </c>
      <c r="O11" s="8">
        <v>-100</v>
      </c>
      <c r="P11" s="6">
        <v>-100</v>
      </c>
      <c r="Q11" s="6">
        <v>-100</v>
      </c>
      <c r="R11" s="6">
        <v>-100</v>
      </c>
      <c r="S11" s="6">
        <v>-100</v>
      </c>
      <c r="T11" s="9">
        <v>-100</v>
      </c>
      <c r="U11" s="23">
        <v>-100</v>
      </c>
      <c r="V11" s="9">
        <f t="shared" si="0"/>
        <v>-100</v>
      </c>
      <c r="W11" s="41">
        <f>MAX(prooved_differences_log2_sql_export_V2__4[[#This Row],[mouse_zeiler_et_al_2014_log2]:[malmstroem_et_al_2016_log2]])</f>
        <v>-100</v>
      </c>
      <c r="X11" s="43">
        <f>IF(prooved_differences_log2_sql_export_V2__4[[#This Row],[Human Transcriptom]]&gt;prooved_differences_log2_sql_export_V2__4[[#This Row],[Mouse Transciptom]],1,-1)</f>
        <v>-1</v>
      </c>
      <c r="Y11" s="10">
        <f>IF(prooved_differences_log2_sql_export_V2__4[[#This Row],[Max Human Proteom]]&gt;prooved_differences_log2_sql_export_V2__4[[#This Row],[Max Mouse Proteom]],1,-1)</f>
        <v>-1</v>
      </c>
      <c r="Z11" s="33">
        <f>IF(prooved_differences_log2_sql_export_V2__4[[#This Row],[Compare Transcriptomic]]=prooved_differences_log2_sql_export_V2__4[[#This Row],[Compare Proteomic]],1,-1)</f>
        <v>1</v>
      </c>
      <c r="AA11" s="10">
        <v>1</v>
      </c>
      <c r="AB11" s="10">
        <v>0</v>
      </c>
      <c r="AC11" s="23">
        <f>SUM(prooved_differences_log2_sql_export_V2__4[[#This Row],[Matching Tendency]:[Matching delta]])</f>
        <v>2</v>
      </c>
      <c r="AD11" s="44">
        <f>SUM(prooved_differences_log2_sql_export_V2__4[Sum Matching Tendency, Clear Evidence, delta])</f>
        <v>57.908645427357079</v>
      </c>
      <c r="AE11" s="6"/>
      <c r="AF11" s="6"/>
      <c r="AG11" s="27"/>
      <c r="AH11" s="27"/>
      <c r="AI11" s="27"/>
    </row>
    <row r="12" spans="1:35" x14ac:dyDescent="0.25">
      <c r="A12" s="16" t="s">
        <v>63</v>
      </c>
      <c r="B12" s="16" t="s">
        <v>216</v>
      </c>
      <c r="C12" s="16">
        <v>0</v>
      </c>
      <c r="D12" s="16">
        <v>1</v>
      </c>
      <c r="E12" s="16">
        <v>50.384999999999998</v>
      </c>
      <c r="F12" s="21">
        <v>4.68</v>
      </c>
      <c r="G12" s="17">
        <v>1</v>
      </c>
      <c r="H12" s="17">
        <v>0.70040000000000002</v>
      </c>
      <c r="I12" s="17">
        <v>-1</v>
      </c>
      <c r="J12" s="17">
        <v>0.31840000000000002</v>
      </c>
      <c r="K12" s="17">
        <v>-100</v>
      </c>
      <c r="L12" s="17">
        <v>0.28010000000000002</v>
      </c>
      <c r="M12" s="17">
        <v>-100</v>
      </c>
      <c r="N12" s="18">
        <v>-1.4757</v>
      </c>
      <c r="O12" s="15">
        <v>-100</v>
      </c>
      <c r="P12" s="17">
        <v>-100</v>
      </c>
      <c r="Q12" s="17">
        <v>-100</v>
      </c>
      <c r="R12" s="17">
        <v>-100</v>
      </c>
      <c r="S12" s="17">
        <v>-100</v>
      </c>
      <c r="T12" s="15">
        <v>4.68</v>
      </c>
      <c r="U12" s="15">
        <v>-100</v>
      </c>
      <c r="V12" s="9">
        <f t="shared" si="0"/>
        <v>0.70040000000000002</v>
      </c>
      <c r="W12" s="41">
        <f>MAX(prooved_differences_log2_sql_export_V2__4[[#This Row],[mouse_zeiler_et_al_2014_log2]:[malmstroem_et_al_2016_log2]])</f>
        <v>-100</v>
      </c>
      <c r="X12" s="43">
        <f>IF(prooved_differences_log2_sql_export_V2__4[[#This Row],[Human Transcriptom]]&gt;prooved_differences_log2_sql_export_V2__4[[#This Row],[Mouse Transciptom]],1,-1)</f>
        <v>1</v>
      </c>
      <c r="Y12" s="10">
        <f>IF(prooved_differences_log2_sql_export_V2__4[[#This Row],[Max Human Proteom]]&gt;prooved_differences_log2_sql_export_V2__4[[#This Row],[Max Mouse Proteom]],1,-1)</f>
        <v>1</v>
      </c>
      <c r="Z12" s="10">
        <f>IF(prooved_differences_log2_sql_export_V2__4[[#This Row],[Compare Transcriptomic]]=prooved_differences_log2_sql_export_V2__4[[#This Row],[Compare Proteomic]],1,-1)</f>
        <v>1</v>
      </c>
      <c r="AA12" s="10">
        <v>1</v>
      </c>
      <c r="AB12" s="10">
        <v>0</v>
      </c>
      <c r="AC12" s="9">
        <f>SUM(prooved_differences_log2_sql_export_V2__4[[#This Row],[Matching Tendency]:[Matching delta]])</f>
        <v>2</v>
      </c>
      <c r="AD12" s="44">
        <f>SUM(prooved_differences_log2_sql_export_V2__4[Sum Matching Tendency, Clear Evidence, delta])</f>
        <v>57.908645427357079</v>
      </c>
      <c r="AE12" s="6"/>
      <c r="AF12" s="6"/>
      <c r="AG12" s="27"/>
      <c r="AH12" s="10"/>
      <c r="AI12" s="27"/>
    </row>
    <row r="13" spans="1:35" x14ac:dyDescent="0.25">
      <c r="A13" s="4" t="s">
        <v>71</v>
      </c>
      <c r="B13" s="4" t="s">
        <v>72</v>
      </c>
      <c r="C13" s="4">
        <v>0</v>
      </c>
      <c r="D13" s="4">
        <v>1</v>
      </c>
      <c r="E13" s="4">
        <v>13.865</v>
      </c>
      <c r="F13" s="20">
        <v>2.81</v>
      </c>
      <c r="G13" s="51">
        <v>1</v>
      </c>
      <c r="H13" s="51">
        <v>-100</v>
      </c>
      <c r="I13" s="51">
        <v>1</v>
      </c>
      <c r="J13" s="51">
        <v>-0.35489999999999999</v>
      </c>
      <c r="K13" s="51">
        <v>-100</v>
      </c>
      <c r="L13" s="51">
        <v>-100</v>
      </c>
      <c r="M13" s="51">
        <v>-100</v>
      </c>
      <c r="N13" s="18">
        <v>-100</v>
      </c>
      <c r="O13" s="8">
        <v>-100</v>
      </c>
      <c r="P13" s="51">
        <v>-100</v>
      </c>
      <c r="Q13" s="51">
        <v>-100</v>
      </c>
      <c r="R13" s="51">
        <v>-100</v>
      </c>
      <c r="S13" s="51">
        <v>-100</v>
      </c>
      <c r="T13" s="9">
        <v>2.81</v>
      </c>
      <c r="U13" s="23">
        <v>-100</v>
      </c>
      <c r="V13" s="9">
        <f t="shared" si="0"/>
        <v>-0.35489999999999999</v>
      </c>
      <c r="W13" s="41">
        <f>MAX(prooved_differences_log2_sql_export_V2__4[[#This Row],[mouse_zeiler_et_al_2014_log2]:[malmstroem_et_al_2016_log2]])</f>
        <v>-100</v>
      </c>
      <c r="X13" s="43">
        <f>IF(prooved_differences_log2_sql_export_V2__4[[#This Row],[Human Transcriptom]]&gt;prooved_differences_log2_sql_export_V2__4[[#This Row],[Mouse Transciptom]],1,-1)</f>
        <v>1</v>
      </c>
      <c r="Y13" s="10">
        <f>IF(prooved_differences_log2_sql_export_V2__4[[#This Row],[Max Human Proteom]]&gt;prooved_differences_log2_sql_export_V2__4[[#This Row],[Max Mouse Proteom]],1,-1)</f>
        <v>1</v>
      </c>
      <c r="Z13" s="10">
        <f>IF(prooved_differences_log2_sql_export_V2__4[[#This Row],[Compare Transcriptomic]]=prooved_differences_log2_sql_export_V2__4[[#This Row],[Compare Proteomic]],1,-1)</f>
        <v>1</v>
      </c>
      <c r="AA13" s="10">
        <v>1</v>
      </c>
      <c r="AB13" s="10">
        <v>0</v>
      </c>
      <c r="AC13" s="9">
        <f>SUM(prooved_differences_log2_sql_export_V2__4[[#This Row],[Matching Tendency]:[Matching delta]])</f>
        <v>2</v>
      </c>
      <c r="AD13" s="44">
        <f>SUM(prooved_differences_log2_sql_export_V2__4[Sum Matching Tendency, Clear Evidence, delta])</f>
        <v>57.908645427357079</v>
      </c>
      <c r="AE13" s="6"/>
      <c r="AF13" s="6"/>
      <c r="AG13" s="27"/>
      <c r="AH13" s="10"/>
      <c r="AI13" s="27"/>
    </row>
    <row r="14" spans="1:35" x14ac:dyDescent="0.25">
      <c r="A14" s="66" t="s">
        <v>175</v>
      </c>
      <c r="B14" s="66" t="s">
        <v>176</v>
      </c>
      <c r="C14" s="66">
        <v>0</v>
      </c>
      <c r="D14" s="66">
        <v>1</v>
      </c>
      <c r="E14" s="66">
        <v>0.47189999999999999</v>
      </c>
      <c r="F14" s="20">
        <v>-2.0634999999999999</v>
      </c>
      <c r="G14" s="66">
        <v>1</v>
      </c>
      <c r="H14" s="66">
        <v>-100</v>
      </c>
      <c r="I14" s="66">
        <v>-1</v>
      </c>
      <c r="J14" s="66">
        <v>-0.74490000000000001</v>
      </c>
      <c r="K14" s="66">
        <v>-100</v>
      </c>
      <c r="L14" s="66">
        <v>-100</v>
      </c>
      <c r="M14" s="66">
        <v>-100</v>
      </c>
      <c r="N14" s="18">
        <v>-100</v>
      </c>
      <c r="O14" s="8">
        <v>-100</v>
      </c>
      <c r="P14" s="66">
        <v>-100</v>
      </c>
      <c r="Q14" s="66">
        <v>-100</v>
      </c>
      <c r="R14" s="66">
        <v>-100</v>
      </c>
      <c r="S14" s="66">
        <v>-100</v>
      </c>
      <c r="T14" s="9">
        <v>-2.0634999999999999</v>
      </c>
      <c r="U14" s="23">
        <v>-100</v>
      </c>
      <c r="V14" s="9">
        <f t="shared" si="0"/>
        <v>-0.74490000000000001</v>
      </c>
      <c r="W14" s="41">
        <f>MAX(prooved_differences_log2_sql_export_V2__4[[#This Row],[mouse_zeiler_et_al_2014_log2]:[malmstroem_et_al_2016_log2]])</f>
        <v>-100</v>
      </c>
      <c r="X14" s="43">
        <f>IF(prooved_differences_log2_sql_export_V2__4[[#This Row],[Human Transcriptom]]&gt;prooved_differences_log2_sql_export_V2__4[[#This Row],[Mouse Transciptom]],1,-1)</f>
        <v>1</v>
      </c>
      <c r="Y14" s="10">
        <f>IF(prooved_differences_log2_sql_export_V2__4[[#This Row],[Max Human Proteom]]&gt;prooved_differences_log2_sql_export_V2__4[[#This Row],[Max Mouse Proteom]],1,-1)</f>
        <v>1</v>
      </c>
      <c r="Z14" s="10">
        <f>IF(prooved_differences_log2_sql_export_V2__4[[#This Row],[Compare Transcriptomic]]=prooved_differences_log2_sql_export_V2__4[[#This Row],[Compare Proteomic]],1,-1)</f>
        <v>1</v>
      </c>
      <c r="AA14" s="10">
        <v>1</v>
      </c>
      <c r="AB14" s="10">
        <v>0</v>
      </c>
      <c r="AC14" s="9">
        <f>SUM(prooved_differences_log2_sql_export_V2__4[[#This Row],[Matching Tendency]:[Matching delta]])</f>
        <v>2</v>
      </c>
      <c r="AD14" s="44">
        <f>SUM(prooved_differences_log2_sql_export_V2__4[Sum Matching Tendency, Clear Evidence, delta])</f>
        <v>57.908645427357079</v>
      </c>
      <c r="AE14" s="6"/>
      <c r="AF14" s="51"/>
      <c r="AG14" s="27"/>
      <c r="AH14" s="10"/>
      <c r="AI14" s="27"/>
    </row>
    <row r="15" spans="1:35" x14ac:dyDescent="0.25">
      <c r="A15" s="66" t="s">
        <v>75</v>
      </c>
      <c r="B15" s="66" t="s">
        <v>76</v>
      </c>
      <c r="C15" s="66">
        <v>0</v>
      </c>
      <c r="D15" s="66">
        <v>1</v>
      </c>
      <c r="E15" s="66">
        <v>6.1867000000000001</v>
      </c>
      <c r="F15" s="20">
        <v>1.65</v>
      </c>
      <c r="G15" s="66">
        <v>1</v>
      </c>
      <c r="H15" s="66">
        <v>-0.67810000000000004</v>
      </c>
      <c r="I15" s="66">
        <v>1</v>
      </c>
      <c r="J15" s="66">
        <v>0.54830000000000001</v>
      </c>
      <c r="K15" s="66">
        <v>-0.27560000000000001</v>
      </c>
      <c r="L15" s="66">
        <v>-1.8073999999999999</v>
      </c>
      <c r="M15" s="66">
        <v>-1.4854000000000001</v>
      </c>
      <c r="N15" s="18">
        <v>-100</v>
      </c>
      <c r="O15" s="8">
        <v>-100</v>
      </c>
      <c r="P15" s="66">
        <v>-100</v>
      </c>
      <c r="Q15" s="66">
        <v>-100</v>
      </c>
      <c r="R15" s="66">
        <v>-100</v>
      </c>
      <c r="S15" s="66">
        <v>-100</v>
      </c>
      <c r="T15" s="9">
        <v>1.65</v>
      </c>
      <c r="U15" s="23">
        <v>-100</v>
      </c>
      <c r="V15" s="9">
        <f t="shared" si="0"/>
        <v>0.54830000000000001</v>
      </c>
      <c r="W15" s="41">
        <f>MAX(prooved_differences_log2_sql_export_V2__4[[#This Row],[mouse_zeiler_et_al_2014_log2]:[malmstroem_et_al_2016_log2]])</f>
        <v>-100</v>
      </c>
      <c r="X15" s="43">
        <f>IF(prooved_differences_log2_sql_export_V2__4[[#This Row],[Human Transcriptom]]&gt;prooved_differences_log2_sql_export_V2__4[[#This Row],[Mouse Transciptom]],1,-1)</f>
        <v>1</v>
      </c>
      <c r="Y15" s="10">
        <f>IF(prooved_differences_log2_sql_export_V2__4[[#This Row],[Max Human Proteom]]&gt;prooved_differences_log2_sql_export_V2__4[[#This Row],[Max Mouse Proteom]],1,-1)</f>
        <v>1</v>
      </c>
      <c r="Z15" s="33">
        <f>IF(prooved_differences_log2_sql_export_V2__4[[#This Row],[Compare Transcriptomic]]=prooved_differences_log2_sql_export_V2__4[[#This Row],[Compare Proteomic]],1,-1)</f>
        <v>1</v>
      </c>
      <c r="AA15" s="10">
        <v>1</v>
      </c>
      <c r="AB15" s="10">
        <v>0</v>
      </c>
      <c r="AC15" s="49">
        <f>SUM(prooved_differences_log2_sql_export_V2__4[[#This Row],[Matching Tendency]:[Matching delta]])</f>
        <v>2</v>
      </c>
      <c r="AD15" s="44">
        <f>SUM(prooved_differences_log2_sql_export_V2__4[Sum Matching Tendency, Clear Evidence, delta])</f>
        <v>57.908645427357079</v>
      </c>
      <c r="AE15" s="6"/>
      <c r="AF15" s="6"/>
      <c r="AG15" s="27"/>
      <c r="AH15" s="10"/>
      <c r="AI15" s="27"/>
    </row>
    <row r="16" spans="1:35" ht="30" x14ac:dyDescent="0.25">
      <c r="A16" s="10" t="s">
        <v>191</v>
      </c>
      <c r="B16" s="10" t="s">
        <v>227</v>
      </c>
      <c r="C16" s="10">
        <v>1</v>
      </c>
      <c r="D16" s="10">
        <v>1</v>
      </c>
      <c r="E16" s="10">
        <v>-3.1421000000000001</v>
      </c>
      <c r="F16" s="22">
        <v>-100</v>
      </c>
      <c r="G16" s="10">
        <v>-1</v>
      </c>
      <c r="H16" s="10">
        <v>-100</v>
      </c>
      <c r="I16" s="10">
        <v>-1</v>
      </c>
      <c r="J16" s="10">
        <v>-100</v>
      </c>
      <c r="K16" s="10">
        <v>-100</v>
      </c>
      <c r="L16" s="10">
        <v>-100</v>
      </c>
      <c r="M16" s="10">
        <v>-100</v>
      </c>
      <c r="N16" s="31">
        <v>-100</v>
      </c>
      <c r="O16" s="9">
        <v>-0.27760000000000001</v>
      </c>
      <c r="P16" s="10">
        <v>-1.2665999999999999</v>
      </c>
      <c r="Q16" s="10">
        <v>-100</v>
      </c>
      <c r="R16" s="10">
        <v>-100</v>
      </c>
      <c r="S16" s="10">
        <v>-100</v>
      </c>
      <c r="T16" s="9">
        <v>-100</v>
      </c>
      <c r="U16" s="9">
        <v>-0.27760000000000001</v>
      </c>
      <c r="V16" s="9">
        <f t="shared" si="0"/>
        <v>-100</v>
      </c>
      <c r="W16" s="41">
        <f>MAX(prooved_differences_log2_sql_export_V2__4[[#This Row],[mouse_zeiler_et_al_2014_log2]:[malmstroem_et_al_2016_log2]])</f>
        <v>-1.2665999999999999</v>
      </c>
      <c r="X16" s="43">
        <f>IF(prooved_differences_log2_sql_export_V2__4[[#This Row],[Human Transcriptom]]&gt;prooved_differences_log2_sql_export_V2__4[[#This Row],[Mouse Transciptom]],1,-1)</f>
        <v>-1</v>
      </c>
      <c r="Y16" s="10">
        <f>IF(prooved_differences_log2_sql_export_V2__4[[#This Row],[Max Human Proteom]]&gt;prooved_differences_log2_sql_export_V2__4[[#This Row],[Max Mouse Proteom]],1,-1)</f>
        <v>-1</v>
      </c>
      <c r="Z16" s="10">
        <f>IF(prooved_differences_log2_sql_export_V2__4[[#This Row],[Compare Transcriptomic]]=prooved_differences_log2_sql_export_V2__4[[#This Row],[Compare Proteomic]],1,-1)</f>
        <v>1</v>
      </c>
      <c r="AA16" s="26">
        <v>1</v>
      </c>
      <c r="AB16" s="10">
        <v>0</v>
      </c>
      <c r="AC16" s="48">
        <f>SUM(prooved_differences_log2_sql_export_V2__4[[#This Row],[Matching Tendency]:[Matching delta]])</f>
        <v>2</v>
      </c>
      <c r="AD16" s="44">
        <f>SUM(prooved_differences_log2_sql_export_V2__4[Sum Matching Tendency, Clear Evidence, delta])</f>
        <v>57.908645427357079</v>
      </c>
      <c r="AE16" s="6"/>
      <c r="AF16" s="6"/>
      <c r="AG16" s="27"/>
      <c r="AH16" s="10"/>
      <c r="AI16" s="27"/>
    </row>
    <row r="17" spans="1:35" x14ac:dyDescent="0.25">
      <c r="A17" s="26" t="s">
        <v>74</v>
      </c>
      <c r="B17" s="26" t="s">
        <v>225</v>
      </c>
      <c r="C17" s="26">
        <v>0</v>
      </c>
      <c r="D17" s="26">
        <v>1</v>
      </c>
      <c r="E17" s="26">
        <v>9.9656000000000002</v>
      </c>
      <c r="F17" s="20">
        <v>2.34</v>
      </c>
      <c r="G17" s="26">
        <v>1</v>
      </c>
      <c r="H17" s="26">
        <v>1.7003999999999999</v>
      </c>
      <c r="I17" s="26">
        <v>1</v>
      </c>
      <c r="J17" s="26">
        <v>2.7244000000000002</v>
      </c>
      <c r="K17" s="26">
        <v>0</v>
      </c>
      <c r="L17" s="26">
        <v>2.5325000000000002</v>
      </c>
      <c r="M17" s="26">
        <v>-1.2223999999999999</v>
      </c>
      <c r="N17" s="30">
        <v>1.8280000000000001</v>
      </c>
      <c r="O17" s="23">
        <v>-100</v>
      </c>
      <c r="P17" s="26">
        <v>-100</v>
      </c>
      <c r="Q17" s="26">
        <v>-100</v>
      </c>
      <c r="R17" s="26">
        <v>-100</v>
      </c>
      <c r="S17" s="26">
        <v>-100</v>
      </c>
      <c r="T17" s="23">
        <v>2.34</v>
      </c>
      <c r="U17" s="23">
        <v>-100</v>
      </c>
      <c r="V17" s="23">
        <f t="shared" si="0"/>
        <v>2.7244000000000002</v>
      </c>
      <c r="W17" s="41">
        <f>MAX(prooved_differences_log2_sql_export_V2__4[[#This Row],[mouse_zeiler_et_al_2014_log2]:[malmstroem_et_al_2016_log2]])</f>
        <v>-100</v>
      </c>
      <c r="X17" s="41">
        <f>IF(prooved_differences_log2_sql_export_V2__4[[#This Row],[Human Transcriptom]]&gt;prooved_differences_log2_sql_export_V2__4[[#This Row],[Mouse Transciptom]],1,-1)</f>
        <v>1</v>
      </c>
      <c r="Y17" s="26">
        <f>IF(prooved_differences_log2_sql_export_V2__4[[#This Row],[Max Human Proteom]]&gt;prooved_differences_log2_sql_export_V2__4[[#This Row],[Max Mouse Proteom]],1,-1)</f>
        <v>1</v>
      </c>
      <c r="Z17" s="26">
        <f>IF(prooved_differences_log2_sql_export_V2__4[[#This Row],[Compare Transcriptomic]]=prooved_differences_log2_sql_export_V2__4[[#This Row],[Compare Proteomic]],1,-1)</f>
        <v>1</v>
      </c>
      <c r="AA17" s="10">
        <v>1</v>
      </c>
      <c r="AB17" s="10">
        <v>0</v>
      </c>
      <c r="AC17" s="9">
        <f>SUM(prooved_differences_log2_sql_export_V2__4[[#This Row],[Matching Tendency]:[Matching delta]])</f>
        <v>2</v>
      </c>
      <c r="AD17" s="44">
        <f>SUM(prooved_differences_log2_sql_export_V2__4[Sum Matching Tendency, Clear Evidence, delta])</f>
        <v>57.908645427357079</v>
      </c>
      <c r="AE17" s="6"/>
      <c r="AF17" s="6"/>
      <c r="AG17" s="27"/>
      <c r="AH17" s="26"/>
      <c r="AI17" s="28"/>
    </row>
    <row r="18" spans="1:35" x14ac:dyDescent="0.25">
      <c r="A18" s="60" t="s">
        <v>171</v>
      </c>
      <c r="B18" s="66" t="s">
        <v>172</v>
      </c>
      <c r="C18" s="66">
        <v>0</v>
      </c>
      <c r="D18" s="66">
        <v>2</v>
      </c>
      <c r="E18" s="66">
        <v>1.7509999999999999</v>
      </c>
      <c r="F18" s="20">
        <v>-0.17169999999999999</v>
      </c>
      <c r="G18" s="66">
        <v>1</v>
      </c>
      <c r="H18" s="66">
        <v>-0.41499999999999998</v>
      </c>
      <c r="I18" s="66">
        <v>-1</v>
      </c>
      <c r="J18" s="66">
        <v>1.6016999999999999</v>
      </c>
      <c r="K18" s="66">
        <v>-100</v>
      </c>
      <c r="L18" s="66">
        <v>-2.2223999999999999</v>
      </c>
      <c r="M18" s="66">
        <v>-100</v>
      </c>
      <c r="N18" s="18">
        <v>-100</v>
      </c>
      <c r="O18" s="8">
        <v>-100</v>
      </c>
      <c r="P18" s="66">
        <v>-100</v>
      </c>
      <c r="Q18" s="66">
        <v>-100</v>
      </c>
      <c r="R18" s="66">
        <v>-100</v>
      </c>
      <c r="S18" s="66">
        <v>-100</v>
      </c>
      <c r="T18" s="9">
        <v>-0.17169999999999999</v>
      </c>
      <c r="U18" s="23">
        <v>-100</v>
      </c>
      <c r="V18" s="9">
        <f t="shared" si="0"/>
        <v>1.6016999999999999</v>
      </c>
      <c r="W18" s="41">
        <f>MAX(prooved_differences_log2_sql_export_V2__4[[#This Row],[mouse_zeiler_et_al_2014_log2]:[malmstroem_et_al_2016_log2]])</f>
        <v>-100</v>
      </c>
      <c r="X18" s="43">
        <f>IF(prooved_differences_log2_sql_export_V2__4[[#This Row],[Human Transcriptom]]&gt;prooved_differences_log2_sql_export_V2__4[[#This Row],[Mouse Transciptom]],1,-1)</f>
        <v>1</v>
      </c>
      <c r="Y18" s="10">
        <f>IF(prooved_differences_log2_sql_export_V2__4[[#This Row],[Max Human Proteom]]&gt;prooved_differences_log2_sql_export_V2__4[[#This Row],[Max Mouse Proteom]],1,-1)</f>
        <v>1</v>
      </c>
      <c r="Z18" s="10">
        <f>IF(prooved_differences_log2_sql_export_V2__4[[#This Row],[Compare Transcriptomic]]=prooved_differences_log2_sql_export_V2__4[[#This Row],[Compare Proteomic]],1,-1)</f>
        <v>1</v>
      </c>
      <c r="AA18" s="10">
        <v>1</v>
      </c>
      <c r="AB18" s="10">
        <v>0</v>
      </c>
      <c r="AC18" s="9">
        <f>SUM(prooved_differences_log2_sql_export_V2__4[[#This Row],[Matching Tendency]:[Matching delta]])</f>
        <v>2</v>
      </c>
      <c r="AD18" s="44">
        <f>SUM(prooved_differences_log2_sql_export_V2__4[Sum Matching Tendency, Clear Evidence, delta])</f>
        <v>57.908645427357079</v>
      </c>
      <c r="AE18" s="6"/>
      <c r="AF18" s="6"/>
      <c r="AG18" s="27"/>
      <c r="AH18" s="10"/>
      <c r="AI18" s="27"/>
    </row>
    <row r="19" spans="1:35" x14ac:dyDescent="0.25">
      <c r="A19" s="66" t="s">
        <v>116</v>
      </c>
      <c r="B19" s="66" t="s">
        <v>117</v>
      </c>
      <c r="C19" s="66">
        <v>0</v>
      </c>
      <c r="D19" s="66">
        <v>2</v>
      </c>
      <c r="E19" s="66">
        <v>-20.193000000000001</v>
      </c>
      <c r="F19" s="20">
        <v>-100</v>
      </c>
      <c r="G19" s="66">
        <v>-1</v>
      </c>
      <c r="H19" s="66">
        <v>-100</v>
      </c>
      <c r="I19" s="66">
        <v>-1</v>
      </c>
      <c r="J19" s="66">
        <v>-100</v>
      </c>
      <c r="K19" s="66">
        <v>-100</v>
      </c>
      <c r="L19" s="66">
        <v>-100</v>
      </c>
      <c r="M19" s="66">
        <v>-100</v>
      </c>
      <c r="N19" s="18">
        <v>-100</v>
      </c>
      <c r="O19" s="8">
        <v>2.41</v>
      </c>
      <c r="P19" s="66">
        <v>3.8</v>
      </c>
      <c r="Q19" s="66">
        <v>-0.55662584900000001</v>
      </c>
      <c r="R19" s="66">
        <v>-100</v>
      </c>
      <c r="S19" s="66">
        <v>-1.169925001</v>
      </c>
      <c r="T19" s="9">
        <v>-100</v>
      </c>
      <c r="U19" s="23">
        <v>2.41</v>
      </c>
      <c r="V19" s="9">
        <f t="shared" si="0"/>
        <v>-100</v>
      </c>
      <c r="W19" s="41">
        <f>MAX(prooved_differences_log2_sql_export_V2__4[[#This Row],[mouse_zeiler_et_al_2014_log2]:[malmstroem_et_al_2016_log2]])</f>
        <v>3.8</v>
      </c>
      <c r="X19" s="43">
        <f>IF(prooved_differences_log2_sql_export_V2__4[[#This Row],[Human Transcriptom]]&gt;prooved_differences_log2_sql_export_V2__4[[#This Row],[Mouse Transciptom]],1,-1)</f>
        <v>-1</v>
      </c>
      <c r="Y19" s="10">
        <f>IF(prooved_differences_log2_sql_export_V2__4[[#This Row],[Max Human Proteom]]&gt;prooved_differences_log2_sql_export_V2__4[[#This Row],[Max Mouse Proteom]],1,-1)</f>
        <v>-1</v>
      </c>
      <c r="Z19" s="10">
        <f>IF(prooved_differences_log2_sql_export_V2__4[[#This Row],[Compare Transcriptomic]]=prooved_differences_log2_sql_export_V2__4[[#This Row],[Compare Proteomic]],1,-1)</f>
        <v>1</v>
      </c>
      <c r="AA19" s="33">
        <v>1</v>
      </c>
      <c r="AB19" s="10">
        <v>0</v>
      </c>
      <c r="AC19" s="23">
        <f>SUM(prooved_differences_log2_sql_export_V2__4[[#This Row],[Matching Tendency]:[Matching delta]])</f>
        <v>2</v>
      </c>
      <c r="AD19" s="44">
        <f>SUM(prooved_differences_log2_sql_export_V2__4[Sum Matching Tendency, Clear Evidence, delta])</f>
        <v>57.908645427357079</v>
      </c>
      <c r="AE19" s="6"/>
      <c r="AF19" s="6"/>
      <c r="AG19" s="27"/>
      <c r="AH19" s="10"/>
      <c r="AI19" s="27"/>
    </row>
    <row r="20" spans="1:35" x14ac:dyDescent="0.25">
      <c r="A20" s="66" t="s">
        <v>73</v>
      </c>
      <c r="B20" s="66" t="s">
        <v>226</v>
      </c>
      <c r="C20" s="66">
        <v>0</v>
      </c>
      <c r="D20" s="66">
        <v>2</v>
      </c>
      <c r="E20" s="66">
        <v>-13.323</v>
      </c>
      <c r="F20" s="20">
        <v>-100</v>
      </c>
      <c r="G20" s="66">
        <v>1</v>
      </c>
      <c r="H20" s="66">
        <v>-100</v>
      </c>
      <c r="I20" s="66">
        <v>-1</v>
      </c>
      <c r="J20" s="66">
        <v>-100</v>
      </c>
      <c r="K20" s="66">
        <v>-100</v>
      </c>
      <c r="L20" s="66">
        <v>-100</v>
      </c>
      <c r="M20" s="66">
        <v>-100</v>
      </c>
      <c r="N20" s="18">
        <v>-100</v>
      </c>
      <c r="O20" s="8">
        <v>1.81</v>
      </c>
      <c r="P20" s="66">
        <v>0.64</v>
      </c>
      <c r="Q20" s="66">
        <v>2.2511288519999999</v>
      </c>
      <c r="R20" s="66">
        <v>-100</v>
      </c>
      <c r="S20" s="66">
        <v>-100</v>
      </c>
      <c r="T20" s="9">
        <v>-100</v>
      </c>
      <c r="U20" s="23">
        <v>1.81</v>
      </c>
      <c r="V20" s="9">
        <f t="shared" si="0"/>
        <v>-100</v>
      </c>
      <c r="W20" s="41">
        <f>MAX(prooved_differences_log2_sql_export_V2__4[[#This Row],[mouse_zeiler_et_al_2014_log2]:[malmstroem_et_al_2016_log2]])</f>
        <v>2.2511288519999999</v>
      </c>
      <c r="X20" s="43">
        <f>IF(prooved_differences_log2_sql_export_V2__4[[#This Row],[Human Transcriptom]]&gt;prooved_differences_log2_sql_export_V2__4[[#This Row],[Mouse Transciptom]],1,-1)</f>
        <v>-1</v>
      </c>
      <c r="Y20" s="10">
        <f>IF(prooved_differences_log2_sql_export_V2__4[[#This Row],[Max Human Proteom]]&gt;prooved_differences_log2_sql_export_V2__4[[#This Row],[Max Mouse Proteom]],1,-1)</f>
        <v>-1</v>
      </c>
      <c r="Z20" s="10">
        <f>IF(prooved_differences_log2_sql_export_V2__4[[#This Row],[Compare Transcriptomic]]=prooved_differences_log2_sql_export_V2__4[[#This Row],[Compare Proteomic]],1,-1)</f>
        <v>1</v>
      </c>
      <c r="AA20" s="10">
        <v>1</v>
      </c>
      <c r="AB20" s="10">
        <v>0</v>
      </c>
      <c r="AC20" s="9">
        <f>SUM(prooved_differences_log2_sql_export_V2__4[[#This Row],[Matching Tendency]:[Matching delta]])</f>
        <v>2</v>
      </c>
      <c r="AD20" s="44">
        <f>SUM(prooved_differences_log2_sql_export_V2__4[Sum Matching Tendency, Clear Evidence, delta])</f>
        <v>57.908645427357079</v>
      </c>
      <c r="AE20" s="6"/>
      <c r="AF20" s="6"/>
      <c r="AG20" s="27"/>
      <c r="AH20" s="27"/>
      <c r="AI20" s="27"/>
    </row>
    <row r="21" spans="1:35" x14ac:dyDescent="0.25">
      <c r="A21" s="66" t="s">
        <v>114</v>
      </c>
      <c r="B21" s="66" t="s">
        <v>115</v>
      </c>
      <c r="C21" s="66">
        <v>0</v>
      </c>
      <c r="D21" s="66">
        <v>2</v>
      </c>
      <c r="E21" s="66">
        <v>-26.831</v>
      </c>
      <c r="F21" s="20">
        <v>-100</v>
      </c>
      <c r="G21" s="66">
        <v>-1</v>
      </c>
      <c r="H21" s="66">
        <v>-100</v>
      </c>
      <c r="I21" s="66">
        <v>-1</v>
      </c>
      <c r="J21" s="66">
        <v>-100</v>
      </c>
      <c r="K21" s="66">
        <v>-100</v>
      </c>
      <c r="L21" s="66">
        <v>-100</v>
      </c>
      <c r="M21" s="66">
        <v>-100</v>
      </c>
      <c r="N21" s="18">
        <v>-100</v>
      </c>
      <c r="O21" s="8">
        <v>2.82</v>
      </c>
      <c r="P21" s="66">
        <v>1.23</v>
      </c>
      <c r="Q21" s="66">
        <v>3.1324023589999999</v>
      </c>
      <c r="R21" s="66">
        <v>-100</v>
      </c>
      <c r="S21" s="66">
        <v>-100</v>
      </c>
      <c r="T21" s="9">
        <v>-100</v>
      </c>
      <c r="U21" s="23">
        <v>2.82</v>
      </c>
      <c r="V21" s="9">
        <f t="shared" si="0"/>
        <v>-100</v>
      </c>
      <c r="W21" s="41">
        <f>MAX(prooved_differences_log2_sql_export_V2__4[[#This Row],[mouse_zeiler_et_al_2014_log2]:[malmstroem_et_al_2016_log2]])</f>
        <v>3.1324023589999999</v>
      </c>
      <c r="X21" s="43">
        <f>IF(prooved_differences_log2_sql_export_V2__4[[#This Row],[Human Transcriptom]]&gt;prooved_differences_log2_sql_export_V2__4[[#This Row],[Mouse Transciptom]],1,-1)</f>
        <v>-1</v>
      </c>
      <c r="Y21" s="10">
        <f>IF(prooved_differences_log2_sql_export_V2__4[[#This Row],[Max Human Proteom]]&gt;prooved_differences_log2_sql_export_V2__4[[#This Row],[Max Mouse Proteom]],1,-1)</f>
        <v>-1</v>
      </c>
      <c r="Z21" s="10">
        <f>IF(prooved_differences_log2_sql_export_V2__4[[#This Row],[Compare Transcriptomic]]=prooved_differences_log2_sql_export_V2__4[[#This Row],[Compare Proteomic]],1,-1)</f>
        <v>1</v>
      </c>
      <c r="AA21" s="33">
        <v>1</v>
      </c>
      <c r="AB21" s="10">
        <v>0</v>
      </c>
      <c r="AC21" s="9">
        <f>SUM(prooved_differences_log2_sql_export_V2__4[[#This Row],[Matching Tendency]:[Matching delta]])</f>
        <v>2</v>
      </c>
      <c r="AD21" s="44">
        <f>SUM(prooved_differences_log2_sql_export_V2__4[Sum Matching Tendency, Clear Evidence, delta])</f>
        <v>57.908645427357079</v>
      </c>
      <c r="AE21" s="6"/>
      <c r="AF21" s="6"/>
      <c r="AG21" s="27"/>
      <c r="AH21" s="27"/>
      <c r="AI21" s="28"/>
    </row>
    <row r="22" spans="1:35" x14ac:dyDescent="0.25">
      <c r="A22" s="11" t="s">
        <v>98</v>
      </c>
      <c r="B22" s="11" t="s">
        <v>224</v>
      </c>
      <c r="C22" s="11">
        <v>0</v>
      </c>
      <c r="D22" s="16">
        <v>2</v>
      </c>
      <c r="E22" s="11">
        <v>0</v>
      </c>
      <c r="F22" s="21">
        <v>-100</v>
      </c>
      <c r="G22" s="11">
        <v>1</v>
      </c>
      <c r="H22" s="11">
        <v>-100</v>
      </c>
      <c r="I22" s="11">
        <v>-1</v>
      </c>
      <c r="J22" s="11">
        <v>-100</v>
      </c>
      <c r="K22" s="11">
        <v>-100</v>
      </c>
      <c r="L22" s="11">
        <v>-100</v>
      </c>
      <c r="M22" s="11">
        <v>-100</v>
      </c>
      <c r="N22" s="18">
        <v>-100</v>
      </c>
      <c r="O22" s="12">
        <v>-100</v>
      </c>
      <c r="P22" s="11">
        <v>-100</v>
      </c>
      <c r="Q22" s="11">
        <v>-100</v>
      </c>
      <c r="R22" s="11">
        <v>-100</v>
      </c>
      <c r="S22" s="11">
        <v>-100</v>
      </c>
      <c r="T22" s="15">
        <v>-100</v>
      </c>
      <c r="U22" s="12">
        <v>-100</v>
      </c>
      <c r="V22" s="9">
        <f t="shared" si="0"/>
        <v>-100</v>
      </c>
      <c r="W22" s="41">
        <f>MAX(prooved_differences_log2_sql_export_V2__4[[#This Row],[mouse_zeiler_et_al_2014_log2]:[malmstroem_et_al_2016_log2]])</f>
        <v>-100</v>
      </c>
      <c r="X22" s="43">
        <f>IF(prooved_differences_log2_sql_export_V2__4[[#This Row],[Human Transcriptom]]&gt;prooved_differences_log2_sql_export_V2__4[[#This Row],[Mouse Transciptom]],1,-1)</f>
        <v>-1</v>
      </c>
      <c r="Y22" s="10">
        <f>IF(prooved_differences_log2_sql_export_V2__4[[#This Row],[Max Human Proteom]]&gt;prooved_differences_log2_sql_export_V2__4[[#This Row],[Max Mouse Proteom]],1,-1)</f>
        <v>-1</v>
      </c>
      <c r="Z22" s="10">
        <f>IF(prooved_differences_log2_sql_export_V2__4[[#This Row],[Compare Transcriptomic]]=prooved_differences_log2_sql_export_V2__4[[#This Row],[Compare Proteomic]],1,-1)</f>
        <v>1</v>
      </c>
      <c r="AA22" s="10">
        <v>1</v>
      </c>
      <c r="AB22" s="10">
        <v>0</v>
      </c>
      <c r="AC22" s="9">
        <f>SUM(prooved_differences_log2_sql_export_V2__4[[#This Row],[Matching Tendency]:[Matching delta]])</f>
        <v>2</v>
      </c>
      <c r="AD22" s="44">
        <f>SUM(prooved_differences_log2_sql_export_V2__4[Sum Matching Tendency, Clear Evidence, delta])</f>
        <v>57.908645427357079</v>
      </c>
      <c r="AE22" s="6"/>
      <c r="AF22" s="6"/>
      <c r="AG22" s="27"/>
      <c r="AH22" s="27"/>
      <c r="AI22" s="27"/>
    </row>
    <row r="23" spans="1:35" x14ac:dyDescent="0.25">
      <c r="A23" s="10" t="s">
        <v>85</v>
      </c>
      <c r="B23" s="10" t="s">
        <v>86</v>
      </c>
      <c r="C23" s="10">
        <v>1</v>
      </c>
      <c r="D23" s="10">
        <v>3</v>
      </c>
      <c r="E23" s="10">
        <v>1.8254999999999999</v>
      </c>
      <c r="F23" s="22">
        <v>-0.11</v>
      </c>
      <c r="G23" s="10">
        <v>1</v>
      </c>
      <c r="H23" s="10">
        <v>3.9773000000000001</v>
      </c>
      <c r="I23" s="10">
        <v>-1</v>
      </c>
      <c r="J23" s="10">
        <v>2.1107</v>
      </c>
      <c r="K23" s="10">
        <v>4.4160000000000004</v>
      </c>
      <c r="L23" s="10">
        <v>2.585</v>
      </c>
      <c r="M23" s="10">
        <v>-0.1069</v>
      </c>
      <c r="N23" s="31">
        <v>-2.0163000000000002</v>
      </c>
      <c r="O23" s="9">
        <v>-100</v>
      </c>
      <c r="P23" s="10">
        <v>-100</v>
      </c>
      <c r="Q23" s="10">
        <v>-100</v>
      </c>
      <c r="R23" s="10">
        <v>-100</v>
      </c>
      <c r="S23" s="10">
        <v>-100</v>
      </c>
      <c r="T23" s="9">
        <v>-0.11</v>
      </c>
      <c r="U23" s="9">
        <v>-100</v>
      </c>
      <c r="V23" s="9">
        <f t="shared" si="0"/>
        <v>4.4160000000000004</v>
      </c>
      <c r="W23" s="41">
        <f>MAX(prooved_differences_log2_sql_export_V2__4[[#This Row],[mouse_zeiler_et_al_2014_log2]:[malmstroem_et_al_2016_log2]])</f>
        <v>-100</v>
      </c>
      <c r="X23" s="43">
        <f>IF(prooved_differences_log2_sql_export_V2__4[[#This Row],[Human Transcriptom]]&gt;prooved_differences_log2_sql_export_V2__4[[#This Row],[Mouse Transciptom]],1,-1)</f>
        <v>1</v>
      </c>
      <c r="Y23" s="10">
        <f>IF(prooved_differences_log2_sql_export_V2__4[[#This Row],[Max Human Proteom]]&gt;prooved_differences_log2_sql_export_V2__4[[#This Row],[Max Mouse Proteom]],1,-1)</f>
        <v>1</v>
      </c>
      <c r="Z23" s="10">
        <f>IF(prooved_differences_log2_sql_export_V2__4[[#This Row],[Compare Transcriptomic]]=prooved_differences_log2_sql_export_V2__4[[#This Row],[Compare Proteomic]],1,-1)</f>
        <v>1</v>
      </c>
      <c r="AA23" s="10">
        <v>1</v>
      </c>
      <c r="AB23" s="10">
        <v>0</v>
      </c>
      <c r="AC23" s="9">
        <f>SUM(prooved_differences_log2_sql_export_V2__4[[#This Row],[Matching Tendency]:[Matching delta]])</f>
        <v>2</v>
      </c>
      <c r="AD23" s="44">
        <f>SUM(prooved_differences_log2_sql_export_V2__4[Sum Matching Tendency, Clear Evidence, delta])</f>
        <v>57.908645427357079</v>
      </c>
      <c r="AE23" s="6"/>
      <c r="AF23" s="6"/>
      <c r="AG23" s="27"/>
      <c r="AH23" s="27"/>
      <c r="AI23" s="27"/>
    </row>
    <row r="24" spans="1:35" x14ac:dyDescent="0.25">
      <c r="A24" s="10" t="s">
        <v>99</v>
      </c>
      <c r="B24" s="10" t="s">
        <v>100</v>
      </c>
      <c r="C24" s="10">
        <v>1</v>
      </c>
      <c r="D24" s="10">
        <v>3</v>
      </c>
      <c r="E24" s="10">
        <v>0</v>
      </c>
      <c r="F24" s="22">
        <v>-100</v>
      </c>
      <c r="G24" s="10">
        <v>1</v>
      </c>
      <c r="H24" s="10">
        <v>-100</v>
      </c>
      <c r="I24" s="10">
        <v>-1</v>
      </c>
      <c r="J24" s="10">
        <v>-100</v>
      </c>
      <c r="K24" s="10">
        <v>-100</v>
      </c>
      <c r="L24" s="10">
        <v>-100</v>
      </c>
      <c r="M24" s="10">
        <v>-100</v>
      </c>
      <c r="N24" s="31">
        <v>-100</v>
      </c>
      <c r="O24" s="9">
        <v>-100</v>
      </c>
      <c r="P24" s="10">
        <v>-100</v>
      </c>
      <c r="Q24" s="10">
        <v>-100</v>
      </c>
      <c r="R24" s="10">
        <v>-100</v>
      </c>
      <c r="S24" s="10">
        <v>-100</v>
      </c>
      <c r="T24" s="9">
        <v>-100</v>
      </c>
      <c r="U24" s="9">
        <v>-100</v>
      </c>
      <c r="V24" s="9">
        <f t="shared" si="0"/>
        <v>-100</v>
      </c>
      <c r="W24" s="41">
        <f>MAX(prooved_differences_log2_sql_export_V2__4[[#This Row],[mouse_zeiler_et_al_2014_log2]:[malmstroem_et_al_2016_log2]])</f>
        <v>-100</v>
      </c>
      <c r="X24" s="43">
        <f>IF(prooved_differences_log2_sql_export_V2__4[[#This Row],[Human Transcriptom]]&gt;prooved_differences_log2_sql_export_V2__4[[#This Row],[Mouse Transciptom]],1,-1)</f>
        <v>-1</v>
      </c>
      <c r="Y24" s="10">
        <f>IF(prooved_differences_log2_sql_export_V2__4[[#This Row],[Max Human Proteom]]&gt;prooved_differences_log2_sql_export_V2__4[[#This Row],[Max Mouse Proteom]],1,-1)</f>
        <v>-1</v>
      </c>
      <c r="Z24" s="10">
        <f>IF(prooved_differences_log2_sql_export_V2__4[[#This Row],[Compare Transcriptomic]]=prooved_differences_log2_sql_export_V2__4[[#This Row],[Compare Proteomic]],1,-1)</f>
        <v>1</v>
      </c>
      <c r="AA24" s="10">
        <v>1</v>
      </c>
      <c r="AB24" s="10">
        <v>0</v>
      </c>
      <c r="AC24" s="9">
        <f>SUM(prooved_differences_log2_sql_export_V2__4[[#This Row],[Matching Tendency]:[Matching delta]])</f>
        <v>2</v>
      </c>
      <c r="AD24" s="44">
        <f>SUM(prooved_differences_log2_sql_export_V2__4[Sum Matching Tendency, Clear Evidence, delta])</f>
        <v>57.908645427357079</v>
      </c>
      <c r="AE24" s="6"/>
      <c r="AF24" s="6"/>
      <c r="AG24" s="27"/>
      <c r="AH24" s="27"/>
      <c r="AI24" s="27"/>
    </row>
    <row r="25" spans="1:35" x14ac:dyDescent="0.25">
      <c r="A25" s="4" t="s">
        <v>42</v>
      </c>
      <c r="B25" s="4" t="s">
        <v>109</v>
      </c>
      <c r="C25" s="4">
        <v>0</v>
      </c>
      <c r="D25" s="66">
        <v>1</v>
      </c>
      <c r="E25" s="4">
        <v>-149.24</v>
      </c>
      <c r="F25" s="20">
        <v>4.6100000000000003</v>
      </c>
      <c r="G25" s="66">
        <v>1</v>
      </c>
      <c r="H25" s="66">
        <v>2.6438999999999999</v>
      </c>
      <c r="I25" s="66">
        <v>1</v>
      </c>
      <c r="J25" s="66">
        <v>2.8073999999999999</v>
      </c>
      <c r="K25" s="66">
        <v>2.9763000000000002</v>
      </c>
      <c r="L25" s="66">
        <v>2.6684000000000001</v>
      </c>
      <c r="M25" s="66">
        <v>1.7776000000000001</v>
      </c>
      <c r="N25" s="18">
        <v>-100</v>
      </c>
      <c r="O25" s="8">
        <v>5.69</v>
      </c>
      <c r="P25" s="66">
        <v>0.72</v>
      </c>
      <c r="Q25" s="66">
        <v>4.0562271589999996</v>
      </c>
      <c r="R25" s="66">
        <v>-100</v>
      </c>
      <c r="S25" s="66">
        <v>0.41503749899999998</v>
      </c>
      <c r="T25" s="9">
        <v>4.6100000000000003</v>
      </c>
      <c r="U25" s="23">
        <v>5.69</v>
      </c>
      <c r="V25" s="9">
        <f t="shared" si="0"/>
        <v>2.9763000000000002</v>
      </c>
      <c r="W25" s="41">
        <f>MAX(prooved_differences_log2_sql_export_V2__4[[#This Row],[mouse_zeiler_et_al_2014_log2]:[malmstroem_et_al_2016_log2]])</f>
        <v>4.0562271589999996</v>
      </c>
      <c r="X25" s="43">
        <f>IF(prooved_differences_log2_sql_export_V2__4[[#This Row],[Human Transcriptom]]&gt;prooved_differences_log2_sql_export_V2__4[[#This Row],[Mouse Transciptom]],1,-1)</f>
        <v>-1</v>
      </c>
      <c r="Y25" s="10">
        <f>IF(prooved_differences_log2_sql_export_V2__4[[#This Row],[Max Human Proteom]]&gt;prooved_differences_log2_sql_export_V2__4[[#This Row],[Max Mouse Proteom]],1,-1)</f>
        <v>-1</v>
      </c>
      <c r="Z25" s="10">
        <f>IF(prooved_differences_log2_sql_export_V2__4[[#This Row],[Compare Transcriptomic]]=prooved_differences_log2_sql_export_V2__4[[#This Row],[Compare Proteomic]],1,-1)</f>
        <v>1</v>
      </c>
      <c r="AA25" s="10">
        <v>0</v>
      </c>
      <c r="AB25" s="10">
        <v>0.99998486121935737</v>
      </c>
      <c r="AC25" s="48">
        <f>SUM(prooved_differences_log2_sql_export_V2__4[[#This Row],[Matching Tendency]:[Matching delta]])</f>
        <v>1.9999848612193574</v>
      </c>
      <c r="AD25" s="44">
        <f>SUM(prooved_differences_log2_sql_export_V2__4[Sum Matching Tendency, Clear Evidence, delta])</f>
        <v>57.908645427357079</v>
      </c>
      <c r="AE25" s="6">
        <f>prooved_differences_log2_sql_export_V2__4[[#This Row],[Human Transcriptom]]-prooved_differences_log2_sql_export_V2__4[[#This Row],[Mouse Transciptom]]</f>
        <v>-1.08</v>
      </c>
      <c r="AF25" s="51">
        <f>prooved_differences_log2_sql_export_V2__4[[#This Row],[Max Human Proteom]]-prooved_differences_log2_sql_export_V2__4[[#This Row],[Max Mouse Proteom]]</f>
        <v>-1.0799271589999995</v>
      </c>
      <c r="AG25" s="6">
        <f>ABS(prooved_differences_log2_sql_export_V2__4[[#This Row],[delta Human and Mouse Transcriptom]]-prooved_differences_log2_sql_export_V2__4[[#This Row],[delta Human and Mouse Proteom]])</f>
        <v>7.2841000000600786E-5</v>
      </c>
      <c r="AH25" s="10">
        <f>(1-(prooved_differences_log2_sql_export_V2__4[[#This Row],[ABS(delta Transcriptom  - delta Proteom)]]/prooved_differences_log2_sql_export_V2__4[[#This Row],[Max(ABS(delta transcriptom -Proteom]]))*2-1</f>
        <v>0.99998486121935737</v>
      </c>
      <c r="AI25" s="27">
        <v>9.6231000000000009</v>
      </c>
    </row>
    <row r="26" spans="1:35" x14ac:dyDescent="0.25">
      <c r="A26" s="66" t="s">
        <v>38</v>
      </c>
      <c r="B26" s="66" t="s">
        <v>39</v>
      </c>
      <c r="C26" s="66">
        <v>0</v>
      </c>
      <c r="D26" s="66">
        <v>0</v>
      </c>
      <c r="E26" s="66">
        <v>191</v>
      </c>
      <c r="F26" s="20">
        <v>8.85</v>
      </c>
      <c r="G26" s="66">
        <v>1</v>
      </c>
      <c r="H26" s="66">
        <v>6.1798999999999999</v>
      </c>
      <c r="I26" s="66">
        <v>1</v>
      </c>
      <c r="J26" s="66">
        <v>9.3173999999999992</v>
      </c>
      <c r="K26" s="66">
        <v>9.1328999999999994</v>
      </c>
      <c r="L26" s="66">
        <v>9.0555000000000003</v>
      </c>
      <c r="M26" s="66">
        <v>7.0660999999999996</v>
      </c>
      <c r="N26" s="18">
        <v>6.8407</v>
      </c>
      <c r="O26" s="8">
        <v>7.56</v>
      </c>
      <c r="P26" s="66">
        <v>7.73</v>
      </c>
      <c r="Q26" s="66">
        <v>7.2969261359999997</v>
      </c>
      <c r="R26" s="66">
        <v>-0.40727585399999999</v>
      </c>
      <c r="S26" s="66">
        <v>8.0303606040000002</v>
      </c>
      <c r="T26" s="9">
        <v>8.85</v>
      </c>
      <c r="U26" s="23">
        <v>7.56</v>
      </c>
      <c r="V26" s="9">
        <f t="shared" si="0"/>
        <v>9.3173999999999992</v>
      </c>
      <c r="W26" s="41">
        <f>MAX(prooved_differences_log2_sql_export_V2__4[[#This Row],[mouse_zeiler_et_al_2014_log2]:[malmstroem_et_al_2016_log2]])</f>
        <v>8.0303606040000002</v>
      </c>
      <c r="X26" s="43">
        <f>IF(prooved_differences_log2_sql_export_V2__4[[#This Row],[Human Transcriptom]]&gt;prooved_differences_log2_sql_export_V2__4[[#This Row],[Mouse Transciptom]],1,-1)</f>
        <v>1</v>
      </c>
      <c r="Y26" s="10">
        <f>IF(prooved_differences_log2_sql_export_V2__4[[#This Row],[Max Human Proteom]]&gt;prooved_differences_log2_sql_export_V2__4[[#This Row],[Max Mouse Proteom]],1,-1)</f>
        <v>1</v>
      </c>
      <c r="Z26" s="10">
        <f>IF(prooved_differences_log2_sql_export_V2__4[[#This Row],[Compare Transcriptomic]]=prooved_differences_log2_sql_export_V2__4[[#This Row],[Compare Proteomic]],1,-1)</f>
        <v>1</v>
      </c>
      <c r="AA26" s="10">
        <v>0</v>
      </c>
      <c r="AB26" s="10">
        <v>0.99938468809427294</v>
      </c>
      <c r="AC26" s="9">
        <f>SUM(prooved_differences_log2_sql_export_V2__4[[#This Row],[Matching Tendency]:[Matching delta]])</f>
        <v>1.9993846880942729</v>
      </c>
      <c r="AD26" s="44">
        <f>SUM(prooved_differences_log2_sql_export_V2__4[Sum Matching Tendency, Clear Evidence, delta])</f>
        <v>57.908645427357079</v>
      </c>
      <c r="AE26" s="6">
        <f>prooved_differences_log2_sql_export_V2__4[[#This Row],[Human Transcriptom]]-prooved_differences_log2_sql_export_V2__4[[#This Row],[Mouse Transciptom]]</f>
        <v>1.29</v>
      </c>
      <c r="AF26" s="6">
        <f>prooved_differences_log2_sql_export_V2__4[[#This Row],[Max Human Proteom]]-prooved_differences_log2_sql_export_V2__4[[#This Row],[Max Mouse Proteom]]</f>
        <v>1.2870393959999991</v>
      </c>
      <c r="AG26" s="6">
        <f>ABS(prooved_differences_log2_sql_export_V2__4[[#This Row],[delta Human and Mouse Transcriptom]]-prooved_differences_log2_sql_export_V2__4[[#This Row],[delta Human and Mouse Proteom]])</f>
        <v>2.960604000000977E-3</v>
      </c>
      <c r="AH26" s="10">
        <f>(1-(prooved_differences_log2_sql_export_V2__4[[#This Row],[ABS(delta Transcriptom  - delta Proteom)]]/prooved_differences_log2_sql_export_V2__4[[#This Row],[Max(ABS(delta transcriptom -Proteom]]))*2-1</f>
        <v>0.99938468809427294</v>
      </c>
      <c r="AI26" s="27">
        <v>9.6231000000000009</v>
      </c>
    </row>
    <row r="27" spans="1:35" x14ac:dyDescent="0.25">
      <c r="A27" s="66" t="s">
        <v>16</v>
      </c>
      <c r="B27" s="6" t="s">
        <v>120</v>
      </c>
      <c r="C27" s="6">
        <v>0</v>
      </c>
      <c r="D27" s="6">
        <v>2</v>
      </c>
      <c r="E27" s="6">
        <v>595.16999999999996</v>
      </c>
      <c r="F27" s="20">
        <v>8.9499999999999993</v>
      </c>
      <c r="G27" s="6">
        <v>1</v>
      </c>
      <c r="H27" s="6">
        <v>3.2854000000000001</v>
      </c>
      <c r="I27" s="6">
        <v>-1</v>
      </c>
      <c r="J27" s="6">
        <v>-100</v>
      </c>
      <c r="K27" s="6">
        <v>3.0078</v>
      </c>
      <c r="L27" s="6">
        <v>3.3725999999999998</v>
      </c>
      <c r="M27" s="6">
        <v>1.5145999999999999</v>
      </c>
      <c r="N27" s="18">
        <v>-100</v>
      </c>
      <c r="O27" s="8">
        <v>6.64</v>
      </c>
      <c r="P27" s="6">
        <v>-100</v>
      </c>
      <c r="Q27" s="6">
        <v>1.0831396740000001</v>
      </c>
      <c r="R27" s="6">
        <v>-100</v>
      </c>
      <c r="S27" s="6">
        <v>-2.1699250010000002</v>
      </c>
      <c r="T27" s="9">
        <v>8.9499999999999993</v>
      </c>
      <c r="U27" s="23">
        <v>6.64</v>
      </c>
      <c r="V27" s="9">
        <f t="shared" si="0"/>
        <v>3.3725999999999998</v>
      </c>
      <c r="W27" s="41">
        <f>MAX(prooved_differences_log2_sql_export_V2__4[[#This Row],[mouse_zeiler_et_al_2014_log2]:[malmstroem_et_al_2016_log2]])</f>
        <v>1.0831396740000001</v>
      </c>
      <c r="X27" s="43">
        <f>IF(prooved_differences_log2_sql_export_V2__4[[#This Row],[Human Transcriptom]]&gt;prooved_differences_log2_sql_export_V2__4[[#This Row],[Mouse Transciptom]],1,-1)</f>
        <v>1</v>
      </c>
      <c r="Y27" s="10">
        <f>IF(prooved_differences_log2_sql_export_V2__4[[#This Row],[Max Human Proteom]]&gt;prooved_differences_log2_sql_export_V2__4[[#This Row],[Max Mouse Proteom]],1,-1)</f>
        <v>1</v>
      </c>
      <c r="Z27" s="10">
        <f>IF(prooved_differences_log2_sql_export_V2__4[[#This Row],[Compare Transcriptomic]]=prooved_differences_log2_sql_export_V2__4[[#This Row],[Compare Proteomic]],1,-1)</f>
        <v>1</v>
      </c>
      <c r="AA27" s="10">
        <v>0</v>
      </c>
      <c r="AB27" s="10">
        <v>0.99573117311469272</v>
      </c>
      <c r="AC27" s="48">
        <f>SUM(prooved_differences_log2_sql_export_V2__4[[#This Row],[Matching Tendency]:[Matching delta]])</f>
        <v>1.9957311731146927</v>
      </c>
      <c r="AD27" s="44">
        <f>SUM(prooved_differences_log2_sql_export_V2__4[Sum Matching Tendency, Clear Evidence, delta])</f>
        <v>57.908645427357079</v>
      </c>
      <c r="AE27" s="6">
        <f>prooved_differences_log2_sql_export_V2__4[[#This Row],[Human Transcriptom]]-prooved_differences_log2_sql_export_V2__4[[#This Row],[Mouse Transciptom]]</f>
        <v>2.3099999999999996</v>
      </c>
      <c r="AF27" s="6">
        <f>prooved_differences_log2_sql_export_V2__4[[#This Row],[Max Human Proteom]]-prooved_differences_log2_sql_export_V2__4[[#This Row],[Max Mouse Proteom]]</f>
        <v>2.2894603259999995</v>
      </c>
      <c r="AG27" s="6">
        <f>ABS(prooved_differences_log2_sql_export_V2__4[[#This Row],[delta Human and Mouse Transcriptom]]-prooved_differences_log2_sql_export_V2__4[[#This Row],[delta Human and Mouse Proteom]])</f>
        <v>2.0539674000000119E-2</v>
      </c>
      <c r="AH27" s="10">
        <f>(1-(prooved_differences_log2_sql_export_V2__4[[#This Row],[ABS(delta Transcriptom  - delta Proteom)]]/prooved_differences_log2_sql_export_V2__4[[#This Row],[Max(ABS(delta transcriptom -Proteom]]))*2-1</f>
        <v>0.99573117311469272</v>
      </c>
      <c r="AI27" s="27">
        <v>9.6231000000000009</v>
      </c>
    </row>
    <row r="28" spans="1:35" x14ac:dyDescent="0.25">
      <c r="A28" s="66" t="s">
        <v>135</v>
      </c>
      <c r="B28" s="66" t="s">
        <v>150</v>
      </c>
      <c r="C28" s="66">
        <v>0</v>
      </c>
      <c r="D28" s="66">
        <v>2</v>
      </c>
      <c r="E28" s="66">
        <v>-678.34</v>
      </c>
      <c r="F28" s="20">
        <v>8.4600000000000009</v>
      </c>
      <c r="G28" s="6">
        <v>1</v>
      </c>
      <c r="H28" s="6">
        <v>6.1798999999999999</v>
      </c>
      <c r="I28" s="6">
        <v>1</v>
      </c>
      <c r="J28" s="6">
        <v>7.0983000000000001</v>
      </c>
      <c r="K28" s="6">
        <v>6.7332000000000001</v>
      </c>
      <c r="L28" s="6">
        <v>6.0048000000000004</v>
      </c>
      <c r="M28" s="6">
        <v>4.0814000000000004</v>
      </c>
      <c r="N28" s="18">
        <v>5.0517000000000003</v>
      </c>
      <c r="O28" s="8">
        <v>8.5</v>
      </c>
      <c r="P28" s="6">
        <v>7.19</v>
      </c>
      <c r="Q28" s="6">
        <v>6.3116819770000001</v>
      </c>
      <c r="R28" s="6">
        <v>-100</v>
      </c>
      <c r="S28" s="6">
        <v>3.7842713090000002</v>
      </c>
      <c r="T28" s="9">
        <v>8.4600000000000009</v>
      </c>
      <c r="U28" s="23">
        <v>8.5</v>
      </c>
      <c r="V28" s="9">
        <f t="shared" si="0"/>
        <v>7.0983000000000001</v>
      </c>
      <c r="W28" s="41">
        <f>MAX(prooved_differences_log2_sql_export_V2__4[[#This Row],[mouse_zeiler_et_al_2014_log2]:[malmstroem_et_al_2016_log2]])</f>
        <v>7.19</v>
      </c>
      <c r="X28" s="43">
        <f>IF(prooved_differences_log2_sql_export_V2__4[[#This Row],[Human Transcriptom]]&gt;prooved_differences_log2_sql_export_V2__4[[#This Row],[Mouse Transciptom]],1,-1)</f>
        <v>-1</v>
      </c>
      <c r="Y28" s="10">
        <f>IF(prooved_differences_log2_sql_export_V2__4[[#This Row],[Max Human Proteom]]&gt;prooved_differences_log2_sql_export_V2__4[[#This Row],[Max Mouse Proteom]],1,-1)</f>
        <v>-1</v>
      </c>
      <c r="Z28" s="10">
        <f>IF(prooved_differences_log2_sql_export_V2__4[[#This Row],[Compare Transcriptomic]]=prooved_differences_log2_sql_export_V2__4[[#This Row],[Compare Proteomic]],1,-1)</f>
        <v>1</v>
      </c>
      <c r="AA28" s="10">
        <v>0</v>
      </c>
      <c r="AB28" s="10">
        <v>0.98925502177053115</v>
      </c>
      <c r="AC28" s="9">
        <f>SUM(prooved_differences_log2_sql_export_V2__4[[#This Row],[Matching Tendency]:[Matching delta]])</f>
        <v>1.9892550217705312</v>
      </c>
      <c r="AD28" s="44">
        <f>SUM(prooved_differences_log2_sql_export_V2__4[Sum Matching Tendency, Clear Evidence, delta])</f>
        <v>57.908645427357079</v>
      </c>
      <c r="AE28" s="6">
        <f>prooved_differences_log2_sql_export_V2__4[[#This Row],[Human Transcriptom]]-prooved_differences_log2_sql_export_V2__4[[#This Row],[Mouse Transciptom]]</f>
        <v>-3.9999999999999147E-2</v>
      </c>
      <c r="AF28" s="6">
        <f>prooved_differences_log2_sql_export_V2__4[[#This Row],[Max Human Proteom]]-prooved_differences_log2_sql_export_V2__4[[#This Row],[Max Mouse Proteom]]</f>
        <v>-9.1700000000000337E-2</v>
      </c>
      <c r="AG28" s="6">
        <f>ABS(prooved_differences_log2_sql_export_V2__4[[#This Row],[delta Human and Mouse Transcriptom]]-prooved_differences_log2_sql_export_V2__4[[#This Row],[delta Human and Mouse Proteom]])</f>
        <v>5.1700000000001189E-2</v>
      </c>
      <c r="AH28" s="10">
        <f>(1-(prooved_differences_log2_sql_export_V2__4[[#This Row],[ABS(delta Transcriptom  - delta Proteom)]]/prooved_differences_log2_sql_export_V2__4[[#This Row],[Max(ABS(delta transcriptom -Proteom]]))*2-1</f>
        <v>0.98925502177053115</v>
      </c>
      <c r="AI28" s="27">
        <v>9.6231000000000009</v>
      </c>
    </row>
    <row r="29" spans="1:35" x14ac:dyDescent="0.25">
      <c r="A29" s="66" t="s">
        <v>61</v>
      </c>
      <c r="B29" s="66" t="s">
        <v>62</v>
      </c>
      <c r="C29" s="66">
        <v>0</v>
      </c>
      <c r="D29" s="66">
        <v>1</v>
      </c>
      <c r="E29" s="66">
        <v>-53.896000000000001</v>
      </c>
      <c r="F29" s="20">
        <v>4.09</v>
      </c>
      <c r="G29" s="6">
        <v>1</v>
      </c>
      <c r="H29" s="6">
        <v>2.2094999999999998</v>
      </c>
      <c r="I29" s="6">
        <v>1</v>
      </c>
      <c r="J29" s="6">
        <v>4.0153999999999996</v>
      </c>
      <c r="K29" s="6">
        <v>4.3742999999999999</v>
      </c>
      <c r="L29" s="6">
        <v>2.5325000000000002</v>
      </c>
      <c r="M29" s="6">
        <v>2.4405999999999999</v>
      </c>
      <c r="N29" s="18">
        <v>1.3885000000000001</v>
      </c>
      <c r="O29" s="8">
        <v>4.5199999999999996</v>
      </c>
      <c r="P29" s="6">
        <v>4.96</v>
      </c>
      <c r="Q29" s="6">
        <v>5.0447725810000001</v>
      </c>
      <c r="R29" s="6">
        <v>-100</v>
      </c>
      <c r="S29" s="6">
        <v>-100</v>
      </c>
      <c r="T29" s="9">
        <v>4.09</v>
      </c>
      <c r="U29" s="23">
        <v>4.5199999999999996</v>
      </c>
      <c r="V29" s="9">
        <f t="shared" si="0"/>
        <v>4.3742999999999999</v>
      </c>
      <c r="W29" s="41">
        <f>MAX(prooved_differences_log2_sql_export_V2__4[[#This Row],[mouse_zeiler_et_al_2014_log2]:[malmstroem_et_al_2016_log2]])</f>
        <v>5.0447725810000001</v>
      </c>
      <c r="X29" s="43">
        <f>IF(prooved_differences_log2_sql_export_V2__4[[#This Row],[Human Transcriptom]]&gt;prooved_differences_log2_sql_export_V2__4[[#This Row],[Mouse Transciptom]],1,-1)</f>
        <v>-1</v>
      </c>
      <c r="Y29" s="10">
        <f>IF(prooved_differences_log2_sql_export_V2__4[[#This Row],[Max Human Proteom]]&gt;prooved_differences_log2_sql_export_V2__4[[#This Row],[Max Mouse Proteom]],1,-1)</f>
        <v>-1</v>
      </c>
      <c r="Z29" s="33">
        <f>IF(prooved_differences_log2_sql_export_V2__4[[#This Row],[Compare Transcriptomic]]=prooved_differences_log2_sql_export_V2__4[[#This Row],[Compare Proteomic]],1,-1)</f>
        <v>1</v>
      </c>
      <c r="AA29" s="10">
        <v>0</v>
      </c>
      <c r="AB29" s="10">
        <v>0.95002180565514216</v>
      </c>
      <c r="AC29" s="9">
        <f>SUM(prooved_differences_log2_sql_export_V2__4[[#This Row],[Matching Tendency]:[Matching delta]])</f>
        <v>1.9500218056551422</v>
      </c>
      <c r="AD29" s="44">
        <f>SUM(prooved_differences_log2_sql_export_V2__4[Sum Matching Tendency, Clear Evidence, delta])</f>
        <v>57.908645427357079</v>
      </c>
      <c r="AE29" s="6">
        <f>prooved_differences_log2_sql_export_V2__4[[#This Row],[Human Transcriptom]]-prooved_differences_log2_sql_export_V2__4[[#This Row],[Mouse Transciptom]]</f>
        <v>-0.42999999999999972</v>
      </c>
      <c r="AF29" s="6">
        <f>prooved_differences_log2_sql_export_V2__4[[#This Row],[Max Human Proteom]]-prooved_differences_log2_sql_export_V2__4[[#This Row],[Max Mouse Proteom]]</f>
        <v>-0.67047258100000029</v>
      </c>
      <c r="AG29" s="51">
        <f>ABS(prooved_differences_log2_sql_export_V2__4[[#This Row],[delta Human and Mouse Transcriptom]]-prooved_differences_log2_sql_export_V2__4[[#This Row],[delta Human and Mouse Proteom]])</f>
        <v>0.24047258100000057</v>
      </c>
      <c r="AH29" s="10">
        <f>(1-(prooved_differences_log2_sql_export_V2__4[[#This Row],[ABS(delta Transcriptom  - delta Proteom)]]/prooved_differences_log2_sql_export_V2__4[[#This Row],[Max(ABS(delta transcriptom -Proteom]]))*2-1</f>
        <v>0.95002180565514216</v>
      </c>
      <c r="AI29" s="27">
        <v>9.6231000000000009</v>
      </c>
    </row>
    <row r="30" spans="1:35" x14ac:dyDescent="0.25">
      <c r="A30" s="66" t="s">
        <v>165</v>
      </c>
      <c r="B30" s="66" t="s">
        <v>166</v>
      </c>
      <c r="C30" s="66">
        <v>0</v>
      </c>
      <c r="D30" s="66">
        <v>2</v>
      </c>
      <c r="E30" s="66">
        <v>-113.8472</v>
      </c>
      <c r="F30" s="20">
        <v>3.657</v>
      </c>
      <c r="G30" s="51">
        <v>1</v>
      </c>
      <c r="H30" s="51">
        <v>3.0552999999999999</v>
      </c>
      <c r="I30" s="51">
        <v>-1</v>
      </c>
      <c r="J30" s="51">
        <v>3.2202999999999999</v>
      </c>
      <c r="K30" s="51">
        <v>3.2902</v>
      </c>
      <c r="L30" s="51">
        <v>1.8365</v>
      </c>
      <c r="M30" s="51">
        <v>-100</v>
      </c>
      <c r="N30" s="18">
        <v>2.0121000000000002</v>
      </c>
      <c r="O30" s="8">
        <v>5.1867999999999999</v>
      </c>
      <c r="P30" s="51">
        <v>4.5178000000000003</v>
      </c>
      <c r="Q30" s="51">
        <v>-0.53575041899999998</v>
      </c>
      <c r="R30" s="51">
        <v>-100</v>
      </c>
      <c r="S30" s="51">
        <v>2.1876270029999998</v>
      </c>
      <c r="T30" s="9">
        <v>3.657</v>
      </c>
      <c r="U30" s="23">
        <v>5.1867999999999999</v>
      </c>
      <c r="V30" s="9">
        <f t="shared" si="0"/>
        <v>3.2902</v>
      </c>
      <c r="W30" s="41">
        <f>MAX(prooved_differences_log2_sql_export_V2__4[[#This Row],[mouse_zeiler_et_al_2014_log2]:[malmstroem_et_al_2016_log2]])</f>
        <v>4.5178000000000003</v>
      </c>
      <c r="X30" s="43">
        <f>IF(prooved_differences_log2_sql_export_V2__4[[#This Row],[Human Transcriptom]]&gt;prooved_differences_log2_sql_export_V2__4[[#This Row],[Mouse Transciptom]],1,-1)</f>
        <v>-1</v>
      </c>
      <c r="Y30" s="10">
        <f>IF(prooved_differences_log2_sql_export_V2__4[[#This Row],[Max Human Proteom]]&gt;prooved_differences_log2_sql_export_V2__4[[#This Row],[Max Mouse Proteom]],1,-1)</f>
        <v>-1</v>
      </c>
      <c r="Z30" s="10">
        <f>IF(prooved_differences_log2_sql_export_V2__4[[#This Row],[Compare Transcriptomic]]=prooved_differences_log2_sql_export_V2__4[[#This Row],[Compare Proteomic]],1,-1)</f>
        <v>1</v>
      </c>
      <c r="AA30" s="10">
        <v>0</v>
      </c>
      <c r="AB30" s="33">
        <v>0.93719279650008835</v>
      </c>
      <c r="AC30" s="9">
        <f>SUM(prooved_differences_log2_sql_export_V2__4[[#This Row],[Matching Tendency]:[Matching delta]])</f>
        <v>1.9371927965000884</v>
      </c>
      <c r="AD30" s="44">
        <f>SUM(prooved_differences_log2_sql_export_V2__4[Sum Matching Tendency, Clear Evidence, delta])</f>
        <v>57.908645427357079</v>
      </c>
      <c r="AE30" s="6">
        <f>prooved_differences_log2_sql_export_V2__4[[#This Row],[Human Transcriptom]]-prooved_differences_log2_sql_export_V2__4[[#This Row],[Mouse Transciptom]]</f>
        <v>-1.5297999999999998</v>
      </c>
      <c r="AF30" s="66">
        <f>prooved_differences_log2_sql_export_V2__4[[#This Row],[Max Human Proteom]]-prooved_differences_log2_sql_export_V2__4[[#This Row],[Max Mouse Proteom]]</f>
        <v>-1.2276000000000002</v>
      </c>
      <c r="AG30" s="51">
        <f>ABS(prooved_differences_log2_sql_export_V2__4[[#This Row],[delta Human and Mouse Transcriptom]]-prooved_differences_log2_sql_export_V2__4[[#This Row],[delta Human and Mouse Proteom]])</f>
        <v>0.30219999999999958</v>
      </c>
      <c r="AH30" s="10">
        <f>(1-(prooved_differences_log2_sql_export_V2__4[[#This Row],[ABS(delta Transcriptom  - delta Proteom)]]/prooved_differences_log2_sql_export_V2__4[[#This Row],[Max(ABS(delta transcriptom -Proteom]]))*2-1</f>
        <v>0.93719279650008835</v>
      </c>
      <c r="AI30" s="27">
        <v>9.6231000000000009</v>
      </c>
    </row>
    <row r="31" spans="1:35" x14ac:dyDescent="0.25">
      <c r="A31" s="51" t="s">
        <v>25</v>
      </c>
      <c r="B31" s="51" t="s">
        <v>220</v>
      </c>
      <c r="C31" s="51">
        <v>0</v>
      </c>
      <c r="D31" s="51">
        <v>1</v>
      </c>
      <c r="E31" s="51">
        <v>-313.92</v>
      </c>
      <c r="F31" s="20">
        <v>6.95</v>
      </c>
      <c r="G31" s="6">
        <v>1</v>
      </c>
      <c r="H31" s="6">
        <v>5.2287999999999997</v>
      </c>
      <c r="I31" s="6">
        <v>1</v>
      </c>
      <c r="J31" s="6">
        <v>5.6448999999999998</v>
      </c>
      <c r="K31" s="6">
        <v>5.6044</v>
      </c>
      <c r="L31" s="6">
        <v>5.4710999999999999</v>
      </c>
      <c r="M31" s="6">
        <v>2.2587000000000002</v>
      </c>
      <c r="N31" s="18">
        <v>3.5312999999999999</v>
      </c>
      <c r="O31" s="8">
        <v>7.19</v>
      </c>
      <c r="P31" s="6">
        <v>6.6</v>
      </c>
      <c r="Q31" s="6">
        <v>2.9651596059999998</v>
      </c>
      <c r="R31" s="6">
        <v>-100</v>
      </c>
      <c r="S31" s="6">
        <v>0.63742992099999995</v>
      </c>
      <c r="T31" s="9">
        <v>6.95</v>
      </c>
      <c r="U31" s="23">
        <v>7.19</v>
      </c>
      <c r="V31" s="9">
        <f t="shared" si="0"/>
        <v>5.6448999999999998</v>
      </c>
      <c r="W31" s="41">
        <f>MAX(prooved_differences_log2_sql_export_V2__4[[#This Row],[mouse_zeiler_et_al_2014_log2]:[malmstroem_et_al_2016_log2]])</f>
        <v>6.6</v>
      </c>
      <c r="X31" s="43">
        <f>IF(prooved_differences_log2_sql_export_V2__4[[#This Row],[Human Transcriptom]]&gt;prooved_differences_log2_sql_export_V2__4[[#This Row],[Mouse Transciptom]],1,-1)</f>
        <v>-1</v>
      </c>
      <c r="Y31" s="10">
        <f>IF(prooved_differences_log2_sql_export_V2__4[[#This Row],[Max Human Proteom]]&gt;prooved_differences_log2_sql_export_V2__4[[#This Row],[Max Mouse Proteom]],1,-1)</f>
        <v>-1</v>
      </c>
      <c r="Z31" s="10">
        <f>IF(prooved_differences_log2_sql_export_V2__4[[#This Row],[Compare Transcriptomic]]=prooved_differences_log2_sql_export_V2__4[[#This Row],[Compare Proteomic]],1,-1)</f>
        <v>1</v>
      </c>
      <c r="AA31" s="10">
        <v>0</v>
      </c>
      <c r="AB31" s="10">
        <v>0.85137845392856781</v>
      </c>
      <c r="AC31" s="9">
        <f>SUM(prooved_differences_log2_sql_export_V2__4[[#This Row],[Matching Tendency]:[Matching delta]])</f>
        <v>1.8513784539285678</v>
      </c>
      <c r="AD31" s="44">
        <f>SUM(prooved_differences_log2_sql_export_V2__4[Sum Matching Tendency, Clear Evidence, delta])</f>
        <v>57.908645427357079</v>
      </c>
      <c r="AE31" s="6">
        <f>prooved_differences_log2_sql_export_V2__4[[#This Row],[Human Transcriptom]]-prooved_differences_log2_sql_export_V2__4[[#This Row],[Mouse Transciptom]]</f>
        <v>-0.24000000000000021</v>
      </c>
      <c r="AF31" s="51">
        <f>prooved_differences_log2_sql_export_V2__4[[#This Row],[Max Human Proteom]]-prooved_differences_log2_sql_export_V2__4[[#This Row],[Max Mouse Proteom]]</f>
        <v>-0.95509999999999984</v>
      </c>
      <c r="AG31" s="51">
        <f>ABS(prooved_differences_log2_sql_export_V2__4[[#This Row],[delta Human and Mouse Transcriptom]]-prooved_differences_log2_sql_export_V2__4[[#This Row],[delta Human and Mouse Proteom]])</f>
        <v>0.71509999999999962</v>
      </c>
      <c r="AH31" s="27">
        <f>(1-(prooved_differences_log2_sql_export_V2__4[[#This Row],[ABS(delta Transcriptom  - delta Proteom)]]/prooved_differences_log2_sql_export_V2__4[[#This Row],[Max(ABS(delta transcriptom -Proteom]]))*2-1</f>
        <v>0.85137845392856781</v>
      </c>
      <c r="AI31" s="27">
        <v>9.6231000000000009</v>
      </c>
    </row>
    <row r="32" spans="1:35" x14ac:dyDescent="0.25">
      <c r="A32" s="6" t="s">
        <v>231</v>
      </c>
      <c r="B32" s="6" t="s">
        <v>152</v>
      </c>
      <c r="C32" s="6">
        <v>0</v>
      </c>
      <c r="D32" s="6">
        <v>2</v>
      </c>
      <c r="E32" s="6">
        <v>-567.76</v>
      </c>
      <c r="F32" s="20">
        <v>5.55</v>
      </c>
      <c r="G32" s="6">
        <v>1</v>
      </c>
      <c r="H32" s="6">
        <v>3.2094999999999998</v>
      </c>
      <c r="I32" s="6">
        <v>-1</v>
      </c>
      <c r="J32" s="6">
        <v>3.5451999999999999</v>
      </c>
      <c r="K32" s="6">
        <v>3.6413000000000002</v>
      </c>
      <c r="L32" s="6">
        <v>2.6520999999999999</v>
      </c>
      <c r="M32" s="6">
        <v>2</v>
      </c>
      <c r="N32" s="18">
        <v>2.1789000000000001</v>
      </c>
      <c r="O32" s="8">
        <v>7.44</v>
      </c>
      <c r="P32" s="6">
        <v>4.71</v>
      </c>
      <c r="Q32" s="6">
        <v>-100</v>
      </c>
      <c r="R32" s="6">
        <v>-0.96887107500000003</v>
      </c>
      <c r="S32" s="6">
        <v>0</v>
      </c>
      <c r="T32" s="9">
        <v>5.55</v>
      </c>
      <c r="U32" s="23">
        <v>7.44</v>
      </c>
      <c r="V32" s="9">
        <f t="shared" si="0"/>
        <v>3.6413000000000002</v>
      </c>
      <c r="W32" s="41">
        <f>MAX(prooved_differences_log2_sql_export_V2__4[[#This Row],[mouse_zeiler_et_al_2014_log2]:[malmstroem_et_al_2016_log2]])</f>
        <v>4.71</v>
      </c>
      <c r="X32" s="43">
        <f>IF(prooved_differences_log2_sql_export_V2__4[[#This Row],[Human Transcriptom]]&gt;prooved_differences_log2_sql_export_V2__4[[#This Row],[Mouse Transciptom]],1,-1)</f>
        <v>-1</v>
      </c>
      <c r="Y32" s="10">
        <f>IF(prooved_differences_log2_sql_export_V2__4[[#This Row],[Max Human Proteom]]&gt;prooved_differences_log2_sql_export_V2__4[[#This Row],[Max Mouse Proteom]],1,-1)</f>
        <v>-1</v>
      </c>
      <c r="Z32" s="10">
        <f>IF(prooved_differences_log2_sql_export_V2__4[[#This Row],[Compare Transcriptomic]]=prooved_differences_log2_sql_export_V2__4[[#This Row],[Compare Proteomic]],1,-1)</f>
        <v>1</v>
      </c>
      <c r="AA32" s="10">
        <v>0</v>
      </c>
      <c r="AB32" s="10">
        <v>0.82930656441271511</v>
      </c>
      <c r="AC32" s="23">
        <f>SUM(prooved_differences_log2_sql_export_V2__4[[#This Row],[Matching Tendency]:[Matching delta]])</f>
        <v>1.8293065644127151</v>
      </c>
      <c r="AD32" s="44">
        <f>SUM(prooved_differences_log2_sql_export_V2__4[Sum Matching Tendency, Clear Evidence, delta])</f>
        <v>57.908645427357079</v>
      </c>
      <c r="AE32" s="6">
        <f>prooved_differences_log2_sql_export_V2__4[[#This Row],[Human Transcriptom]]-prooved_differences_log2_sql_export_V2__4[[#This Row],[Mouse Transciptom]]</f>
        <v>-1.8900000000000006</v>
      </c>
      <c r="AF32" s="51">
        <f>prooved_differences_log2_sql_export_V2__4[[#This Row],[Max Human Proteom]]-prooved_differences_log2_sql_export_V2__4[[#This Row],[Max Mouse Proteom]]</f>
        <v>-1.0686999999999998</v>
      </c>
      <c r="AG32" s="51">
        <f>ABS(prooved_differences_log2_sql_export_V2__4[[#This Row],[delta Human and Mouse Transcriptom]]-prooved_differences_log2_sql_export_V2__4[[#This Row],[delta Human and Mouse Proteom]])</f>
        <v>0.82130000000000081</v>
      </c>
      <c r="AH32" s="34">
        <f>(1-(prooved_differences_log2_sql_export_V2__4[[#This Row],[ABS(delta Transcriptom  - delta Proteom)]]/prooved_differences_log2_sql_export_V2__4[[#This Row],[Max(ABS(delta transcriptom -Proteom]]))*2-1</f>
        <v>0.82930656441271511</v>
      </c>
      <c r="AI32" s="27">
        <v>9.6231000000000009</v>
      </c>
    </row>
    <row r="33" spans="1:35" x14ac:dyDescent="0.25">
      <c r="A33" s="4" t="s">
        <v>43</v>
      </c>
      <c r="B33" s="4" t="s">
        <v>44</v>
      </c>
      <c r="C33" s="4">
        <v>0</v>
      </c>
      <c r="D33" s="4">
        <v>1</v>
      </c>
      <c r="E33" s="4">
        <v>-147.16</v>
      </c>
      <c r="F33" s="20">
        <v>2.97</v>
      </c>
      <c r="G33" s="51">
        <v>1</v>
      </c>
      <c r="H33" s="51">
        <v>-0.67810000000000004</v>
      </c>
      <c r="I33" s="51">
        <v>-1</v>
      </c>
      <c r="J33" s="51">
        <v>-1.7650999999999999</v>
      </c>
      <c r="K33" s="51">
        <v>-100</v>
      </c>
      <c r="L33" s="51">
        <v>-100</v>
      </c>
      <c r="M33" s="51">
        <v>-100</v>
      </c>
      <c r="N33" s="18">
        <v>-100</v>
      </c>
      <c r="O33" s="8">
        <v>5.42</v>
      </c>
      <c r="P33" s="51">
        <v>2.64</v>
      </c>
      <c r="Q33" s="51">
        <v>0.47727641999999998</v>
      </c>
      <c r="R33" s="51">
        <v>-100</v>
      </c>
      <c r="S33" s="51">
        <v>-100</v>
      </c>
      <c r="T33" s="9">
        <v>2.97</v>
      </c>
      <c r="U33" s="23">
        <v>5.42</v>
      </c>
      <c r="V33" s="9">
        <f t="shared" si="0"/>
        <v>-0.67810000000000004</v>
      </c>
      <c r="W33" s="41">
        <f>MAX(prooved_differences_log2_sql_export_V2__4[[#This Row],[mouse_zeiler_et_al_2014_log2]:[malmstroem_et_al_2016_log2]])</f>
        <v>2.64</v>
      </c>
      <c r="X33" s="43">
        <f>IF(prooved_differences_log2_sql_export_V2__4[[#This Row],[Human Transcriptom]]&gt;prooved_differences_log2_sql_export_V2__4[[#This Row],[Mouse Transciptom]],1,-1)</f>
        <v>-1</v>
      </c>
      <c r="Y33" s="10">
        <f>IF(prooved_differences_log2_sql_export_V2__4[[#This Row],[Max Human Proteom]]&gt;prooved_differences_log2_sql_export_V2__4[[#This Row],[Max Mouse Proteom]],1,-1)</f>
        <v>-1</v>
      </c>
      <c r="Z33" s="10">
        <f>IF(prooved_differences_log2_sql_export_V2__4[[#This Row],[Compare Transcriptomic]]=prooved_differences_log2_sql_export_V2__4[[#This Row],[Compare Proteomic]],1,-1)</f>
        <v>1</v>
      </c>
      <c r="AA33" s="10">
        <v>0</v>
      </c>
      <c r="AB33" s="10">
        <v>0.81957996903284802</v>
      </c>
      <c r="AC33" s="48">
        <f>SUM(prooved_differences_log2_sql_export_V2__4[[#This Row],[Matching Tendency]:[Matching delta]])</f>
        <v>1.819579969032848</v>
      </c>
      <c r="AD33" s="44">
        <f>SUM(prooved_differences_log2_sql_export_V2__4[Sum Matching Tendency, Clear Evidence, delta])</f>
        <v>57.908645427357079</v>
      </c>
      <c r="AE33" s="6">
        <f>prooved_differences_log2_sql_export_V2__4[[#This Row],[Human Transcriptom]]-prooved_differences_log2_sql_export_V2__4[[#This Row],[Mouse Transciptom]]</f>
        <v>-2.4499999999999997</v>
      </c>
      <c r="AF33" s="6">
        <f>prooved_differences_log2_sql_export_V2__4[[#This Row],[Max Human Proteom]]-prooved_differences_log2_sql_export_V2__4[[#This Row],[Max Mouse Proteom]]</f>
        <v>-3.3181000000000003</v>
      </c>
      <c r="AG33" s="51">
        <f>ABS(prooved_differences_log2_sql_export_V2__4[[#This Row],[delta Human and Mouse Transcriptom]]-prooved_differences_log2_sql_export_V2__4[[#This Row],[delta Human and Mouse Proteom]])</f>
        <v>0.86810000000000054</v>
      </c>
      <c r="AH33" s="10">
        <f>(1-(prooved_differences_log2_sql_export_V2__4[[#This Row],[ABS(delta Transcriptom  - delta Proteom)]]/prooved_differences_log2_sql_export_V2__4[[#This Row],[Max(ABS(delta transcriptom -Proteom]]))*2-1</f>
        <v>0.81957996903284802</v>
      </c>
      <c r="AI33" s="27">
        <v>9.6231000000000009</v>
      </c>
    </row>
    <row r="34" spans="1:35" x14ac:dyDescent="0.25">
      <c r="A34" s="51" t="s">
        <v>136</v>
      </c>
      <c r="B34" s="51" t="s">
        <v>151</v>
      </c>
      <c r="C34" s="51">
        <v>0</v>
      </c>
      <c r="D34" s="51">
        <v>2</v>
      </c>
      <c r="E34" s="51">
        <v>-572.42999999999995</v>
      </c>
      <c r="F34" s="20">
        <v>3.93</v>
      </c>
      <c r="G34" s="6">
        <v>1</v>
      </c>
      <c r="H34" s="6">
        <v>2.2094999999999998</v>
      </c>
      <c r="I34" s="6">
        <v>1</v>
      </c>
      <c r="J34" s="6">
        <v>4.2747000000000002</v>
      </c>
      <c r="K34" s="6">
        <v>3.1768999999999998</v>
      </c>
      <c r="L34" s="6">
        <v>3.7549000000000001</v>
      </c>
      <c r="M34" s="6">
        <v>1.1468</v>
      </c>
      <c r="N34" s="18">
        <v>-100</v>
      </c>
      <c r="O34" s="8">
        <v>7.31</v>
      </c>
      <c r="P34" s="6">
        <v>5.7</v>
      </c>
      <c r="Q34" s="6">
        <v>6.5549044109999999</v>
      </c>
      <c r="R34" s="6">
        <v>-100</v>
      </c>
      <c r="S34" s="6">
        <v>0.53051471699999997</v>
      </c>
      <c r="T34" s="9">
        <v>3.93</v>
      </c>
      <c r="U34" s="23">
        <v>7.31</v>
      </c>
      <c r="V34" s="9">
        <f t="shared" si="0"/>
        <v>4.2747000000000002</v>
      </c>
      <c r="W34" s="41">
        <f>MAX(prooved_differences_log2_sql_export_V2__4[[#This Row],[mouse_zeiler_et_al_2014_log2]:[malmstroem_et_al_2016_log2]])</f>
        <v>6.5549044109999999</v>
      </c>
      <c r="X34" s="43">
        <f>IF(prooved_differences_log2_sql_export_V2__4[[#This Row],[Human Transcriptom]]&gt;prooved_differences_log2_sql_export_V2__4[[#This Row],[Mouse Transciptom]],1,-1)</f>
        <v>-1</v>
      </c>
      <c r="Y34" s="10">
        <f>IF(prooved_differences_log2_sql_export_V2__4[[#This Row],[Max Human Proteom]]&gt;prooved_differences_log2_sql_export_V2__4[[#This Row],[Max Mouse Proteom]],1,-1)</f>
        <v>-1</v>
      </c>
      <c r="Z34" s="10">
        <f>IF(prooved_differences_log2_sql_export_V2__4[[#This Row],[Compare Transcriptomic]]=prooved_differences_log2_sql_export_V2__4[[#This Row],[Compare Proteomic]],1,-1)</f>
        <v>1</v>
      </c>
      <c r="AA34" s="10">
        <v>0</v>
      </c>
      <c r="AB34" s="10">
        <v>0.7714259253255189</v>
      </c>
      <c r="AC34" s="9">
        <f>SUM(prooved_differences_log2_sql_export_V2__4[[#This Row],[Matching Tendency]:[Matching delta]])</f>
        <v>1.7714259253255189</v>
      </c>
      <c r="AD34" s="44">
        <f>SUM(prooved_differences_log2_sql_export_V2__4[Sum Matching Tendency, Clear Evidence, delta])</f>
        <v>57.908645427357079</v>
      </c>
      <c r="AE34" s="6">
        <f>prooved_differences_log2_sql_export_V2__4[[#This Row],[Human Transcriptom]]-prooved_differences_log2_sql_export_V2__4[[#This Row],[Mouse Transciptom]]</f>
        <v>-3.3799999999999994</v>
      </c>
      <c r="AF34" s="11">
        <f>prooved_differences_log2_sql_export_V2__4[[#This Row],[Max Human Proteom]]-prooved_differences_log2_sql_export_V2__4[[#This Row],[Max Mouse Proteom]]</f>
        <v>-2.2802044109999997</v>
      </c>
      <c r="AG34" s="6">
        <f>ABS(prooved_differences_log2_sql_export_V2__4[[#This Row],[delta Human and Mouse Transcriptom]]-prooved_differences_log2_sql_export_V2__4[[#This Row],[delta Human and Mouse Proteom]])</f>
        <v>1.0997955889999997</v>
      </c>
      <c r="AH34" s="10">
        <f>(1-(prooved_differences_log2_sql_export_V2__4[[#This Row],[ABS(delta Transcriptom  - delta Proteom)]]/prooved_differences_log2_sql_export_V2__4[[#This Row],[Max(ABS(delta transcriptom -Proteom]]))*2-1</f>
        <v>0.7714259253255189</v>
      </c>
      <c r="AI34" s="27">
        <v>9.6231000000000009</v>
      </c>
    </row>
    <row r="35" spans="1:35" x14ac:dyDescent="0.25">
      <c r="A35" s="6" t="s">
        <v>18</v>
      </c>
      <c r="B35" s="4" t="s">
        <v>108</v>
      </c>
      <c r="C35" s="4">
        <v>0</v>
      </c>
      <c r="D35" s="4">
        <v>1</v>
      </c>
      <c r="E35" s="4">
        <v>-450.13</v>
      </c>
      <c r="F35" s="20">
        <v>3.51</v>
      </c>
      <c r="G35" s="51">
        <v>1</v>
      </c>
      <c r="H35" s="51">
        <v>-100</v>
      </c>
      <c r="I35" s="51">
        <v>-1</v>
      </c>
      <c r="J35" s="51">
        <v>-1.2069000000000001</v>
      </c>
      <c r="K35" s="51">
        <v>-100</v>
      </c>
      <c r="L35" s="51">
        <v>-100</v>
      </c>
      <c r="M35" s="51">
        <v>-100</v>
      </c>
      <c r="N35" s="18">
        <v>-100</v>
      </c>
      <c r="O35" s="8">
        <v>6.96</v>
      </c>
      <c r="P35" s="51">
        <v>3.38</v>
      </c>
      <c r="Q35" s="51">
        <v>-2.9180215079999998</v>
      </c>
      <c r="R35" s="51">
        <v>-100</v>
      </c>
      <c r="S35" s="51">
        <v>0.15200309300000001</v>
      </c>
      <c r="T35" s="9">
        <v>3.51</v>
      </c>
      <c r="U35" s="23">
        <v>6.96</v>
      </c>
      <c r="V35" s="9">
        <f t="shared" si="0"/>
        <v>-1.2069000000000001</v>
      </c>
      <c r="W35" s="41">
        <f>MAX(prooved_differences_log2_sql_export_V2__4[[#This Row],[mouse_zeiler_et_al_2014_log2]:[malmstroem_et_al_2016_log2]])</f>
        <v>3.38</v>
      </c>
      <c r="X35" s="43">
        <f>IF(prooved_differences_log2_sql_export_V2__4[[#This Row],[Human Transcriptom]]&gt;prooved_differences_log2_sql_export_V2__4[[#This Row],[Mouse Transciptom]],1,-1)</f>
        <v>-1</v>
      </c>
      <c r="Y35" s="10">
        <f>IF(prooved_differences_log2_sql_export_V2__4[[#This Row],[Max Human Proteom]]&gt;prooved_differences_log2_sql_export_V2__4[[#This Row],[Max Mouse Proteom]],1,-1)</f>
        <v>-1</v>
      </c>
      <c r="Z35" s="10">
        <f>IF(prooved_differences_log2_sql_export_V2__4[[#This Row],[Compare Transcriptomic]]=prooved_differences_log2_sql_export_V2__4[[#This Row],[Compare Proteomic]],1,-1)</f>
        <v>1</v>
      </c>
      <c r="AA35" s="10">
        <v>0</v>
      </c>
      <c r="AB35" s="10">
        <v>0.76371439556899556</v>
      </c>
      <c r="AC35" s="9">
        <f>SUM(prooved_differences_log2_sql_export_V2__4[[#This Row],[Matching Tendency]:[Matching delta]])</f>
        <v>1.7637143955689956</v>
      </c>
      <c r="AD35" s="44">
        <f>SUM(prooved_differences_log2_sql_export_V2__4[Sum Matching Tendency, Clear Evidence, delta])</f>
        <v>57.908645427357079</v>
      </c>
      <c r="AE35" s="6">
        <f>prooved_differences_log2_sql_export_V2__4[[#This Row],[Human Transcriptom]]-prooved_differences_log2_sql_export_V2__4[[#This Row],[Mouse Transciptom]]</f>
        <v>-3.45</v>
      </c>
      <c r="AF35" s="6">
        <f>prooved_differences_log2_sql_export_V2__4[[#This Row],[Max Human Proteom]]-prooved_differences_log2_sql_export_V2__4[[#This Row],[Max Mouse Proteom]]</f>
        <v>-4.5869</v>
      </c>
      <c r="AG35" s="6">
        <f>ABS(prooved_differences_log2_sql_export_V2__4[[#This Row],[delta Human and Mouse Transcriptom]]-prooved_differences_log2_sql_export_V2__4[[#This Row],[delta Human and Mouse Proteom]])</f>
        <v>1.1368999999999998</v>
      </c>
      <c r="AH35" s="10">
        <f>(1-(prooved_differences_log2_sql_export_V2__4[[#This Row],[ABS(delta Transcriptom  - delta Proteom)]]/prooved_differences_log2_sql_export_V2__4[[#This Row],[Max(ABS(delta transcriptom -Proteom]]))*2-1</f>
        <v>0.76371439556899556</v>
      </c>
      <c r="AI35" s="27">
        <v>9.6231000000000009</v>
      </c>
    </row>
    <row r="36" spans="1:35" x14ac:dyDescent="0.25">
      <c r="A36" s="51" t="s">
        <v>163</v>
      </c>
      <c r="B36" s="51" t="s">
        <v>164</v>
      </c>
      <c r="C36" s="51">
        <v>0</v>
      </c>
      <c r="D36" s="51">
        <v>1</v>
      </c>
      <c r="E36" s="51">
        <v>-1875.0036</v>
      </c>
      <c r="F36" s="20">
        <v>7.5763999999999996</v>
      </c>
      <c r="G36" s="51">
        <v>1</v>
      </c>
      <c r="H36" s="51">
        <v>5.5057999999999998</v>
      </c>
      <c r="I36" s="51">
        <v>1</v>
      </c>
      <c r="J36" s="51">
        <v>5.8140999999999998</v>
      </c>
      <c r="K36" s="51">
        <v>6.2404999999999999</v>
      </c>
      <c r="L36" s="51">
        <v>4.9035000000000002</v>
      </c>
      <c r="M36" s="51">
        <v>2.3012000000000001</v>
      </c>
      <c r="N36" s="18">
        <v>3.8062</v>
      </c>
      <c r="O36" s="8">
        <v>9.2073999999999998</v>
      </c>
      <c r="P36" s="51">
        <v>5.8533999999999997</v>
      </c>
      <c r="Q36" s="51">
        <v>9.0086635650000009</v>
      </c>
      <c r="R36" s="51">
        <v>0.81683018500000004</v>
      </c>
      <c r="S36" s="51">
        <v>5.5545888520000002</v>
      </c>
      <c r="T36" s="9">
        <v>7.5763999999999996</v>
      </c>
      <c r="U36" s="23">
        <v>9.2073999999999998</v>
      </c>
      <c r="V36" s="9">
        <f t="shared" ref="V36:V67" si="1">MAX(H36,J36,K36,L36,M36,N36)</f>
        <v>6.2404999999999999</v>
      </c>
      <c r="W36" s="41">
        <f>MAX(prooved_differences_log2_sql_export_V2__4[[#This Row],[mouse_zeiler_et_al_2014_log2]:[malmstroem_et_al_2016_log2]])</f>
        <v>9.0086635650000009</v>
      </c>
      <c r="X36" s="43">
        <f>IF(prooved_differences_log2_sql_export_V2__4[[#This Row],[Human Transcriptom]]&gt;prooved_differences_log2_sql_export_V2__4[[#This Row],[Mouse Transciptom]],1,-1)</f>
        <v>-1</v>
      </c>
      <c r="Y36" s="10">
        <f>IF(prooved_differences_log2_sql_export_V2__4[[#This Row],[Max Human Proteom]]&gt;prooved_differences_log2_sql_export_V2__4[[#This Row],[Max Mouse Proteom]],1,-1)</f>
        <v>-1</v>
      </c>
      <c r="Z36" s="10">
        <f>IF(prooved_differences_log2_sql_export_V2__4[[#This Row],[Compare Transcriptomic]]=prooved_differences_log2_sql_export_V2__4[[#This Row],[Compare Proteomic]],1,-1)</f>
        <v>1</v>
      </c>
      <c r="AA36" s="10">
        <v>0</v>
      </c>
      <c r="AB36" s="33">
        <v>0.76365961800251458</v>
      </c>
      <c r="AC36" s="9">
        <f>SUM(prooved_differences_log2_sql_export_V2__4[[#This Row],[Matching Tendency]:[Matching delta]])</f>
        <v>1.7636596180025146</v>
      </c>
      <c r="AD36" s="44">
        <f>SUM(prooved_differences_log2_sql_export_V2__4[Sum Matching Tendency, Clear Evidence, delta])</f>
        <v>57.908645427357079</v>
      </c>
      <c r="AE36" s="6">
        <f>prooved_differences_log2_sql_export_V2__4[[#This Row],[Human Transcriptom]]-prooved_differences_log2_sql_export_V2__4[[#This Row],[Mouse Transciptom]]</f>
        <v>-1.6310000000000002</v>
      </c>
      <c r="AF36" s="6">
        <f>prooved_differences_log2_sql_export_V2__4[[#This Row],[Max Human Proteom]]-prooved_differences_log2_sql_export_V2__4[[#This Row],[Max Mouse Proteom]]</f>
        <v>-2.7681635650000009</v>
      </c>
      <c r="AG36" s="6">
        <f>ABS(prooved_differences_log2_sql_export_V2__4[[#This Row],[delta Human and Mouse Transcriptom]]-prooved_differences_log2_sql_export_V2__4[[#This Row],[delta Human and Mouse Proteom]])</f>
        <v>1.1371635650000007</v>
      </c>
      <c r="AH36" s="10">
        <f>(1-(prooved_differences_log2_sql_export_V2__4[[#This Row],[ABS(delta Transcriptom  - delta Proteom)]]/prooved_differences_log2_sql_export_V2__4[[#This Row],[Max(ABS(delta transcriptom -Proteom]]))*2-1</f>
        <v>0.76365961800251458</v>
      </c>
      <c r="AI36" s="27">
        <v>9.6231000000000009</v>
      </c>
    </row>
    <row r="37" spans="1:35" x14ac:dyDescent="0.25">
      <c r="A37" s="4" t="s">
        <v>134</v>
      </c>
      <c r="B37" s="4" t="s">
        <v>149</v>
      </c>
      <c r="C37" s="4">
        <v>0</v>
      </c>
      <c r="D37" s="4">
        <v>2</v>
      </c>
      <c r="E37" s="4">
        <v>-929.11</v>
      </c>
      <c r="F37" s="20">
        <v>5.57</v>
      </c>
      <c r="G37" s="6">
        <v>1</v>
      </c>
      <c r="H37" s="6">
        <v>4.5887000000000002</v>
      </c>
      <c r="I37" s="6">
        <v>1</v>
      </c>
      <c r="J37" s="6">
        <v>4.6460999999999997</v>
      </c>
      <c r="K37" s="6">
        <v>4.2511999999999999</v>
      </c>
      <c r="L37" s="6">
        <v>3.0752999999999999</v>
      </c>
      <c r="M37" s="6">
        <v>2.2149999999999999</v>
      </c>
      <c r="N37" s="18">
        <v>3.3976999999999999</v>
      </c>
      <c r="O37" s="8">
        <v>8.07</v>
      </c>
      <c r="P37" s="6">
        <v>5.99</v>
      </c>
      <c r="Q37" s="6">
        <v>4.2949389519999999</v>
      </c>
      <c r="R37" s="6">
        <v>-7.8348942480000003</v>
      </c>
      <c r="S37" s="6">
        <v>0</v>
      </c>
      <c r="T37" s="9">
        <v>5.57</v>
      </c>
      <c r="U37" s="23">
        <v>8.07</v>
      </c>
      <c r="V37" s="9">
        <f t="shared" si="1"/>
        <v>4.6460999999999997</v>
      </c>
      <c r="W37" s="41">
        <f>MAX(prooved_differences_log2_sql_export_V2__4[[#This Row],[mouse_zeiler_et_al_2014_log2]:[malmstroem_et_al_2016_log2]])</f>
        <v>5.99</v>
      </c>
      <c r="X37" s="43">
        <f>IF(prooved_differences_log2_sql_export_V2__4[[#This Row],[Human Transcriptom]]&gt;prooved_differences_log2_sql_export_V2__4[[#This Row],[Mouse Transciptom]],1,-1)</f>
        <v>-1</v>
      </c>
      <c r="Y37" s="10">
        <f>IF(prooved_differences_log2_sql_export_V2__4[[#This Row],[Max Human Proteom]]&gt;prooved_differences_log2_sql_export_V2__4[[#This Row],[Max Mouse Proteom]],1,-1)</f>
        <v>-1</v>
      </c>
      <c r="Z37" s="10">
        <f>IF(prooved_differences_log2_sql_export_V2__4[[#This Row],[Compare Transcriptomic]]=prooved_differences_log2_sql_export_V2__4[[#This Row],[Compare Proteomic]],1,-1)</f>
        <v>1</v>
      </c>
      <c r="AA37" s="10">
        <v>0</v>
      </c>
      <c r="AB37" s="10">
        <v>0.75972399746443475</v>
      </c>
      <c r="AC37" s="9">
        <f>SUM(prooved_differences_log2_sql_export_V2__4[[#This Row],[Matching Tendency]:[Matching delta]])</f>
        <v>1.7597239974644348</v>
      </c>
      <c r="AD37" s="44">
        <f>SUM(prooved_differences_log2_sql_export_V2__4[Sum Matching Tendency, Clear Evidence, delta])</f>
        <v>57.908645427357079</v>
      </c>
      <c r="AE37" s="6">
        <f>prooved_differences_log2_sql_export_V2__4[[#This Row],[Human Transcriptom]]-prooved_differences_log2_sql_export_V2__4[[#This Row],[Mouse Transciptom]]</f>
        <v>-2.5</v>
      </c>
      <c r="AF37" s="6">
        <f>prooved_differences_log2_sql_export_V2__4[[#This Row],[Max Human Proteom]]-prooved_differences_log2_sql_export_V2__4[[#This Row],[Max Mouse Proteom]]</f>
        <v>-1.3439000000000005</v>
      </c>
      <c r="AG37" s="66">
        <f>ABS(prooved_differences_log2_sql_export_V2__4[[#This Row],[delta Human and Mouse Transcriptom]]-prooved_differences_log2_sql_export_V2__4[[#This Row],[delta Human and Mouse Proteom]])</f>
        <v>1.1560999999999995</v>
      </c>
      <c r="AH37" s="10">
        <f>(1-(prooved_differences_log2_sql_export_V2__4[[#This Row],[ABS(delta Transcriptom  - delta Proteom)]]/prooved_differences_log2_sql_export_V2__4[[#This Row],[Max(ABS(delta transcriptom -Proteom]]))*2-1</f>
        <v>0.75972399746443475</v>
      </c>
      <c r="AI37" s="27">
        <v>9.6231000000000009</v>
      </c>
    </row>
    <row r="38" spans="1:35" x14ac:dyDescent="0.25">
      <c r="A38" s="66" t="s">
        <v>2</v>
      </c>
      <c r="B38" s="66" t="s">
        <v>121</v>
      </c>
      <c r="C38" s="66">
        <v>0</v>
      </c>
      <c r="D38" s="66">
        <v>2</v>
      </c>
      <c r="E38" s="66">
        <v>-6928.5</v>
      </c>
      <c r="F38" s="20">
        <v>6.28</v>
      </c>
      <c r="G38" s="6">
        <v>1</v>
      </c>
      <c r="H38" s="6">
        <v>2.3218999999999999</v>
      </c>
      <c r="I38" s="6">
        <v>-1</v>
      </c>
      <c r="J38" s="6">
        <v>3.4211</v>
      </c>
      <c r="K38" s="6">
        <v>3.681</v>
      </c>
      <c r="L38" s="6">
        <v>2.1699000000000002</v>
      </c>
      <c r="M38" s="6">
        <v>1.2801</v>
      </c>
      <c r="N38" s="18">
        <v>0.84619999999999995</v>
      </c>
      <c r="O38" s="8">
        <v>10.86</v>
      </c>
      <c r="P38" s="6">
        <v>6.99</v>
      </c>
      <c r="Q38" s="6">
        <v>-100</v>
      </c>
      <c r="R38" s="6">
        <v>-100</v>
      </c>
      <c r="S38" s="6">
        <v>-1.5849625009999999</v>
      </c>
      <c r="T38" s="9">
        <v>6.28</v>
      </c>
      <c r="U38" s="23">
        <v>10.86</v>
      </c>
      <c r="V38" s="9">
        <f t="shared" si="1"/>
        <v>3.681</v>
      </c>
      <c r="W38" s="41">
        <f>MAX(prooved_differences_log2_sql_export_V2__4[[#This Row],[mouse_zeiler_et_al_2014_log2]:[malmstroem_et_al_2016_log2]])</f>
        <v>6.99</v>
      </c>
      <c r="X38" s="43">
        <f>IF(prooved_differences_log2_sql_export_V2__4[[#This Row],[Human Transcriptom]]&gt;prooved_differences_log2_sql_export_V2__4[[#This Row],[Mouse Transciptom]],1,-1)</f>
        <v>-1</v>
      </c>
      <c r="Y38" s="10">
        <f>IF(prooved_differences_log2_sql_export_V2__4[[#This Row],[Max Human Proteom]]&gt;prooved_differences_log2_sql_export_V2__4[[#This Row],[Max Mouse Proteom]],1,-1)</f>
        <v>-1</v>
      </c>
      <c r="Z38" s="10">
        <f>IF(prooved_differences_log2_sql_export_V2__4[[#This Row],[Compare Transcriptomic]]=prooved_differences_log2_sql_export_V2__4[[#This Row],[Compare Proteomic]],1,-1)</f>
        <v>1</v>
      </c>
      <c r="AA38" s="10">
        <v>0</v>
      </c>
      <c r="AB38" s="10">
        <v>0.73584395880745301</v>
      </c>
      <c r="AC38" s="9">
        <f>SUM(prooved_differences_log2_sql_export_V2__4[[#This Row],[Matching Tendency]:[Matching delta]])</f>
        <v>1.735843958807453</v>
      </c>
      <c r="AD38" s="44">
        <f>SUM(prooved_differences_log2_sql_export_V2__4[Sum Matching Tendency, Clear Evidence, delta])</f>
        <v>57.908645427357079</v>
      </c>
      <c r="AE38" s="6">
        <f>prooved_differences_log2_sql_export_V2__4[[#This Row],[Human Transcriptom]]-prooved_differences_log2_sql_export_V2__4[[#This Row],[Mouse Transciptom]]</f>
        <v>-4.5799999999999992</v>
      </c>
      <c r="AF38" s="6">
        <f>prooved_differences_log2_sql_export_V2__4[[#This Row],[Max Human Proteom]]-prooved_differences_log2_sql_export_V2__4[[#This Row],[Max Mouse Proteom]]</f>
        <v>-3.3090000000000002</v>
      </c>
      <c r="AG38" s="66">
        <f>ABS(prooved_differences_log2_sql_export_V2__4[[#This Row],[delta Human and Mouse Transcriptom]]-prooved_differences_log2_sql_export_V2__4[[#This Row],[delta Human and Mouse Proteom]])</f>
        <v>1.270999999999999</v>
      </c>
      <c r="AH38" s="27">
        <f>(1-(prooved_differences_log2_sql_export_V2__4[[#This Row],[ABS(delta Transcriptom  - delta Proteom)]]/prooved_differences_log2_sql_export_V2__4[[#This Row],[Max(ABS(delta transcriptom -Proteom]]))*2-1</f>
        <v>0.73584395880745301</v>
      </c>
      <c r="AI38" s="27">
        <v>9.6231000000000009</v>
      </c>
    </row>
    <row r="39" spans="1:35" x14ac:dyDescent="0.25">
      <c r="A39" s="66" t="s">
        <v>11</v>
      </c>
      <c r="B39" s="66" t="s">
        <v>105</v>
      </c>
      <c r="C39" s="66">
        <v>0</v>
      </c>
      <c r="D39" s="66">
        <v>1</v>
      </c>
      <c r="E39" s="66">
        <v>-949.14</v>
      </c>
      <c r="F39" s="20">
        <v>5.71</v>
      </c>
      <c r="G39" s="66">
        <v>1</v>
      </c>
      <c r="H39" s="66">
        <v>6.5887000000000002</v>
      </c>
      <c r="I39" s="66">
        <v>-1</v>
      </c>
      <c r="J39" s="66">
        <v>5.7910000000000004</v>
      </c>
      <c r="K39" s="66">
        <v>4.6337999999999999</v>
      </c>
      <c r="L39" s="66">
        <v>5.4358000000000004</v>
      </c>
      <c r="M39" s="66">
        <v>3.6520999999999999</v>
      </c>
      <c r="N39" s="18">
        <v>3.2099999999999997E-2</v>
      </c>
      <c r="O39" s="8">
        <v>8.11</v>
      </c>
      <c r="P39" s="66">
        <v>7.63</v>
      </c>
      <c r="Q39" s="66">
        <v>-0.90712847799999996</v>
      </c>
      <c r="R39" s="66">
        <v>-100</v>
      </c>
      <c r="S39" s="66">
        <v>4.8634979999999999</v>
      </c>
      <c r="T39" s="9">
        <v>5.71</v>
      </c>
      <c r="U39" s="23">
        <v>8.11</v>
      </c>
      <c r="V39" s="9">
        <f t="shared" si="1"/>
        <v>6.5887000000000002</v>
      </c>
      <c r="W39" s="41">
        <f>MAX(prooved_differences_log2_sql_export_V2__4[[#This Row],[mouse_zeiler_et_al_2014_log2]:[malmstroem_et_al_2016_log2]])</f>
        <v>7.63</v>
      </c>
      <c r="X39" s="43">
        <f>IF(prooved_differences_log2_sql_export_V2__4[[#This Row],[Human Transcriptom]]&gt;prooved_differences_log2_sql_export_V2__4[[#This Row],[Mouse Transciptom]],1,-1)</f>
        <v>-1</v>
      </c>
      <c r="Y39" s="10">
        <f>IF(prooved_differences_log2_sql_export_V2__4[[#This Row],[Max Human Proteom]]&gt;prooved_differences_log2_sql_export_V2__4[[#This Row],[Max Mouse Proteom]],1,-1)</f>
        <v>-1</v>
      </c>
      <c r="Z39" s="10">
        <f>IF(prooved_differences_log2_sql_export_V2__4[[#This Row],[Compare Transcriptomic]]=prooved_differences_log2_sql_export_V2__4[[#This Row],[Compare Proteomic]],1,-1)</f>
        <v>1</v>
      </c>
      <c r="AA39" s="10">
        <v>0</v>
      </c>
      <c r="AB39" s="10">
        <v>0.71761698413193264</v>
      </c>
      <c r="AC39" s="23">
        <f>SUM(prooved_differences_log2_sql_export_V2__4[[#This Row],[Matching Tendency]:[Matching delta]])</f>
        <v>1.7176169841319326</v>
      </c>
      <c r="AD39" s="44">
        <f>SUM(prooved_differences_log2_sql_export_V2__4[Sum Matching Tendency, Clear Evidence, delta])</f>
        <v>57.908645427357079</v>
      </c>
      <c r="AE39" s="6">
        <f>prooved_differences_log2_sql_export_V2__4[[#This Row],[Human Transcriptom]]-prooved_differences_log2_sql_export_V2__4[[#This Row],[Mouse Transciptom]]</f>
        <v>-2.3999999999999995</v>
      </c>
      <c r="AF39" s="6">
        <f>prooved_differences_log2_sql_export_V2__4[[#This Row],[Max Human Proteom]]-prooved_differences_log2_sql_export_V2__4[[#This Row],[Max Mouse Proteom]]</f>
        <v>-1.0412999999999997</v>
      </c>
      <c r="AG39" s="66">
        <f>ABS(prooved_differences_log2_sql_export_V2__4[[#This Row],[delta Human and Mouse Transcriptom]]-prooved_differences_log2_sql_export_V2__4[[#This Row],[delta Human and Mouse Proteom]])</f>
        <v>1.3586999999999998</v>
      </c>
      <c r="AH39" s="10">
        <f>(1-(prooved_differences_log2_sql_export_V2__4[[#This Row],[ABS(delta Transcriptom  - delta Proteom)]]/prooved_differences_log2_sql_export_V2__4[[#This Row],[Max(ABS(delta transcriptom -Proteom]]))*2-1</f>
        <v>0.71761698413193264</v>
      </c>
      <c r="AI39" s="27">
        <v>9.6231000000000009</v>
      </c>
    </row>
    <row r="40" spans="1:35" x14ac:dyDescent="0.25">
      <c r="A40" s="66" t="s">
        <v>132</v>
      </c>
      <c r="B40" s="66" t="s">
        <v>148</v>
      </c>
      <c r="C40" s="66">
        <v>0</v>
      </c>
      <c r="D40" s="66">
        <v>2</v>
      </c>
      <c r="E40" s="66">
        <v>-4778.1000000000004</v>
      </c>
      <c r="F40" s="20">
        <v>8.5</v>
      </c>
      <c r="G40" s="6">
        <v>1</v>
      </c>
      <c r="H40" s="6">
        <v>3.7747999999999999</v>
      </c>
      <c r="I40" s="6">
        <v>-1</v>
      </c>
      <c r="J40" s="6">
        <v>1.8391999999999999</v>
      </c>
      <c r="K40" s="6">
        <v>1.9521999999999999</v>
      </c>
      <c r="L40" s="6">
        <v>-100</v>
      </c>
      <c r="M40" s="6">
        <v>-100</v>
      </c>
      <c r="N40" s="18">
        <v>-1.1182000000000001</v>
      </c>
      <c r="O40" s="8">
        <v>10.49</v>
      </c>
      <c r="P40" s="6">
        <v>4.3600000000000003</v>
      </c>
      <c r="Q40" s="6">
        <v>-100</v>
      </c>
      <c r="R40" s="6">
        <v>-100</v>
      </c>
      <c r="S40" s="6">
        <v>-2.1699250010000002</v>
      </c>
      <c r="T40" s="9">
        <v>8.5</v>
      </c>
      <c r="U40" s="23">
        <v>10.49</v>
      </c>
      <c r="V40" s="9">
        <f t="shared" si="1"/>
        <v>3.7747999999999999</v>
      </c>
      <c r="W40" s="41">
        <f>MAX(prooved_differences_log2_sql_export_V2__4[[#This Row],[mouse_zeiler_et_al_2014_log2]:[malmstroem_et_al_2016_log2]])</f>
        <v>4.3600000000000003</v>
      </c>
      <c r="X40" s="43">
        <f>IF(prooved_differences_log2_sql_export_V2__4[[#This Row],[Human Transcriptom]]&gt;prooved_differences_log2_sql_export_V2__4[[#This Row],[Mouse Transciptom]],1,-1)</f>
        <v>-1</v>
      </c>
      <c r="Y40" s="10">
        <f>IF(prooved_differences_log2_sql_export_V2__4[[#This Row],[Max Human Proteom]]&gt;prooved_differences_log2_sql_export_V2__4[[#This Row],[Max Mouse Proteom]],1,-1)</f>
        <v>-1</v>
      </c>
      <c r="Z40" s="10">
        <f>IF(prooved_differences_log2_sql_export_V2__4[[#This Row],[Compare Transcriptomic]]=prooved_differences_log2_sql_export_V2__4[[#This Row],[Compare Proteomic]],1,-1)</f>
        <v>1</v>
      </c>
      <c r="AA40" s="10">
        <v>0</v>
      </c>
      <c r="AB40" s="10">
        <v>0.70803587201629425</v>
      </c>
      <c r="AC40" s="23">
        <f>SUM(prooved_differences_log2_sql_export_V2__4[[#This Row],[Matching Tendency]:[Matching delta]])</f>
        <v>1.7080358720162943</v>
      </c>
      <c r="AD40" s="44">
        <f>SUM(prooved_differences_log2_sql_export_V2__4[Sum Matching Tendency, Clear Evidence, delta])</f>
        <v>57.908645427357079</v>
      </c>
      <c r="AE40" s="6">
        <f>prooved_differences_log2_sql_export_V2__4[[#This Row],[Human Transcriptom]]-prooved_differences_log2_sql_export_V2__4[[#This Row],[Mouse Transciptom]]</f>
        <v>-1.9900000000000002</v>
      </c>
      <c r="AF40" s="6">
        <f>prooved_differences_log2_sql_export_V2__4[[#This Row],[Max Human Proteom]]-prooved_differences_log2_sql_export_V2__4[[#This Row],[Max Mouse Proteom]]</f>
        <v>-0.58520000000000039</v>
      </c>
      <c r="AG40" s="66">
        <f>ABS(prooved_differences_log2_sql_export_V2__4[[#This Row],[delta Human and Mouse Transcriptom]]-prooved_differences_log2_sql_export_V2__4[[#This Row],[delta Human and Mouse Proteom]])</f>
        <v>1.4047999999999998</v>
      </c>
      <c r="AH40" s="10">
        <f>(1-(prooved_differences_log2_sql_export_V2__4[[#This Row],[ABS(delta Transcriptom  - delta Proteom)]]/prooved_differences_log2_sql_export_V2__4[[#This Row],[Max(ABS(delta transcriptom -Proteom]]))*2-1</f>
        <v>0.70803587201629425</v>
      </c>
      <c r="AI40" s="27">
        <v>9.6231000000000009</v>
      </c>
    </row>
    <row r="41" spans="1:35" x14ac:dyDescent="0.25">
      <c r="A41" s="6" t="s">
        <v>169</v>
      </c>
      <c r="B41" s="6" t="s">
        <v>170</v>
      </c>
      <c r="C41" s="6">
        <v>0</v>
      </c>
      <c r="D41" s="6">
        <v>3</v>
      </c>
      <c r="E41" s="6">
        <v>-4.4233000000000002</v>
      </c>
      <c r="F41" s="20">
        <v>-1.4481999999999999</v>
      </c>
      <c r="G41" s="6">
        <v>1</v>
      </c>
      <c r="H41" s="6">
        <v>-1.2558</v>
      </c>
      <c r="I41" s="6">
        <v>1</v>
      </c>
      <c r="J41" s="6">
        <v>-100</v>
      </c>
      <c r="K41" s="6">
        <v>-100</v>
      </c>
      <c r="L41" s="6">
        <v>-100</v>
      </c>
      <c r="M41" s="6">
        <v>-100</v>
      </c>
      <c r="N41" s="18">
        <v>-100</v>
      </c>
      <c r="O41" s="8">
        <v>0.43419999999999997</v>
      </c>
      <c r="P41" s="6">
        <v>-2.8128000000000002</v>
      </c>
      <c r="Q41" s="6">
        <v>2.2096432479999999</v>
      </c>
      <c r="R41" s="6">
        <v>-100</v>
      </c>
      <c r="S41" s="6">
        <v>-100</v>
      </c>
      <c r="T41" s="9">
        <v>-1.4481999999999999</v>
      </c>
      <c r="U41" s="23">
        <v>0.43419999999999997</v>
      </c>
      <c r="V41" s="9">
        <f t="shared" si="1"/>
        <v>-1.2558</v>
      </c>
      <c r="W41" s="41">
        <f>MAX(prooved_differences_log2_sql_export_V2__4[[#This Row],[mouse_zeiler_et_al_2014_log2]:[malmstroem_et_al_2016_log2]])</f>
        <v>2.2096432479999999</v>
      </c>
      <c r="X41" s="43">
        <f>IF(prooved_differences_log2_sql_export_V2__4[[#This Row],[Human Transcriptom]]&gt;prooved_differences_log2_sql_export_V2__4[[#This Row],[Mouse Transciptom]],1,-1)</f>
        <v>-1</v>
      </c>
      <c r="Y41" s="10">
        <f>IF(prooved_differences_log2_sql_export_V2__4[[#This Row],[Max Human Proteom]]&gt;prooved_differences_log2_sql_export_V2__4[[#This Row],[Max Mouse Proteom]],1,-1)</f>
        <v>-1</v>
      </c>
      <c r="Z41" s="10">
        <f>IF(prooved_differences_log2_sql_export_V2__4[[#This Row],[Compare Transcriptomic]]=prooved_differences_log2_sql_export_V2__4[[#This Row],[Compare Proteomic]],1,-1)</f>
        <v>1</v>
      </c>
      <c r="AA41" s="10">
        <v>0</v>
      </c>
      <c r="AB41" s="33">
        <v>0.67099100123660782</v>
      </c>
      <c r="AC41" s="48">
        <f>SUM(prooved_differences_log2_sql_export_V2__4[[#This Row],[Matching Tendency]:[Matching delta]])</f>
        <v>1.6709910012366078</v>
      </c>
      <c r="AD41" s="44">
        <f>SUM(prooved_differences_log2_sql_export_V2__4[Sum Matching Tendency, Clear Evidence, delta])</f>
        <v>57.908645427357079</v>
      </c>
      <c r="AE41" s="6">
        <f>prooved_differences_log2_sql_export_V2__4[[#This Row],[Human Transcriptom]]-prooved_differences_log2_sql_export_V2__4[[#This Row],[Mouse Transciptom]]</f>
        <v>-1.8823999999999999</v>
      </c>
      <c r="AF41" s="66">
        <f>prooved_differences_log2_sql_export_V2__4[[#This Row],[Max Human Proteom]]-prooved_differences_log2_sql_export_V2__4[[#This Row],[Max Mouse Proteom]]</f>
        <v>-3.4654432479999997</v>
      </c>
      <c r="AG41" s="66">
        <f>ABS(prooved_differences_log2_sql_export_V2__4[[#This Row],[delta Human and Mouse Transcriptom]]-prooved_differences_log2_sql_export_V2__4[[#This Row],[delta Human and Mouse Proteom]])</f>
        <v>1.5830432479999998</v>
      </c>
      <c r="AH41" s="27">
        <f>(1-(prooved_differences_log2_sql_export_V2__4[[#This Row],[ABS(delta Transcriptom  - delta Proteom)]]/prooved_differences_log2_sql_export_V2__4[[#This Row],[Max(ABS(delta transcriptom -Proteom]]))*2-1</f>
        <v>0.67099100123660782</v>
      </c>
      <c r="AI41" s="27">
        <v>9.6231000000000009</v>
      </c>
    </row>
    <row r="42" spans="1:35" x14ac:dyDescent="0.25">
      <c r="A42" s="4" t="s">
        <v>133</v>
      </c>
      <c r="B42" s="4" t="s">
        <v>219</v>
      </c>
      <c r="C42" s="4">
        <v>0</v>
      </c>
      <c r="D42" s="4">
        <v>2</v>
      </c>
      <c r="E42" s="4">
        <v>-2262.6</v>
      </c>
      <c r="F42" s="20">
        <v>7.01</v>
      </c>
      <c r="G42" s="66">
        <v>1</v>
      </c>
      <c r="H42" s="66">
        <v>6.1292999999999997</v>
      </c>
      <c r="I42" s="66">
        <v>-1</v>
      </c>
      <c r="J42" s="66">
        <v>3.9533</v>
      </c>
      <c r="K42" s="66">
        <v>4.8879000000000001</v>
      </c>
      <c r="L42" s="66">
        <v>4.7201000000000004</v>
      </c>
      <c r="M42" s="66">
        <v>1.585</v>
      </c>
      <c r="N42" s="18">
        <v>2.4901</v>
      </c>
      <c r="O42" s="8">
        <v>9.3699999999999992</v>
      </c>
      <c r="P42" s="66">
        <v>6.78</v>
      </c>
      <c r="Q42" s="66">
        <v>-100</v>
      </c>
      <c r="R42" s="66">
        <v>-1.676915798</v>
      </c>
      <c r="S42" s="66">
        <v>4.9122240399999999</v>
      </c>
      <c r="T42" s="9">
        <v>7.01</v>
      </c>
      <c r="U42" s="23">
        <v>9.3699999999999992</v>
      </c>
      <c r="V42" s="9">
        <f t="shared" si="1"/>
        <v>6.1292999999999997</v>
      </c>
      <c r="W42" s="41">
        <f>MAX(prooved_differences_log2_sql_export_V2__4[[#This Row],[mouse_zeiler_et_al_2014_log2]:[malmstroem_et_al_2016_log2]])</f>
        <v>6.78</v>
      </c>
      <c r="X42" s="43">
        <f>IF(prooved_differences_log2_sql_export_V2__4[[#This Row],[Human Transcriptom]]&gt;prooved_differences_log2_sql_export_V2__4[[#This Row],[Mouse Transciptom]],1,-1)</f>
        <v>-1</v>
      </c>
      <c r="Y42" s="10">
        <f>IF(prooved_differences_log2_sql_export_V2__4[[#This Row],[Max Human Proteom]]&gt;prooved_differences_log2_sql_export_V2__4[[#This Row],[Max Mouse Proteom]],1,-1)</f>
        <v>-1</v>
      </c>
      <c r="Z42" s="33">
        <f>IF(prooved_differences_log2_sql_export_V2__4[[#This Row],[Compare Transcriptomic]]=prooved_differences_log2_sql_export_V2__4[[#This Row],[Compare Proteomic]],1,-1)</f>
        <v>1</v>
      </c>
      <c r="AA42" s="10">
        <v>0</v>
      </c>
      <c r="AB42" s="10">
        <v>0.64475065207677384</v>
      </c>
      <c r="AC42" s="48">
        <f>SUM(prooved_differences_log2_sql_export_V2__4[[#This Row],[Matching Tendency]:[Matching delta]])</f>
        <v>1.6447506520767738</v>
      </c>
      <c r="AD42" s="44">
        <f>SUM(prooved_differences_log2_sql_export_V2__4[Sum Matching Tendency, Clear Evidence, delta])</f>
        <v>57.908645427357079</v>
      </c>
      <c r="AE42" s="6">
        <f>prooved_differences_log2_sql_export_V2__4[[#This Row],[Human Transcriptom]]-prooved_differences_log2_sql_export_V2__4[[#This Row],[Mouse Transciptom]]</f>
        <v>-2.3599999999999994</v>
      </c>
      <c r="AF42" s="6">
        <f>prooved_differences_log2_sql_export_V2__4[[#This Row],[Max Human Proteom]]-prooved_differences_log2_sql_export_V2__4[[#This Row],[Max Mouse Proteom]]</f>
        <v>-0.6507000000000005</v>
      </c>
      <c r="AG42" s="66">
        <f>ABS(prooved_differences_log2_sql_export_V2__4[[#This Row],[delta Human and Mouse Transcriptom]]-prooved_differences_log2_sql_export_V2__4[[#This Row],[delta Human and Mouse Proteom]])</f>
        <v>1.7092999999999989</v>
      </c>
      <c r="AH42" s="34">
        <f>(1-(prooved_differences_log2_sql_export_V2__4[[#This Row],[ABS(delta Transcriptom  - delta Proteom)]]/prooved_differences_log2_sql_export_V2__4[[#This Row],[Max(ABS(delta transcriptom -Proteom]]))*2-1</f>
        <v>0.64475065207677384</v>
      </c>
      <c r="AI42" s="27">
        <v>9.6231000000000009</v>
      </c>
    </row>
    <row r="43" spans="1:35" x14ac:dyDescent="0.25">
      <c r="A43" s="4" t="s">
        <v>53</v>
      </c>
      <c r="B43" s="4" t="s">
        <v>54</v>
      </c>
      <c r="C43" s="4">
        <v>0</v>
      </c>
      <c r="D43" s="4">
        <v>1</v>
      </c>
      <c r="E43" s="4">
        <v>-83.373999999999995</v>
      </c>
      <c r="F43" s="20">
        <v>1.39</v>
      </c>
      <c r="G43" s="51">
        <v>1</v>
      </c>
      <c r="H43" s="51">
        <v>0.52359999999999995</v>
      </c>
      <c r="I43" s="51">
        <v>-1</v>
      </c>
      <c r="J43" s="51">
        <v>1.9012</v>
      </c>
      <c r="K43" s="51">
        <v>2.2709000000000001</v>
      </c>
      <c r="L43" s="51">
        <v>0.77759999999999996</v>
      </c>
      <c r="M43" s="51">
        <v>0</v>
      </c>
      <c r="N43" s="18">
        <v>1.5355000000000001</v>
      </c>
      <c r="O43" s="8">
        <v>4.54</v>
      </c>
      <c r="P43" s="51">
        <v>3.46</v>
      </c>
      <c r="Q43" s="51">
        <v>0.98767621299999997</v>
      </c>
      <c r="R43" s="51">
        <v>-100</v>
      </c>
      <c r="S43" s="51">
        <v>-100</v>
      </c>
      <c r="T43" s="9">
        <v>1.39</v>
      </c>
      <c r="U43" s="23">
        <v>4.54</v>
      </c>
      <c r="V43" s="9">
        <f t="shared" si="1"/>
        <v>2.2709000000000001</v>
      </c>
      <c r="W43" s="41">
        <f>MAX(prooved_differences_log2_sql_export_V2__4[[#This Row],[mouse_zeiler_et_al_2014_log2]:[malmstroem_et_al_2016_log2]])</f>
        <v>3.46</v>
      </c>
      <c r="X43" s="43">
        <f>IF(prooved_differences_log2_sql_export_V2__4[[#This Row],[Human Transcriptom]]&gt;prooved_differences_log2_sql_export_V2__4[[#This Row],[Mouse Transciptom]],1,-1)</f>
        <v>-1</v>
      </c>
      <c r="Y43" s="10">
        <f>IF(prooved_differences_log2_sql_export_V2__4[[#This Row],[Max Human Proteom]]&gt;prooved_differences_log2_sql_export_V2__4[[#This Row],[Max Mouse Proteom]],1,-1)</f>
        <v>-1</v>
      </c>
      <c r="Z43" s="10">
        <f>IF(prooved_differences_log2_sql_export_V2__4[[#This Row],[Compare Transcriptomic]]=prooved_differences_log2_sql_export_V2__4[[#This Row],[Compare Proteomic]],1,-1)</f>
        <v>1</v>
      </c>
      <c r="AA43" s="10">
        <v>0</v>
      </c>
      <c r="AB43" s="33">
        <v>0.59245981024825678</v>
      </c>
      <c r="AC43" s="9">
        <f>SUM(prooved_differences_log2_sql_export_V2__4[[#This Row],[Matching Tendency]:[Matching delta]])</f>
        <v>1.5924598102482568</v>
      </c>
      <c r="AD43" s="44">
        <f>SUM(prooved_differences_log2_sql_export_V2__4[Sum Matching Tendency, Clear Evidence, delta])</f>
        <v>57.908645427357079</v>
      </c>
      <c r="AE43" s="6">
        <f>prooved_differences_log2_sql_export_V2__4[[#This Row],[Human Transcriptom]]-prooved_differences_log2_sql_export_V2__4[[#This Row],[Mouse Transciptom]]</f>
        <v>-3.1500000000000004</v>
      </c>
      <c r="AF43" s="6">
        <f>prooved_differences_log2_sql_export_V2__4[[#This Row],[Max Human Proteom]]-prooved_differences_log2_sql_export_V2__4[[#This Row],[Max Mouse Proteom]]</f>
        <v>-1.1890999999999998</v>
      </c>
      <c r="AG43" s="66">
        <f>ABS(prooved_differences_log2_sql_export_V2__4[[#This Row],[delta Human and Mouse Transcriptom]]-prooved_differences_log2_sql_export_V2__4[[#This Row],[delta Human and Mouse Proteom]])</f>
        <v>1.9609000000000005</v>
      </c>
      <c r="AH43" s="33">
        <f>(1-(prooved_differences_log2_sql_export_V2__4[[#This Row],[ABS(delta Transcriptom  - delta Proteom)]]/prooved_differences_log2_sql_export_V2__4[[#This Row],[Max(ABS(delta transcriptom -Proteom]]))*2-1</f>
        <v>0.59245981024825678</v>
      </c>
      <c r="AI43" s="27">
        <v>9.6231000000000009</v>
      </c>
    </row>
    <row r="44" spans="1:35" x14ac:dyDescent="0.25">
      <c r="A44" s="4" t="s">
        <v>51</v>
      </c>
      <c r="B44" s="4" t="s">
        <v>52</v>
      </c>
      <c r="C44" s="4">
        <v>0</v>
      </c>
      <c r="D44" s="4">
        <v>1</v>
      </c>
      <c r="E44" s="4">
        <v>-85.837999999999994</v>
      </c>
      <c r="F44" s="20">
        <v>1.83</v>
      </c>
      <c r="G44" s="6">
        <v>1</v>
      </c>
      <c r="H44" s="6">
        <v>1.5236000000000001</v>
      </c>
      <c r="I44" s="6">
        <v>-1</v>
      </c>
      <c r="J44" s="6">
        <v>2.2907999999999999</v>
      </c>
      <c r="K44" s="6">
        <v>-3.5236000000000001</v>
      </c>
      <c r="L44" s="6">
        <v>-0.22239999999999999</v>
      </c>
      <c r="M44" s="6">
        <v>-100</v>
      </c>
      <c r="N44" s="18">
        <v>1.4431</v>
      </c>
      <c r="O44" s="8">
        <v>4.6100000000000003</v>
      </c>
      <c r="P44" s="6">
        <v>2.86</v>
      </c>
      <c r="Q44" s="6">
        <v>-2.5920057779999999</v>
      </c>
      <c r="R44" s="6">
        <v>-100</v>
      </c>
      <c r="S44" s="6">
        <v>3.058893689</v>
      </c>
      <c r="T44" s="9">
        <v>1.83</v>
      </c>
      <c r="U44" s="23">
        <v>4.6100000000000003</v>
      </c>
      <c r="V44" s="9">
        <f t="shared" si="1"/>
        <v>2.2907999999999999</v>
      </c>
      <c r="W44" s="41">
        <f>MAX(prooved_differences_log2_sql_export_V2__4[[#This Row],[mouse_zeiler_et_al_2014_log2]:[malmstroem_et_al_2016_log2]])</f>
        <v>3.058893689</v>
      </c>
      <c r="X44" s="43">
        <f>IF(prooved_differences_log2_sql_export_V2__4[[#This Row],[Human Transcriptom]]&gt;prooved_differences_log2_sql_export_V2__4[[#This Row],[Mouse Transciptom]],1,-1)</f>
        <v>-1</v>
      </c>
      <c r="Y44" s="10">
        <f>IF(prooved_differences_log2_sql_export_V2__4[[#This Row],[Max Human Proteom]]&gt;prooved_differences_log2_sql_export_V2__4[[#This Row],[Max Mouse Proteom]],1,-1)</f>
        <v>-1</v>
      </c>
      <c r="Z44" s="10">
        <f>IF(prooved_differences_log2_sql_export_V2__4[[#This Row],[Compare Transcriptomic]]=prooved_differences_log2_sql_export_V2__4[[#This Row],[Compare Proteomic]],1,-1)</f>
        <v>1</v>
      </c>
      <c r="AA44" s="10">
        <v>0</v>
      </c>
      <c r="AB44" s="10">
        <v>0.58185900364747334</v>
      </c>
      <c r="AC44" s="9">
        <f>SUM(prooved_differences_log2_sql_export_V2__4[[#This Row],[Matching Tendency]:[Matching delta]])</f>
        <v>1.5818590036474733</v>
      </c>
      <c r="AD44" s="44">
        <f>SUM(prooved_differences_log2_sql_export_V2__4[Sum Matching Tendency, Clear Evidence, delta])</f>
        <v>57.908645427357079</v>
      </c>
      <c r="AE44" s="6">
        <f>prooved_differences_log2_sql_export_V2__4[[#This Row],[Human Transcriptom]]-prooved_differences_log2_sql_export_V2__4[[#This Row],[Mouse Transciptom]]</f>
        <v>-2.7800000000000002</v>
      </c>
      <c r="AF44" s="6">
        <f>prooved_differences_log2_sql_export_V2__4[[#This Row],[Max Human Proteom]]-prooved_differences_log2_sql_export_V2__4[[#This Row],[Max Mouse Proteom]]</f>
        <v>-0.76809368900000008</v>
      </c>
      <c r="AG44" s="66">
        <f>ABS(prooved_differences_log2_sql_export_V2__4[[#This Row],[delta Human and Mouse Transcriptom]]-prooved_differences_log2_sql_export_V2__4[[#This Row],[delta Human and Mouse Proteom]])</f>
        <v>2.0119063110000002</v>
      </c>
      <c r="AH44" s="10">
        <f>(1-(prooved_differences_log2_sql_export_V2__4[[#This Row],[ABS(delta Transcriptom  - delta Proteom)]]/prooved_differences_log2_sql_export_V2__4[[#This Row],[Max(ABS(delta transcriptom -Proteom]]))*2-1</f>
        <v>0.58185900364747334</v>
      </c>
      <c r="AI44" s="27">
        <v>9.6231000000000009</v>
      </c>
    </row>
    <row r="45" spans="1:35" s="32" customFormat="1" ht="15" customHeight="1" x14ac:dyDescent="0.25">
      <c r="A45" s="66" t="s">
        <v>3</v>
      </c>
      <c r="B45" s="51" t="s">
        <v>122</v>
      </c>
      <c r="C45" s="51">
        <v>0</v>
      </c>
      <c r="D45" s="51">
        <v>2</v>
      </c>
      <c r="E45" s="51">
        <v>-6369.3</v>
      </c>
      <c r="F45" s="20">
        <v>8.61</v>
      </c>
      <c r="G45" s="51">
        <v>1</v>
      </c>
      <c r="H45" s="51">
        <v>5.7813999999999997</v>
      </c>
      <c r="I45" s="51">
        <v>-1</v>
      </c>
      <c r="J45" s="51">
        <v>3.8500999999999999</v>
      </c>
      <c r="K45" s="51">
        <v>4.0038999999999998</v>
      </c>
      <c r="L45" s="51">
        <v>4.4779999999999998</v>
      </c>
      <c r="M45" s="51">
        <v>1.6189</v>
      </c>
      <c r="N45" s="18">
        <v>1.3634999999999999</v>
      </c>
      <c r="O45" s="8">
        <v>10.87</v>
      </c>
      <c r="P45" s="51">
        <v>7.6</v>
      </c>
      <c r="Q45" s="51">
        <v>10.16115916</v>
      </c>
      <c r="R45" s="51">
        <v>-100</v>
      </c>
      <c r="S45" s="51">
        <v>3.4150374989999999</v>
      </c>
      <c r="T45" s="9">
        <v>8.61</v>
      </c>
      <c r="U45" s="23">
        <v>10.87</v>
      </c>
      <c r="V45" s="9">
        <f t="shared" si="1"/>
        <v>5.7813999999999997</v>
      </c>
      <c r="W45" s="41">
        <f>MAX(prooved_differences_log2_sql_export_V2__4[[#This Row],[mouse_zeiler_et_al_2014_log2]:[malmstroem_et_al_2016_log2]])</f>
        <v>10.16115916</v>
      </c>
      <c r="X45" s="43">
        <f>IF(prooved_differences_log2_sql_export_V2__4[[#This Row],[Human Transcriptom]]&gt;prooved_differences_log2_sql_export_V2__4[[#This Row],[Mouse Transciptom]],1,-1)</f>
        <v>-1</v>
      </c>
      <c r="Y45" s="10">
        <f>IF(prooved_differences_log2_sql_export_V2__4[[#This Row],[Max Human Proteom]]&gt;prooved_differences_log2_sql_export_V2__4[[#This Row],[Max Mouse Proteom]],1,-1)</f>
        <v>-1</v>
      </c>
      <c r="Z45" s="33">
        <f>IF(prooved_differences_log2_sql_export_V2__4[[#This Row],[Compare Transcriptomic]]=prooved_differences_log2_sql_export_V2__4[[#This Row],[Compare Proteomic]],1,-1)</f>
        <v>1</v>
      </c>
      <c r="AA45" s="10">
        <v>0</v>
      </c>
      <c r="AB45" s="10">
        <v>0.5594435971776246</v>
      </c>
      <c r="AC45" s="9">
        <f>SUM(prooved_differences_log2_sql_export_V2__4[[#This Row],[Matching Tendency]:[Matching delta]])</f>
        <v>1.5594435971776246</v>
      </c>
      <c r="AD45" s="44">
        <f>SUM(prooved_differences_log2_sql_export_V2__4[Sum Matching Tendency, Clear Evidence, delta])</f>
        <v>57.908645427357079</v>
      </c>
      <c r="AE45" s="6">
        <f>prooved_differences_log2_sql_export_V2__4[[#This Row],[Human Transcriptom]]-prooved_differences_log2_sql_export_V2__4[[#This Row],[Mouse Transciptom]]</f>
        <v>-2.2599999999999998</v>
      </c>
      <c r="AF45" s="66">
        <f>prooved_differences_log2_sql_export_V2__4[[#This Row],[Max Human Proteom]]-prooved_differences_log2_sql_export_V2__4[[#This Row],[Max Mouse Proteom]]</f>
        <v>-4.3797591600000008</v>
      </c>
      <c r="AG45" s="66">
        <f>ABS(prooved_differences_log2_sql_export_V2__4[[#This Row],[delta Human and Mouse Transcriptom]]-prooved_differences_log2_sql_export_V2__4[[#This Row],[delta Human and Mouse Proteom]])</f>
        <v>2.119759160000001</v>
      </c>
      <c r="AH45" s="10">
        <f>(1-(prooved_differences_log2_sql_export_V2__4[[#This Row],[ABS(delta Transcriptom  - delta Proteom)]]/prooved_differences_log2_sql_export_V2__4[[#This Row],[Max(ABS(delta transcriptom -Proteom]]))*2-1</f>
        <v>0.5594435971776246</v>
      </c>
      <c r="AI45" s="27">
        <v>9.6231000000000009</v>
      </c>
    </row>
    <row r="46" spans="1:35" x14ac:dyDescent="0.25">
      <c r="A46" s="4" t="s">
        <v>29</v>
      </c>
      <c r="B46" s="4" t="s">
        <v>30</v>
      </c>
      <c r="C46" s="4">
        <v>0</v>
      </c>
      <c r="D46" s="4">
        <v>1</v>
      </c>
      <c r="E46" s="4">
        <v>-274.24</v>
      </c>
      <c r="F46" s="20">
        <v>0.02</v>
      </c>
      <c r="G46" s="66">
        <v>1</v>
      </c>
      <c r="H46" s="66">
        <v>-100</v>
      </c>
      <c r="I46" s="66">
        <v>-1</v>
      </c>
      <c r="J46" s="66">
        <v>-2.3584999999999998</v>
      </c>
      <c r="K46" s="66">
        <v>-100</v>
      </c>
      <c r="L46" s="66">
        <v>-100</v>
      </c>
      <c r="M46" s="66">
        <v>-100</v>
      </c>
      <c r="N46" s="18">
        <v>-100</v>
      </c>
      <c r="O46" s="8">
        <v>6.18</v>
      </c>
      <c r="P46" s="66">
        <v>1.29</v>
      </c>
      <c r="Q46" s="66">
        <v>1.4037590680000001</v>
      </c>
      <c r="R46" s="66">
        <v>-100</v>
      </c>
      <c r="S46" s="66">
        <v>-100</v>
      </c>
      <c r="T46" s="9">
        <v>0.02</v>
      </c>
      <c r="U46" s="23">
        <v>6.18</v>
      </c>
      <c r="V46" s="9">
        <f t="shared" si="1"/>
        <v>-2.3584999999999998</v>
      </c>
      <c r="W46" s="41">
        <f>MAX(prooved_differences_log2_sql_export_V2__4[[#This Row],[mouse_zeiler_et_al_2014_log2]:[malmstroem_et_al_2016_log2]])</f>
        <v>1.4037590680000001</v>
      </c>
      <c r="X46" s="43">
        <f>IF(prooved_differences_log2_sql_export_V2__4[[#This Row],[Human Transcriptom]]&gt;prooved_differences_log2_sql_export_V2__4[[#This Row],[Mouse Transciptom]],1,-1)</f>
        <v>-1</v>
      </c>
      <c r="Y46" s="10">
        <f>IF(prooved_differences_log2_sql_export_V2__4[[#This Row],[Max Human Proteom]]&gt;prooved_differences_log2_sql_export_V2__4[[#This Row],[Max Mouse Proteom]],1,-1)</f>
        <v>-1</v>
      </c>
      <c r="Z46" s="10">
        <f>IF(prooved_differences_log2_sql_export_V2__4[[#This Row],[Compare Transcriptomic]]=prooved_differences_log2_sql_export_V2__4[[#This Row],[Compare Proteomic]],1,-1)</f>
        <v>1</v>
      </c>
      <c r="AA46" s="10">
        <v>0</v>
      </c>
      <c r="AB46" s="10">
        <v>0.50166974633953698</v>
      </c>
      <c r="AC46" s="9">
        <f>SUM(prooved_differences_log2_sql_export_V2__4[[#This Row],[Matching Tendency]:[Matching delta]])</f>
        <v>1.501669746339537</v>
      </c>
      <c r="AD46" s="44">
        <f>SUM(prooved_differences_log2_sql_export_V2__4[Sum Matching Tendency, Clear Evidence, delta])</f>
        <v>57.908645427357079</v>
      </c>
      <c r="AE46" s="6">
        <f>prooved_differences_log2_sql_export_V2__4[[#This Row],[Human Transcriptom]]-prooved_differences_log2_sql_export_V2__4[[#This Row],[Mouse Transciptom]]</f>
        <v>-6.16</v>
      </c>
      <c r="AF46" s="6">
        <f>prooved_differences_log2_sql_export_V2__4[[#This Row],[Max Human Proteom]]-prooved_differences_log2_sql_export_V2__4[[#This Row],[Max Mouse Proteom]]</f>
        <v>-3.7622590679999997</v>
      </c>
      <c r="AG46" s="66">
        <f>ABS(prooved_differences_log2_sql_export_V2__4[[#This Row],[delta Human and Mouse Transcriptom]]-prooved_differences_log2_sql_export_V2__4[[#This Row],[delta Human and Mouse Proteom]])</f>
        <v>2.3977409320000005</v>
      </c>
      <c r="AH46" s="10">
        <f>(1-(prooved_differences_log2_sql_export_V2__4[[#This Row],[ABS(delta Transcriptom  - delta Proteom)]]/prooved_differences_log2_sql_export_V2__4[[#This Row],[Max(ABS(delta transcriptom -Proteom]]))*2-1</f>
        <v>0.50166974633953698</v>
      </c>
      <c r="AI46" s="27">
        <v>9.6231000000000009</v>
      </c>
    </row>
    <row r="47" spans="1:35" s="5" customFormat="1" x14ac:dyDescent="0.25">
      <c r="A47" s="4" t="s">
        <v>57</v>
      </c>
      <c r="B47" s="4" t="s">
        <v>228</v>
      </c>
      <c r="C47" s="4">
        <v>0</v>
      </c>
      <c r="D47" s="4">
        <v>1</v>
      </c>
      <c r="E47" s="4">
        <v>-64.289000000000001</v>
      </c>
      <c r="F47" s="20">
        <v>1.43</v>
      </c>
      <c r="G47" s="66">
        <v>1</v>
      </c>
      <c r="H47" s="66">
        <v>-0.19259999999999999</v>
      </c>
      <c r="I47" s="66">
        <v>1</v>
      </c>
      <c r="J47" s="66">
        <v>1.7512000000000001</v>
      </c>
      <c r="K47" s="66">
        <v>-2.5236000000000001</v>
      </c>
      <c r="L47" s="66">
        <v>0.28010000000000002</v>
      </c>
      <c r="M47" s="66">
        <v>-100</v>
      </c>
      <c r="N47" s="18">
        <v>0.86409999999999998</v>
      </c>
      <c r="O47" s="8">
        <v>4.1900000000000004</v>
      </c>
      <c r="P47" s="66">
        <v>1.96</v>
      </c>
      <c r="Q47" s="66">
        <v>7.4625421080000001</v>
      </c>
      <c r="R47" s="66">
        <v>-100</v>
      </c>
      <c r="S47" s="66">
        <v>-100</v>
      </c>
      <c r="T47" s="9">
        <v>1.43</v>
      </c>
      <c r="U47" s="23">
        <v>4.1900000000000004</v>
      </c>
      <c r="V47" s="9">
        <f t="shared" si="1"/>
        <v>1.7512000000000001</v>
      </c>
      <c r="W47" s="41">
        <f>MAX(prooved_differences_log2_sql_export_V2__4[[#This Row],[mouse_zeiler_et_al_2014_log2]:[malmstroem_et_al_2016_log2]])</f>
        <v>7.4625421080000001</v>
      </c>
      <c r="X47" s="43">
        <f>IF(prooved_differences_log2_sql_export_V2__4[[#This Row],[Human Transcriptom]]&gt;prooved_differences_log2_sql_export_V2__4[[#This Row],[Mouse Transciptom]],1,-1)</f>
        <v>-1</v>
      </c>
      <c r="Y47" s="10">
        <f>IF(prooved_differences_log2_sql_export_V2__4[[#This Row],[Max Human Proteom]]&gt;prooved_differences_log2_sql_export_V2__4[[#This Row],[Max Mouse Proteom]],1,-1)</f>
        <v>-1</v>
      </c>
      <c r="Z47" s="10">
        <f>IF(prooved_differences_log2_sql_export_V2__4[[#This Row],[Compare Transcriptomic]]=prooved_differences_log2_sql_export_V2__4[[#This Row],[Compare Proteomic]],1,-1)</f>
        <v>1</v>
      </c>
      <c r="AA47" s="10">
        <v>0</v>
      </c>
      <c r="AB47" s="10">
        <v>0.38661302324614732</v>
      </c>
      <c r="AC47" s="9">
        <f>SUM(prooved_differences_log2_sql_export_V2__4[[#This Row],[Matching Tendency]:[Matching delta]])</f>
        <v>1.3866130232461473</v>
      </c>
      <c r="AD47" s="44">
        <f>SUM(prooved_differences_log2_sql_export_V2__4[Sum Matching Tendency, Clear Evidence, delta])</f>
        <v>57.908645427357079</v>
      </c>
      <c r="AE47" s="6">
        <f>prooved_differences_log2_sql_export_V2__4[[#This Row],[Human Transcriptom]]-prooved_differences_log2_sql_export_V2__4[[#This Row],[Mouse Transciptom]]</f>
        <v>-2.7600000000000007</v>
      </c>
      <c r="AF47" s="6">
        <f>prooved_differences_log2_sql_export_V2__4[[#This Row],[Max Human Proteom]]-prooved_differences_log2_sql_export_V2__4[[#This Row],[Max Mouse Proteom]]</f>
        <v>-5.7113421080000002</v>
      </c>
      <c r="AG47" s="66">
        <f>ABS(prooved_differences_log2_sql_export_V2__4[[#This Row],[delta Human and Mouse Transcriptom]]-prooved_differences_log2_sql_export_V2__4[[#This Row],[delta Human and Mouse Proteom]])</f>
        <v>2.9513421079999995</v>
      </c>
      <c r="AH47" s="10">
        <f>(1-(prooved_differences_log2_sql_export_V2__4[[#This Row],[ABS(delta Transcriptom  - delta Proteom)]]/prooved_differences_log2_sql_export_V2__4[[#This Row],[Max(ABS(delta transcriptom -Proteom]]))*2-1</f>
        <v>0.38661302324614732</v>
      </c>
      <c r="AI47" s="27">
        <v>9.6231000000000009</v>
      </c>
    </row>
    <row r="48" spans="1:35" x14ac:dyDescent="0.25">
      <c r="A48" s="26" t="s">
        <v>23</v>
      </c>
      <c r="B48" s="66" t="s">
        <v>24</v>
      </c>
      <c r="C48" s="66">
        <v>0</v>
      </c>
      <c r="D48" s="10">
        <v>1</v>
      </c>
      <c r="E48" s="66">
        <v>363.11</v>
      </c>
      <c r="F48" s="20">
        <v>7.8</v>
      </c>
      <c r="G48" s="10">
        <v>1</v>
      </c>
      <c r="H48" s="10">
        <v>5.6635999999999997</v>
      </c>
      <c r="I48" s="10">
        <v>1</v>
      </c>
      <c r="J48" s="10">
        <v>-1.1675</v>
      </c>
      <c r="K48" s="10">
        <v>7.2638999999999996</v>
      </c>
      <c r="L48" s="10">
        <v>7.7234999999999996</v>
      </c>
      <c r="M48" s="10">
        <v>4.1699000000000002</v>
      </c>
      <c r="N48" s="25">
        <v>4.6683000000000003</v>
      </c>
      <c r="O48" s="9">
        <v>4.3099999999999996</v>
      </c>
      <c r="P48" s="10">
        <v>6.8</v>
      </c>
      <c r="Q48" s="10">
        <v>1.490481919</v>
      </c>
      <c r="R48" s="10">
        <v>0.23215724099999999</v>
      </c>
      <c r="S48" s="10">
        <v>7.1985814599999998</v>
      </c>
      <c r="T48" s="9">
        <v>7.8</v>
      </c>
      <c r="U48" s="9">
        <v>4.3099999999999996</v>
      </c>
      <c r="V48" s="9">
        <f t="shared" si="1"/>
        <v>7.7234999999999996</v>
      </c>
      <c r="W48" s="41">
        <f>MAX(prooved_differences_log2_sql_export_V2__4[[#This Row],[mouse_zeiler_et_al_2014_log2]:[malmstroem_et_al_2016_log2]])</f>
        <v>7.1985814599999998</v>
      </c>
      <c r="X48" s="45">
        <f>IF(prooved_differences_log2_sql_export_V2__4[[#This Row],[Human Transcriptom]]&gt;prooved_differences_log2_sql_export_V2__4[[#This Row],[Mouse Transciptom]],1,-1)</f>
        <v>1</v>
      </c>
      <c r="Y48" s="17">
        <f>IF(prooved_differences_log2_sql_export_V2__4[[#This Row],[Max Human Proteom]]&gt;prooved_differences_log2_sql_export_V2__4[[#This Row],[Max Mouse Proteom]],1,-1)</f>
        <v>1</v>
      </c>
      <c r="Z48" s="10">
        <f>IF(prooved_differences_log2_sql_export_V2__4[[#This Row],[Compare Transcriptomic]]=prooved_differences_log2_sql_export_V2__4[[#This Row],[Compare Proteomic]],1,-1)</f>
        <v>1</v>
      </c>
      <c r="AA48" s="10">
        <v>0</v>
      </c>
      <c r="AB48" s="33">
        <v>0.38375752927850693</v>
      </c>
      <c r="AC48" s="23">
        <f>SUM(prooved_differences_log2_sql_export_V2__4[[#This Row],[Matching Tendency]:[Matching delta]])</f>
        <v>1.3837575292785069</v>
      </c>
      <c r="AD48" s="44">
        <f>SUM(prooved_differences_log2_sql_export_V2__4[Sum Matching Tendency, Clear Evidence, delta])</f>
        <v>57.908645427357079</v>
      </c>
      <c r="AE48" s="6">
        <f>prooved_differences_log2_sql_export_V2__4[[#This Row],[Human Transcriptom]]-prooved_differences_log2_sql_export_V2__4[[#This Row],[Mouse Transciptom]]</f>
        <v>3.49</v>
      </c>
      <c r="AF48" s="6">
        <f>prooved_differences_log2_sql_export_V2__4[[#This Row],[Max Human Proteom]]-prooved_differences_log2_sql_export_V2__4[[#This Row],[Max Mouse Proteom]]</f>
        <v>0.52491853999999982</v>
      </c>
      <c r="AG48" s="66">
        <f>ABS(prooved_differences_log2_sql_export_V2__4[[#This Row],[delta Human and Mouse Transcriptom]]-prooved_differences_log2_sql_export_V2__4[[#This Row],[delta Human and Mouse Proteom]])</f>
        <v>2.9650814600000004</v>
      </c>
      <c r="AH48" s="10">
        <f>(1-(prooved_differences_log2_sql_export_V2__4[[#This Row],[ABS(delta Transcriptom  - delta Proteom)]]/prooved_differences_log2_sql_export_V2__4[[#This Row],[Max(ABS(delta transcriptom -Proteom]]))*2-1</f>
        <v>0.38375752927850693</v>
      </c>
      <c r="AI48" s="27">
        <v>9.6231000000000009</v>
      </c>
    </row>
    <row r="49" spans="1:36" s="5" customFormat="1" x14ac:dyDescent="0.25">
      <c r="A49" s="51" t="s">
        <v>17</v>
      </c>
      <c r="B49" s="11" t="s">
        <v>107</v>
      </c>
      <c r="C49" s="11">
        <v>0</v>
      </c>
      <c r="D49" s="11">
        <v>1</v>
      </c>
      <c r="E49" s="11">
        <v>-564.01</v>
      </c>
      <c r="F49" s="21">
        <v>5.53</v>
      </c>
      <c r="G49" s="11">
        <v>1</v>
      </c>
      <c r="H49" s="11">
        <v>2.5078</v>
      </c>
      <c r="I49" s="11">
        <v>1</v>
      </c>
      <c r="J49" s="11">
        <v>3.6335999999999999</v>
      </c>
      <c r="K49" s="11">
        <v>3.1558999999999999</v>
      </c>
      <c r="L49" s="11">
        <v>1.9475</v>
      </c>
      <c r="M49" s="11">
        <v>1.7776000000000001</v>
      </c>
      <c r="N49" s="18">
        <v>3.1518000000000002</v>
      </c>
      <c r="O49" s="12">
        <v>7.43</v>
      </c>
      <c r="P49" s="11">
        <v>4.91</v>
      </c>
      <c r="Q49" s="11">
        <v>8.5313603610000008</v>
      </c>
      <c r="R49" s="11">
        <v>-100</v>
      </c>
      <c r="S49" s="11">
        <v>-3.1699250010000002</v>
      </c>
      <c r="T49" s="15">
        <v>5.53</v>
      </c>
      <c r="U49" s="12">
        <v>7.43</v>
      </c>
      <c r="V49" s="9">
        <f t="shared" si="1"/>
        <v>3.6335999999999999</v>
      </c>
      <c r="W49" s="41">
        <f>MAX(prooved_differences_log2_sql_export_V2__4[[#This Row],[mouse_zeiler_et_al_2014_log2]:[malmstroem_et_al_2016_log2]])</f>
        <v>8.5313603610000008</v>
      </c>
      <c r="X49" s="43">
        <f>IF(prooved_differences_log2_sql_export_V2__4[[#This Row],[Human Transcriptom]]&gt;prooved_differences_log2_sql_export_V2__4[[#This Row],[Mouse Transciptom]],1,-1)</f>
        <v>-1</v>
      </c>
      <c r="Y49" s="10">
        <f>IF(prooved_differences_log2_sql_export_V2__4[[#This Row],[Max Human Proteom]]&gt;prooved_differences_log2_sql_export_V2__4[[#This Row],[Max Mouse Proteom]],1,-1)</f>
        <v>-1</v>
      </c>
      <c r="Z49" s="10">
        <f>IF(prooved_differences_log2_sql_export_V2__4[[#This Row],[Compare Transcriptomic]]=prooved_differences_log2_sql_export_V2__4[[#This Row],[Compare Proteomic]],1,-1)</f>
        <v>1</v>
      </c>
      <c r="AA49" s="10">
        <v>0</v>
      </c>
      <c r="AB49" s="10">
        <v>0.37696576758009348</v>
      </c>
      <c r="AC49" s="23">
        <f>SUM(prooved_differences_log2_sql_export_V2__4[[#This Row],[Matching Tendency]:[Matching delta]])</f>
        <v>1.3769657675800935</v>
      </c>
      <c r="AD49" s="44">
        <f>SUM(prooved_differences_log2_sql_export_V2__4[Sum Matching Tendency, Clear Evidence, delta])</f>
        <v>57.908645427357079</v>
      </c>
      <c r="AE49" s="6">
        <f>prooved_differences_log2_sql_export_V2__4[[#This Row],[Human Transcriptom]]-prooved_differences_log2_sql_export_V2__4[[#This Row],[Mouse Transciptom]]</f>
        <v>-1.8999999999999995</v>
      </c>
      <c r="AF49" s="66">
        <f>prooved_differences_log2_sql_export_V2__4[[#This Row],[Max Human Proteom]]-prooved_differences_log2_sql_export_V2__4[[#This Row],[Max Mouse Proteom]]</f>
        <v>-4.8977603610000013</v>
      </c>
      <c r="AG49" s="66">
        <f>ABS(prooved_differences_log2_sql_export_V2__4[[#This Row],[delta Human and Mouse Transcriptom]]-prooved_differences_log2_sql_export_V2__4[[#This Row],[delta Human and Mouse Proteom]])</f>
        <v>2.9977603610000019</v>
      </c>
      <c r="AH49" s="10">
        <f>(1-(prooved_differences_log2_sql_export_V2__4[[#This Row],[ABS(delta Transcriptom  - delta Proteom)]]/prooved_differences_log2_sql_export_V2__4[[#This Row],[Max(ABS(delta transcriptom -Proteom]]))*2-1</f>
        <v>0.37696576758009348</v>
      </c>
      <c r="AI49" s="27">
        <v>9.6231000000000009</v>
      </c>
    </row>
    <row r="50" spans="1:36" x14ac:dyDescent="0.25">
      <c r="A50" s="4" t="s">
        <v>131</v>
      </c>
      <c r="B50" s="4" t="s">
        <v>217</v>
      </c>
      <c r="C50" s="4">
        <v>0</v>
      </c>
      <c r="D50" s="4">
        <v>2</v>
      </c>
      <c r="E50" s="4">
        <v>92.3</v>
      </c>
      <c r="F50" s="20">
        <v>5.56</v>
      </c>
      <c r="G50" s="51">
        <v>1</v>
      </c>
      <c r="H50" s="51">
        <v>2.5998999999999999</v>
      </c>
      <c r="I50" s="51">
        <v>1</v>
      </c>
      <c r="J50" s="51">
        <v>3.8290000000000002</v>
      </c>
      <c r="K50" s="51">
        <v>2.9763000000000002</v>
      </c>
      <c r="L50" s="51">
        <v>2.3218999999999999</v>
      </c>
      <c r="M50" s="51">
        <v>-1.8073999999999999</v>
      </c>
      <c r="N50" s="18">
        <v>-1.3465</v>
      </c>
      <c r="O50" s="8">
        <v>-2.94</v>
      </c>
      <c r="P50" s="51">
        <v>-5.19</v>
      </c>
      <c r="Q50" s="51">
        <v>-100</v>
      </c>
      <c r="R50" s="51">
        <v>-100</v>
      </c>
      <c r="S50" s="51">
        <v>-1.5849625009999999</v>
      </c>
      <c r="T50" s="9">
        <v>5.56</v>
      </c>
      <c r="U50" s="23">
        <v>-2.94</v>
      </c>
      <c r="V50" s="9">
        <f t="shared" si="1"/>
        <v>3.8290000000000002</v>
      </c>
      <c r="W50" s="41">
        <f>MAX(prooved_differences_log2_sql_export_V2__4[[#This Row],[mouse_zeiler_et_al_2014_log2]:[malmstroem_et_al_2016_log2]])</f>
        <v>-1.5849625009999999</v>
      </c>
      <c r="X50" s="43">
        <f>IF(prooved_differences_log2_sql_export_V2__4[[#This Row],[Human Transcriptom]]&gt;prooved_differences_log2_sql_export_V2__4[[#This Row],[Mouse Transciptom]],1,-1)</f>
        <v>1</v>
      </c>
      <c r="Y50" s="10">
        <f>IF(prooved_differences_log2_sql_export_V2__4[[#This Row],[Max Human Proteom]]&gt;prooved_differences_log2_sql_export_V2__4[[#This Row],[Max Mouse Proteom]],1,-1)</f>
        <v>1</v>
      </c>
      <c r="Z50" s="10">
        <f>IF(prooved_differences_log2_sql_export_V2__4[[#This Row],[Compare Transcriptomic]]=prooved_differences_log2_sql_export_V2__4[[#This Row],[Compare Proteomic]],1,-1)</f>
        <v>1</v>
      </c>
      <c r="AA50" s="10">
        <v>0</v>
      </c>
      <c r="AB50" s="33">
        <v>0.35861884444721559</v>
      </c>
      <c r="AC50" s="48">
        <f>SUM(prooved_differences_log2_sql_export_V2__4[[#This Row],[Matching Tendency]:[Matching delta]])</f>
        <v>1.3586188444472156</v>
      </c>
      <c r="AD50" s="44">
        <f>SUM(prooved_differences_log2_sql_export_V2__4[Sum Matching Tendency, Clear Evidence, delta])</f>
        <v>57.908645427357079</v>
      </c>
      <c r="AE50" s="6">
        <f>prooved_differences_log2_sql_export_V2__4[[#This Row],[Human Transcriptom]]-prooved_differences_log2_sql_export_V2__4[[#This Row],[Mouse Transciptom]]</f>
        <v>8.5</v>
      </c>
      <c r="AF50" s="6">
        <f>prooved_differences_log2_sql_export_V2__4[[#This Row],[Max Human Proteom]]-prooved_differences_log2_sql_export_V2__4[[#This Row],[Max Mouse Proteom]]</f>
        <v>5.4139625010000003</v>
      </c>
      <c r="AG50" s="66">
        <f>ABS(prooved_differences_log2_sql_export_V2__4[[#This Row],[delta Human and Mouse Transcriptom]]-prooved_differences_log2_sql_export_V2__4[[#This Row],[delta Human and Mouse Proteom]])</f>
        <v>3.0860374989999997</v>
      </c>
      <c r="AH50" s="10">
        <f>(1-(prooved_differences_log2_sql_export_V2__4[[#This Row],[ABS(delta Transcriptom  - delta Proteom)]]/prooved_differences_log2_sql_export_V2__4[[#This Row],[Max(ABS(delta transcriptom -Proteom]]))*2-1</f>
        <v>0.35861884444721559</v>
      </c>
      <c r="AI50" s="27">
        <v>9.6231000000000009</v>
      </c>
    </row>
    <row r="51" spans="1:36" x14ac:dyDescent="0.25">
      <c r="A51" s="4" t="s">
        <v>167</v>
      </c>
      <c r="B51" s="4" t="s">
        <v>168</v>
      </c>
      <c r="C51" s="4">
        <v>0</v>
      </c>
      <c r="D51" s="4">
        <v>2</v>
      </c>
      <c r="E51" s="4">
        <v>4.7720000000000002</v>
      </c>
      <c r="F51" s="20">
        <v>1.4286000000000001</v>
      </c>
      <c r="G51" s="66">
        <v>1</v>
      </c>
      <c r="H51" s="66">
        <v>-1.0931</v>
      </c>
      <c r="I51" s="66">
        <v>-1</v>
      </c>
      <c r="J51" s="66">
        <v>-1.2152000000000001</v>
      </c>
      <c r="K51" s="66">
        <v>-100</v>
      </c>
      <c r="L51" s="66">
        <v>-100</v>
      </c>
      <c r="M51" s="66">
        <v>-100</v>
      </c>
      <c r="N51" s="18">
        <v>-100</v>
      </c>
      <c r="O51" s="8">
        <v>-2.8256999999999999</v>
      </c>
      <c r="P51" s="66">
        <v>-2.0123000000000002</v>
      </c>
      <c r="Q51" s="66">
        <v>-100</v>
      </c>
      <c r="R51" s="66">
        <v>-100</v>
      </c>
      <c r="S51" s="66">
        <v>-100</v>
      </c>
      <c r="T51" s="9">
        <v>1.4286000000000001</v>
      </c>
      <c r="U51" s="23">
        <v>-2.8256999999999999</v>
      </c>
      <c r="V51" s="9">
        <f t="shared" si="1"/>
        <v>-1.0931</v>
      </c>
      <c r="W51" s="41">
        <f>MAX(prooved_differences_log2_sql_export_V2__4[[#This Row],[mouse_zeiler_et_al_2014_log2]:[malmstroem_et_al_2016_log2]])</f>
        <v>-2.0123000000000002</v>
      </c>
      <c r="X51" s="43">
        <f>IF(prooved_differences_log2_sql_export_V2__4[[#This Row],[Human Transcriptom]]&gt;prooved_differences_log2_sql_export_V2__4[[#This Row],[Mouse Transciptom]],1,-1)</f>
        <v>1</v>
      </c>
      <c r="Y51" s="10">
        <f>IF(prooved_differences_log2_sql_export_V2__4[[#This Row],[Max Human Proteom]]&gt;prooved_differences_log2_sql_export_V2__4[[#This Row],[Max Mouse Proteom]],1,-1)</f>
        <v>1</v>
      </c>
      <c r="Z51" s="10">
        <f>IF(prooved_differences_log2_sql_export_V2__4[[#This Row],[Compare Transcriptomic]]=prooved_differences_log2_sql_export_V2__4[[#This Row],[Compare Proteomic]],1,-1)</f>
        <v>1</v>
      </c>
      <c r="AA51" s="10">
        <v>0</v>
      </c>
      <c r="AB51" s="33">
        <v>0.30685537924369499</v>
      </c>
      <c r="AC51" s="49">
        <f>SUM(prooved_differences_log2_sql_export_V2__4[[#This Row],[Matching Tendency]:[Matching delta]])</f>
        <v>1.306855379243695</v>
      </c>
      <c r="AD51" s="44">
        <f>SUM(prooved_differences_log2_sql_export_V2__4[Sum Matching Tendency, Clear Evidence, delta])</f>
        <v>57.908645427357079</v>
      </c>
      <c r="AE51" s="6">
        <f>prooved_differences_log2_sql_export_V2__4[[#This Row],[Human Transcriptom]]-prooved_differences_log2_sql_export_V2__4[[#This Row],[Mouse Transciptom]]</f>
        <v>4.2542999999999997</v>
      </c>
      <c r="AF51" s="51">
        <f>prooved_differences_log2_sql_export_V2__4[[#This Row],[Max Human Proteom]]-prooved_differences_log2_sql_export_V2__4[[#This Row],[Max Mouse Proteom]]</f>
        <v>0.91920000000000024</v>
      </c>
      <c r="AG51" s="66">
        <f>ABS(prooved_differences_log2_sql_export_V2__4[[#This Row],[delta Human and Mouse Transcriptom]]-prooved_differences_log2_sql_export_V2__4[[#This Row],[delta Human and Mouse Proteom]])</f>
        <v>3.3350999999999997</v>
      </c>
      <c r="AH51" s="33">
        <f>(1-(prooved_differences_log2_sql_export_V2__4[[#This Row],[ABS(delta Transcriptom  - delta Proteom)]]/prooved_differences_log2_sql_export_V2__4[[#This Row],[Max(ABS(delta transcriptom -Proteom]]))*2-1</f>
        <v>0.30685537924369499</v>
      </c>
      <c r="AI51" s="27">
        <v>9.6231000000000009</v>
      </c>
    </row>
    <row r="52" spans="1:36" x14ac:dyDescent="0.25">
      <c r="A52" s="4" t="s">
        <v>34</v>
      </c>
      <c r="B52" s="4" t="s">
        <v>35</v>
      </c>
      <c r="C52" s="4">
        <v>0</v>
      </c>
      <c r="D52" s="4">
        <v>1</v>
      </c>
      <c r="E52" s="4">
        <v>-248.72</v>
      </c>
      <c r="F52" s="20">
        <v>-0.12</v>
      </c>
      <c r="G52" s="51">
        <v>1</v>
      </c>
      <c r="H52" s="51">
        <v>1.2095</v>
      </c>
      <c r="I52" s="51">
        <v>1</v>
      </c>
      <c r="J52" s="51">
        <v>2.2241</v>
      </c>
      <c r="K52" s="51">
        <v>-0.82310000000000005</v>
      </c>
      <c r="L52" s="51">
        <v>0.19259999999999999</v>
      </c>
      <c r="M52" s="51">
        <v>-100</v>
      </c>
      <c r="N52" s="18">
        <v>1.8234999999999999</v>
      </c>
      <c r="O52" s="8">
        <v>6.04</v>
      </c>
      <c r="P52" s="51">
        <v>4.25</v>
      </c>
      <c r="Q52" s="51">
        <v>3.1547633240000001</v>
      </c>
      <c r="R52" s="51">
        <v>-100</v>
      </c>
      <c r="S52" s="51">
        <v>1</v>
      </c>
      <c r="T52" s="9">
        <v>-0.12</v>
      </c>
      <c r="U52" s="23">
        <v>6.04</v>
      </c>
      <c r="V52" s="9">
        <f t="shared" si="1"/>
        <v>2.2241</v>
      </c>
      <c r="W52" s="41">
        <f>MAX(prooved_differences_log2_sql_export_V2__4[[#This Row],[mouse_zeiler_et_al_2014_log2]:[malmstroem_et_al_2016_log2]])</f>
        <v>4.25</v>
      </c>
      <c r="X52" s="43">
        <f>IF(prooved_differences_log2_sql_export_V2__4[[#This Row],[Human Transcriptom]]&gt;prooved_differences_log2_sql_export_V2__4[[#This Row],[Mouse Transciptom]],1,-1)</f>
        <v>-1</v>
      </c>
      <c r="Y52" s="10">
        <f>IF(prooved_differences_log2_sql_export_V2__4[[#This Row],[Max Human Proteom]]&gt;prooved_differences_log2_sql_export_V2__4[[#This Row],[Max Mouse Proteom]],1,-1)</f>
        <v>-1</v>
      </c>
      <c r="Z52" s="10">
        <f>IF(prooved_differences_log2_sql_export_V2__4[[#This Row],[Compare Transcriptomic]]=prooved_differences_log2_sql_export_V2__4[[#This Row],[Compare Proteomic]],1,-1)</f>
        <v>1</v>
      </c>
      <c r="AA52" s="10">
        <v>0</v>
      </c>
      <c r="AB52" s="10">
        <v>0.14079662478826993</v>
      </c>
      <c r="AC52" s="9">
        <f>SUM(prooved_differences_log2_sql_export_V2__4[[#This Row],[Matching Tendency]:[Matching delta]])</f>
        <v>1.1407966247882699</v>
      </c>
      <c r="AD52" s="44">
        <f>SUM(prooved_differences_log2_sql_export_V2__4[Sum Matching Tendency, Clear Evidence, delta])</f>
        <v>57.908645427357079</v>
      </c>
      <c r="AE52" s="6">
        <f>prooved_differences_log2_sql_export_V2__4[[#This Row],[Human Transcriptom]]-prooved_differences_log2_sql_export_V2__4[[#This Row],[Mouse Transciptom]]</f>
        <v>-6.16</v>
      </c>
      <c r="AF52" s="66">
        <f>prooved_differences_log2_sql_export_V2__4[[#This Row],[Max Human Proteom]]-prooved_differences_log2_sql_export_V2__4[[#This Row],[Max Mouse Proteom]]</f>
        <v>-2.0259</v>
      </c>
      <c r="AG52" s="66">
        <f>ABS(prooved_differences_log2_sql_export_V2__4[[#This Row],[delta Human and Mouse Transcriptom]]-prooved_differences_log2_sql_export_V2__4[[#This Row],[delta Human and Mouse Proteom]])</f>
        <v>4.1341000000000001</v>
      </c>
      <c r="AH52" s="10">
        <f>(1-(prooved_differences_log2_sql_export_V2__4[[#This Row],[ABS(delta Transcriptom  - delta Proteom)]]/prooved_differences_log2_sql_export_V2__4[[#This Row],[Max(ABS(delta transcriptom -Proteom]]))*2-1</f>
        <v>0.14079662478826993</v>
      </c>
      <c r="AI52" s="27">
        <v>9.6231000000000009</v>
      </c>
    </row>
    <row r="53" spans="1:36" x14ac:dyDescent="0.25">
      <c r="A53" s="66" t="s">
        <v>125</v>
      </c>
      <c r="B53" s="66" t="s">
        <v>141</v>
      </c>
      <c r="C53" s="66">
        <v>0</v>
      </c>
      <c r="D53" s="66">
        <v>2</v>
      </c>
      <c r="E53" s="66">
        <v>249.72</v>
      </c>
      <c r="F53" s="20">
        <v>7.01</v>
      </c>
      <c r="G53" s="66">
        <v>1</v>
      </c>
      <c r="H53" s="66">
        <v>4.2046000000000001</v>
      </c>
      <c r="I53" s="66">
        <v>-1</v>
      </c>
      <c r="J53" s="66">
        <v>3.9922</v>
      </c>
      <c r="K53" s="66">
        <v>3.5533000000000001</v>
      </c>
      <c r="L53" s="66">
        <v>3.1114999999999999</v>
      </c>
      <c r="M53" s="66">
        <v>0.8931</v>
      </c>
      <c r="N53" s="18">
        <v>0.90800000000000003</v>
      </c>
      <c r="O53" s="8">
        <v>0.21</v>
      </c>
      <c r="P53" s="66">
        <v>1.85</v>
      </c>
      <c r="Q53" s="66">
        <v>-100</v>
      </c>
      <c r="R53" s="66">
        <v>-100</v>
      </c>
      <c r="S53" s="66">
        <v>0.28950661700000002</v>
      </c>
      <c r="T53" s="9">
        <v>7.01</v>
      </c>
      <c r="U53" s="23">
        <v>0.21</v>
      </c>
      <c r="V53" s="9">
        <f t="shared" si="1"/>
        <v>4.2046000000000001</v>
      </c>
      <c r="W53" s="41">
        <f>MAX(prooved_differences_log2_sql_export_V2__4[[#This Row],[mouse_zeiler_et_al_2014_log2]:[malmstroem_et_al_2016_log2]])</f>
        <v>1.85</v>
      </c>
      <c r="X53" s="45">
        <f>IF(prooved_differences_log2_sql_export_V2__4[[#This Row],[Human Transcriptom]]&gt;prooved_differences_log2_sql_export_V2__4[[#This Row],[Mouse Transciptom]],1,-1)</f>
        <v>1</v>
      </c>
      <c r="Y53" s="17">
        <f>IF(prooved_differences_log2_sql_export_V2__4[[#This Row],[Max Human Proteom]]&gt;prooved_differences_log2_sql_export_V2__4[[#This Row],[Max Mouse Proteom]],1,-1)</f>
        <v>1</v>
      </c>
      <c r="Z53" s="10">
        <f>IF(prooved_differences_log2_sql_export_V2__4[[#This Row],[Compare Transcriptomic]]=prooved_differences_log2_sql_export_V2__4[[#This Row],[Compare Proteomic]],1,-1)</f>
        <v>1</v>
      </c>
      <c r="AA53" s="10">
        <v>0</v>
      </c>
      <c r="AB53" s="10">
        <v>7.6098138853384345E-2</v>
      </c>
      <c r="AC53" s="9">
        <f>SUM(prooved_differences_log2_sql_export_V2__4[[#This Row],[Matching Tendency]:[Matching delta]])</f>
        <v>1.0760981388533843</v>
      </c>
      <c r="AD53" s="44">
        <f>SUM(prooved_differences_log2_sql_export_V2__4[Sum Matching Tendency, Clear Evidence, delta])</f>
        <v>57.908645427357079</v>
      </c>
      <c r="AE53" s="6">
        <f>prooved_differences_log2_sql_export_V2__4[[#This Row],[Human Transcriptom]]-prooved_differences_log2_sql_export_V2__4[[#This Row],[Mouse Transciptom]]</f>
        <v>6.8</v>
      </c>
      <c r="AF53" s="6">
        <f>prooved_differences_log2_sql_export_V2__4[[#This Row],[Max Human Proteom]]-prooved_differences_log2_sql_export_V2__4[[#This Row],[Max Mouse Proteom]]</f>
        <v>2.3546</v>
      </c>
      <c r="AG53" s="66">
        <f>ABS(prooved_differences_log2_sql_export_V2__4[[#This Row],[delta Human and Mouse Transcriptom]]-prooved_differences_log2_sql_export_V2__4[[#This Row],[delta Human and Mouse Proteom]])</f>
        <v>4.4453999999999994</v>
      </c>
      <c r="AH53" s="10">
        <f>(1-(prooved_differences_log2_sql_export_V2__4[[#This Row],[ABS(delta Transcriptom  - delta Proteom)]]/prooved_differences_log2_sql_export_V2__4[[#This Row],[Max(ABS(delta transcriptom -Proteom]]))*2-1</f>
        <v>7.6098138853384345E-2</v>
      </c>
      <c r="AI53" s="27">
        <v>9.6231000000000009</v>
      </c>
      <c r="AJ53" s="75"/>
    </row>
    <row r="54" spans="1:36" x14ac:dyDescent="0.25">
      <c r="A54" s="4" t="s">
        <v>127</v>
      </c>
      <c r="B54" s="4" t="s">
        <v>143</v>
      </c>
      <c r="C54" s="4">
        <v>0</v>
      </c>
      <c r="D54" s="4">
        <v>2</v>
      </c>
      <c r="E54" s="4">
        <v>226.09</v>
      </c>
      <c r="F54" s="20">
        <v>6.85</v>
      </c>
      <c r="G54" s="51">
        <v>1</v>
      </c>
      <c r="H54" s="51">
        <v>2.5392000000000001</v>
      </c>
      <c r="I54" s="51">
        <v>1</v>
      </c>
      <c r="J54" s="51">
        <v>3.9331</v>
      </c>
      <c r="K54" s="51">
        <v>3.2044000000000001</v>
      </c>
      <c r="L54" s="51">
        <v>2.4964</v>
      </c>
      <c r="M54" s="51">
        <v>-0.34789999999999999</v>
      </c>
      <c r="N54" s="18">
        <v>2.3666</v>
      </c>
      <c r="O54" s="8">
        <v>-1.83</v>
      </c>
      <c r="P54" s="51">
        <v>0.49</v>
      </c>
      <c r="Q54" s="51">
        <v>-100</v>
      </c>
      <c r="R54" s="51">
        <v>-100</v>
      </c>
      <c r="S54" s="51">
        <v>-100</v>
      </c>
      <c r="T54" s="9">
        <v>6.85</v>
      </c>
      <c r="U54" s="23">
        <v>-1.83</v>
      </c>
      <c r="V54" s="9">
        <f t="shared" si="1"/>
        <v>3.9331</v>
      </c>
      <c r="W54" s="41">
        <f>MAX(prooved_differences_log2_sql_export_V2__4[[#This Row],[mouse_zeiler_et_al_2014_log2]:[malmstroem_et_al_2016_log2]])</f>
        <v>0.49</v>
      </c>
      <c r="X54" s="45">
        <f>IF(prooved_differences_log2_sql_export_V2__4[[#This Row],[Human Transcriptom]]&gt;prooved_differences_log2_sql_export_V2__4[[#This Row],[Mouse Transciptom]],1,-1)</f>
        <v>1</v>
      </c>
      <c r="Y54" s="17">
        <f>IF(prooved_differences_log2_sql_export_V2__4[[#This Row],[Max Human Proteom]]&gt;prooved_differences_log2_sql_export_V2__4[[#This Row],[Max Mouse Proteom]],1,-1)</f>
        <v>1</v>
      </c>
      <c r="Z54" s="10">
        <f>IF(prooved_differences_log2_sql_export_V2__4[[#This Row],[Compare Transcriptomic]]=prooved_differences_log2_sql_export_V2__4[[#This Row],[Compare Proteomic]],1,-1)</f>
        <v>1</v>
      </c>
      <c r="AA54" s="10">
        <v>0</v>
      </c>
      <c r="AB54" s="10">
        <v>-8.8401866342446622E-2</v>
      </c>
      <c r="AC54" s="48">
        <f>SUM(prooved_differences_log2_sql_export_V2__4[[#This Row],[Matching Tendency]:[Matching delta]])</f>
        <v>0.91159813365755338</v>
      </c>
      <c r="AD54" s="44">
        <f>SUM(prooved_differences_log2_sql_export_V2__4[Sum Matching Tendency, Clear Evidence, delta])</f>
        <v>57.908645427357079</v>
      </c>
      <c r="AE54" s="6">
        <f>prooved_differences_log2_sql_export_V2__4[[#This Row],[Human Transcriptom]]-prooved_differences_log2_sql_export_V2__4[[#This Row],[Mouse Transciptom]]</f>
        <v>8.68</v>
      </c>
      <c r="AF54" s="6">
        <f>prooved_differences_log2_sql_export_V2__4[[#This Row],[Max Human Proteom]]-prooved_differences_log2_sql_export_V2__4[[#This Row],[Max Mouse Proteom]]</f>
        <v>3.4431000000000003</v>
      </c>
      <c r="AG54" s="66">
        <f>ABS(prooved_differences_log2_sql_export_V2__4[[#This Row],[delta Human and Mouse Transcriptom]]-prooved_differences_log2_sql_export_V2__4[[#This Row],[delta Human and Mouse Proteom]])</f>
        <v>5.2368999999999994</v>
      </c>
      <c r="AH54" s="10">
        <f>(1-(prooved_differences_log2_sql_export_V2__4[[#This Row],[ABS(delta Transcriptom  - delta Proteom)]]/prooved_differences_log2_sql_export_V2__4[[#This Row],[Max(ABS(delta transcriptom -Proteom]]))*2-1</f>
        <v>-8.8401866342446622E-2</v>
      </c>
      <c r="AI54" s="27">
        <v>9.6231000000000009</v>
      </c>
      <c r="AJ54" s="75"/>
    </row>
    <row r="55" spans="1:36" x14ac:dyDescent="0.25">
      <c r="A55" s="66" t="s">
        <v>9</v>
      </c>
      <c r="B55" s="66" t="s">
        <v>10</v>
      </c>
      <c r="C55" s="66">
        <v>0</v>
      </c>
      <c r="D55" s="66">
        <v>0</v>
      </c>
      <c r="E55" s="66">
        <v>-977.34</v>
      </c>
      <c r="F55" s="20">
        <v>4.74</v>
      </c>
      <c r="G55" s="6">
        <v>1</v>
      </c>
      <c r="H55" s="6">
        <v>-100</v>
      </c>
      <c r="I55" s="6">
        <v>1</v>
      </c>
      <c r="J55" s="6">
        <v>-100</v>
      </c>
      <c r="K55" s="6">
        <v>-100</v>
      </c>
      <c r="L55" s="6">
        <v>-100</v>
      </c>
      <c r="M55" s="6">
        <v>-100</v>
      </c>
      <c r="N55" s="18">
        <v>-100</v>
      </c>
      <c r="O55" s="8">
        <v>8.08</v>
      </c>
      <c r="P55" s="6">
        <v>1.34</v>
      </c>
      <c r="Q55" s="6">
        <v>2.0155055630000001</v>
      </c>
      <c r="R55" s="6">
        <v>-100</v>
      </c>
      <c r="S55" s="6">
        <v>-100</v>
      </c>
      <c r="T55" s="9">
        <v>4.74</v>
      </c>
      <c r="U55" s="23">
        <v>8.08</v>
      </c>
      <c r="V55" s="9">
        <f t="shared" si="1"/>
        <v>-100</v>
      </c>
      <c r="W55" s="41">
        <f>MAX(prooved_differences_log2_sql_export_V2__4[[#This Row],[mouse_zeiler_et_al_2014_log2]:[malmstroem_et_al_2016_log2]])</f>
        <v>2.0155055630000001</v>
      </c>
      <c r="X55" s="43">
        <f>IF(prooved_differences_log2_sql_export_V2__4[[#This Row],[Human Transcriptom]]&gt;prooved_differences_log2_sql_export_V2__4[[#This Row],[Mouse Transciptom]],1,-1)</f>
        <v>-1</v>
      </c>
      <c r="Y55" s="10">
        <f>IF(prooved_differences_log2_sql_export_V2__4[[#This Row],[Max Human Proteom]]&gt;prooved_differences_log2_sql_export_V2__4[[#This Row],[Max Mouse Proteom]],1,-1)</f>
        <v>-1</v>
      </c>
      <c r="Z55" s="10">
        <f>IF(prooved_differences_log2_sql_export_V2__4[[#This Row],[Compare Transcriptomic]]=prooved_differences_log2_sql_export_V2__4[[#This Row],[Compare Proteomic]],1,-1)</f>
        <v>1</v>
      </c>
      <c r="AA55" s="10">
        <v>-1</v>
      </c>
      <c r="AB55" s="10">
        <v>0</v>
      </c>
      <c r="AC55" s="48">
        <f>SUM(prooved_differences_log2_sql_export_V2__4[[#This Row],[Matching Tendency]:[Matching delta]])</f>
        <v>0</v>
      </c>
      <c r="AD55" s="44">
        <f>SUM(prooved_differences_log2_sql_export_V2__4[Sum Matching Tendency, Clear Evidence, delta])</f>
        <v>57.908645427357079</v>
      </c>
      <c r="AE55" s="6"/>
      <c r="AF55" s="6"/>
      <c r="AG55" s="27"/>
      <c r="AH55" s="27"/>
      <c r="AI55" s="27"/>
      <c r="AJ55" s="75"/>
    </row>
    <row r="56" spans="1:36" x14ac:dyDescent="0.25">
      <c r="A56" s="59" t="s">
        <v>103</v>
      </c>
      <c r="B56" s="4" t="s">
        <v>104</v>
      </c>
      <c r="C56" s="4">
        <v>0</v>
      </c>
      <c r="D56" s="4">
        <v>1</v>
      </c>
      <c r="E56" s="4">
        <v>-35.886000000000003</v>
      </c>
      <c r="F56" s="20">
        <v>-100</v>
      </c>
      <c r="G56" s="66">
        <v>-1</v>
      </c>
      <c r="H56" s="66">
        <v>-100</v>
      </c>
      <c r="I56" s="66">
        <v>-1</v>
      </c>
      <c r="J56" s="66">
        <v>-100</v>
      </c>
      <c r="K56" s="66">
        <v>-100</v>
      </c>
      <c r="L56" s="66">
        <v>-100</v>
      </c>
      <c r="M56" s="66">
        <v>-100</v>
      </c>
      <c r="N56" s="18">
        <v>-100</v>
      </c>
      <c r="O56" s="8">
        <v>3.24</v>
      </c>
      <c r="P56" s="66">
        <v>-100</v>
      </c>
      <c r="Q56" s="66">
        <v>-100</v>
      </c>
      <c r="R56" s="66">
        <v>-100</v>
      </c>
      <c r="S56" s="66">
        <v>-100</v>
      </c>
      <c r="T56" s="9">
        <v>-100</v>
      </c>
      <c r="U56" s="23">
        <v>3.24</v>
      </c>
      <c r="V56" s="9">
        <f t="shared" si="1"/>
        <v>-100</v>
      </c>
      <c r="W56" s="41">
        <f>MAX(prooved_differences_log2_sql_export_V2__4[[#This Row],[mouse_zeiler_et_al_2014_log2]:[malmstroem_et_al_2016_log2]])</f>
        <v>-100</v>
      </c>
      <c r="X56" s="43">
        <f>IF(prooved_differences_log2_sql_export_V2__4[[#This Row],[Human Transcriptom]]&gt;prooved_differences_log2_sql_export_V2__4[[#This Row],[Mouse Transciptom]],1,-1)</f>
        <v>-1</v>
      </c>
      <c r="Y56" s="10">
        <f>IF(prooved_differences_log2_sql_export_V2__4[[#This Row],[Max Human Proteom]]&gt;prooved_differences_log2_sql_export_V2__4[[#This Row],[Max Mouse Proteom]],1,-1)</f>
        <v>-1</v>
      </c>
      <c r="Z56" s="10">
        <f>IF(prooved_differences_log2_sql_export_V2__4[[#This Row],[Compare Transcriptomic]]=prooved_differences_log2_sql_export_V2__4[[#This Row],[Compare Proteomic]],1,-1)</f>
        <v>1</v>
      </c>
      <c r="AA56" s="10">
        <v>-1</v>
      </c>
      <c r="AB56" s="10">
        <v>0</v>
      </c>
      <c r="AC56" s="9">
        <f>SUM(prooved_differences_log2_sql_export_V2__4[[#This Row],[Matching Tendency]:[Matching delta]])</f>
        <v>0</v>
      </c>
      <c r="AD56" s="44">
        <f>SUM(prooved_differences_log2_sql_export_V2__4[Sum Matching Tendency, Clear Evidence, delta])</f>
        <v>57.908645427357079</v>
      </c>
      <c r="AE56" s="6"/>
      <c r="AF56" s="6"/>
      <c r="AG56" s="27"/>
      <c r="AH56" s="27"/>
      <c r="AI56" s="27"/>
      <c r="AJ56" s="75"/>
    </row>
    <row r="57" spans="1:36" x14ac:dyDescent="0.25">
      <c r="A57" s="59" t="s">
        <v>80</v>
      </c>
      <c r="B57" s="29" t="s">
        <v>81</v>
      </c>
      <c r="C57" s="29">
        <v>0</v>
      </c>
      <c r="D57" s="29">
        <v>1</v>
      </c>
      <c r="E57" s="29">
        <v>-5.2504999999999997</v>
      </c>
      <c r="F57" s="20">
        <v>-100</v>
      </c>
      <c r="G57" s="26">
        <v>1</v>
      </c>
      <c r="H57" s="26">
        <v>-100</v>
      </c>
      <c r="I57" s="26">
        <v>-1</v>
      </c>
      <c r="J57" s="26">
        <v>-100</v>
      </c>
      <c r="K57" s="26">
        <v>-100</v>
      </c>
      <c r="L57" s="26">
        <v>-100</v>
      </c>
      <c r="M57" s="26">
        <v>-100</v>
      </c>
      <c r="N57" s="30">
        <v>-100</v>
      </c>
      <c r="O57" s="23">
        <v>0.46</v>
      </c>
      <c r="P57" s="26">
        <v>-100</v>
      </c>
      <c r="Q57" s="26">
        <v>-100</v>
      </c>
      <c r="R57" s="26">
        <v>-100</v>
      </c>
      <c r="S57" s="26">
        <v>-100</v>
      </c>
      <c r="T57" s="23">
        <v>-100</v>
      </c>
      <c r="U57" s="23">
        <v>0.46</v>
      </c>
      <c r="V57" s="9">
        <f t="shared" si="1"/>
        <v>-100</v>
      </c>
      <c r="W57" s="41">
        <f>MAX(prooved_differences_log2_sql_export_V2__4[[#This Row],[mouse_zeiler_et_al_2014_log2]:[malmstroem_et_al_2016_log2]])</f>
        <v>-100</v>
      </c>
      <c r="X57" s="41">
        <f>IF(prooved_differences_log2_sql_export_V2__4[[#This Row],[Human Transcriptom]]&gt;prooved_differences_log2_sql_export_V2__4[[#This Row],[Mouse Transciptom]],1,-1)</f>
        <v>-1</v>
      </c>
      <c r="Y57" s="26">
        <f>IF(prooved_differences_log2_sql_export_V2__4[[#This Row],[Max Human Proteom]]&gt;prooved_differences_log2_sql_export_V2__4[[#This Row],[Max Mouse Proteom]],1,-1)</f>
        <v>-1</v>
      </c>
      <c r="Z57" s="10">
        <f>IF(prooved_differences_log2_sql_export_V2__4[[#This Row],[Compare Transcriptomic]]=prooved_differences_log2_sql_export_V2__4[[#This Row],[Compare Proteomic]],1,-1)</f>
        <v>1</v>
      </c>
      <c r="AA57" s="33">
        <v>-1</v>
      </c>
      <c r="AB57" s="10">
        <v>0</v>
      </c>
      <c r="AC57" s="49">
        <f>SUM(prooved_differences_log2_sql_export_V2__4[[#This Row],[Matching Tendency]:[Matching delta]])</f>
        <v>0</v>
      </c>
      <c r="AD57" s="44">
        <f>SUM(prooved_differences_log2_sql_export_V2__4[Sum Matching Tendency, Clear Evidence, delta])</f>
        <v>57.908645427357079</v>
      </c>
      <c r="AE57" s="6"/>
      <c r="AF57" s="6"/>
      <c r="AG57" s="27"/>
      <c r="AH57" s="27"/>
      <c r="AI57" s="27"/>
      <c r="AJ57" s="75"/>
    </row>
    <row r="58" spans="1:36" s="5" customFormat="1" x14ac:dyDescent="0.25">
      <c r="A58" s="4" t="s">
        <v>84</v>
      </c>
      <c r="B58" s="4" t="s">
        <v>222</v>
      </c>
      <c r="C58" s="4">
        <v>0</v>
      </c>
      <c r="D58" s="4">
        <v>1</v>
      </c>
      <c r="E58" s="4">
        <v>-2.5933000000000002</v>
      </c>
      <c r="F58" s="20">
        <v>-100</v>
      </c>
      <c r="G58" s="66">
        <v>1</v>
      </c>
      <c r="H58" s="66">
        <v>-100</v>
      </c>
      <c r="I58" s="66">
        <v>-1</v>
      </c>
      <c r="J58" s="66">
        <v>-100</v>
      </c>
      <c r="K58" s="66">
        <v>-100</v>
      </c>
      <c r="L58" s="66">
        <v>-100</v>
      </c>
      <c r="M58" s="66">
        <v>-100</v>
      </c>
      <c r="N58" s="18">
        <v>-100</v>
      </c>
      <c r="O58" s="8">
        <v>-0.55000000000000004</v>
      </c>
      <c r="P58" s="66">
        <v>-100</v>
      </c>
      <c r="Q58" s="66">
        <v>-100</v>
      </c>
      <c r="R58" s="66">
        <v>-100</v>
      </c>
      <c r="S58" s="66">
        <v>-100</v>
      </c>
      <c r="T58" s="9">
        <v>-100</v>
      </c>
      <c r="U58" s="23">
        <v>-0.55000000000000004</v>
      </c>
      <c r="V58" s="9">
        <f t="shared" si="1"/>
        <v>-100</v>
      </c>
      <c r="W58" s="41">
        <f>MAX(prooved_differences_log2_sql_export_V2__4[[#This Row],[mouse_zeiler_et_al_2014_log2]:[malmstroem_et_al_2016_log2]])</f>
        <v>-100</v>
      </c>
      <c r="X58" s="43">
        <f>IF(prooved_differences_log2_sql_export_V2__4[[#This Row],[Human Transcriptom]]&gt;prooved_differences_log2_sql_export_V2__4[[#This Row],[Mouse Transciptom]],1,-1)</f>
        <v>-1</v>
      </c>
      <c r="Y58" s="10">
        <f>IF(prooved_differences_log2_sql_export_V2__4[[#This Row],[Max Human Proteom]]&gt;prooved_differences_log2_sql_export_V2__4[[#This Row],[Max Mouse Proteom]],1,-1)</f>
        <v>-1</v>
      </c>
      <c r="Z58" s="10">
        <f>IF(prooved_differences_log2_sql_export_V2__4[[#This Row],[Compare Transcriptomic]]=prooved_differences_log2_sql_export_V2__4[[#This Row],[Compare Proteomic]],1,-1)</f>
        <v>1</v>
      </c>
      <c r="AA58" s="10">
        <v>-1</v>
      </c>
      <c r="AB58" s="10">
        <v>0</v>
      </c>
      <c r="AC58" s="9">
        <f>SUM(prooved_differences_log2_sql_export_V2__4[[#This Row],[Matching Tendency]:[Matching delta]])</f>
        <v>0</v>
      </c>
      <c r="AD58" s="44">
        <f>SUM(prooved_differences_log2_sql_export_V2__4[Sum Matching Tendency, Clear Evidence, delta])</f>
        <v>57.908645427357079</v>
      </c>
      <c r="AE58" s="6"/>
      <c r="AF58" s="6"/>
      <c r="AG58" s="27"/>
      <c r="AH58" s="27"/>
      <c r="AI58" s="27"/>
      <c r="AJ58" s="76"/>
    </row>
    <row r="59" spans="1:36" s="5" customFormat="1" x14ac:dyDescent="0.25">
      <c r="A59" s="66" t="s">
        <v>192</v>
      </c>
      <c r="B59" s="66" t="s">
        <v>195</v>
      </c>
      <c r="C59" s="66">
        <v>0</v>
      </c>
      <c r="D59" s="66">
        <v>1</v>
      </c>
      <c r="E59" s="66">
        <v>-0.87519999999999998</v>
      </c>
      <c r="F59" s="20">
        <v>-100</v>
      </c>
      <c r="G59" s="51">
        <v>1</v>
      </c>
      <c r="H59" s="51">
        <v>-100</v>
      </c>
      <c r="I59" s="51">
        <v>1</v>
      </c>
      <c r="J59" s="51">
        <v>0.20100000000000001</v>
      </c>
      <c r="K59" s="51">
        <v>-100</v>
      </c>
      <c r="L59" s="51">
        <v>-100</v>
      </c>
      <c r="M59" s="51">
        <v>-100</v>
      </c>
      <c r="N59" s="18">
        <v>-100</v>
      </c>
      <c r="O59" s="8">
        <v>-2.1217000000000001</v>
      </c>
      <c r="P59" s="51">
        <v>-0.14729999999999999</v>
      </c>
      <c r="Q59" s="51">
        <v>0.27285696599999998</v>
      </c>
      <c r="R59" s="51">
        <v>-100</v>
      </c>
      <c r="S59" s="51">
        <v>-100</v>
      </c>
      <c r="T59" s="9">
        <v>-100</v>
      </c>
      <c r="U59" s="23">
        <v>-2.1217000000000001</v>
      </c>
      <c r="V59" s="9">
        <f t="shared" si="1"/>
        <v>0.20100000000000001</v>
      </c>
      <c r="W59" s="41">
        <f>MAX(prooved_differences_log2_sql_export_V2__4[[#This Row],[mouse_zeiler_et_al_2014_log2]:[malmstroem_et_al_2016_log2]])</f>
        <v>0.27285696599999998</v>
      </c>
      <c r="X59" s="43">
        <f>IF(prooved_differences_log2_sql_export_V2__4[[#This Row],[Human Transcriptom]]&gt;prooved_differences_log2_sql_export_V2__4[[#This Row],[Mouse Transciptom]],1,-1)</f>
        <v>-1</v>
      </c>
      <c r="Y59" s="10">
        <f>IF(prooved_differences_log2_sql_export_V2__4[[#This Row],[Max Human Proteom]]&gt;prooved_differences_log2_sql_export_V2__4[[#This Row],[Max Mouse Proteom]],1,-1)</f>
        <v>-1</v>
      </c>
      <c r="Z59" s="10">
        <f>IF(prooved_differences_log2_sql_export_V2__4[[#This Row],[Compare Transcriptomic]]=prooved_differences_log2_sql_export_V2__4[[#This Row],[Compare Proteomic]],1,-1)</f>
        <v>1</v>
      </c>
      <c r="AA59" s="10">
        <v>-1</v>
      </c>
      <c r="AB59" s="10">
        <v>0</v>
      </c>
      <c r="AC59" s="23">
        <f>SUM(prooved_differences_log2_sql_export_V2__4[[#This Row],[Matching Tendency]:[Matching delta]])</f>
        <v>0</v>
      </c>
      <c r="AD59" s="44">
        <f>SUM(prooved_differences_log2_sql_export_V2__4[Sum Matching Tendency, Clear Evidence, delta])</f>
        <v>57.908645427357079</v>
      </c>
      <c r="AE59" s="6"/>
      <c r="AF59" s="11"/>
      <c r="AG59" s="27"/>
      <c r="AH59" s="27"/>
      <c r="AI59" s="27"/>
      <c r="AJ59" s="76"/>
    </row>
    <row r="60" spans="1:36" s="5" customFormat="1" x14ac:dyDescent="0.25">
      <c r="A60" s="26" t="s">
        <v>31</v>
      </c>
      <c r="B60" s="66" t="s">
        <v>214</v>
      </c>
      <c r="C60" s="66">
        <v>0</v>
      </c>
      <c r="D60" s="66">
        <v>1</v>
      </c>
      <c r="E60" s="66">
        <v>264.23</v>
      </c>
      <c r="F60" s="20">
        <v>7.08</v>
      </c>
      <c r="G60" s="10">
        <v>1</v>
      </c>
      <c r="H60" s="10">
        <v>-100</v>
      </c>
      <c r="I60" s="10">
        <v>-1</v>
      </c>
      <c r="J60" s="10">
        <v>-1.1417999999999999</v>
      </c>
      <c r="K60" s="10">
        <v>-100</v>
      </c>
      <c r="L60" s="10">
        <v>-100</v>
      </c>
      <c r="M60" s="10">
        <v>-100</v>
      </c>
      <c r="N60" s="25">
        <v>-100</v>
      </c>
      <c r="O60" s="9">
        <v>-0.74</v>
      </c>
      <c r="P60" s="10">
        <v>-100</v>
      </c>
      <c r="Q60" s="10">
        <v>-100</v>
      </c>
      <c r="R60" s="10">
        <v>-100</v>
      </c>
      <c r="S60" s="10">
        <v>-100</v>
      </c>
      <c r="T60" s="9">
        <v>7.08</v>
      </c>
      <c r="U60" s="9">
        <v>-0.74</v>
      </c>
      <c r="V60" s="9">
        <f t="shared" si="1"/>
        <v>-1.1417999999999999</v>
      </c>
      <c r="W60" s="41">
        <f>MAX(prooved_differences_log2_sql_export_V2__4[[#This Row],[mouse_zeiler_et_al_2014_log2]:[malmstroem_et_al_2016_log2]])</f>
        <v>-100</v>
      </c>
      <c r="X60" s="45">
        <f>IF(prooved_differences_log2_sql_export_V2__4[[#This Row],[Human Transcriptom]]&gt;prooved_differences_log2_sql_export_V2__4[[#This Row],[Mouse Transciptom]],1,-1)</f>
        <v>1</v>
      </c>
      <c r="Y60" s="17">
        <f>IF(prooved_differences_log2_sql_export_V2__4[[#This Row],[Max Human Proteom]]&gt;prooved_differences_log2_sql_export_V2__4[[#This Row],[Max Mouse Proteom]],1,-1)</f>
        <v>1</v>
      </c>
      <c r="Z60" s="10">
        <f>IF(prooved_differences_log2_sql_export_V2__4[[#This Row],[Compare Transcriptomic]]=prooved_differences_log2_sql_export_V2__4[[#This Row],[Compare Proteomic]],1,-1)</f>
        <v>1</v>
      </c>
      <c r="AA60" s="10">
        <v>-1</v>
      </c>
      <c r="AB60" s="10">
        <v>0</v>
      </c>
      <c r="AC60" s="9">
        <f>SUM(prooved_differences_log2_sql_export_V2__4[[#This Row],[Matching Tendency]:[Matching delta]])</f>
        <v>0</v>
      </c>
      <c r="AD60" s="44">
        <f>SUM(prooved_differences_log2_sql_export_V2__4[Sum Matching Tendency, Clear Evidence, delta])</f>
        <v>57.908645427357079</v>
      </c>
      <c r="AE60" s="6"/>
      <c r="AF60" s="6"/>
      <c r="AG60" s="27"/>
      <c r="AH60" s="27"/>
      <c r="AI60" s="27"/>
      <c r="AJ60" s="76"/>
    </row>
    <row r="61" spans="1:36" x14ac:dyDescent="0.25">
      <c r="A61" s="66" t="s">
        <v>177</v>
      </c>
      <c r="B61" s="66" t="s">
        <v>178</v>
      </c>
      <c r="C61" s="66">
        <v>0</v>
      </c>
      <c r="D61" s="66">
        <v>2</v>
      </c>
      <c r="E61" s="66">
        <v>0</v>
      </c>
      <c r="F61" s="20">
        <v>-100</v>
      </c>
      <c r="G61" s="51">
        <v>1</v>
      </c>
      <c r="H61" s="51">
        <v>3.0979999999999999</v>
      </c>
      <c r="I61" s="51">
        <v>1</v>
      </c>
      <c r="J61" s="51">
        <v>2.1113</v>
      </c>
      <c r="K61" s="51">
        <v>-100</v>
      </c>
      <c r="L61" s="51">
        <v>5.7182000000000004</v>
      </c>
      <c r="M61" s="51">
        <v>2.4780000000000002</v>
      </c>
      <c r="N61" s="18">
        <v>-0.74780000000000002</v>
      </c>
      <c r="O61" s="8">
        <v>-100</v>
      </c>
      <c r="P61" s="51">
        <v>-2.2568000000000001</v>
      </c>
      <c r="Q61" s="51">
        <v>-0.97120890699999995</v>
      </c>
      <c r="R61" s="51">
        <v>-100</v>
      </c>
      <c r="S61" s="51">
        <v>4.9949819250000003</v>
      </c>
      <c r="T61" s="9">
        <v>-100</v>
      </c>
      <c r="U61" s="23">
        <v>-100</v>
      </c>
      <c r="V61" s="9">
        <f t="shared" si="1"/>
        <v>5.7182000000000004</v>
      </c>
      <c r="W61" s="41">
        <f>MAX(prooved_differences_log2_sql_export_V2__4[[#This Row],[mouse_zeiler_et_al_2014_log2]:[malmstroem_et_al_2016_log2]])</f>
        <v>4.9949819250000003</v>
      </c>
      <c r="X61" s="43">
        <f>IF(prooved_differences_log2_sql_export_V2__4[[#This Row],[Human Transcriptom]]&gt;prooved_differences_log2_sql_export_V2__4[[#This Row],[Mouse Transciptom]],1,-1)</f>
        <v>-1</v>
      </c>
      <c r="Y61" s="10">
        <f>IF(prooved_differences_log2_sql_export_V2__4[[#This Row],[Max Human Proteom]]&gt;prooved_differences_log2_sql_export_V2__4[[#This Row],[Max Mouse Proteom]],1,-1)</f>
        <v>1</v>
      </c>
      <c r="Z61" s="10">
        <v>0</v>
      </c>
      <c r="AA61" s="10">
        <v>0</v>
      </c>
      <c r="AB61" s="10">
        <v>0</v>
      </c>
      <c r="AC61" s="23">
        <f>SUM(prooved_differences_log2_sql_export_V2__4[[#This Row],[Matching Tendency]:[Matching delta]])</f>
        <v>0</v>
      </c>
      <c r="AD61" s="44">
        <f>SUM(prooved_differences_log2_sql_export_V2__4[Sum Matching Tendency, Clear Evidence, delta])</f>
        <v>57.908645427357079</v>
      </c>
      <c r="AE61" s="6"/>
      <c r="AF61" s="6"/>
      <c r="AG61" s="27"/>
      <c r="AH61" s="10"/>
      <c r="AI61" s="27"/>
      <c r="AJ61" s="75"/>
    </row>
    <row r="62" spans="1:36" x14ac:dyDescent="0.25">
      <c r="A62" s="66" t="s">
        <v>28</v>
      </c>
      <c r="B62" s="66" t="s">
        <v>110</v>
      </c>
      <c r="C62" s="66">
        <v>0</v>
      </c>
      <c r="D62" s="66">
        <v>2</v>
      </c>
      <c r="E62" s="66">
        <v>-299.13</v>
      </c>
      <c r="F62" s="20">
        <v>-100</v>
      </c>
      <c r="G62" s="66">
        <v>1</v>
      </c>
      <c r="H62" s="66">
        <v>4.1032999999999999</v>
      </c>
      <c r="I62" s="66">
        <v>-1</v>
      </c>
      <c r="J62" s="66">
        <v>3.1269999999999998</v>
      </c>
      <c r="K62" s="66">
        <v>3</v>
      </c>
      <c r="L62" s="66">
        <v>1.9206000000000001</v>
      </c>
      <c r="M62" s="66">
        <v>-0.4854</v>
      </c>
      <c r="N62" s="18">
        <v>2.2825000000000002</v>
      </c>
      <c r="O62" s="8">
        <v>6.3</v>
      </c>
      <c r="P62" s="66">
        <v>4.9000000000000004</v>
      </c>
      <c r="Q62" s="66">
        <v>-100</v>
      </c>
      <c r="R62" s="66">
        <v>-100</v>
      </c>
      <c r="S62" s="66">
        <v>2.6374299209999998</v>
      </c>
      <c r="T62" s="9">
        <v>-100</v>
      </c>
      <c r="U62" s="23">
        <v>6.3</v>
      </c>
      <c r="V62" s="9">
        <f t="shared" si="1"/>
        <v>4.1032999999999999</v>
      </c>
      <c r="W62" s="41">
        <f>MAX(prooved_differences_log2_sql_export_V2__4[[#This Row],[mouse_zeiler_et_al_2014_log2]:[malmstroem_et_al_2016_log2]])</f>
        <v>4.9000000000000004</v>
      </c>
      <c r="X62" s="43">
        <f>IF(prooved_differences_log2_sql_export_V2__4[[#This Row],[Human Transcriptom]]&gt;prooved_differences_log2_sql_export_V2__4[[#This Row],[Mouse Transciptom]],1,-1)</f>
        <v>-1</v>
      </c>
      <c r="Y62" s="10">
        <f>IF(prooved_differences_log2_sql_export_V2__4[[#This Row],[Max Human Proteom]]&gt;prooved_differences_log2_sql_export_V2__4[[#This Row],[Max Mouse Proteom]],1,-1)</f>
        <v>-1</v>
      </c>
      <c r="Z62" s="33">
        <f>IF(prooved_differences_log2_sql_export_V2__4[[#This Row],[Compare Transcriptomic]]=prooved_differences_log2_sql_export_V2__4[[#This Row],[Compare Proteomic]],1,-1)</f>
        <v>1</v>
      </c>
      <c r="AA62" s="10">
        <v>-1</v>
      </c>
      <c r="AB62" s="10">
        <v>0</v>
      </c>
      <c r="AC62" s="23">
        <f>SUM(prooved_differences_log2_sql_export_V2__4[[#This Row],[Matching Tendency]:[Matching delta]])</f>
        <v>0</v>
      </c>
      <c r="AD62" s="44">
        <f>SUM(prooved_differences_log2_sql_export_V2__4[Sum Matching Tendency, Clear Evidence, delta])</f>
        <v>57.908645427357079</v>
      </c>
      <c r="AE62" s="6"/>
      <c r="AF62" s="6"/>
      <c r="AG62" s="27"/>
      <c r="AH62" s="27"/>
      <c r="AI62" s="27"/>
      <c r="AJ62" s="75"/>
    </row>
    <row r="63" spans="1:36" x14ac:dyDescent="0.25">
      <c r="A63" s="60" t="s">
        <v>49</v>
      </c>
      <c r="B63" s="66" t="s">
        <v>50</v>
      </c>
      <c r="C63" s="66">
        <v>0</v>
      </c>
      <c r="D63" s="66">
        <v>2</v>
      </c>
      <c r="E63" s="66">
        <v>92.765000000000001</v>
      </c>
      <c r="F63" s="20">
        <v>5.56</v>
      </c>
      <c r="G63" s="66">
        <v>1</v>
      </c>
      <c r="H63" s="66">
        <v>2.3399000000000001</v>
      </c>
      <c r="I63" s="66">
        <v>1</v>
      </c>
      <c r="J63" s="66">
        <v>4.7362000000000002</v>
      </c>
      <c r="K63" s="66">
        <v>3.7431999999999999</v>
      </c>
      <c r="L63" s="66">
        <v>3.2907000000000002</v>
      </c>
      <c r="M63" s="66">
        <v>2.5146000000000002</v>
      </c>
      <c r="N63" s="18">
        <v>4.0091000000000001</v>
      </c>
      <c r="O63" s="8">
        <v>-100</v>
      </c>
      <c r="P63" s="66">
        <v>3.76</v>
      </c>
      <c r="Q63" s="66">
        <v>-100</v>
      </c>
      <c r="R63" s="66">
        <v>-100</v>
      </c>
      <c r="S63" s="66">
        <v>-100</v>
      </c>
      <c r="T63" s="9">
        <v>5.56</v>
      </c>
      <c r="U63" s="23">
        <v>-100</v>
      </c>
      <c r="V63" s="9">
        <f t="shared" si="1"/>
        <v>4.7362000000000002</v>
      </c>
      <c r="W63" s="41">
        <f>MAX(prooved_differences_log2_sql_export_V2__4[[#This Row],[mouse_zeiler_et_al_2014_log2]:[malmstroem_et_al_2016_log2]])</f>
        <v>3.76</v>
      </c>
      <c r="X63" s="43">
        <f>IF(prooved_differences_log2_sql_export_V2__4[[#This Row],[Human Transcriptom]]&gt;prooved_differences_log2_sql_export_V2__4[[#This Row],[Mouse Transciptom]],1,-1)</f>
        <v>1</v>
      </c>
      <c r="Y63" s="10">
        <f>IF(prooved_differences_log2_sql_export_V2__4[[#This Row],[Max Human Proteom]]&gt;prooved_differences_log2_sql_export_V2__4[[#This Row],[Max Mouse Proteom]],1,-1)</f>
        <v>1</v>
      </c>
      <c r="Z63" s="10">
        <f>IF(prooved_differences_log2_sql_export_V2__4[[#This Row],[Compare Transcriptomic]]=prooved_differences_log2_sql_export_V2__4[[#This Row],[Compare Proteomic]],1,-1)</f>
        <v>1</v>
      </c>
      <c r="AA63" s="10">
        <v>-1</v>
      </c>
      <c r="AB63" s="10">
        <v>0</v>
      </c>
      <c r="AC63" s="23">
        <f>SUM(prooved_differences_log2_sql_export_V2__4[[#This Row],[Matching Tendency]:[Matching delta]])</f>
        <v>0</v>
      </c>
      <c r="AD63" s="44">
        <f>SUM(prooved_differences_log2_sql_export_V2__4[Sum Matching Tendency, Clear Evidence, delta])</f>
        <v>57.908645427357079</v>
      </c>
      <c r="AE63" s="6"/>
      <c r="AF63" s="11"/>
      <c r="AG63" s="27"/>
      <c r="AH63" s="27"/>
      <c r="AI63" s="27"/>
      <c r="AJ63" s="75"/>
    </row>
    <row r="64" spans="1:36" x14ac:dyDescent="0.25">
      <c r="A64" s="26" t="s">
        <v>60</v>
      </c>
      <c r="B64" s="26" t="s">
        <v>215</v>
      </c>
      <c r="C64" s="26">
        <v>0</v>
      </c>
      <c r="D64" s="26">
        <v>2</v>
      </c>
      <c r="E64" s="26">
        <v>61.420999999999999</v>
      </c>
      <c r="F64" s="20">
        <v>4.96</v>
      </c>
      <c r="G64" s="26">
        <v>1</v>
      </c>
      <c r="H64" s="26">
        <v>6.1421000000000001</v>
      </c>
      <c r="I64" s="26">
        <v>-1</v>
      </c>
      <c r="J64" s="26">
        <v>3.306</v>
      </c>
      <c r="K64" s="26">
        <v>4.9379</v>
      </c>
      <c r="L64" s="26">
        <v>4.6965000000000003</v>
      </c>
      <c r="M64" s="26">
        <v>1.3219000000000001</v>
      </c>
      <c r="N64" s="30">
        <v>2.0478000000000001</v>
      </c>
      <c r="O64" s="23">
        <v>-100</v>
      </c>
      <c r="P64" s="26">
        <v>4.72</v>
      </c>
      <c r="Q64" s="26">
        <v>-100</v>
      </c>
      <c r="R64" s="26">
        <v>-100</v>
      </c>
      <c r="S64" s="26">
        <v>-100</v>
      </c>
      <c r="T64" s="23">
        <v>4.96</v>
      </c>
      <c r="U64" s="23">
        <v>-100</v>
      </c>
      <c r="V64" s="23">
        <f t="shared" si="1"/>
        <v>6.1421000000000001</v>
      </c>
      <c r="W64" s="41">
        <f>MAX(prooved_differences_log2_sql_export_V2__4[[#This Row],[mouse_zeiler_et_al_2014_log2]:[malmstroem_et_al_2016_log2]])</f>
        <v>4.72</v>
      </c>
      <c r="X64" s="41">
        <f>IF(prooved_differences_log2_sql_export_V2__4[[#This Row],[Human Transcriptom]]&gt;prooved_differences_log2_sql_export_V2__4[[#This Row],[Mouse Transciptom]],1,-1)</f>
        <v>1</v>
      </c>
      <c r="Y64" s="26">
        <f>IF(prooved_differences_log2_sql_export_V2__4[[#This Row],[Max Human Proteom]]&gt;prooved_differences_log2_sql_export_V2__4[[#This Row],[Max Mouse Proteom]],1,-1)</f>
        <v>1</v>
      </c>
      <c r="Z64" s="26">
        <f>IF(prooved_differences_log2_sql_export_V2__4[[#This Row],[Compare Transcriptomic]]=prooved_differences_log2_sql_export_V2__4[[#This Row],[Compare Proteomic]],1,-1)</f>
        <v>1</v>
      </c>
      <c r="AA64" s="33">
        <v>-1</v>
      </c>
      <c r="AB64" s="10">
        <v>0</v>
      </c>
      <c r="AC64" s="9">
        <f>SUM(prooved_differences_log2_sql_export_V2__4[[#This Row],[Matching Tendency]:[Matching delta]])</f>
        <v>0</v>
      </c>
      <c r="AD64" s="44">
        <f>SUM(prooved_differences_log2_sql_export_V2__4[Sum Matching Tendency, Clear Evidence, delta])</f>
        <v>57.908645427357079</v>
      </c>
      <c r="AE64" s="6"/>
      <c r="AF64" s="6"/>
      <c r="AG64" s="27"/>
      <c r="AH64" s="27"/>
      <c r="AI64" s="27"/>
      <c r="AJ64" s="75"/>
    </row>
    <row r="65" spans="1:36" s="5" customFormat="1" x14ac:dyDescent="0.25">
      <c r="A65" s="66" t="s">
        <v>66</v>
      </c>
      <c r="B65" s="66" t="s">
        <v>113</v>
      </c>
      <c r="C65" s="66">
        <v>0</v>
      </c>
      <c r="D65" s="66">
        <v>2</v>
      </c>
      <c r="E65" s="66">
        <v>-34.219000000000001</v>
      </c>
      <c r="F65" s="20">
        <v>-100</v>
      </c>
      <c r="G65" s="51">
        <v>1</v>
      </c>
      <c r="H65" s="51">
        <v>-100</v>
      </c>
      <c r="I65" s="51">
        <v>-1</v>
      </c>
      <c r="J65" s="51">
        <v>-0.58509999999999995</v>
      </c>
      <c r="K65" s="51">
        <v>-100</v>
      </c>
      <c r="L65" s="51">
        <v>-100</v>
      </c>
      <c r="M65" s="51">
        <v>-100</v>
      </c>
      <c r="N65" s="18">
        <v>-100</v>
      </c>
      <c r="O65" s="8">
        <v>3.17</v>
      </c>
      <c r="P65" s="51">
        <v>-1.9</v>
      </c>
      <c r="Q65" s="51">
        <v>-100</v>
      </c>
      <c r="R65" s="51">
        <v>-100</v>
      </c>
      <c r="S65" s="51">
        <v>5.0198995569999996</v>
      </c>
      <c r="T65" s="9">
        <v>-100</v>
      </c>
      <c r="U65" s="23">
        <v>3.17</v>
      </c>
      <c r="V65" s="9">
        <f t="shared" si="1"/>
        <v>-0.58509999999999995</v>
      </c>
      <c r="W65" s="41">
        <f>MAX(prooved_differences_log2_sql_export_V2__4[[#This Row],[mouse_zeiler_et_al_2014_log2]:[malmstroem_et_al_2016_log2]])</f>
        <v>5.0198995569999996</v>
      </c>
      <c r="X65" s="43">
        <f>IF(prooved_differences_log2_sql_export_V2__4[[#This Row],[Human Transcriptom]]&gt;prooved_differences_log2_sql_export_V2__4[[#This Row],[Mouse Transciptom]],1,-1)</f>
        <v>-1</v>
      </c>
      <c r="Y65" s="10">
        <f>IF(prooved_differences_log2_sql_export_V2__4[[#This Row],[Max Human Proteom]]&gt;prooved_differences_log2_sql_export_V2__4[[#This Row],[Max Mouse Proteom]],1,-1)</f>
        <v>-1</v>
      </c>
      <c r="Z65" s="33">
        <f>IF(prooved_differences_log2_sql_export_V2__4[[#This Row],[Compare Transcriptomic]]=prooved_differences_log2_sql_export_V2__4[[#This Row],[Compare Proteomic]],1,-1)</f>
        <v>1</v>
      </c>
      <c r="AA65" s="10">
        <v>-1</v>
      </c>
      <c r="AB65" s="10">
        <v>0</v>
      </c>
      <c r="AC65" s="23">
        <f>SUM(prooved_differences_log2_sql_export_V2__4[[#This Row],[Matching Tendency]:[Matching delta]])</f>
        <v>0</v>
      </c>
      <c r="AD65" s="44">
        <f>SUM(prooved_differences_log2_sql_export_V2__4[Sum Matching Tendency, Clear Evidence, delta])</f>
        <v>57.908645427357079</v>
      </c>
      <c r="AE65" s="6"/>
      <c r="AF65" s="6"/>
      <c r="AG65" s="27"/>
      <c r="AH65" s="27"/>
      <c r="AI65" s="27"/>
      <c r="AJ65" s="76"/>
    </row>
    <row r="66" spans="1:36" x14ac:dyDescent="0.25">
      <c r="A66" s="4" t="s">
        <v>173</v>
      </c>
      <c r="B66" s="4" t="s">
        <v>174</v>
      </c>
      <c r="C66" s="4">
        <v>0</v>
      </c>
      <c r="D66" s="4">
        <v>2</v>
      </c>
      <c r="E66" s="4">
        <v>-0.85729999999999995</v>
      </c>
      <c r="F66" s="20">
        <v>-100</v>
      </c>
      <c r="G66" s="51">
        <v>1</v>
      </c>
      <c r="H66" s="51">
        <v>1.3219000000000001</v>
      </c>
      <c r="I66" s="51">
        <v>-1</v>
      </c>
      <c r="J66" s="51">
        <v>0.85329999999999995</v>
      </c>
      <c r="K66" s="51">
        <v>1.0613999999999999</v>
      </c>
      <c r="L66" s="51">
        <v>-100</v>
      </c>
      <c r="M66" s="51">
        <v>-100</v>
      </c>
      <c r="N66" s="18">
        <v>0.1681</v>
      </c>
      <c r="O66" s="8">
        <v>-2.1515</v>
      </c>
      <c r="P66" s="51">
        <v>6.8705999999999996</v>
      </c>
      <c r="Q66" s="51">
        <v>-100</v>
      </c>
      <c r="R66" s="51">
        <v>-100</v>
      </c>
      <c r="S66" s="51">
        <v>-2.1699250010000002</v>
      </c>
      <c r="T66" s="9">
        <v>-100</v>
      </c>
      <c r="U66" s="23">
        <v>-2.1515</v>
      </c>
      <c r="V66" s="9">
        <f t="shared" si="1"/>
        <v>1.3219000000000001</v>
      </c>
      <c r="W66" s="41">
        <f>MAX(prooved_differences_log2_sql_export_V2__4[[#This Row],[mouse_zeiler_et_al_2014_log2]:[malmstroem_et_al_2016_log2]])</f>
        <v>6.8705999999999996</v>
      </c>
      <c r="X66" s="43">
        <f>IF(prooved_differences_log2_sql_export_V2__4[[#This Row],[Human Transcriptom]]&gt;prooved_differences_log2_sql_export_V2__4[[#This Row],[Mouse Transciptom]],1,-1)</f>
        <v>-1</v>
      </c>
      <c r="Y66" s="10">
        <f>IF(prooved_differences_log2_sql_export_V2__4[[#This Row],[Max Human Proteom]]&gt;prooved_differences_log2_sql_export_V2__4[[#This Row],[Max Mouse Proteom]],1,-1)</f>
        <v>-1</v>
      </c>
      <c r="Z66" s="10">
        <f>IF(prooved_differences_log2_sql_export_V2__4[[#This Row],[Compare Transcriptomic]]=prooved_differences_log2_sql_export_V2__4[[#This Row],[Compare Proteomic]],1,-1)</f>
        <v>1</v>
      </c>
      <c r="AA66" s="10">
        <v>-1</v>
      </c>
      <c r="AB66" s="10">
        <v>0</v>
      </c>
      <c r="AC66" s="9">
        <f>SUM(prooved_differences_log2_sql_export_V2__4[[#This Row],[Matching Tendency]:[Matching delta]])</f>
        <v>0</v>
      </c>
      <c r="AD66" s="44">
        <f>SUM(prooved_differences_log2_sql_export_V2__4[Sum Matching Tendency, Clear Evidence, delta])</f>
        <v>57.908645427357079</v>
      </c>
      <c r="AE66" s="6"/>
      <c r="AF66" s="51"/>
      <c r="AG66" s="27"/>
      <c r="AH66" s="27"/>
      <c r="AI66" s="27"/>
      <c r="AJ66" s="75"/>
    </row>
    <row r="67" spans="1:36" x14ac:dyDescent="0.25">
      <c r="A67" s="66" t="s">
        <v>19</v>
      </c>
      <c r="B67" s="66" t="s">
        <v>20</v>
      </c>
      <c r="C67" s="66">
        <v>0</v>
      </c>
      <c r="D67" s="66">
        <v>3</v>
      </c>
      <c r="E67" s="66">
        <v>393.77</v>
      </c>
      <c r="F67" s="20">
        <v>7.64</v>
      </c>
      <c r="G67" s="51">
        <v>1</v>
      </c>
      <c r="H67" s="51">
        <v>5.7632000000000003</v>
      </c>
      <c r="I67" s="51">
        <v>-1</v>
      </c>
      <c r="J67" s="51">
        <v>4.8212000000000002</v>
      </c>
      <c r="K67" s="51">
        <v>3.8816000000000002</v>
      </c>
      <c r="L67" s="51">
        <v>4.8437000000000001</v>
      </c>
      <c r="M67" s="51">
        <v>3.9674</v>
      </c>
      <c r="N67" s="18">
        <v>-100</v>
      </c>
      <c r="O67" s="8">
        <v>-100</v>
      </c>
      <c r="P67" s="51">
        <v>4.58</v>
      </c>
      <c r="Q67" s="51">
        <v>-100</v>
      </c>
      <c r="R67" s="51">
        <v>-100</v>
      </c>
      <c r="S67" s="51">
        <v>3.3692338099999999</v>
      </c>
      <c r="T67" s="9">
        <v>7.64</v>
      </c>
      <c r="U67" s="23">
        <v>-100</v>
      </c>
      <c r="V67" s="9">
        <f t="shared" si="1"/>
        <v>5.7632000000000003</v>
      </c>
      <c r="W67" s="41">
        <f>MAX(prooved_differences_log2_sql_export_V2__4[[#This Row],[mouse_zeiler_et_al_2014_log2]:[malmstroem_et_al_2016_log2]])</f>
        <v>4.58</v>
      </c>
      <c r="X67" s="43">
        <f>IF(prooved_differences_log2_sql_export_V2__4[[#This Row],[Human Transcriptom]]&gt;prooved_differences_log2_sql_export_V2__4[[#This Row],[Mouse Transciptom]],1,-1)</f>
        <v>1</v>
      </c>
      <c r="Y67" s="10">
        <f>IF(prooved_differences_log2_sql_export_V2__4[[#This Row],[Max Human Proteom]]&gt;prooved_differences_log2_sql_export_V2__4[[#This Row],[Max Mouse Proteom]],1,-1)</f>
        <v>1</v>
      </c>
      <c r="Z67" s="10">
        <f>IF(prooved_differences_log2_sql_export_V2__4[[#This Row],[Compare Transcriptomic]]=prooved_differences_log2_sql_export_V2__4[[#This Row],[Compare Proteomic]],1,-1)</f>
        <v>1</v>
      </c>
      <c r="AA67" s="10">
        <v>-1</v>
      </c>
      <c r="AB67" s="10">
        <v>0</v>
      </c>
      <c r="AC67" s="48">
        <f>SUM(prooved_differences_log2_sql_export_V2__4[[#This Row],[Matching Tendency]:[Matching delta]])</f>
        <v>0</v>
      </c>
      <c r="AD67" s="44">
        <f>SUM(prooved_differences_log2_sql_export_V2__4[Sum Matching Tendency, Clear Evidence, delta])</f>
        <v>57.908645427357079</v>
      </c>
      <c r="AE67" s="6"/>
      <c r="AF67" s="11"/>
      <c r="AG67" s="27"/>
      <c r="AH67" s="27"/>
      <c r="AI67" s="27"/>
      <c r="AJ67" s="75"/>
    </row>
    <row r="68" spans="1:36" x14ac:dyDescent="0.25">
      <c r="A68" s="66" t="s">
        <v>138</v>
      </c>
      <c r="B68" s="66" t="s">
        <v>154</v>
      </c>
      <c r="C68" s="66">
        <v>0</v>
      </c>
      <c r="D68" s="66">
        <v>3</v>
      </c>
      <c r="E68" s="66">
        <v>-177.15</v>
      </c>
      <c r="F68" s="20">
        <v>-100</v>
      </c>
      <c r="G68" s="51">
        <v>-1</v>
      </c>
      <c r="H68" s="51">
        <v>-100</v>
      </c>
      <c r="I68" s="51">
        <v>-1</v>
      </c>
      <c r="J68" s="51">
        <v>-100</v>
      </c>
      <c r="K68" s="51">
        <v>-100</v>
      </c>
      <c r="L68" s="51">
        <v>-100</v>
      </c>
      <c r="M68" s="51">
        <v>-100</v>
      </c>
      <c r="N68" s="18">
        <v>-100</v>
      </c>
      <c r="O68" s="8">
        <v>5.54</v>
      </c>
      <c r="P68" s="51">
        <v>-100</v>
      </c>
      <c r="Q68" s="51">
        <v>-100</v>
      </c>
      <c r="R68" s="51">
        <v>-100</v>
      </c>
      <c r="S68" s="51">
        <v>-100</v>
      </c>
      <c r="T68" s="9">
        <v>-100</v>
      </c>
      <c r="U68" s="23">
        <v>5.54</v>
      </c>
      <c r="V68" s="9">
        <f t="shared" ref="V68:V102" si="2">MAX(H68,J68,K68,L68,M68,N68)</f>
        <v>-100</v>
      </c>
      <c r="W68" s="41">
        <f>MAX(prooved_differences_log2_sql_export_V2__4[[#This Row],[mouse_zeiler_et_al_2014_log2]:[malmstroem_et_al_2016_log2]])</f>
        <v>-100</v>
      </c>
      <c r="X68" s="43">
        <f>IF(prooved_differences_log2_sql_export_V2__4[[#This Row],[Human Transcriptom]]&gt;prooved_differences_log2_sql_export_V2__4[[#This Row],[Mouse Transciptom]],1,-1)</f>
        <v>-1</v>
      </c>
      <c r="Y68" s="10">
        <f>IF(prooved_differences_log2_sql_export_V2__4[[#This Row],[Max Human Proteom]]&gt;prooved_differences_log2_sql_export_V2__4[[#This Row],[Max Mouse Proteom]],1,-1)</f>
        <v>-1</v>
      </c>
      <c r="Z68" s="10">
        <f>IF(prooved_differences_log2_sql_export_V2__4[[#This Row],[Compare Transcriptomic]]=prooved_differences_log2_sql_export_V2__4[[#This Row],[Compare Proteomic]],1,-1)</f>
        <v>1</v>
      </c>
      <c r="AA68" s="10">
        <v>-1</v>
      </c>
      <c r="AB68" s="10">
        <v>0</v>
      </c>
      <c r="AC68" s="48">
        <f>SUM(prooved_differences_log2_sql_export_V2__4[[#This Row],[Matching Tendency]:[Matching delta]])</f>
        <v>0</v>
      </c>
      <c r="AD68" s="44">
        <f>SUM(prooved_differences_log2_sql_export_V2__4[Sum Matching Tendency, Clear Evidence, delta])</f>
        <v>57.908645427357079</v>
      </c>
      <c r="AE68" s="6"/>
      <c r="AF68" s="6"/>
      <c r="AG68" s="27"/>
      <c r="AH68" s="27"/>
      <c r="AI68" s="27"/>
      <c r="AJ68" s="75"/>
    </row>
    <row r="69" spans="1:36" x14ac:dyDescent="0.25">
      <c r="A69" s="10" t="s">
        <v>101</v>
      </c>
      <c r="B69" s="10" t="s">
        <v>102</v>
      </c>
      <c r="C69" s="10">
        <v>2</v>
      </c>
      <c r="D69" s="10">
        <v>3</v>
      </c>
      <c r="E69" s="10">
        <v>-0.88229999999999997</v>
      </c>
      <c r="F69" s="22">
        <v>-100</v>
      </c>
      <c r="G69" s="10">
        <v>-1</v>
      </c>
      <c r="H69" s="10">
        <v>-100</v>
      </c>
      <c r="I69" s="10">
        <v>-1</v>
      </c>
      <c r="J69" s="10">
        <v>-100</v>
      </c>
      <c r="K69" s="10">
        <v>-100</v>
      </c>
      <c r="L69" s="10">
        <v>-100</v>
      </c>
      <c r="M69" s="10">
        <v>-100</v>
      </c>
      <c r="N69" s="31">
        <v>-100</v>
      </c>
      <c r="O69" s="9">
        <v>-2.11</v>
      </c>
      <c r="P69" s="10">
        <v>-100</v>
      </c>
      <c r="Q69" s="10">
        <v>-100</v>
      </c>
      <c r="R69" s="10">
        <v>-100</v>
      </c>
      <c r="S69" s="10">
        <v>-100</v>
      </c>
      <c r="T69" s="9">
        <v>-100</v>
      </c>
      <c r="U69" s="9">
        <v>-2.11</v>
      </c>
      <c r="V69" s="9">
        <f t="shared" si="2"/>
        <v>-100</v>
      </c>
      <c r="W69" s="41">
        <f>MAX(prooved_differences_log2_sql_export_V2__4[[#This Row],[mouse_zeiler_et_al_2014_log2]:[malmstroem_et_al_2016_log2]])</f>
        <v>-100</v>
      </c>
      <c r="X69" s="43">
        <f>IF(prooved_differences_log2_sql_export_V2__4[[#This Row],[Human Transcriptom]]&gt;prooved_differences_log2_sql_export_V2__4[[#This Row],[Mouse Transciptom]],1,-1)</f>
        <v>-1</v>
      </c>
      <c r="Y69" s="10">
        <f>IF(prooved_differences_log2_sql_export_V2__4[[#This Row],[Max Human Proteom]]&gt;prooved_differences_log2_sql_export_V2__4[[#This Row],[Max Mouse Proteom]],1,-1)</f>
        <v>-1</v>
      </c>
      <c r="Z69" s="10">
        <f>IF(prooved_differences_log2_sql_export_V2__4[[#This Row],[Compare Transcriptomic]]=prooved_differences_log2_sql_export_V2__4[[#This Row],[Compare Proteomic]],1,-1)</f>
        <v>1</v>
      </c>
      <c r="AA69" s="10">
        <v>-1</v>
      </c>
      <c r="AB69" s="10">
        <v>0</v>
      </c>
      <c r="AC69" s="23">
        <f>SUM(prooved_differences_log2_sql_export_V2__4[[#This Row],[Matching Tendency]:[Matching delta]])</f>
        <v>0</v>
      </c>
      <c r="AD69" s="44">
        <f>SUM(prooved_differences_log2_sql_export_V2__4[Sum Matching Tendency, Clear Evidence, delta])</f>
        <v>57.908645427357079</v>
      </c>
      <c r="AE69" s="6"/>
      <c r="AF69" s="6"/>
      <c r="AG69" s="27"/>
      <c r="AH69" s="27"/>
      <c r="AI69" s="27"/>
      <c r="AJ69" s="75"/>
    </row>
    <row r="70" spans="1:36" x14ac:dyDescent="0.25">
      <c r="A70" s="51" t="s">
        <v>46</v>
      </c>
      <c r="B70" s="51" t="s">
        <v>218</v>
      </c>
      <c r="C70" s="51">
        <v>0</v>
      </c>
      <c r="D70" s="51">
        <v>1</v>
      </c>
      <c r="E70" s="51">
        <v>-119.02</v>
      </c>
      <c r="F70" s="20">
        <v>5.61</v>
      </c>
      <c r="G70" s="51">
        <v>1</v>
      </c>
      <c r="H70" s="51">
        <v>2.3037999999999998</v>
      </c>
      <c r="I70" s="51">
        <v>1</v>
      </c>
      <c r="J70" s="51">
        <v>3.3589000000000002</v>
      </c>
      <c r="K70" s="51">
        <v>2.0911</v>
      </c>
      <c r="L70" s="51">
        <v>3.0752999999999999</v>
      </c>
      <c r="M70" s="51">
        <v>0.19259999999999999</v>
      </c>
      <c r="N70" s="18">
        <v>2.0750000000000002</v>
      </c>
      <c r="O70" s="8">
        <v>5.82</v>
      </c>
      <c r="P70" s="51">
        <v>3.33</v>
      </c>
      <c r="Q70" s="51">
        <v>-100</v>
      </c>
      <c r="R70" s="51">
        <v>-100</v>
      </c>
      <c r="S70" s="51">
        <v>-100</v>
      </c>
      <c r="T70" s="9">
        <v>5.61</v>
      </c>
      <c r="U70" s="23">
        <v>5.82</v>
      </c>
      <c r="V70" s="9">
        <f t="shared" si="2"/>
        <v>3.3589000000000002</v>
      </c>
      <c r="W70" s="41">
        <f>MAX(prooved_differences_log2_sql_export_V2__4[[#This Row],[mouse_zeiler_et_al_2014_log2]:[malmstroem_et_al_2016_log2]])</f>
        <v>3.33</v>
      </c>
      <c r="X70" s="43">
        <f>IF(prooved_differences_log2_sql_export_V2__4[[#This Row],[Human Transcriptom]]&gt;prooved_differences_log2_sql_export_V2__4[[#This Row],[Mouse Transciptom]],1,-1)</f>
        <v>-1</v>
      </c>
      <c r="Y70" s="10">
        <f>IF(prooved_differences_log2_sql_export_V2__4[[#This Row],[Max Human Proteom]]&gt;prooved_differences_log2_sql_export_V2__4[[#This Row],[Max Mouse Proteom]],1,-1)</f>
        <v>1</v>
      </c>
      <c r="Z70" s="10">
        <f>IF(prooved_differences_log2_sql_export_V2__4[[#This Row],[Compare Transcriptomic]]=prooved_differences_log2_sql_export_V2__4[[#This Row],[Compare Proteomic]],1,-1)</f>
        <v>-1</v>
      </c>
      <c r="AA70" s="10">
        <v>0</v>
      </c>
      <c r="AB70" s="10">
        <v>0.95034864025106258</v>
      </c>
      <c r="AC70" s="49">
        <f>SUM(prooved_differences_log2_sql_export_V2__4[[#This Row],[Matching Tendency]:[Matching delta]])</f>
        <v>-4.9651359748937418E-2</v>
      </c>
      <c r="AD70" s="44">
        <f>SUM(prooved_differences_log2_sql_export_V2__4[Sum Matching Tendency, Clear Evidence, delta])</f>
        <v>57.908645427357079</v>
      </c>
      <c r="AE70" s="6">
        <f>prooved_differences_log2_sql_export_V2__4[[#This Row],[Human Transcriptom]]-prooved_differences_log2_sql_export_V2__4[[#This Row],[Mouse Transciptom]]</f>
        <v>-0.20999999999999996</v>
      </c>
      <c r="AF70" s="6">
        <f>prooved_differences_log2_sql_export_V2__4[[#This Row],[Max Human Proteom]]-prooved_differences_log2_sql_export_V2__4[[#This Row],[Max Mouse Proteom]]</f>
        <v>2.8900000000000148E-2</v>
      </c>
      <c r="AG70" s="51">
        <f>ABS(prooved_differences_log2_sql_export_V2__4[[#This Row],[delta Human and Mouse Transcriptom]]-prooved_differences_log2_sql_export_V2__4[[#This Row],[delta Human and Mouse Proteom]])</f>
        <v>0.23890000000000011</v>
      </c>
      <c r="AH70" s="27">
        <f>(1-(prooved_differences_log2_sql_export_V2__4[[#This Row],[ABS(delta Transcriptom  - delta Proteom)]]/prooved_differences_log2_sql_export_V2__4[[#This Row],[Max(ABS(delta transcriptom -Proteom]]))*2-1</f>
        <v>0.95034864025106258</v>
      </c>
      <c r="AI70" s="27">
        <v>9.6231000000000009</v>
      </c>
      <c r="AJ70" s="75"/>
    </row>
    <row r="71" spans="1:36" s="32" customFormat="1" x14ac:dyDescent="0.25">
      <c r="A71" s="51" t="s">
        <v>40</v>
      </c>
      <c r="B71" s="66" t="s">
        <v>41</v>
      </c>
      <c r="C71" s="66">
        <v>0</v>
      </c>
      <c r="D71" s="66">
        <v>0</v>
      </c>
      <c r="E71" s="66">
        <v>-179.92</v>
      </c>
      <c r="F71" s="20">
        <v>8.58</v>
      </c>
      <c r="G71" s="6">
        <v>1</v>
      </c>
      <c r="H71" s="6">
        <v>5.3263999999999996</v>
      </c>
      <c r="I71" s="6">
        <v>1</v>
      </c>
      <c r="J71" s="6">
        <v>0.1036</v>
      </c>
      <c r="K71" s="6">
        <v>6.6037999999999997</v>
      </c>
      <c r="L71" s="6">
        <v>5.9273999999999996</v>
      </c>
      <c r="M71" s="6">
        <v>4.6439000000000004</v>
      </c>
      <c r="N71" s="18">
        <v>4.1798000000000002</v>
      </c>
      <c r="O71" s="8">
        <v>7.94</v>
      </c>
      <c r="P71" s="6">
        <v>6.62</v>
      </c>
      <c r="Q71" s="6">
        <v>3.0133317380000002</v>
      </c>
      <c r="R71" s="6">
        <v>0.54861719900000006</v>
      </c>
      <c r="S71" s="6">
        <v>5.0050006810000003</v>
      </c>
      <c r="T71" s="9">
        <v>8.58</v>
      </c>
      <c r="U71" s="23">
        <v>7.94</v>
      </c>
      <c r="V71" s="9">
        <f t="shared" si="2"/>
        <v>6.6037999999999997</v>
      </c>
      <c r="W71" s="41">
        <f>MAX(prooved_differences_log2_sql_export_V2__4[[#This Row],[mouse_zeiler_et_al_2014_log2]:[malmstroem_et_al_2016_log2]])</f>
        <v>6.62</v>
      </c>
      <c r="X71" s="43">
        <f>IF(prooved_differences_log2_sql_export_V2__4[[#This Row],[Human Transcriptom]]&gt;prooved_differences_log2_sql_export_V2__4[[#This Row],[Mouse Transciptom]],1,-1)</f>
        <v>1</v>
      </c>
      <c r="Y71" s="10">
        <f>IF(prooved_differences_log2_sql_export_V2__4[[#This Row],[Max Human Proteom]]&gt;prooved_differences_log2_sql_export_V2__4[[#This Row],[Max Mouse Proteom]],1,-1)</f>
        <v>-1</v>
      </c>
      <c r="Z71" s="10">
        <f>IF(prooved_differences_log2_sql_export_V2__4[[#This Row],[Compare Transcriptomic]]=prooved_differences_log2_sql_export_V2__4[[#This Row],[Compare Proteomic]],1,-1)</f>
        <v>-1</v>
      </c>
      <c r="AA71" s="10">
        <v>0</v>
      </c>
      <c r="AB71" s="26">
        <v>0.86361983144724674</v>
      </c>
      <c r="AC71" s="23">
        <f>SUM(prooved_differences_log2_sql_export_V2__4[[#This Row],[Matching Tendency]:[Matching delta]])</f>
        <v>-0.13638016855275326</v>
      </c>
      <c r="AD71" s="44">
        <f>SUM(prooved_differences_log2_sql_export_V2__4[Sum Matching Tendency, Clear Evidence, delta])</f>
        <v>57.908645427357079</v>
      </c>
      <c r="AE71" s="6">
        <f>prooved_differences_log2_sql_export_V2__4[[#This Row],[Human Transcriptom]]-prooved_differences_log2_sql_export_V2__4[[#This Row],[Mouse Transciptom]]</f>
        <v>0.63999999999999968</v>
      </c>
      <c r="AF71" s="6">
        <f>prooved_differences_log2_sql_export_V2__4[[#This Row],[Max Human Proteom]]-prooved_differences_log2_sql_export_V2__4[[#This Row],[Max Mouse Proteom]]</f>
        <v>-1.6200000000000436E-2</v>
      </c>
      <c r="AG71" s="51">
        <f>ABS(prooved_differences_log2_sql_export_V2__4[[#This Row],[delta Human and Mouse Transcriptom]]-prooved_differences_log2_sql_export_V2__4[[#This Row],[delta Human and Mouse Proteom]])</f>
        <v>0.65620000000000012</v>
      </c>
      <c r="AH71" s="10">
        <f>(1-(prooved_differences_log2_sql_export_V2__4[[#This Row],[ABS(delta Transcriptom  - delta Proteom)]]/prooved_differences_log2_sql_export_V2__4[[#This Row],[Max(ABS(delta transcriptom -Proteom]]))*2-1</f>
        <v>0.86361983144724674</v>
      </c>
      <c r="AI71" s="27">
        <v>9.6231000000000009</v>
      </c>
      <c r="AJ71" s="77"/>
    </row>
    <row r="72" spans="1:36" x14ac:dyDescent="0.25">
      <c r="A72" s="51" t="s">
        <v>14</v>
      </c>
      <c r="B72" s="51" t="s">
        <v>106</v>
      </c>
      <c r="C72" s="51">
        <v>0</v>
      </c>
      <c r="D72" s="51">
        <v>1</v>
      </c>
      <c r="E72" s="51">
        <v>-620.29999999999995</v>
      </c>
      <c r="F72" s="20">
        <v>6.98</v>
      </c>
      <c r="G72" s="51">
        <v>1</v>
      </c>
      <c r="H72" s="51">
        <v>2.7279</v>
      </c>
      <c r="I72" s="51">
        <v>1</v>
      </c>
      <c r="J72" s="51">
        <v>4.5519999999999996</v>
      </c>
      <c r="K72" s="51">
        <v>4.8857999999999997</v>
      </c>
      <c r="L72" s="51">
        <v>3.5146000000000002</v>
      </c>
      <c r="M72" s="51">
        <v>2.4780000000000002</v>
      </c>
      <c r="N72" s="18">
        <v>2.6406000000000001</v>
      </c>
      <c r="O72" s="8">
        <v>7.83</v>
      </c>
      <c r="P72" s="51">
        <v>4.8600000000000003</v>
      </c>
      <c r="Q72" s="51">
        <v>2.3291313640000002</v>
      </c>
      <c r="R72" s="51">
        <v>-100</v>
      </c>
      <c r="S72" s="51">
        <v>3.1876270029999998</v>
      </c>
      <c r="T72" s="9">
        <v>6.98</v>
      </c>
      <c r="U72" s="23">
        <v>7.83</v>
      </c>
      <c r="V72" s="9">
        <f t="shared" si="2"/>
        <v>4.8857999999999997</v>
      </c>
      <c r="W72" s="41">
        <f>MAX(prooved_differences_log2_sql_export_V2__4[[#This Row],[mouse_zeiler_et_al_2014_log2]:[malmstroem_et_al_2016_log2]])</f>
        <v>4.8600000000000003</v>
      </c>
      <c r="X72" s="43">
        <f>IF(prooved_differences_log2_sql_export_V2__4[[#This Row],[Human Transcriptom]]&gt;prooved_differences_log2_sql_export_V2__4[[#This Row],[Mouse Transciptom]],1,-1)</f>
        <v>-1</v>
      </c>
      <c r="Y72" s="10">
        <f>IF(prooved_differences_log2_sql_export_V2__4[[#This Row],[Max Human Proteom]]&gt;prooved_differences_log2_sql_export_V2__4[[#This Row],[Max Mouse Proteom]],1,-1)</f>
        <v>1</v>
      </c>
      <c r="Z72" s="10">
        <f>IF(prooved_differences_log2_sql_export_V2__4[[#This Row],[Compare Transcriptomic]]=prooved_differences_log2_sql_export_V2__4[[#This Row],[Compare Proteomic]],1,-1)</f>
        <v>-1</v>
      </c>
      <c r="AA72" s="10">
        <v>0</v>
      </c>
      <c r="AB72" s="10">
        <v>0.8179796531263317</v>
      </c>
      <c r="AC72" s="9">
        <f>SUM(prooved_differences_log2_sql_export_V2__4[[#This Row],[Matching Tendency]:[Matching delta]])</f>
        <v>-0.1820203468736683</v>
      </c>
      <c r="AD72" s="44">
        <f>SUM(prooved_differences_log2_sql_export_V2__4[Sum Matching Tendency, Clear Evidence, delta])</f>
        <v>57.908645427357079</v>
      </c>
      <c r="AE72" s="6">
        <f>prooved_differences_log2_sql_export_V2__4[[#This Row],[Human Transcriptom]]-prooved_differences_log2_sql_export_V2__4[[#This Row],[Mouse Transciptom]]</f>
        <v>-0.84999999999999964</v>
      </c>
      <c r="AF72" s="66">
        <f>prooved_differences_log2_sql_export_V2__4[[#This Row],[Max Human Proteom]]-prooved_differences_log2_sql_export_V2__4[[#This Row],[Max Mouse Proteom]]</f>
        <v>2.5799999999999379E-2</v>
      </c>
      <c r="AG72" s="51">
        <f>ABS(prooved_differences_log2_sql_export_V2__4[[#This Row],[delta Human and Mouse Transcriptom]]-prooved_differences_log2_sql_export_V2__4[[#This Row],[delta Human and Mouse Proteom]])</f>
        <v>0.87579999999999902</v>
      </c>
      <c r="AH72" s="33">
        <f>(1-(prooved_differences_log2_sql_export_V2__4[[#This Row],[ABS(delta Transcriptom  - delta Proteom)]]/prooved_differences_log2_sql_export_V2__4[[#This Row],[Max(ABS(delta transcriptom -Proteom]]))*2-1</f>
        <v>0.8179796531263317</v>
      </c>
      <c r="AI72" s="27">
        <v>9.6231000000000009</v>
      </c>
      <c r="AJ72" s="75"/>
    </row>
    <row r="73" spans="1:36" x14ac:dyDescent="0.25">
      <c r="A73" s="66" t="s">
        <v>0</v>
      </c>
      <c r="B73" s="66" t="s">
        <v>1</v>
      </c>
      <c r="C73" s="66">
        <v>0</v>
      </c>
      <c r="D73" s="66">
        <v>2</v>
      </c>
      <c r="E73" s="66">
        <v>-8271.6</v>
      </c>
      <c r="F73" s="20">
        <v>11.54</v>
      </c>
      <c r="G73" s="6">
        <v>1</v>
      </c>
      <c r="H73" s="6">
        <v>8.2257999999999996</v>
      </c>
      <c r="I73" s="6">
        <v>1</v>
      </c>
      <c r="J73" s="6">
        <v>7.2462999999999997</v>
      </c>
      <c r="K73" s="6">
        <v>5.6638000000000002</v>
      </c>
      <c r="L73" s="6">
        <v>5.6944999999999997</v>
      </c>
      <c r="M73" s="6">
        <v>0.94750000000000001</v>
      </c>
      <c r="N73" s="18">
        <v>4.3791000000000002</v>
      </c>
      <c r="O73" s="8">
        <v>11.86</v>
      </c>
      <c r="P73" s="6">
        <v>7.38</v>
      </c>
      <c r="Q73" s="6">
        <v>-100</v>
      </c>
      <c r="R73" s="6">
        <v>-100</v>
      </c>
      <c r="S73" s="6">
        <v>4.3769694579999996</v>
      </c>
      <c r="T73" s="9">
        <v>11.54</v>
      </c>
      <c r="U73" s="23">
        <v>11.86</v>
      </c>
      <c r="V73" s="9">
        <f t="shared" si="2"/>
        <v>8.2257999999999996</v>
      </c>
      <c r="W73" s="41">
        <f>MAX(prooved_differences_log2_sql_export_V2__4[[#This Row],[mouse_zeiler_et_al_2014_log2]:[malmstroem_et_al_2016_log2]])</f>
        <v>7.38</v>
      </c>
      <c r="X73" s="43">
        <f>IF(prooved_differences_log2_sql_export_V2__4[[#This Row],[Human Transcriptom]]&gt;prooved_differences_log2_sql_export_V2__4[[#This Row],[Mouse Transciptom]],1,-1)</f>
        <v>-1</v>
      </c>
      <c r="Y73" s="10">
        <f>IF(prooved_differences_log2_sql_export_V2__4[[#This Row],[Max Human Proteom]]&gt;prooved_differences_log2_sql_export_V2__4[[#This Row],[Max Mouse Proteom]],1,-1)</f>
        <v>1</v>
      </c>
      <c r="Z73" s="10">
        <f>IF(prooved_differences_log2_sql_export_V2__4[[#This Row],[Compare Transcriptomic]]=prooved_differences_log2_sql_export_V2__4[[#This Row],[Compare Proteomic]],1,-1)</f>
        <v>-1</v>
      </c>
      <c r="AA73" s="10">
        <v>0</v>
      </c>
      <c r="AB73" s="26">
        <v>0.75770801508869279</v>
      </c>
      <c r="AC73" s="9">
        <f>SUM(prooved_differences_log2_sql_export_V2__4[[#This Row],[Matching Tendency]:[Matching delta]])</f>
        <v>-0.24229198491130721</v>
      </c>
      <c r="AD73" s="44">
        <f>SUM(prooved_differences_log2_sql_export_V2__4[Sum Matching Tendency, Clear Evidence, delta])</f>
        <v>57.908645427357079</v>
      </c>
      <c r="AE73" s="6">
        <f>prooved_differences_log2_sql_export_V2__4[[#This Row],[Human Transcriptom]]-prooved_differences_log2_sql_export_V2__4[[#This Row],[Mouse Transciptom]]</f>
        <v>-0.32000000000000028</v>
      </c>
      <c r="AF73" s="51">
        <f>prooved_differences_log2_sql_export_V2__4[[#This Row],[Max Human Proteom]]-prooved_differences_log2_sql_export_V2__4[[#This Row],[Max Mouse Proteom]]</f>
        <v>0.84579999999999966</v>
      </c>
      <c r="AG73" s="6">
        <f>ABS(prooved_differences_log2_sql_export_V2__4[[#This Row],[delta Human and Mouse Transcriptom]]-prooved_differences_log2_sql_export_V2__4[[#This Row],[delta Human and Mouse Proteom]])</f>
        <v>1.1657999999999999</v>
      </c>
      <c r="AH73" s="10">
        <f>(1-(prooved_differences_log2_sql_export_V2__4[[#This Row],[ABS(delta Transcriptom  - delta Proteom)]]/prooved_differences_log2_sql_export_V2__4[[#This Row],[Max(ABS(delta transcriptom -Proteom]]))*2-1</f>
        <v>0.75770801508869279</v>
      </c>
      <c r="AI73" s="27">
        <v>9.6231000000000009</v>
      </c>
      <c r="AJ73" s="75"/>
    </row>
    <row r="74" spans="1:36" x14ac:dyDescent="0.25">
      <c r="A74" s="66" t="s">
        <v>6</v>
      </c>
      <c r="B74" s="66" t="s">
        <v>7</v>
      </c>
      <c r="C74" s="66">
        <v>0</v>
      </c>
      <c r="D74" s="66">
        <v>1</v>
      </c>
      <c r="E74" s="66">
        <v>-1988.1</v>
      </c>
      <c r="F74" s="20">
        <v>8.91</v>
      </c>
      <c r="G74" s="6">
        <v>1</v>
      </c>
      <c r="H74" s="6">
        <v>5.7022000000000004</v>
      </c>
      <c r="I74" s="6">
        <v>1</v>
      </c>
      <c r="J74" s="6">
        <v>7.3445999999999998</v>
      </c>
      <c r="K74" s="6">
        <v>7.25</v>
      </c>
      <c r="L74" s="6">
        <v>6.5590000000000002</v>
      </c>
      <c r="M74" s="6">
        <v>6.3090000000000002</v>
      </c>
      <c r="N74" s="18">
        <v>5.5819000000000001</v>
      </c>
      <c r="O74" s="8">
        <v>9.59</v>
      </c>
      <c r="P74" s="6">
        <v>6.65</v>
      </c>
      <c r="Q74" s="6">
        <v>-100</v>
      </c>
      <c r="R74" s="6">
        <v>0.56661863000000001</v>
      </c>
      <c r="S74" s="6">
        <v>4.4374053120000001</v>
      </c>
      <c r="T74" s="9">
        <v>8.91</v>
      </c>
      <c r="U74" s="23">
        <v>9.59</v>
      </c>
      <c r="V74" s="9">
        <f t="shared" si="2"/>
        <v>7.3445999999999998</v>
      </c>
      <c r="W74" s="41">
        <f>MAX(prooved_differences_log2_sql_export_V2__4[[#This Row],[mouse_zeiler_et_al_2014_log2]:[malmstroem_et_al_2016_log2]])</f>
        <v>6.65</v>
      </c>
      <c r="X74" s="43">
        <f>IF(prooved_differences_log2_sql_export_V2__4[[#This Row],[Human Transcriptom]]&gt;prooved_differences_log2_sql_export_V2__4[[#This Row],[Mouse Transciptom]],1,-1)</f>
        <v>-1</v>
      </c>
      <c r="Y74" s="10">
        <f>IF(prooved_differences_log2_sql_export_V2__4[[#This Row],[Max Human Proteom]]&gt;prooved_differences_log2_sql_export_V2__4[[#This Row],[Max Mouse Proteom]],1,-1)</f>
        <v>1</v>
      </c>
      <c r="Z74" s="10">
        <f>IF(prooved_differences_log2_sql_export_V2__4[[#This Row],[Compare Transcriptomic]]=prooved_differences_log2_sql_export_V2__4[[#This Row],[Compare Proteomic]],1,-1)</f>
        <v>-1</v>
      </c>
      <c r="AA74" s="10">
        <v>0</v>
      </c>
      <c r="AB74" s="10">
        <v>0.71431243570159331</v>
      </c>
      <c r="AC74" s="9">
        <f>SUM(prooved_differences_log2_sql_export_V2__4[[#This Row],[Matching Tendency]:[Matching delta]])</f>
        <v>-0.28568756429840669</v>
      </c>
      <c r="AD74" s="44">
        <f>SUM(prooved_differences_log2_sql_export_V2__4[Sum Matching Tendency, Clear Evidence, delta])</f>
        <v>57.908645427357079</v>
      </c>
      <c r="AE74" s="6">
        <f>prooved_differences_log2_sql_export_V2__4[[#This Row],[Human Transcriptom]]-prooved_differences_log2_sql_export_V2__4[[#This Row],[Mouse Transciptom]]</f>
        <v>-0.67999999999999972</v>
      </c>
      <c r="AF74" s="6">
        <f>prooved_differences_log2_sql_export_V2__4[[#This Row],[Max Human Proteom]]-prooved_differences_log2_sql_export_V2__4[[#This Row],[Max Mouse Proteom]]</f>
        <v>0.69459999999999944</v>
      </c>
      <c r="AG74" s="6">
        <f>ABS(prooved_differences_log2_sql_export_V2__4[[#This Row],[delta Human and Mouse Transcriptom]]-prooved_differences_log2_sql_export_V2__4[[#This Row],[delta Human and Mouse Proteom]])</f>
        <v>1.3745999999999992</v>
      </c>
      <c r="AH74" s="10">
        <f>(1-(prooved_differences_log2_sql_export_V2__4[[#This Row],[ABS(delta Transcriptom  - delta Proteom)]]/prooved_differences_log2_sql_export_V2__4[[#This Row],[Max(ABS(delta transcriptom -Proteom]]))*2-1</f>
        <v>0.71431243570159331</v>
      </c>
      <c r="AI74" s="27">
        <v>9.6231000000000009</v>
      </c>
      <c r="AJ74" s="75"/>
    </row>
    <row r="75" spans="1:36" x14ac:dyDescent="0.25">
      <c r="A75" s="51" t="s">
        <v>26</v>
      </c>
      <c r="B75" s="51" t="s">
        <v>27</v>
      </c>
      <c r="C75" s="51">
        <v>0</v>
      </c>
      <c r="D75" s="51">
        <v>0</v>
      </c>
      <c r="E75" s="51">
        <v>-311.62</v>
      </c>
      <c r="F75" s="20">
        <v>4.97</v>
      </c>
      <c r="G75" s="6">
        <v>1</v>
      </c>
      <c r="H75" s="6">
        <v>2.585</v>
      </c>
      <c r="I75" s="6">
        <v>-1</v>
      </c>
      <c r="J75" s="6">
        <v>2.1945999999999999</v>
      </c>
      <c r="K75" s="6">
        <v>3.0764</v>
      </c>
      <c r="L75" s="6">
        <v>1.4406000000000001</v>
      </c>
      <c r="M75" s="6">
        <v>-0.1069</v>
      </c>
      <c r="N75" s="18">
        <v>1.0556000000000001</v>
      </c>
      <c r="O75" s="8">
        <v>6.61</v>
      </c>
      <c r="P75" s="6">
        <v>2.88</v>
      </c>
      <c r="Q75" s="6">
        <v>-100</v>
      </c>
      <c r="R75" s="6">
        <v>-100</v>
      </c>
      <c r="S75" s="6">
        <v>-1.169925001</v>
      </c>
      <c r="T75" s="9">
        <v>4.97</v>
      </c>
      <c r="U75" s="23">
        <v>6.61</v>
      </c>
      <c r="V75" s="9">
        <f t="shared" si="2"/>
        <v>3.0764</v>
      </c>
      <c r="W75" s="41">
        <f>MAX(prooved_differences_log2_sql_export_V2__4[[#This Row],[mouse_zeiler_et_al_2014_log2]:[malmstroem_et_al_2016_log2]])</f>
        <v>2.88</v>
      </c>
      <c r="X75" s="43">
        <f>IF(prooved_differences_log2_sql_export_V2__4[[#This Row],[Human Transcriptom]]&gt;prooved_differences_log2_sql_export_V2__4[[#This Row],[Mouse Transciptom]],1,-1)</f>
        <v>-1</v>
      </c>
      <c r="Y75" s="10">
        <f>IF(prooved_differences_log2_sql_export_V2__4[[#This Row],[Max Human Proteom]]&gt;prooved_differences_log2_sql_export_V2__4[[#This Row],[Max Mouse Proteom]],1,-1)</f>
        <v>1</v>
      </c>
      <c r="Z75" s="10">
        <f>IF(prooved_differences_log2_sql_export_V2__4[[#This Row],[Compare Transcriptomic]]=prooved_differences_log2_sql_export_V2__4[[#This Row],[Compare Proteomic]],1,-1)</f>
        <v>-1</v>
      </c>
      <c r="AA75" s="10">
        <v>0</v>
      </c>
      <c r="AB75" s="10">
        <v>0.6183350479575187</v>
      </c>
      <c r="AC75" s="49">
        <f>SUM(prooved_differences_log2_sql_export_V2__4[[#This Row],[Matching Tendency]:[Matching delta]])</f>
        <v>-0.3816649520424813</v>
      </c>
      <c r="AD75" s="44">
        <f>SUM(prooved_differences_log2_sql_export_V2__4[Sum Matching Tendency, Clear Evidence, delta])</f>
        <v>57.908645427357079</v>
      </c>
      <c r="AE75" s="6">
        <f>prooved_differences_log2_sql_export_V2__4[[#This Row],[Human Transcriptom]]-prooved_differences_log2_sql_export_V2__4[[#This Row],[Mouse Transciptom]]</f>
        <v>-1.6400000000000006</v>
      </c>
      <c r="AF75" s="6">
        <f>prooved_differences_log2_sql_export_V2__4[[#This Row],[Max Human Proteom]]-prooved_differences_log2_sql_export_V2__4[[#This Row],[Max Mouse Proteom]]</f>
        <v>0.19640000000000013</v>
      </c>
      <c r="AG75" s="6">
        <f>ABS(prooved_differences_log2_sql_export_V2__4[[#This Row],[delta Human and Mouse Transcriptom]]-prooved_differences_log2_sql_export_V2__4[[#This Row],[delta Human and Mouse Proteom]])</f>
        <v>1.8364000000000007</v>
      </c>
      <c r="AH75" s="10">
        <f>(1-(prooved_differences_log2_sql_export_V2__4[[#This Row],[ABS(delta Transcriptom  - delta Proteom)]]/prooved_differences_log2_sql_export_V2__4[[#This Row],[Max(ABS(delta transcriptom -Proteom]]))*2-1</f>
        <v>0.6183350479575187</v>
      </c>
      <c r="AI75" s="27">
        <v>9.6231000000000009</v>
      </c>
      <c r="AJ75" s="75"/>
    </row>
    <row r="76" spans="1:36" x14ac:dyDescent="0.25">
      <c r="A76" s="4" t="s">
        <v>47</v>
      </c>
      <c r="B76" s="4" t="s">
        <v>48</v>
      </c>
      <c r="C76" s="4">
        <v>0</v>
      </c>
      <c r="D76" s="4">
        <v>1</v>
      </c>
      <c r="E76" s="4">
        <v>-112.35</v>
      </c>
      <c r="F76" s="20">
        <v>6.47</v>
      </c>
      <c r="G76" s="51">
        <v>1</v>
      </c>
      <c r="H76" s="51">
        <v>0</v>
      </c>
      <c r="I76" s="51">
        <v>-1</v>
      </c>
      <c r="J76" s="51">
        <v>0.19869999999999999</v>
      </c>
      <c r="K76" s="51">
        <v>-4.5236000000000001</v>
      </c>
      <c r="L76" s="51">
        <v>-0.63739999999999997</v>
      </c>
      <c r="M76" s="51">
        <v>-100</v>
      </c>
      <c r="N76" s="18">
        <v>-1.1902999999999999</v>
      </c>
      <c r="O76" s="8">
        <v>6.24</v>
      </c>
      <c r="P76" s="51">
        <v>2.31</v>
      </c>
      <c r="Q76" s="51">
        <v>-100</v>
      </c>
      <c r="R76" s="51">
        <v>-100</v>
      </c>
      <c r="S76" s="51">
        <v>-100</v>
      </c>
      <c r="T76" s="9">
        <v>6.47</v>
      </c>
      <c r="U76" s="23">
        <v>6.24</v>
      </c>
      <c r="V76" s="9">
        <f t="shared" si="2"/>
        <v>0.19869999999999999</v>
      </c>
      <c r="W76" s="41">
        <f>MAX(prooved_differences_log2_sql_export_V2__4[[#This Row],[mouse_zeiler_et_al_2014_log2]:[malmstroem_et_al_2016_log2]])</f>
        <v>2.31</v>
      </c>
      <c r="X76" s="43">
        <f>IF(prooved_differences_log2_sql_export_V2__4[[#This Row],[Human Transcriptom]]&gt;prooved_differences_log2_sql_export_V2__4[[#This Row],[Mouse Transciptom]],1,-1)</f>
        <v>1</v>
      </c>
      <c r="Y76" s="10">
        <f>IF(prooved_differences_log2_sql_export_V2__4[[#This Row],[Max Human Proteom]]&gt;prooved_differences_log2_sql_export_V2__4[[#This Row],[Max Mouse Proteom]],1,-1)</f>
        <v>-1</v>
      </c>
      <c r="Z76" s="10">
        <f>IF(prooved_differences_log2_sql_export_V2__4[[#This Row],[Compare Transcriptomic]]=prooved_differences_log2_sql_export_V2__4[[#This Row],[Compare Proteomic]],1,-1)</f>
        <v>-1</v>
      </c>
      <c r="AA76" s="10">
        <v>0</v>
      </c>
      <c r="AB76" s="10">
        <v>0.51340004780164405</v>
      </c>
      <c r="AC76" s="9">
        <f>SUM(prooved_differences_log2_sql_export_V2__4[[#This Row],[Matching Tendency]:[Matching delta]])</f>
        <v>-0.48659995219835595</v>
      </c>
      <c r="AD76" s="44">
        <f>SUM(prooved_differences_log2_sql_export_V2__4[Sum Matching Tendency, Clear Evidence, delta])</f>
        <v>57.908645427357079</v>
      </c>
      <c r="AE76" s="6">
        <f>prooved_differences_log2_sql_export_V2__4[[#This Row],[Human Transcriptom]]-prooved_differences_log2_sql_export_V2__4[[#This Row],[Mouse Transciptom]]</f>
        <v>0.22999999999999954</v>
      </c>
      <c r="AF76" s="11">
        <f>prooved_differences_log2_sql_export_V2__4[[#This Row],[Max Human Proteom]]-prooved_differences_log2_sql_export_V2__4[[#This Row],[Max Mouse Proteom]]</f>
        <v>-2.1113</v>
      </c>
      <c r="AG76" s="6">
        <f>ABS(prooved_differences_log2_sql_export_V2__4[[#This Row],[delta Human and Mouse Transcriptom]]-prooved_differences_log2_sql_export_V2__4[[#This Row],[delta Human and Mouse Proteom]])</f>
        <v>2.3412999999999995</v>
      </c>
      <c r="AH76" s="10">
        <f>(1-(prooved_differences_log2_sql_export_V2__4[[#This Row],[ABS(delta Transcriptom  - delta Proteom)]]/prooved_differences_log2_sql_export_V2__4[[#This Row],[Max(ABS(delta transcriptom -Proteom]]))*2-1</f>
        <v>0.51340004780164405</v>
      </c>
      <c r="AI76" s="27">
        <v>9.6231000000000009</v>
      </c>
      <c r="AJ76" s="75"/>
    </row>
    <row r="77" spans="1:36" x14ac:dyDescent="0.25">
      <c r="A77" s="4" t="s">
        <v>68</v>
      </c>
      <c r="B77" s="4" t="s">
        <v>69</v>
      </c>
      <c r="C77" s="4">
        <v>0</v>
      </c>
      <c r="D77" s="4">
        <v>0</v>
      </c>
      <c r="E77" s="4">
        <v>24.678999999999998</v>
      </c>
      <c r="F77" s="20">
        <v>4.6900000000000004</v>
      </c>
      <c r="G77" s="6">
        <v>1</v>
      </c>
      <c r="H77" s="6">
        <v>8.7499999999999994E-2</v>
      </c>
      <c r="I77" s="6">
        <v>1</v>
      </c>
      <c r="J77" s="6">
        <v>-0.2392</v>
      </c>
      <c r="K77" s="6">
        <v>-100</v>
      </c>
      <c r="L77" s="6">
        <v>-1.4854000000000001</v>
      </c>
      <c r="M77" s="6">
        <v>-100</v>
      </c>
      <c r="N77" s="18">
        <v>-2.2277999999999998</v>
      </c>
      <c r="O77" s="8">
        <v>2.79</v>
      </c>
      <c r="P77" s="6">
        <v>0.68</v>
      </c>
      <c r="Q77" s="6">
        <v>-0.82315226399999997</v>
      </c>
      <c r="R77" s="6">
        <v>-100</v>
      </c>
      <c r="S77" s="6">
        <v>-100</v>
      </c>
      <c r="T77" s="9">
        <v>4.6900000000000004</v>
      </c>
      <c r="U77" s="23">
        <v>2.79</v>
      </c>
      <c r="V77" s="9">
        <f t="shared" si="2"/>
        <v>8.7499999999999994E-2</v>
      </c>
      <c r="W77" s="41">
        <f>MAX(prooved_differences_log2_sql_export_V2__4[[#This Row],[mouse_zeiler_et_al_2014_log2]:[malmstroem_et_al_2016_log2]])</f>
        <v>0.68</v>
      </c>
      <c r="X77" s="43">
        <f>IF(prooved_differences_log2_sql_export_V2__4[[#This Row],[Human Transcriptom]]&gt;prooved_differences_log2_sql_export_V2__4[[#This Row],[Mouse Transciptom]],1,-1)</f>
        <v>1</v>
      </c>
      <c r="Y77" s="10">
        <f>IF(prooved_differences_log2_sql_export_V2__4[[#This Row],[Max Human Proteom]]&gt;prooved_differences_log2_sql_export_V2__4[[#This Row],[Max Mouse Proteom]],1,-1)</f>
        <v>-1</v>
      </c>
      <c r="Z77" s="10">
        <f>IF(prooved_differences_log2_sql_export_V2__4[[#This Row],[Compare Transcriptomic]]=prooved_differences_log2_sql_export_V2__4[[#This Row],[Compare Proteomic]],1,-1)</f>
        <v>-1</v>
      </c>
      <c r="AA77" s="10">
        <v>0</v>
      </c>
      <c r="AB77" s="10">
        <v>0.48197566272822678</v>
      </c>
      <c r="AC77" s="9">
        <f>SUM(prooved_differences_log2_sql_export_V2__4[[#This Row],[Matching Tendency]:[Matching delta]])</f>
        <v>-0.51802433727177322</v>
      </c>
      <c r="AD77" s="44">
        <f>SUM(prooved_differences_log2_sql_export_V2__4[Sum Matching Tendency, Clear Evidence, delta])</f>
        <v>57.908645427357079</v>
      </c>
      <c r="AE77" s="6">
        <f>prooved_differences_log2_sql_export_V2__4[[#This Row],[Human Transcriptom]]-prooved_differences_log2_sql_export_V2__4[[#This Row],[Mouse Transciptom]]</f>
        <v>1.9000000000000004</v>
      </c>
      <c r="AF77" s="66">
        <f>prooved_differences_log2_sql_export_V2__4[[#This Row],[Max Human Proteom]]-prooved_differences_log2_sql_export_V2__4[[#This Row],[Max Mouse Proteom]]</f>
        <v>-0.59250000000000003</v>
      </c>
      <c r="AG77" s="51">
        <f>ABS(prooved_differences_log2_sql_export_V2__4[[#This Row],[delta Human and Mouse Transcriptom]]-prooved_differences_log2_sql_export_V2__4[[#This Row],[delta Human and Mouse Proteom]])</f>
        <v>2.4925000000000006</v>
      </c>
      <c r="AH77" s="10">
        <f>(1-(prooved_differences_log2_sql_export_V2__4[[#This Row],[ABS(delta Transcriptom  - delta Proteom)]]/prooved_differences_log2_sql_export_V2__4[[#This Row],[Max(ABS(delta transcriptom -Proteom]]))*2-1</f>
        <v>0.48197566272822678</v>
      </c>
      <c r="AI77" s="27">
        <v>9.6231000000000009</v>
      </c>
      <c r="AJ77" s="75"/>
    </row>
    <row r="78" spans="1:36" s="32" customFormat="1" x14ac:dyDescent="0.25">
      <c r="A78" s="4" t="s">
        <v>155</v>
      </c>
      <c r="B78" s="4" t="s">
        <v>144</v>
      </c>
      <c r="C78" s="4">
        <v>0</v>
      </c>
      <c r="D78" s="4">
        <v>2</v>
      </c>
      <c r="E78" s="4">
        <v>209.64</v>
      </c>
      <c r="F78" s="20">
        <v>7.27</v>
      </c>
      <c r="G78" s="6">
        <v>1</v>
      </c>
      <c r="H78" s="6">
        <v>2.3992</v>
      </c>
      <c r="I78" s="6">
        <v>1</v>
      </c>
      <c r="J78" s="6">
        <v>2.4466000000000001</v>
      </c>
      <c r="K78" s="6">
        <v>2.7244000000000002</v>
      </c>
      <c r="L78" s="6">
        <v>1.2370000000000001</v>
      </c>
      <c r="M78" s="6">
        <v>-1</v>
      </c>
      <c r="N78" s="18">
        <v>1.4008</v>
      </c>
      <c r="O78" s="8">
        <v>4.63</v>
      </c>
      <c r="P78" s="6">
        <v>3.02</v>
      </c>
      <c r="Q78" s="6">
        <v>-3.0772349000000001E-2</v>
      </c>
      <c r="R78" s="6">
        <v>-100</v>
      </c>
      <c r="S78" s="6">
        <v>-100</v>
      </c>
      <c r="T78" s="9">
        <v>7.27</v>
      </c>
      <c r="U78" s="23">
        <v>4.63</v>
      </c>
      <c r="V78" s="9">
        <f t="shared" si="2"/>
        <v>2.7244000000000002</v>
      </c>
      <c r="W78" s="41">
        <f>MAX(prooved_differences_log2_sql_export_V2__4[[#This Row],[mouse_zeiler_et_al_2014_log2]:[malmstroem_et_al_2016_log2]])</f>
        <v>3.02</v>
      </c>
      <c r="X78" s="43">
        <f>IF(prooved_differences_log2_sql_export_V2__4[[#This Row],[Human Transcriptom]]&gt;prooved_differences_log2_sql_export_V2__4[[#This Row],[Mouse Transciptom]],1,-1)</f>
        <v>1</v>
      </c>
      <c r="Y78" s="10">
        <f>IF(prooved_differences_log2_sql_export_V2__4[[#This Row],[Max Human Proteom]]&gt;prooved_differences_log2_sql_export_V2__4[[#This Row],[Max Mouse Proteom]],1,-1)</f>
        <v>-1</v>
      </c>
      <c r="Z78" s="10">
        <f>IF(prooved_differences_log2_sql_export_V2__4[[#This Row],[Compare Transcriptomic]]=prooved_differences_log2_sql_export_V2__4[[#This Row],[Compare Proteomic]],1,-1)</f>
        <v>-1</v>
      </c>
      <c r="AA78" s="10">
        <v>0</v>
      </c>
      <c r="AB78" s="10">
        <v>0.38988475647140763</v>
      </c>
      <c r="AC78" s="23">
        <f>SUM(prooved_differences_log2_sql_export_V2__4[[#This Row],[Matching Tendency]:[Matching delta]])</f>
        <v>-0.61011524352859237</v>
      </c>
      <c r="AD78" s="44">
        <f>SUM(prooved_differences_log2_sql_export_V2__4[Sum Matching Tendency, Clear Evidence, delta])</f>
        <v>57.908645427357079</v>
      </c>
      <c r="AE78" s="6">
        <f>prooved_differences_log2_sql_export_V2__4[[#This Row],[Human Transcriptom]]-prooved_differences_log2_sql_export_V2__4[[#This Row],[Mouse Transciptom]]</f>
        <v>2.6399999999999997</v>
      </c>
      <c r="AF78" s="6">
        <f>prooved_differences_log2_sql_export_V2__4[[#This Row],[Max Human Proteom]]-prooved_differences_log2_sql_export_V2__4[[#This Row],[Max Mouse Proteom]]</f>
        <v>-0.29559999999999986</v>
      </c>
      <c r="AG78" s="51">
        <f>ABS(prooved_differences_log2_sql_export_V2__4[[#This Row],[delta Human and Mouse Transcriptom]]-prooved_differences_log2_sql_export_V2__4[[#This Row],[delta Human and Mouse Proteom]])</f>
        <v>2.9355999999999995</v>
      </c>
      <c r="AH78" s="27">
        <f>(1-(prooved_differences_log2_sql_export_V2__4[[#This Row],[ABS(delta Transcriptom  - delta Proteom)]]/prooved_differences_log2_sql_export_V2__4[[#This Row],[Max(ABS(delta transcriptom -Proteom]]))*2-1</f>
        <v>0.38988475647140763</v>
      </c>
      <c r="AI78" s="27">
        <v>9.6231000000000009</v>
      </c>
      <c r="AJ78" s="77"/>
    </row>
    <row r="79" spans="1:36" s="32" customFormat="1" x14ac:dyDescent="0.25">
      <c r="A79" s="60" t="s">
        <v>21</v>
      </c>
      <c r="B79" s="6" t="s">
        <v>22</v>
      </c>
      <c r="C79" s="6">
        <v>0</v>
      </c>
      <c r="D79" s="6">
        <v>0</v>
      </c>
      <c r="E79" s="6">
        <v>-374.56</v>
      </c>
      <c r="F79" s="20">
        <v>4.78</v>
      </c>
      <c r="G79" s="6">
        <v>1</v>
      </c>
      <c r="H79" s="6">
        <v>2.3992</v>
      </c>
      <c r="I79" s="6">
        <v>1</v>
      </c>
      <c r="J79" s="6">
        <v>0.7863</v>
      </c>
      <c r="K79" s="6">
        <v>-1.9386000000000001</v>
      </c>
      <c r="L79" s="6">
        <v>-1.4854000000000001</v>
      </c>
      <c r="M79" s="6">
        <v>-100</v>
      </c>
      <c r="N79" s="18">
        <v>-1.8319000000000001</v>
      </c>
      <c r="O79" s="8">
        <v>6.81</v>
      </c>
      <c r="P79" s="6">
        <v>1.43</v>
      </c>
      <c r="Q79" s="6">
        <v>-100</v>
      </c>
      <c r="R79" s="6">
        <v>-100</v>
      </c>
      <c r="S79" s="6">
        <v>-100</v>
      </c>
      <c r="T79" s="9">
        <v>4.78</v>
      </c>
      <c r="U79" s="23">
        <v>6.81</v>
      </c>
      <c r="V79" s="9">
        <f t="shared" si="2"/>
        <v>2.3992</v>
      </c>
      <c r="W79" s="41">
        <f>MAX(prooved_differences_log2_sql_export_V2__4[[#This Row],[mouse_zeiler_et_al_2014_log2]:[malmstroem_et_al_2016_log2]])</f>
        <v>1.43</v>
      </c>
      <c r="X79" s="43">
        <f>IF(prooved_differences_log2_sql_export_V2__4[[#This Row],[Human Transcriptom]]&gt;prooved_differences_log2_sql_export_V2__4[[#This Row],[Mouse Transciptom]],1,-1)</f>
        <v>-1</v>
      </c>
      <c r="Y79" s="10">
        <f>IF(prooved_differences_log2_sql_export_V2__4[[#This Row],[Max Human Proteom]]&gt;prooved_differences_log2_sql_export_V2__4[[#This Row],[Max Mouse Proteom]],1,-1)</f>
        <v>1</v>
      </c>
      <c r="Z79" s="33">
        <f>IF(prooved_differences_log2_sql_export_V2__4[[#This Row],[Compare Transcriptomic]]=prooved_differences_log2_sql_export_V2__4[[#This Row],[Compare Proteomic]],1,-1)</f>
        <v>-1</v>
      </c>
      <c r="AA79" s="10">
        <v>0</v>
      </c>
      <c r="AB79" s="26">
        <v>0.37666656275004962</v>
      </c>
      <c r="AC79" s="48">
        <f>SUM(prooved_differences_log2_sql_export_V2__4[[#This Row],[Matching Tendency]:[Matching delta]])</f>
        <v>-0.62333343724995038</v>
      </c>
      <c r="AD79" s="44">
        <f>SUM(prooved_differences_log2_sql_export_V2__4[Sum Matching Tendency, Clear Evidence, delta])</f>
        <v>57.908645427357079</v>
      </c>
      <c r="AE79" s="6">
        <f>prooved_differences_log2_sql_export_V2__4[[#This Row],[Human Transcriptom]]-prooved_differences_log2_sql_export_V2__4[[#This Row],[Mouse Transciptom]]</f>
        <v>-2.0299999999999994</v>
      </c>
      <c r="AF79" s="6">
        <f>prooved_differences_log2_sql_export_V2__4[[#This Row],[Max Human Proteom]]-prooved_differences_log2_sql_export_V2__4[[#This Row],[Max Mouse Proteom]]</f>
        <v>0.96920000000000006</v>
      </c>
      <c r="AG79" s="51">
        <f>ABS(prooved_differences_log2_sql_export_V2__4[[#This Row],[delta Human and Mouse Transcriptom]]-prooved_differences_log2_sql_export_V2__4[[#This Row],[delta Human and Mouse Proteom]])</f>
        <v>2.9991999999999992</v>
      </c>
      <c r="AH79" s="27">
        <f>(1-(prooved_differences_log2_sql_export_V2__4[[#This Row],[ABS(delta Transcriptom  - delta Proteom)]]/prooved_differences_log2_sql_export_V2__4[[#This Row],[Max(ABS(delta transcriptom -Proteom]]))*2-1</f>
        <v>0.37666656275004962</v>
      </c>
      <c r="AI79" s="27">
        <v>9.6231000000000009</v>
      </c>
      <c r="AJ79" s="77"/>
    </row>
    <row r="80" spans="1:36" s="5" customFormat="1" x14ac:dyDescent="0.25">
      <c r="A80" s="16" t="s">
        <v>15</v>
      </c>
      <c r="B80" s="16" t="s">
        <v>119</v>
      </c>
      <c r="C80" s="16">
        <v>0</v>
      </c>
      <c r="D80" s="16">
        <v>2</v>
      </c>
      <c r="E80" s="16">
        <v>614.39</v>
      </c>
      <c r="F80" s="21">
        <v>9.02</v>
      </c>
      <c r="G80" s="17">
        <v>1</v>
      </c>
      <c r="H80" s="17">
        <v>2.7279</v>
      </c>
      <c r="I80" s="17">
        <v>1</v>
      </c>
      <c r="J80" s="17">
        <v>3.7187999999999999</v>
      </c>
      <c r="K80" s="17">
        <v>3.5371000000000001</v>
      </c>
      <c r="L80" s="17">
        <v>1.5145999999999999</v>
      </c>
      <c r="M80" s="17">
        <v>0.28010000000000002</v>
      </c>
      <c r="N80" s="18">
        <v>2.3885000000000001</v>
      </c>
      <c r="O80" s="15">
        <v>6.75</v>
      </c>
      <c r="P80" s="17">
        <v>4.46</v>
      </c>
      <c r="Q80" s="17">
        <v>-100</v>
      </c>
      <c r="R80" s="17">
        <v>-100</v>
      </c>
      <c r="S80" s="17">
        <v>2.7369655939999999</v>
      </c>
      <c r="T80" s="15">
        <v>9.02</v>
      </c>
      <c r="U80" s="15">
        <v>6.75</v>
      </c>
      <c r="V80" s="9">
        <f t="shared" si="2"/>
        <v>3.7187999999999999</v>
      </c>
      <c r="W80" s="41">
        <f>MAX(prooved_differences_log2_sql_export_V2__4[[#This Row],[mouse_zeiler_et_al_2014_log2]:[malmstroem_et_al_2016_log2]])</f>
        <v>4.46</v>
      </c>
      <c r="X80" s="43">
        <f>IF(prooved_differences_log2_sql_export_V2__4[[#This Row],[Human Transcriptom]]&gt;prooved_differences_log2_sql_export_V2__4[[#This Row],[Mouse Transciptom]],1,-1)</f>
        <v>1</v>
      </c>
      <c r="Y80" s="10">
        <f>IF(prooved_differences_log2_sql_export_V2__4[[#This Row],[Max Human Proteom]]&gt;prooved_differences_log2_sql_export_V2__4[[#This Row],[Max Mouse Proteom]],1,-1)</f>
        <v>-1</v>
      </c>
      <c r="Z80" s="10">
        <f>IF(prooved_differences_log2_sql_export_V2__4[[#This Row],[Compare Transcriptomic]]=prooved_differences_log2_sql_export_V2__4[[#This Row],[Compare Proteomic]],1,-1)</f>
        <v>-1</v>
      </c>
      <c r="AA80" s="10">
        <v>0</v>
      </c>
      <c r="AB80" s="10">
        <v>0.37417256393469889</v>
      </c>
      <c r="AC80" s="9">
        <f>SUM(prooved_differences_log2_sql_export_V2__4[[#This Row],[Matching Tendency]:[Matching delta]])</f>
        <v>-0.62582743606530111</v>
      </c>
      <c r="AD80" s="44">
        <f>SUM(prooved_differences_log2_sql_export_V2__4[Sum Matching Tendency, Clear Evidence, delta])</f>
        <v>57.908645427357079</v>
      </c>
      <c r="AE80" s="6">
        <f>prooved_differences_log2_sql_export_V2__4[[#This Row],[Human Transcriptom]]-prooved_differences_log2_sql_export_V2__4[[#This Row],[Mouse Transciptom]]</f>
        <v>2.2699999999999996</v>
      </c>
      <c r="AF80" s="6">
        <f>prooved_differences_log2_sql_export_V2__4[[#This Row],[Max Human Proteom]]-prooved_differences_log2_sql_export_V2__4[[#This Row],[Max Mouse Proteom]]</f>
        <v>-0.74120000000000008</v>
      </c>
      <c r="AG80" s="51">
        <f>ABS(prooved_differences_log2_sql_export_V2__4[[#This Row],[delta Human and Mouse Transcriptom]]-prooved_differences_log2_sql_export_V2__4[[#This Row],[delta Human and Mouse Proteom]])</f>
        <v>3.0111999999999997</v>
      </c>
      <c r="AH80" s="34">
        <f>(1-(prooved_differences_log2_sql_export_V2__4[[#This Row],[ABS(delta Transcriptom  - delta Proteom)]]/prooved_differences_log2_sql_export_V2__4[[#This Row],[Max(ABS(delta transcriptom -Proteom]]))*2-1</f>
        <v>0.37417256393469889</v>
      </c>
      <c r="AI80" s="27">
        <v>9.6231000000000009</v>
      </c>
      <c r="AJ80" s="76"/>
    </row>
    <row r="81" spans="1:36" s="5" customFormat="1" x14ac:dyDescent="0.25">
      <c r="A81" s="26" t="s">
        <v>123</v>
      </c>
      <c r="B81" s="66" t="s">
        <v>139</v>
      </c>
      <c r="C81" s="66">
        <v>0</v>
      </c>
      <c r="D81" s="10">
        <v>2</v>
      </c>
      <c r="E81" s="66">
        <v>368.96</v>
      </c>
      <c r="F81" s="20">
        <v>8.42</v>
      </c>
      <c r="G81" s="10">
        <v>1</v>
      </c>
      <c r="H81" s="10">
        <v>2.5236000000000001</v>
      </c>
      <c r="I81" s="10">
        <v>1</v>
      </c>
      <c r="J81" s="10">
        <v>2.6301999999999999</v>
      </c>
      <c r="K81" s="10">
        <v>2.4988000000000001</v>
      </c>
      <c r="L81" s="10">
        <v>1.2370000000000001</v>
      </c>
      <c r="M81" s="10">
        <v>-2.2223999999999999</v>
      </c>
      <c r="N81" s="25">
        <v>1.7910999999999999</v>
      </c>
      <c r="O81" s="9">
        <v>6.34</v>
      </c>
      <c r="P81" s="10">
        <v>2.11</v>
      </c>
      <c r="Q81" s="10">
        <v>4.4235343340000002</v>
      </c>
      <c r="R81" s="10">
        <v>-100</v>
      </c>
      <c r="S81" s="10">
        <v>-100</v>
      </c>
      <c r="T81" s="9">
        <v>8.42</v>
      </c>
      <c r="U81" s="9">
        <v>6.34</v>
      </c>
      <c r="V81" s="9">
        <f t="shared" si="2"/>
        <v>2.6301999999999999</v>
      </c>
      <c r="W81" s="41">
        <f>MAX(prooved_differences_log2_sql_export_V2__4[[#This Row],[mouse_zeiler_et_al_2014_log2]:[malmstroem_et_al_2016_log2]])</f>
        <v>4.4235343340000002</v>
      </c>
      <c r="X81" s="45">
        <f>IF(prooved_differences_log2_sql_export_V2__4[[#This Row],[Human Transcriptom]]&gt;prooved_differences_log2_sql_export_V2__4[[#This Row],[Mouse Transciptom]],1,-1)</f>
        <v>1</v>
      </c>
      <c r="Y81" s="17">
        <f>IF(prooved_differences_log2_sql_export_V2__4[[#This Row],[Max Human Proteom]]&gt;prooved_differences_log2_sql_export_V2__4[[#This Row],[Max Mouse Proteom]],1,-1)</f>
        <v>-1</v>
      </c>
      <c r="Z81" s="10">
        <f>IF(prooved_differences_log2_sql_export_V2__4[[#This Row],[Compare Transcriptomic]]=prooved_differences_log2_sql_export_V2__4[[#This Row],[Compare Proteomic]],1,-1)</f>
        <v>-1</v>
      </c>
      <c r="AA81" s="10">
        <v>0</v>
      </c>
      <c r="AB81" s="33">
        <v>0.19499239662894485</v>
      </c>
      <c r="AC81" s="9">
        <f>SUM(prooved_differences_log2_sql_export_V2__4[[#This Row],[Matching Tendency]:[Matching delta]])</f>
        <v>-0.80500760337105515</v>
      </c>
      <c r="AD81" s="44">
        <f>SUM(prooved_differences_log2_sql_export_V2__4[Sum Matching Tendency, Clear Evidence, delta])</f>
        <v>57.908645427357079</v>
      </c>
      <c r="AE81" s="6">
        <f>prooved_differences_log2_sql_export_V2__4[[#This Row],[Human Transcriptom]]-prooved_differences_log2_sql_export_V2__4[[#This Row],[Mouse Transciptom]]</f>
        <v>2.08</v>
      </c>
      <c r="AF81" s="6">
        <f>prooved_differences_log2_sql_export_V2__4[[#This Row],[Max Human Proteom]]-prooved_differences_log2_sql_export_V2__4[[#This Row],[Max Mouse Proteom]]</f>
        <v>-1.7933343340000003</v>
      </c>
      <c r="AG81" s="51">
        <f>ABS(prooved_differences_log2_sql_export_V2__4[[#This Row],[delta Human and Mouse Transcriptom]]-prooved_differences_log2_sql_export_V2__4[[#This Row],[delta Human and Mouse Proteom]])</f>
        <v>3.8733343340000004</v>
      </c>
      <c r="AH81" s="10">
        <f>(1-(prooved_differences_log2_sql_export_V2__4[[#This Row],[ABS(delta Transcriptom  - delta Proteom)]]/prooved_differences_log2_sql_export_V2__4[[#This Row],[Max(ABS(delta transcriptom -Proteom]]))*2-1</f>
        <v>0.19499239662894485</v>
      </c>
      <c r="AI81" s="27">
        <v>9.6231000000000009</v>
      </c>
      <c r="AJ81" s="76"/>
    </row>
    <row r="82" spans="1:36" ht="15" customHeight="1" x14ac:dyDescent="0.25">
      <c r="A82" s="26" t="s">
        <v>129</v>
      </c>
      <c r="B82" s="66" t="s">
        <v>146</v>
      </c>
      <c r="C82" s="66">
        <v>0</v>
      </c>
      <c r="D82" s="66">
        <v>2</v>
      </c>
      <c r="E82" s="66">
        <v>110.33</v>
      </c>
      <c r="F82" s="20">
        <v>6.42</v>
      </c>
      <c r="G82" s="10">
        <v>1</v>
      </c>
      <c r="H82" s="10">
        <v>1.585</v>
      </c>
      <c r="I82" s="10">
        <v>1</v>
      </c>
      <c r="J82" s="10">
        <v>1.071</v>
      </c>
      <c r="K82" s="10">
        <v>0.43059999999999998</v>
      </c>
      <c r="L82" s="10">
        <v>0.71619999999999995</v>
      </c>
      <c r="M82" s="10">
        <v>-0.80740000000000001</v>
      </c>
      <c r="N82" s="25">
        <v>1.1825000000000001</v>
      </c>
      <c r="O82" s="9">
        <v>3.95</v>
      </c>
      <c r="P82" s="10">
        <v>2.44</v>
      </c>
      <c r="Q82" s="10">
        <v>3.6516419349999998</v>
      </c>
      <c r="R82" s="10">
        <v>-100</v>
      </c>
      <c r="S82" s="10">
        <v>-100</v>
      </c>
      <c r="T82" s="9">
        <v>6.42</v>
      </c>
      <c r="U82" s="9">
        <v>3.95</v>
      </c>
      <c r="V82" s="9">
        <f t="shared" si="2"/>
        <v>1.585</v>
      </c>
      <c r="W82" s="41">
        <f>MAX(prooved_differences_log2_sql_export_V2__4[[#This Row],[mouse_zeiler_et_al_2014_log2]:[malmstroem_et_al_2016_log2]])</f>
        <v>3.6516419349999998</v>
      </c>
      <c r="X82" s="43">
        <f>IF(prooved_differences_log2_sql_export_V2__4[[#This Row],[Human Transcriptom]]&gt;prooved_differences_log2_sql_export_V2__4[[#This Row],[Mouse Transciptom]],1,-1)</f>
        <v>1</v>
      </c>
      <c r="Y82" s="10">
        <f>IF(prooved_differences_log2_sql_export_V2__4[[#This Row],[Max Human Proteom]]&gt;prooved_differences_log2_sql_export_V2__4[[#This Row],[Max Mouse Proteom]],1,-1)</f>
        <v>-1</v>
      </c>
      <c r="Z82" s="10">
        <f>IF(prooved_differences_log2_sql_export_V2__4[[#This Row],[Compare Transcriptomic]]=prooved_differences_log2_sql_export_V2__4[[#This Row],[Compare Proteomic]],1,-1)</f>
        <v>-1</v>
      </c>
      <c r="AA82" s="10">
        <v>0</v>
      </c>
      <c r="AB82" s="10">
        <v>5.7135032370026373E-2</v>
      </c>
      <c r="AC82" s="9">
        <f>SUM(prooved_differences_log2_sql_export_V2__4[[#This Row],[Matching Tendency]:[Matching delta]])</f>
        <v>-0.94286496762997363</v>
      </c>
      <c r="AD82" s="44">
        <f>SUM(prooved_differences_log2_sql_export_V2__4[Sum Matching Tendency, Clear Evidence, delta])</f>
        <v>57.908645427357079</v>
      </c>
      <c r="AE82" s="6">
        <f>prooved_differences_log2_sql_export_V2__4[[#This Row],[Human Transcriptom]]-prooved_differences_log2_sql_export_V2__4[[#This Row],[Mouse Transciptom]]</f>
        <v>2.4699999999999998</v>
      </c>
      <c r="AF82" s="51">
        <f>prooved_differences_log2_sql_export_V2__4[[#This Row],[Max Human Proteom]]-prooved_differences_log2_sql_export_V2__4[[#This Row],[Max Mouse Proteom]]</f>
        <v>-2.0666419349999998</v>
      </c>
      <c r="AG82" s="66">
        <f>ABS(prooved_differences_log2_sql_export_V2__4[[#This Row],[delta Human and Mouse Transcriptom]]-prooved_differences_log2_sql_export_V2__4[[#This Row],[delta Human and Mouse Proteom]])</f>
        <v>4.5366419349999996</v>
      </c>
      <c r="AH82" s="10">
        <f>(1-(prooved_differences_log2_sql_export_V2__4[[#This Row],[ABS(delta Transcriptom  - delta Proteom)]]/prooved_differences_log2_sql_export_V2__4[[#This Row],[Max(ABS(delta transcriptom -Proteom]]))*2-1</f>
        <v>5.7135032370026373E-2</v>
      </c>
      <c r="AI82" s="27">
        <v>9.6231000000000009</v>
      </c>
      <c r="AJ82" s="75"/>
    </row>
    <row r="83" spans="1:36" x14ac:dyDescent="0.25">
      <c r="A83" s="16" t="s">
        <v>124</v>
      </c>
      <c r="B83" s="16" t="s">
        <v>140</v>
      </c>
      <c r="C83" s="16">
        <v>0</v>
      </c>
      <c r="D83" s="16">
        <v>2</v>
      </c>
      <c r="E83" s="16">
        <v>340.89</v>
      </c>
      <c r="F83" s="21">
        <v>7.64</v>
      </c>
      <c r="G83" s="17">
        <v>1</v>
      </c>
      <c r="H83" s="17">
        <v>4.1447000000000003</v>
      </c>
      <c r="I83" s="17">
        <v>1</v>
      </c>
      <c r="J83" s="17">
        <v>6.0087999999999999</v>
      </c>
      <c r="K83" s="17">
        <v>5.8697999999999997</v>
      </c>
      <c r="L83" s="17">
        <v>4.5720000000000001</v>
      </c>
      <c r="M83" s="17">
        <v>1.585</v>
      </c>
      <c r="N83" s="18">
        <v>4.202</v>
      </c>
      <c r="O83" s="15">
        <v>3.77</v>
      </c>
      <c r="P83" s="17">
        <v>6.84</v>
      </c>
      <c r="Q83" s="17">
        <v>-3.4096349190000002</v>
      </c>
      <c r="R83" s="17">
        <v>-100</v>
      </c>
      <c r="S83" s="17">
        <v>5.9670661110000003</v>
      </c>
      <c r="T83" s="15">
        <v>7.64</v>
      </c>
      <c r="U83" s="15">
        <v>3.77</v>
      </c>
      <c r="V83" s="9">
        <f t="shared" si="2"/>
        <v>6.0087999999999999</v>
      </c>
      <c r="W83" s="41">
        <f>MAX(prooved_differences_log2_sql_export_V2__4[[#This Row],[mouse_zeiler_et_al_2014_log2]:[malmstroem_et_al_2016_log2]])</f>
        <v>6.84</v>
      </c>
      <c r="X83" s="45">
        <f>IF(prooved_differences_log2_sql_export_V2__4[[#This Row],[Human Transcriptom]]&gt;prooved_differences_log2_sql_export_V2__4[[#This Row],[Mouse Transciptom]],1,-1)</f>
        <v>1</v>
      </c>
      <c r="Y83" s="17">
        <f>IF(prooved_differences_log2_sql_export_V2__4[[#This Row],[Max Human Proteom]]&gt;prooved_differences_log2_sql_export_V2__4[[#This Row],[Max Mouse Proteom]],1,-1)</f>
        <v>-1</v>
      </c>
      <c r="Z83" s="10">
        <f>IF(prooved_differences_log2_sql_export_V2__4[[#This Row],[Compare Transcriptomic]]=prooved_differences_log2_sql_export_V2__4[[#This Row],[Compare Proteomic]],1,-1)</f>
        <v>-1</v>
      </c>
      <c r="AA83" s="10">
        <v>0</v>
      </c>
      <c r="AB83" s="10">
        <v>2.2934397439494658E-2</v>
      </c>
      <c r="AC83" s="23">
        <f>SUM(prooved_differences_log2_sql_export_V2__4[[#This Row],[Matching Tendency]:[Matching delta]])</f>
        <v>-0.97706560256050534</v>
      </c>
      <c r="AD83" s="44">
        <f>SUM(prooved_differences_log2_sql_export_V2__4[Sum Matching Tendency, Clear Evidence, delta])</f>
        <v>57.908645427357079</v>
      </c>
      <c r="AE83" s="6">
        <f>prooved_differences_log2_sql_export_V2__4[[#This Row],[Human Transcriptom]]-prooved_differences_log2_sql_export_V2__4[[#This Row],[Mouse Transciptom]]</f>
        <v>3.8699999999999997</v>
      </c>
      <c r="AF83" s="6">
        <f>prooved_differences_log2_sql_export_V2__4[[#This Row],[Max Human Proteom]]-prooved_differences_log2_sql_export_V2__4[[#This Row],[Max Mouse Proteom]]</f>
        <v>-0.83119999999999994</v>
      </c>
      <c r="AG83" s="66">
        <f>ABS(prooved_differences_log2_sql_export_V2__4[[#This Row],[delta Human and Mouse Transcriptom]]-prooved_differences_log2_sql_export_V2__4[[#This Row],[delta Human and Mouse Proteom]])</f>
        <v>4.7012</v>
      </c>
      <c r="AH83" s="10">
        <f>(1-(prooved_differences_log2_sql_export_V2__4[[#This Row],[ABS(delta Transcriptom  - delta Proteom)]]/prooved_differences_log2_sql_export_V2__4[[#This Row],[Max(ABS(delta transcriptom -Proteom]]))*2-1</f>
        <v>2.2934397439494658E-2</v>
      </c>
      <c r="AI83" s="27">
        <v>9.6231000000000009</v>
      </c>
      <c r="AJ83" s="75"/>
    </row>
    <row r="84" spans="1:36" s="5" customFormat="1" x14ac:dyDescent="0.25">
      <c r="A84" s="59" t="s">
        <v>77</v>
      </c>
      <c r="B84" s="4" t="s">
        <v>78</v>
      </c>
      <c r="C84" s="4">
        <v>0</v>
      </c>
      <c r="D84" s="4">
        <v>0</v>
      </c>
      <c r="E84" s="4">
        <v>5.8535000000000004</v>
      </c>
      <c r="F84" s="20">
        <v>1.57</v>
      </c>
      <c r="G84" s="6">
        <v>1</v>
      </c>
      <c r="H84" s="6">
        <v>-100</v>
      </c>
      <c r="I84" s="6">
        <v>-1</v>
      </c>
      <c r="J84" s="6">
        <v>-100</v>
      </c>
      <c r="K84" s="6">
        <v>-100</v>
      </c>
      <c r="L84" s="6">
        <v>-100</v>
      </c>
      <c r="M84" s="6">
        <v>-100</v>
      </c>
      <c r="N84" s="18">
        <v>-100</v>
      </c>
      <c r="O84" s="8">
        <v>-100</v>
      </c>
      <c r="P84" s="6">
        <v>-100</v>
      </c>
      <c r="Q84" s="6">
        <v>-100</v>
      </c>
      <c r="R84" s="6">
        <v>-100</v>
      </c>
      <c r="S84" s="6">
        <v>-100</v>
      </c>
      <c r="T84" s="9">
        <v>1.57</v>
      </c>
      <c r="U84" s="23">
        <v>-100</v>
      </c>
      <c r="V84" s="9">
        <f t="shared" si="2"/>
        <v>-100</v>
      </c>
      <c r="W84" s="41">
        <f>MAX(prooved_differences_log2_sql_export_V2__4[[#This Row],[mouse_zeiler_et_al_2014_log2]:[malmstroem_et_al_2016_log2]])</f>
        <v>-100</v>
      </c>
      <c r="X84" s="43">
        <f>IF(prooved_differences_log2_sql_export_V2__4[[#This Row],[Human Transcriptom]]&gt;prooved_differences_log2_sql_export_V2__4[[#This Row],[Mouse Transciptom]],1,-1)</f>
        <v>1</v>
      </c>
      <c r="Y84" s="10">
        <f>IF(prooved_differences_log2_sql_export_V2__4[[#This Row],[Max Human Proteom]]&gt;prooved_differences_log2_sql_export_V2__4[[#This Row],[Max Mouse Proteom]],1,-1)</f>
        <v>-1</v>
      </c>
      <c r="Z84" s="10">
        <v>0</v>
      </c>
      <c r="AA84" s="10">
        <v>-1</v>
      </c>
      <c r="AB84" s="10">
        <v>0</v>
      </c>
      <c r="AC84" s="9">
        <f>SUM(prooved_differences_log2_sql_export_V2__4[[#This Row],[Matching Tendency]:[Matching delta]])</f>
        <v>-1</v>
      </c>
      <c r="AD84" s="44">
        <f>SUM(prooved_differences_log2_sql_export_V2__4[Sum Matching Tendency, Clear Evidence, delta])</f>
        <v>57.908645427357079</v>
      </c>
      <c r="AE84" s="6"/>
      <c r="AF84" s="51"/>
      <c r="AG84" s="27"/>
      <c r="AH84" s="27"/>
      <c r="AI84" s="27"/>
      <c r="AJ84" s="76"/>
    </row>
    <row r="85" spans="1:36" s="5" customFormat="1" x14ac:dyDescent="0.25">
      <c r="A85" s="59" t="s">
        <v>87</v>
      </c>
      <c r="B85" s="4" t="s">
        <v>88</v>
      </c>
      <c r="C85" s="4">
        <v>0</v>
      </c>
      <c r="D85" s="4">
        <v>0</v>
      </c>
      <c r="E85" s="4">
        <v>0.8387</v>
      </c>
      <c r="F85" s="20">
        <v>-1.23</v>
      </c>
      <c r="G85" s="66">
        <v>1</v>
      </c>
      <c r="H85" s="66">
        <v>-100</v>
      </c>
      <c r="I85" s="66">
        <v>-1</v>
      </c>
      <c r="J85" s="66">
        <v>-100</v>
      </c>
      <c r="K85" s="66">
        <v>-100</v>
      </c>
      <c r="L85" s="66">
        <v>-100</v>
      </c>
      <c r="M85" s="66">
        <v>-100</v>
      </c>
      <c r="N85" s="18">
        <v>-100</v>
      </c>
      <c r="O85" s="8">
        <v>-100</v>
      </c>
      <c r="P85" s="66">
        <v>-100</v>
      </c>
      <c r="Q85" s="66">
        <v>-100</v>
      </c>
      <c r="R85" s="66">
        <v>-100</v>
      </c>
      <c r="S85" s="66">
        <v>-100</v>
      </c>
      <c r="T85" s="9">
        <v>-1.23</v>
      </c>
      <c r="U85" s="23">
        <v>-100</v>
      </c>
      <c r="V85" s="9">
        <f t="shared" si="2"/>
        <v>-100</v>
      </c>
      <c r="W85" s="41">
        <f>MAX(prooved_differences_log2_sql_export_V2__4[[#This Row],[mouse_zeiler_et_al_2014_log2]:[malmstroem_et_al_2016_log2]])</f>
        <v>-100</v>
      </c>
      <c r="X85" s="43">
        <f>IF(prooved_differences_log2_sql_export_V2__4[[#This Row],[Human Transcriptom]]&gt;prooved_differences_log2_sql_export_V2__4[[#This Row],[Mouse Transciptom]],1,-1)</f>
        <v>1</v>
      </c>
      <c r="Y85" s="10">
        <f>IF(prooved_differences_log2_sql_export_V2__4[[#This Row],[Max Human Proteom]]&gt;prooved_differences_log2_sql_export_V2__4[[#This Row],[Max Mouse Proteom]],1,-1)</f>
        <v>-1</v>
      </c>
      <c r="Z85" s="10">
        <v>0</v>
      </c>
      <c r="AA85" s="10">
        <v>-1</v>
      </c>
      <c r="AB85" s="10">
        <v>0</v>
      </c>
      <c r="AC85" s="9">
        <f>SUM(prooved_differences_log2_sql_export_V2__4[[#This Row],[Matching Tendency]:[Matching delta]])</f>
        <v>-1</v>
      </c>
      <c r="AD85" s="44">
        <f>SUM(prooved_differences_log2_sql_export_V2__4[Sum Matching Tendency, Clear Evidence, delta])</f>
        <v>57.908645427357079</v>
      </c>
      <c r="AE85" s="6"/>
      <c r="AF85" s="6"/>
      <c r="AG85" s="27"/>
      <c r="AH85" s="27"/>
      <c r="AI85" s="27"/>
      <c r="AJ85" s="76"/>
    </row>
    <row r="86" spans="1:36" s="5" customFormat="1" x14ac:dyDescent="0.25">
      <c r="A86" s="59" t="s">
        <v>79</v>
      </c>
      <c r="B86" s="4" t="s">
        <v>223</v>
      </c>
      <c r="C86" s="4">
        <v>0</v>
      </c>
      <c r="D86" s="4">
        <v>1</v>
      </c>
      <c r="E86" s="4">
        <v>5.7946999999999997</v>
      </c>
      <c r="F86" s="20">
        <v>1.55</v>
      </c>
      <c r="G86" s="51">
        <v>-1</v>
      </c>
      <c r="H86" s="51">
        <v>-100</v>
      </c>
      <c r="I86" s="51">
        <v>-1</v>
      </c>
      <c r="J86" s="51">
        <v>-100</v>
      </c>
      <c r="K86" s="51">
        <v>-100</v>
      </c>
      <c r="L86" s="51">
        <v>-100</v>
      </c>
      <c r="M86" s="51">
        <v>-100</v>
      </c>
      <c r="N86" s="18">
        <v>-100</v>
      </c>
      <c r="O86" s="8">
        <v>-100</v>
      </c>
      <c r="P86" s="51">
        <v>-100</v>
      </c>
      <c r="Q86" s="51">
        <v>-100</v>
      </c>
      <c r="R86" s="51">
        <v>-100</v>
      </c>
      <c r="S86" s="51">
        <v>-100</v>
      </c>
      <c r="T86" s="9">
        <v>1.55</v>
      </c>
      <c r="U86" s="23">
        <v>-100</v>
      </c>
      <c r="V86" s="9">
        <f t="shared" si="2"/>
        <v>-100</v>
      </c>
      <c r="W86" s="41">
        <f>MAX(prooved_differences_log2_sql_export_V2__4[[#This Row],[mouse_zeiler_et_al_2014_log2]:[malmstroem_et_al_2016_log2]])</f>
        <v>-100</v>
      </c>
      <c r="X86" s="43">
        <f>IF(prooved_differences_log2_sql_export_V2__4[[#This Row],[Human Transcriptom]]&gt;prooved_differences_log2_sql_export_V2__4[[#This Row],[Mouse Transciptom]],1,-1)</f>
        <v>1</v>
      </c>
      <c r="Y86" s="10">
        <f>IF(prooved_differences_log2_sql_export_V2__4[[#This Row],[Max Human Proteom]]&gt;prooved_differences_log2_sql_export_V2__4[[#This Row],[Max Mouse Proteom]],1,-1)</f>
        <v>-1</v>
      </c>
      <c r="Z86" s="10">
        <v>0</v>
      </c>
      <c r="AA86" s="10">
        <v>-1</v>
      </c>
      <c r="AB86" s="10">
        <v>0</v>
      </c>
      <c r="AC86" s="9">
        <f>SUM(prooved_differences_log2_sql_export_V2__4[[#This Row],[Matching Tendency]:[Matching delta]])</f>
        <v>-1</v>
      </c>
      <c r="AD86" s="44">
        <f>SUM(prooved_differences_log2_sql_export_V2__4[Sum Matching Tendency, Clear Evidence, delta])</f>
        <v>57.908645427357079</v>
      </c>
      <c r="AE86" s="6"/>
      <c r="AF86" s="6"/>
      <c r="AG86" s="27"/>
      <c r="AH86" s="27"/>
      <c r="AI86" s="27"/>
    </row>
    <row r="87" spans="1:36" x14ac:dyDescent="0.25">
      <c r="A87" s="10" t="s">
        <v>93</v>
      </c>
      <c r="B87" s="10" t="s">
        <v>221</v>
      </c>
      <c r="C87" s="10">
        <v>1</v>
      </c>
      <c r="D87" s="10">
        <v>1</v>
      </c>
      <c r="E87" s="10">
        <v>0.33660000000000001</v>
      </c>
      <c r="F87" s="22">
        <v>-2.5499999999999998</v>
      </c>
      <c r="G87" s="10">
        <v>1</v>
      </c>
      <c r="H87" s="10">
        <v>-100</v>
      </c>
      <c r="I87" s="10">
        <v>-1</v>
      </c>
      <c r="J87" s="10">
        <v>-100</v>
      </c>
      <c r="K87" s="10">
        <v>-100</v>
      </c>
      <c r="L87" s="10">
        <v>-100</v>
      </c>
      <c r="M87" s="10">
        <v>-100</v>
      </c>
      <c r="N87" s="31">
        <v>-100</v>
      </c>
      <c r="O87" s="9">
        <v>-100</v>
      </c>
      <c r="P87" s="10">
        <v>-100</v>
      </c>
      <c r="Q87" s="10">
        <v>-100</v>
      </c>
      <c r="R87" s="10">
        <v>-100</v>
      </c>
      <c r="S87" s="10">
        <v>-100</v>
      </c>
      <c r="T87" s="9">
        <v>-2.5499999999999998</v>
      </c>
      <c r="U87" s="9">
        <v>-100</v>
      </c>
      <c r="V87" s="9">
        <f t="shared" si="2"/>
        <v>-100</v>
      </c>
      <c r="W87" s="41">
        <f>MAX(prooved_differences_log2_sql_export_V2__4[[#This Row],[mouse_zeiler_et_al_2014_log2]:[malmstroem_et_al_2016_log2]])</f>
        <v>-100</v>
      </c>
      <c r="X87" s="43">
        <f>IF(prooved_differences_log2_sql_export_V2__4[[#This Row],[Human Transcriptom]]&gt;prooved_differences_log2_sql_export_V2__4[[#This Row],[Mouse Transciptom]],1,-1)</f>
        <v>1</v>
      </c>
      <c r="Y87" s="10">
        <f>IF(prooved_differences_log2_sql_export_V2__4[[#This Row],[Max Human Proteom]]&gt;prooved_differences_log2_sql_export_V2__4[[#This Row],[Max Mouse Proteom]],1,-1)</f>
        <v>-1</v>
      </c>
      <c r="Z87" s="10">
        <v>0</v>
      </c>
      <c r="AA87" s="33">
        <v>-1</v>
      </c>
      <c r="AB87" s="10">
        <v>0</v>
      </c>
      <c r="AC87" s="9">
        <f>SUM(prooved_differences_log2_sql_export_V2__4[[#This Row],[Matching Tendency]:[Matching delta]])</f>
        <v>-1</v>
      </c>
      <c r="AD87" s="44">
        <f>SUM(prooved_differences_log2_sql_export_V2__4[Sum Matching Tendency, Clear Evidence, delta])</f>
        <v>57.908645427357079</v>
      </c>
      <c r="AE87" s="6"/>
      <c r="AF87" s="66"/>
      <c r="AG87" s="27"/>
      <c r="AH87" s="27"/>
      <c r="AI87" s="27"/>
    </row>
    <row r="88" spans="1:36" x14ac:dyDescent="0.25">
      <c r="A88" s="58" t="s">
        <v>126</v>
      </c>
      <c r="B88" s="26" t="s">
        <v>142</v>
      </c>
      <c r="C88" s="26">
        <v>0</v>
      </c>
      <c r="D88" s="26">
        <v>2</v>
      </c>
      <c r="E88" s="26">
        <v>237.72</v>
      </c>
      <c r="F88" s="20">
        <v>7</v>
      </c>
      <c r="G88" s="26">
        <v>-1</v>
      </c>
      <c r="H88" s="26">
        <v>-100</v>
      </c>
      <c r="I88" s="26">
        <v>-1</v>
      </c>
      <c r="J88" s="26">
        <v>-100</v>
      </c>
      <c r="K88" s="26">
        <v>-100</v>
      </c>
      <c r="L88" s="26">
        <v>-100</v>
      </c>
      <c r="M88" s="26">
        <v>-100</v>
      </c>
      <c r="N88" s="35">
        <v>-100</v>
      </c>
      <c r="O88" s="23">
        <v>1.87</v>
      </c>
      <c r="P88" s="26">
        <v>-100</v>
      </c>
      <c r="Q88" s="26">
        <v>-100</v>
      </c>
      <c r="R88" s="26">
        <v>-100</v>
      </c>
      <c r="S88" s="26">
        <v>-100</v>
      </c>
      <c r="T88" s="23">
        <v>7</v>
      </c>
      <c r="U88" s="23">
        <v>1.87</v>
      </c>
      <c r="V88" s="23">
        <f t="shared" si="2"/>
        <v>-100</v>
      </c>
      <c r="W88" s="41">
        <f>MAX(prooved_differences_log2_sql_export_V2__4[[#This Row],[mouse_zeiler_et_al_2014_log2]:[malmstroem_et_al_2016_log2]])</f>
        <v>-100</v>
      </c>
      <c r="X88" s="46">
        <f>IF(prooved_differences_log2_sql_export_V2__4[[#This Row],[Human Transcriptom]]&gt;prooved_differences_log2_sql_export_V2__4[[#This Row],[Mouse Transciptom]],1,-1)</f>
        <v>1</v>
      </c>
      <c r="Y88" s="16">
        <f>IF(prooved_differences_log2_sql_export_V2__4[[#This Row],[Max Human Proteom]]&gt;prooved_differences_log2_sql_export_V2__4[[#This Row],[Max Mouse Proteom]],1,-1)</f>
        <v>-1</v>
      </c>
      <c r="Z88" s="26">
        <v>0</v>
      </c>
      <c r="AA88" s="10">
        <v>-1</v>
      </c>
      <c r="AB88" s="10">
        <v>0</v>
      </c>
      <c r="AC88" s="23">
        <f>SUM(prooved_differences_log2_sql_export_V2__4[[#This Row],[Matching Tendency]:[Matching delta]])</f>
        <v>-1</v>
      </c>
      <c r="AD88" s="44">
        <f>SUM(prooved_differences_log2_sql_export_V2__4[Sum Matching Tendency, Clear Evidence, delta])</f>
        <v>57.908645427357079</v>
      </c>
      <c r="AE88" s="6"/>
      <c r="AF88" s="6"/>
      <c r="AG88" s="27"/>
      <c r="AH88" s="10"/>
      <c r="AI88" s="27"/>
    </row>
    <row r="89" spans="1:36" s="5" customFormat="1" x14ac:dyDescent="0.25">
      <c r="A89" s="10" t="s">
        <v>91</v>
      </c>
      <c r="B89" s="10" t="s">
        <v>92</v>
      </c>
      <c r="C89" s="10">
        <v>1</v>
      </c>
      <c r="D89" s="10">
        <v>3</v>
      </c>
      <c r="E89" s="10">
        <v>0.42409999999999998</v>
      </c>
      <c r="F89" s="22">
        <v>-2.2200000000000002</v>
      </c>
      <c r="G89" s="10">
        <v>-1</v>
      </c>
      <c r="H89" s="10">
        <v>-100</v>
      </c>
      <c r="I89" s="10">
        <v>-1</v>
      </c>
      <c r="J89" s="10">
        <v>-100</v>
      </c>
      <c r="K89" s="10">
        <v>-100</v>
      </c>
      <c r="L89" s="10">
        <v>-100</v>
      </c>
      <c r="M89" s="10">
        <v>-100</v>
      </c>
      <c r="N89" s="31">
        <v>-100</v>
      </c>
      <c r="O89" s="9">
        <v>-100</v>
      </c>
      <c r="P89" s="10">
        <v>-100</v>
      </c>
      <c r="Q89" s="10">
        <v>-100</v>
      </c>
      <c r="R89" s="10">
        <v>-100</v>
      </c>
      <c r="S89" s="10">
        <v>-100</v>
      </c>
      <c r="T89" s="9">
        <v>-2.2200000000000002</v>
      </c>
      <c r="U89" s="9">
        <v>-100</v>
      </c>
      <c r="V89" s="9">
        <f t="shared" si="2"/>
        <v>-100</v>
      </c>
      <c r="W89" s="41">
        <f>MAX(prooved_differences_log2_sql_export_V2__4[[#This Row],[mouse_zeiler_et_al_2014_log2]:[malmstroem_et_al_2016_log2]])</f>
        <v>-100</v>
      </c>
      <c r="X89" s="43">
        <f>IF(prooved_differences_log2_sql_export_V2__4[[#This Row],[Human Transcriptom]]&gt;prooved_differences_log2_sql_export_V2__4[[#This Row],[Mouse Transciptom]],1,-1)</f>
        <v>1</v>
      </c>
      <c r="Y89" s="10">
        <f>IF(prooved_differences_log2_sql_export_V2__4[[#This Row],[Max Human Proteom]]&gt;prooved_differences_log2_sql_export_V2__4[[#This Row],[Max Mouse Proteom]],1,-1)</f>
        <v>-1</v>
      </c>
      <c r="Z89" s="10">
        <v>0</v>
      </c>
      <c r="AA89" s="37">
        <v>-1</v>
      </c>
      <c r="AB89" s="10">
        <v>0</v>
      </c>
      <c r="AC89" s="9">
        <f>SUM(prooved_differences_log2_sql_export_V2__4[[#This Row],[Matching Tendency]:[Matching delta]])</f>
        <v>-1</v>
      </c>
      <c r="AD89" s="44">
        <f>SUM(prooved_differences_log2_sql_export_V2__4[Sum Matching Tendency, Clear Evidence, delta])</f>
        <v>57.908645427357079</v>
      </c>
      <c r="AE89" s="6"/>
      <c r="AF89" s="6"/>
      <c r="AG89" s="27"/>
      <c r="AH89" s="27"/>
      <c r="AI89" s="27"/>
    </row>
    <row r="90" spans="1:36" s="13" customFormat="1" x14ac:dyDescent="0.25">
      <c r="A90" s="10" t="s">
        <v>94</v>
      </c>
      <c r="B90" s="10" t="s">
        <v>95</v>
      </c>
      <c r="C90" s="10">
        <v>1</v>
      </c>
      <c r="D90" s="66">
        <v>3</v>
      </c>
      <c r="E90" s="66">
        <v>0</v>
      </c>
      <c r="F90" s="20">
        <v>-100</v>
      </c>
      <c r="G90" s="66">
        <v>1</v>
      </c>
      <c r="H90" s="66">
        <v>-100</v>
      </c>
      <c r="I90" s="66">
        <v>-1</v>
      </c>
      <c r="J90" s="66">
        <v>0.37530000000000002</v>
      </c>
      <c r="K90" s="66">
        <v>3.6413000000000002</v>
      </c>
      <c r="L90" s="66">
        <v>-100</v>
      </c>
      <c r="M90" s="66">
        <v>9.9500000000000005E-2</v>
      </c>
      <c r="N90" s="18">
        <v>-0.86099999999999999</v>
      </c>
      <c r="O90" s="8">
        <v>-100</v>
      </c>
      <c r="P90" s="66">
        <v>-100</v>
      </c>
      <c r="Q90" s="66">
        <v>-100</v>
      </c>
      <c r="R90" s="66">
        <v>-100</v>
      </c>
      <c r="S90" s="66">
        <v>-100</v>
      </c>
      <c r="T90" s="9">
        <v>-100</v>
      </c>
      <c r="U90" s="23">
        <v>-100</v>
      </c>
      <c r="V90" s="9">
        <f t="shared" si="2"/>
        <v>3.6413000000000002</v>
      </c>
      <c r="W90" s="41">
        <f>MAX(prooved_differences_log2_sql_export_V2__4[[#This Row],[mouse_zeiler_et_al_2014_log2]:[malmstroem_et_al_2016_log2]])</f>
        <v>-100</v>
      </c>
      <c r="X90" s="43">
        <f>IF(prooved_differences_log2_sql_export_V2__4[[#This Row],[Human Transcriptom]]&gt;prooved_differences_log2_sql_export_V2__4[[#This Row],[Mouse Transciptom]],1,-1)</f>
        <v>-1</v>
      </c>
      <c r="Y90" s="10">
        <f>IF(prooved_differences_log2_sql_export_V2__4[[#This Row],[Max Human Proteom]]&gt;prooved_differences_log2_sql_export_V2__4[[#This Row],[Max Mouse Proteom]],1,-1)</f>
        <v>1</v>
      </c>
      <c r="Z90" s="33">
        <v>0</v>
      </c>
      <c r="AA90" s="33">
        <v>-1</v>
      </c>
      <c r="AB90" s="10">
        <v>0</v>
      </c>
      <c r="AC90" s="9">
        <f>SUM(prooved_differences_log2_sql_export_V2__4[[#This Row],[Matching Tendency]:[Matching delta]])</f>
        <v>-1</v>
      </c>
      <c r="AD90" s="44">
        <f>SUM(prooved_differences_log2_sql_export_V2__4[Sum Matching Tendency, Clear Evidence, delta])</f>
        <v>57.908645427357079</v>
      </c>
      <c r="AE90" s="6"/>
      <c r="AF90" s="6"/>
      <c r="AG90" s="27"/>
      <c r="AH90" s="10"/>
      <c r="AI90" s="27"/>
    </row>
    <row r="91" spans="1:36" s="36" customFormat="1" x14ac:dyDescent="0.25">
      <c r="A91" s="4" t="s">
        <v>67</v>
      </c>
      <c r="B91" s="4" t="s">
        <v>230</v>
      </c>
      <c r="C91" s="4">
        <v>0</v>
      </c>
      <c r="D91" s="4">
        <v>0</v>
      </c>
      <c r="E91" s="4">
        <v>32.973999999999997</v>
      </c>
      <c r="F91" s="20">
        <v>4.59</v>
      </c>
      <c r="G91" s="51">
        <v>1</v>
      </c>
      <c r="H91" s="51">
        <v>3.6438999999999999</v>
      </c>
      <c r="I91" s="51">
        <v>1</v>
      </c>
      <c r="J91" s="51">
        <v>4.0038999999999998</v>
      </c>
      <c r="K91" s="51">
        <v>4.7431999999999999</v>
      </c>
      <c r="L91" s="51">
        <v>3.3725999999999998</v>
      </c>
      <c r="M91" s="51">
        <v>1.3626</v>
      </c>
      <c r="N91" s="18">
        <v>2.2757999999999998</v>
      </c>
      <c r="O91" s="8">
        <v>1.92</v>
      </c>
      <c r="P91" s="51">
        <v>4.55</v>
      </c>
      <c r="Q91" s="51">
        <v>7.1304953480000002</v>
      </c>
      <c r="R91" s="51">
        <v>-100</v>
      </c>
      <c r="S91" s="51">
        <v>2.662965013</v>
      </c>
      <c r="T91" s="9">
        <v>4.59</v>
      </c>
      <c r="U91" s="23">
        <v>1.92</v>
      </c>
      <c r="V91" s="9">
        <f t="shared" si="2"/>
        <v>4.7431999999999999</v>
      </c>
      <c r="W91" s="41">
        <f>MAX(prooved_differences_log2_sql_export_V2__4[[#This Row],[mouse_zeiler_et_al_2014_log2]:[malmstroem_et_al_2016_log2]])</f>
        <v>7.1304953480000002</v>
      </c>
      <c r="X91" s="43">
        <f>IF(prooved_differences_log2_sql_export_V2__4[[#This Row],[Human Transcriptom]]&gt;prooved_differences_log2_sql_export_V2__4[[#This Row],[Mouse Transciptom]],1,-1)</f>
        <v>1</v>
      </c>
      <c r="Y91" s="10">
        <f>IF(prooved_differences_log2_sql_export_V2__4[[#This Row],[Max Human Proteom]]&gt;prooved_differences_log2_sql_export_V2__4[[#This Row],[Max Mouse Proteom]],1,-1)</f>
        <v>-1</v>
      </c>
      <c r="Z91" s="10">
        <f>IF(prooved_differences_log2_sql_export_V2__4[[#This Row],[Compare Transcriptomic]]=prooved_differences_log2_sql_export_V2__4[[#This Row],[Compare Proteomic]],1,-1)</f>
        <v>-1</v>
      </c>
      <c r="AA91" s="10">
        <v>0</v>
      </c>
      <c r="AB91" s="10">
        <v>-5.1074050565826035E-2</v>
      </c>
      <c r="AC91" s="23">
        <f>SUM(prooved_differences_log2_sql_export_V2__4[[#This Row],[Matching Tendency]:[Matching delta]])</f>
        <v>-1.051074050565826</v>
      </c>
      <c r="AD91" s="44">
        <f>SUM(prooved_differences_log2_sql_export_V2__4[Sum Matching Tendency, Clear Evidence, delta])</f>
        <v>57.908645427357079</v>
      </c>
      <c r="AE91" s="6">
        <f>prooved_differences_log2_sql_export_V2__4[[#This Row],[Human Transcriptom]]-prooved_differences_log2_sql_export_V2__4[[#This Row],[Mouse Transciptom]]</f>
        <v>2.67</v>
      </c>
      <c r="AF91" s="6">
        <f>prooved_differences_log2_sql_export_V2__4[[#This Row],[Max Human Proteom]]-prooved_differences_log2_sql_export_V2__4[[#This Row],[Max Mouse Proteom]]</f>
        <v>-2.3872953480000003</v>
      </c>
      <c r="AG91" s="66">
        <f>ABS(prooved_differences_log2_sql_export_V2__4[[#This Row],[delta Human and Mouse Transcriptom]]-prooved_differences_log2_sql_export_V2__4[[#This Row],[delta Human and Mouse Proteom]])</f>
        <v>5.0572953480000002</v>
      </c>
      <c r="AH91" s="27">
        <f>(1-(prooved_differences_log2_sql_export_V2__4[[#This Row],[ABS(delta Transcriptom  - delta Proteom)]]/prooved_differences_log2_sql_export_V2__4[[#This Row],[Max(ABS(delta transcriptom -Proteom]]))*2-1</f>
        <v>-5.1074050565826035E-2</v>
      </c>
      <c r="AI91" s="27">
        <v>9.6231000000000009</v>
      </c>
    </row>
    <row r="92" spans="1:36" s="14" customFormat="1" x14ac:dyDescent="0.25">
      <c r="A92" s="62" t="s">
        <v>36</v>
      </c>
      <c r="B92" s="63" t="s">
        <v>37</v>
      </c>
      <c r="C92" s="63">
        <v>0</v>
      </c>
      <c r="D92" s="63">
        <v>1</v>
      </c>
      <c r="E92" s="63">
        <v>219.6</v>
      </c>
      <c r="F92" s="20">
        <v>6.89</v>
      </c>
      <c r="G92" s="63">
        <v>1</v>
      </c>
      <c r="H92" s="63">
        <v>2.7549000000000001</v>
      </c>
      <c r="I92" s="63">
        <v>1</v>
      </c>
      <c r="J92" s="63">
        <v>4.4814999999999996</v>
      </c>
      <c r="K92" s="63">
        <v>4.0984999999999996</v>
      </c>
      <c r="L92" s="63">
        <v>3.4215</v>
      </c>
      <c r="M92" s="63">
        <v>1.1926000000000001</v>
      </c>
      <c r="N92" s="18">
        <v>-1.2278</v>
      </c>
      <c r="O92" s="8">
        <v>1.97</v>
      </c>
      <c r="P92" s="65">
        <v>4.9000000000000004</v>
      </c>
      <c r="Q92" s="65">
        <v>4.2051003209999998</v>
      </c>
      <c r="R92" s="65">
        <v>-100</v>
      </c>
      <c r="S92" s="65">
        <v>3.8961641889999998</v>
      </c>
      <c r="T92" s="9">
        <v>6.89</v>
      </c>
      <c r="U92" s="23">
        <v>1.97</v>
      </c>
      <c r="V92" s="9">
        <f t="shared" si="2"/>
        <v>4.4814999999999996</v>
      </c>
      <c r="W92" s="41">
        <f>MAX(prooved_differences_log2_sql_export_V2__4[[#This Row],[mouse_zeiler_et_al_2014_log2]:[malmstroem_et_al_2016_log2]])</f>
        <v>4.9000000000000004</v>
      </c>
      <c r="X92" s="43">
        <f>IF(prooved_differences_log2_sql_export_V2__4[[#This Row],[Human Transcriptom]]&gt;prooved_differences_log2_sql_export_V2__4[[#This Row],[Mouse Transciptom]],1,-1)</f>
        <v>1</v>
      </c>
      <c r="Y92" s="10">
        <f>IF(prooved_differences_log2_sql_export_V2__4[[#This Row],[Max Human Proteom]]&gt;prooved_differences_log2_sql_export_V2__4[[#This Row],[Max Mouse Proteom]],1,-1)</f>
        <v>-1</v>
      </c>
      <c r="Z92" s="33">
        <f>IF(prooved_differences_log2_sql_export_V2__4[[#This Row],[Compare Transcriptomic]]=prooved_differences_log2_sql_export_V2__4[[#This Row],[Compare Proteomic]],1,-1)</f>
        <v>-1</v>
      </c>
      <c r="AA92" s="10">
        <v>0</v>
      </c>
      <c r="AB92" s="10">
        <v>-0.10951772297908158</v>
      </c>
      <c r="AC92" s="9">
        <f>SUM(prooved_differences_log2_sql_export_V2__4[[#This Row],[Matching Tendency]:[Matching delta]])</f>
        <v>-1.1095177229790816</v>
      </c>
      <c r="AD92" s="44">
        <f>SUM(prooved_differences_log2_sql_export_V2__4[Sum Matching Tendency, Clear Evidence, delta])</f>
        <v>57.908645427357079</v>
      </c>
      <c r="AE92" s="6">
        <f>prooved_differences_log2_sql_export_V2__4[[#This Row],[Human Transcriptom]]-prooved_differences_log2_sql_export_V2__4[[#This Row],[Mouse Transciptom]]</f>
        <v>4.92</v>
      </c>
      <c r="AF92" s="6">
        <f>prooved_differences_log2_sql_export_V2__4[[#This Row],[Max Human Proteom]]-prooved_differences_log2_sql_export_V2__4[[#This Row],[Max Mouse Proteom]]</f>
        <v>-0.41850000000000076</v>
      </c>
      <c r="AG92" s="66">
        <f>ABS(prooved_differences_log2_sql_export_V2__4[[#This Row],[delta Human and Mouse Transcriptom]]-prooved_differences_log2_sql_export_V2__4[[#This Row],[delta Human and Mouse Proteom]])</f>
        <v>5.3385000000000007</v>
      </c>
      <c r="AH92" s="10">
        <f>(1-(prooved_differences_log2_sql_export_V2__4[[#This Row],[ABS(delta Transcriptom  - delta Proteom)]]/prooved_differences_log2_sql_export_V2__4[[#This Row],[Max(ABS(delta transcriptom -Proteom]]))*2-1</f>
        <v>-0.10951772297908158</v>
      </c>
      <c r="AI92" s="27">
        <v>9.6231000000000009</v>
      </c>
    </row>
    <row r="93" spans="1:36" s="36" customFormat="1" x14ac:dyDescent="0.25">
      <c r="A93" s="61" t="s">
        <v>130</v>
      </c>
      <c r="B93" s="24" t="s">
        <v>147</v>
      </c>
      <c r="C93" s="24">
        <v>0</v>
      </c>
      <c r="D93" s="24">
        <v>2</v>
      </c>
      <c r="E93" s="24">
        <v>101.31</v>
      </c>
      <c r="F93" s="20">
        <v>5.94</v>
      </c>
      <c r="G93" s="24">
        <v>1</v>
      </c>
      <c r="H93" s="24">
        <v>1.1293</v>
      </c>
      <c r="I93" s="24">
        <v>-1</v>
      </c>
      <c r="J93" s="24">
        <v>0.63329999999999997</v>
      </c>
      <c r="K93" s="24">
        <v>-100</v>
      </c>
      <c r="L93" s="24">
        <v>-100</v>
      </c>
      <c r="M93" s="24">
        <v>-100</v>
      </c>
      <c r="N93" s="18">
        <v>-2.0834000000000001</v>
      </c>
      <c r="O93" s="8">
        <v>2.38</v>
      </c>
      <c r="P93" s="40">
        <v>3.02</v>
      </c>
      <c r="Q93" s="40">
        <v>-100</v>
      </c>
      <c r="R93" s="40">
        <v>-100</v>
      </c>
      <c r="S93" s="40">
        <v>-1.5849625009999999</v>
      </c>
      <c r="T93" s="9">
        <v>5.94</v>
      </c>
      <c r="U93" s="23">
        <v>2.38</v>
      </c>
      <c r="V93" s="9">
        <f t="shared" si="2"/>
        <v>1.1293</v>
      </c>
      <c r="W93" s="41">
        <f>MAX(prooved_differences_log2_sql_export_V2__4[[#This Row],[mouse_zeiler_et_al_2014_log2]:[malmstroem_et_al_2016_log2]])</f>
        <v>3.02</v>
      </c>
      <c r="X93" s="43">
        <f>IF(prooved_differences_log2_sql_export_V2__4[[#This Row],[Human Transcriptom]]&gt;prooved_differences_log2_sql_export_V2__4[[#This Row],[Mouse Transciptom]],1,-1)</f>
        <v>1</v>
      </c>
      <c r="Y93" s="10">
        <f>IF(prooved_differences_log2_sql_export_V2__4[[#This Row],[Max Human Proteom]]&gt;prooved_differences_log2_sql_export_V2__4[[#This Row],[Max Mouse Proteom]],1,-1)</f>
        <v>-1</v>
      </c>
      <c r="Z93" s="10">
        <f>IF(prooved_differences_log2_sql_export_V2__4[[#This Row],[Compare Transcriptomic]]=prooved_differences_log2_sql_export_V2__4[[#This Row],[Compare Proteomic]],1,-1)</f>
        <v>-1</v>
      </c>
      <c r="AA93" s="10">
        <v>0</v>
      </c>
      <c r="AB93" s="33">
        <v>-0.1328366119026092</v>
      </c>
      <c r="AC93" s="48">
        <f>SUM(prooved_differences_log2_sql_export_V2__4[[#This Row],[Matching Tendency]:[Matching delta]])</f>
        <v>-1.1328366119026092</v>
      </c>
      <c r="AD93" s="44">
        <f>SUM(prooved_differences_log2_sql_export_V2__4[Sum Matching Tendency, Clear Evidence, delta])</f>
        <v>57.908645427357079</v>
      </c>
      <c r="AE93" s="6">
        <f>prooved_differences_log2_sql_export_V2__4[[#This Row],[Human Transcriptom]]-prooved_differences_log2_sql_export_V2__4[[#This Row],[Mouse Transciptom]]</f>
        <v>3.5600000000000005</v>
      </c>
      <c r="AF93" s="6">
        <f>prooved_differences_log2_sql_export_V2__4[[#This Row],[Max Human Proteom]]-prooved_differences_log2_sql_export_V2__4[[#This Row],[Max Mouse Proteom]]</f>
        <v>-1.8907</v>
      </c>
      <c r="AG93" s="66">
        <f>ABS(prooved_differences_log2_sql_export_V2__4[[#This Row],[delta Human and Mouse Transcriptom]]-prooved_differences_log2_sql_export_V2__4[[#This Row],[delta Human and Mouse Proteom]])</f>
        <v>5.4507000000000003</v>
      </c>
      <c r="AH93" s="10">
        <f>(1-(prooved_differences_log2_sql_export_V2__4[[#This Row],[ABS(delta Transcriptom  - delta Proteom)]]/prooved_differences_log2_sql_export_V2__4[[#This Row],[Max(ABS(delta transcriptom -Proteom]]))*2-1</f>
        <v>-0.1328366119026092</v>
      </c>
      <c r="AI93" s="27">
        <v>9.6231000000000009</v>
      </c>
    </row>
    <row r="94" spans="1:36" s="14" customFormat="1" x14ac:dyDescent="0.25">
      <c r="A94" s="61" t="s">
        <v>128</v>
      </c>
      <c r="B94" s="24" t="s">
        <v>145</v>
      </c>
      <c r="C94" s="24">
        <v>0</v>
      </c>
      <c r="D94" s="24">
        <v>2</v>
      </c>
      <c r="E94" s="24">
        <v>133.63999999999999</v>
      </c>
      <c r="F94" s="20">
        <v>6.14</v>
      </c>
      <c r="G94" s="24">
        <v>1</v>
      </c>
      <c r="H94" s="24">
        <v>4.0928000000000004</v>
      </c>
      <c r="I94" s="24">
        <v>-1</v>
      </c>
      <c r="J94" s="24">
        <v>3.8679999999999999</v>
      </c>
      <c r="K94" s="24">
        <v>4.0462999999999996</v>
      </c>
      <c r="L94" s="24">
        <v>2.9340999999999999</v>
      </c>
      <c r="M94" s="24">
        <v>-100</v>
      </c>
      <c r="N94" s="18">
        <v>2.8371</v>
      </c>
      <c r="O94" s="8">
        <v>0.63</v>
      </c>
      <c r="P94" s="40">
        <v>4.47</v>
      </c>
      <c r="Q94" s="40">
        <v>-100</v>
      </c>
      <c r="R94" s="40">
        <v>0.92925166699999995</v>
      </c>
      <c r="S94" s="40">
        <v>2.5849625010000001</v>
      </c>
      <c r="T94" s="9">
        <v>6.14</v>
      </c>
      <c r="U94" s="23">
        <v>0.63</v>
      </c>
      <c r="V94" s="9">
        <f t="shared" si="2"/>
        <v>4.0928000000000004</v>
      </c>
      <c r="W94" s="41">
        <f>MAX(prooved_differences_log2_sql_export_V2__4[[#This Row],[mouse_zeiler_et_al_2014_log2]:[malmstroem_et_al_2016_log2]])</f>
        <v>4.47</v>
      </c>
      <c r="X94" s="43">
        <f>IF(prooved_differences_log2_sql_export_V2__4[[#This Row],[Human Transcriptom]]&gt;prooved_differences_log2_sql_export_V2__4[[#This Row],[Mouse Transciptom]],1,-1)</f>
        <v>1</v>
      </c>
      <c r="Y94" s="10">
        <f>IF(prooved_differences_log2_sql_export_V2__4[[#This Row],[Max Human Proteom]]&gt;prooved_differences_log2_sql_export_V2__4[[#This Row],[Max Mouse Proteom]],1,-1)</f>
        <v>-1</v>
      </c>
      <c r="Z94" s="33">
        <f>IF(prooved_differences_log2_sql_export_V2__4[[#This Row],[Compare Transcriptomic]]=prooved_differences_log2_sql_export_V2__4[[#This Row],[Compare Proteomic]],1,-1)</f>
        <v>-1</v>
      </c>
      <c r="AA94" s="10">
        <v>0</v>
      </c>
      <c r="AB94" s="10">
        <v>-0.22355581881098585</v>
      </c>
      <c r="AC94" s="9">
        <f>SUM(prooved_differences_log2_sql_export_V2__4[[#This Row],[Matching Tendency]:[Matching delta]])</f>
        <v>-1.2235558188109859</v>
      </c>
      <c r="AD94" s="44">
        <f>SUM(prooved_differences_log2_sql_export_V2__4[Sum Matching Tendency, Clear Evidence, delta])</f>
        <v>57.908645427357079</v>
      </c>
      <c r="AE94" s="6">
        <f>prooved_differences_log2_sql_export_V2__4[[#This Row],[Human Transcriptom]]-prooved_differences_log2_sql_export_V2__4[[#This Row],[Mouse Transciptom]]</f>
        <v>5.51</v>
      </c>
      <c r="AF94" s="6">
        <f>prooved_differences_log2_sql_export_V2__4[[#This Row],[Max Human Proteom]]-prooved_differences_log2_sql_export_V2__4[[#This Row],[Max Mouse Proteom]]</f>
        <v>-0.37719999999999931</v>
      </c>
      <c r="AG94" s="66">
        <f>ABS(prooved_differences_log2_sql_export_V2__4[[#This Row],[delta Human and Mouse Transcriptom]]-prooved_differences_log2_sql_export_V2__4[[#This Row],[delta Human and Mouse Proteom]])</f>
        <v>5.8871999999999991</v>
      </c>
      <c r="AH94" s="27">
        <f>(1-(prooved_differences_log2_sql_export_V2__4[[#This Row],[ABS(delta Transcriptom  - delta Proteom)]]/prooved_differences_log2_sql_export_V2__4[[#This Row],[Max(ABS(delta transcriptom -Proteom]]))*2-1</f>
        <v>-0.22355581881098585</v>
      </c>
      <c r="AI94" s="27">
        <v>9.6231000000000009</v>
      </c>
    </row>
    <row r="95" spans="1:36" s="14" customFormat="1" x14ac:dyDescent="0.25">
      <c r="A95" s="68" t="s">
        <v>45</v>
      </c>
      <c r="B95" s="24" t="s">
        <v>229</v>
      </c>
      <c r="C95" s="24">
        <v>0</v>
      </c>
      <c r="D95" s="24">
        <v>1</v>
      </c>
      <c r="E95" s="24">
        <v>121.22</v>
      </c>
      <c r="F95" s="20">
        <v>8.36</v>
      </c>
      <c r="G95" s="24">
        <v>1</v>
      </c>
      <c r="H95" s="24">
        <v>2.2479</v>
      </c>
      <c r="I95" s="24">
        <v>1</v>
      </c>
      <c r="J95" s="24">
        <v>2.4108000000000001</v>
      </c>
      <c r="K95" s="24">
        <v>1.6464000000000001</v>
      </c>
      <c r="L95" s="24">
        <v>1.5502</v>
      </c>
      <c r="M95" s="24">
        <v>2.1467999999999998</v>
      </c>
      <c r="N95" s="18">
        <v>2.1536</v>
      </c>
      <c r="O95" s="8">
        <v>7.11</v>
      </c>
      <c r="P95" s="40">
        <v>4.13</v>
      </c>
      <c r="Q95" s="40">
        <v>7.7570571340000001</v>
      </c>
      <c r="R95" s="40">
        <v>-100</v>
      </c>
      <c r="S95" s="40">
        <v>-100</v>
      </c>
      <c r="T95" s="9">
        <v>8.36</v>
      </c>
      <c r="U95" s="23">
        <v>7.11</v>
      </c>
      <c r="V95" s="9">
        <f t="shared" si="2"/>
        <v>2.4108000000000001</v>
      </c>
      <c r="W95" s="41">
        <f>MAX(prooved_differences_log2_sql_export_V2__4[[#This Row],[mouse_zeiler_et_al_2014_log2]:[malmstroem_et_al_2016_log2]])</f>
        <v>7.7570571340000001</v>
      </c>
      <c r="X95" s="43">
        <f>IF(prooved_differences_log2_sql_export_V2__4[[#This Row],[Human Transcriptom]]&gt;prooved_differences_log2_sql_export_V2__4[[#This Row],[Mouse Transciptom]],1,-1)</f>
        <v>1</v>
      </c>
      <c r="Y95" s="10">
        <f>IF(prooved_differences_log2_sql_export_V2__4[[#This Row],[Max Human Proteom]]&gt;prooved_differences_log2_sql_export_V2__4[[#This Row],[Max Mouse Proteom]],1,-1)</f>
        <v>-1</v>
      </c>
      <c r="Z95" s="10">
        <f>IF(prooved_differences_log2_sql_export_V2__4[[#This Row],[Compare Transcriptomic]]=prooved_differences_log2_sql_export_V2__4[[#This Row],[Compare Proteomic]],1,-1)</f>
        <v>-1</v>
      </c>
      <c r="AA95" s="10">
        <v>0</v>
      </c>
      <c r="AB95" s="26">
        <v>-0.37092145649530783</v>
      </c>
      <c r="AC95" s="9">
        <f>SUM(prooved_differences_log2_sql_export_V2__4[[#This Row],[Matching Tendency]:[Matching delta]])</f>
        <v>-1.3709214564953078</v>
      </c>
      <c r="AD95" s="44">
        <f>SUM(prooved_differences_log2_sql_export_V2__4[Sum Matching Tendency, Clear Evidence, delta])</f>
        <v>57.908645427357079</v>
      </c>
      <c r="AE95" s="6">
        <f>prooved_differences_log2_sql_export_V2__4[[#This Row],[Human Transcriptom]]-prooved_differences_log2_sql_export_V2__4[[#This Row],[Mouse Transciptom]]</f>
        <v>1.2499999999999991</v>
      </c>
      <c r="AF95" s="51">
        <f>prooved_differences_log2_sql_export_V2__4[[#This Row],[Max Human Proteom]]-prooved_differences_log2_sql_export_V2__4[[#This Row],[Max Mouse Proteom]]</f>
        <v>-5.346257134</v>
      </c>
      <c r="AG95" s="66">
        <f>ABS(prooved_differences_log2_sql_export_V2__4[[#This Row],[delta Human and Mouse Transcriptom]]-prooved_differences_log2_sql_export_V2__4[[#This Row],[delta Human and Mouse Proteom]])</f>
        <v>6.5962571339999991</v>
      </c>
      <c r="AH95" s="34">
        <f>(1-(prooved_differences_log2_sql_export_V2__4[[#This Row],[ABS(delta Transcriptom  - delta Proteom)]]/prooved_differences_log2_sql_export_V2__4[[#This Row],[Max(ABS(delta transcriptom -Proteom]]))*2-1</f>
        <v>-0.37092145649530783</v>
      </c>
      <c r="AI95" s="27">
        <v>9.6231000000000009</v>
      </c>
    </row>
    <row r="96" spans="1:36" s="14" customFormat="1" x14ac:dyDescent="0.25">
      <c r="A96" s="61" t="s">
        <v>12</v>
      </c>
      <c r="B96" s="24" t="s">
        <v>13</v>
      </c>
      <c r="C96" s="24">
        <v>0</v>
      </c>
      <c r="D96" s="24">
        <v>1</v>
      </c>
      <c r="E96" s="24">
        <v>-674.76</v>
      </c>
      <c r="F96" s="20">
        <v>1.1599999999999999</v>
      </c>
      <c r="G96" s="24">
        <v>1</v>
      </c>
      <c r="H96" s="24">
        <v>2.8454999999999999</v>
      </c>
      <c r="I96" s="24">
        <v>-1</v>
      </c>
      <c r="J96" s="24">
        <v>4.7332000000000001</v>
      </c>
      <c r="K96" s="24">
        <v>4.7984</v>
      </c>
      <c r="L96" s="24">
        <v>3.3626</v>
      </c>
      <c r="M96" s="24">
        <v>2.3626</v>
      </c>
      <c r="N96" s="18">
        <v>3.4236</v>
      </c>
      <c r="O96" s="8">
        <v>7.48</v>
      </c>
      <c r="P96" s="40">
        <v>4.28</v>
      </c>
      <c r="Q96" s="40">
        <v>0.243524345</v>
      </c>
      <c r="R96" s="40">
        <v>-100</v>
      </c>
      <c r="S96" s="40">
        <v>2.5849625010000001</v>
      </c>
      <c r="T96" s="9">
        <v>1.1599999999999999</v>
      </c>
      <c r="U96" s="23">
        <v>7.48</v>
      </c>
      <c r="V96" s="9">
        <f t="shared" si="2"/>
        <v>4.7984</v>
      </c>
      <c r="W96" s="41">
        <f>MAX(prooved_differences_log2_sql_export_V2__4[[#This Row],[mouse_zeiler_et_al_2014_log2]:[malmstroem_et_al_2016_log2]])</f>
        <v>4.28</v>
      </c>
      <c r="X96" s="43">
        <f>IF(prooved_differences_log2_sql_export_V2__4[[#This Row],[Human Transcriptom]]&gt;prooved_differences_log2_sql_export_V2__4[[#This Row],[Mouse Transciptom]],1,-1)</f>
        <v>-1</v>
      </c>
      <c r="Y96" s="10">
        <f>IF(prooved_differences_log2_sql_export_V2__4[[#This Row],[Max Human Proteom]]&gt;prooved_differences_log2_sql_export_V2__4[[#This Row],[Max Mouse Proteom]],1,-1)</f>
        <v>1</v>
      </c>
      <c r="Z96" s="10">
        <f>IF(prooved_differences_log2_sql_export_V2__4[[#This Row],[Compare Transcriptomic]]=prooved_differences_log2_sql_export_V2__4[[#This Row],[Compare Proteomic]],1,-1)</f>
        <v>-1</v>
      </c>
      <c r="AA96" s="10">
        <v>0</v>
      </c>
      <c r="AB96" s="26">
        <v>-0.42124679157444045</v>
      </c>
      <c r="AC96" s="9">
        <f>SUM(prooved_differences_log2_sql_export_V2__4[[#This Row],[Matching Tendency]:[Matching delta]])</f>
        <v>-1.4212467915744404</v>
      </c>
      <c r="AD96" s="44">
        <f>SUM(prooved_differences_log2_sql_export_V2__4[Sum Matching Tendency, Clear Evidence, delta])</f>
        <v>57.908645427357079</v>
      </c>
      <c r="AE96" s="6">
        <f>prooved_differences_log2_sql_export_V2__4[[#This Row],[Human Transcriptom]]-prooved_differences_log2_sql_export_V2__4[[#This Row],[Mouse Transciptom]]</f>
        <v>-6.32</v>
      </c>
      <c r="AF96" s="51">
        <f>prooved_differences_log2_sql_export_V2__4[[#This Row],[Max Human Proteom]]-prooved_differences_log2_sql_export_V2__4[[#This Row],[Max Mouse Proteom]]</f>
        <v>0.51839999999999975</v>
      </c>
      <c r="AG96" s="66">
        <f>ABS(prooved_differences_log2_sql_export_V2__4[[#This Row],[delta Human and Mouse Transcriptom]]-prooved_differences_log2_sql_export_V2__4[[#This Row],[delta Human and Mouse Proteom]])</f>
        <v>6.8384</v>
      </c>
      <c r="AH96" s="10">
        <f>(1-(prooved_differences_log2_sql_export_V2__4[[#This Row],[ABS(delta Transcriptom  - delta Proteom)]]/prooved_differences_log2_sql_export_V2__4[[#This Row],[Max(ABS(delta transcriptom -Proteom]]))*2-1</f>
        <v>-0.42124679157444045</v>
      </c>
      <c r="AI96" s="27">
        <v>9.6231000000000009</v>
      </c>
    </row>
    <row r="97" spans="1:35" s="14" customFormat="1" x14ac:dyDescent="0.25">
      <c r="A97" s="67" t="s">
        <v>64</v>
      </c>
      <c r="B97" s="69" t="s">
        <v>65</v>
      </c>
      <c r="C97" s="69">
        <v>0</v>
      </c>
      <c r="D97" s="69">
        <v>0</v>
      </c>
      <c r="E97" s="69">
        <v>43.481999999999999</v>
      </c>
      <c r="F97" s="21">
        <v>4.46</v>
      </c>
      <c r="G97" s="70">
        <v>1</v>
      </c>
      <c r="H97" s="70">
        <v>-100</v>
      </c>
      <c r="I97" s="70">
        <v>1</v>
      </c>
      <c r="J97" s="70">
        <v>-0.41610000000000003</v>
      </c>
      <c r="K97" s="70">
        <v>-0.43609999999999999</v>
      </c>
      <c r="L97" s="70">
        <v>-100</v>
      </c>
      <c r="M97" s="70">
        <v>-100</v>
      </c>
      <c r="N97" s="18">
        <v>-100</v>
      </c>
      <c r="O97" s="15">
        <v>-100</v>
      </c>
      <c r="P97" s="71">
        <v>0.87</v>
      </c>
      <c r="Q97" s="71">
        <v>6.480576031</v>
      </c>
      <c r="R97" s="71">
        <v>-100</v>
      </c>
      <c r="S97" s="71">
        <v>-100</v>
      </c>
      <c r="T97" s="15">
        <v>4.46</v>
      </c>
      <c r="U97" s="15">
        <v>-100</v>
      </c>
      <c r="V97" s="9">
        <f t="shared" si="2"/>
        <v>-0.41610000000000003</v>
      </c>
      <c r="W97" s="41">
        <f>MAX(prooved_differences_log2_sql_export_V2__4[[#This Row],[mouse_zeiler_et_al_2014_log2]:[malmstroem_et_al_2016_log2]])</f>
        <v>6.480576031</v>
      </c>
      <c r="X97" s="43">
        <f>IF(prooved_differences_log2_sql_export_V2__4[[#This Row],[Human Transcriptom]]&gt;prooved_differences_log2_sql_export_V2__4[[#This Row],[Mouse Transciptom]],1,-1)</f>
        <v>1</v>
      </c>
      <c r="Y97" s="10">
        <f>IF(prooved_differences_log2_sql_export_V2__4[[#This Row],[Max Human Proteom]]&gt;prooved_differences_log2_sql_export_V2__4[[#This Row],[Max Mouse Proteom]],1,-1)</f>
        <v>-1</v>
      </c>
      <c r="Z97" s="10">
        <f>IF(prooved_differences_log2_sql_export_V2__4[[#This Row],[Compare Transcriptomic]]=prooved_differences_log2_sql_export_V2__4[[#This Row],[Compare Proteomic]],1,-1)</f>
        <v>-1</v>
      </c>
      <c r="AA97" s="37">
        <v>-1</v>
      </c>
      <c r="AB97" s="10">
        <v>0</v>
      </c>
      <c r="AC97" s="9">
        <f>SUM(prooved_differences_log2_sql_export_V2__4[[#This Row],[Matching Tendency]:[Matching delta]])</f>
        <v>-2</v>
      </c>
      <c r="AD97" s="44">
        <f>SUM(prooved_differences_log2_sql_export_V2__4[Sum Matching Tendency, Clear Evidence, delta])</f>
        <v>57.908645427357079</v>
      </c>
      <c r="AE97" s="6"/>
      <c r="AF97" s="6"/>
      <c r="AG97" s="27"/>
      <c r="AH97" s="27"/>
      <c r="AI97" s="27"/>
    </row>
    <row r="98" spans="1:35" s="5" customFormat="1" x14ac:dyDescent="0.25">
      <c r="A98" s="4" t="s">
        <v>193</v>
      </c>
      <c r="B98" s="4" t="s">
        <v>196</v>
      </c>
      <c r="C98" s="4">
        <v>0</v>
      </c>
      <c r="D98" s="4">
        <v>1</v>
      </c>
      <c r="E98" s="4">
        <v>-0.80189999999999995</v>
      </c>
      <c r="F98" s="20">
        <v>-100</v>
      </c>
      <c r="G98" s="6">
        <v>1</v>
      </c>
      <c r="H98" s="6">
        <v>-1.3446</v>
      </c>
      <c r="I98" s="6">
        <v>-1</v>
      </c>
      <c r="J98" s="6">
        <v>-100</v>
      </c>
      <c r="K98" s="6">
        <v>-100</v>
      </c>
      <c r="L98" s="6">
        <v>-100</v>
      </c>
      <c r="M98" s="6">
        <v>-100</v>
      </c>
      <c r="N98" s="18">
        <v>-100</v>
      </c>
      <c r="O98" s="8">
        <v>-2.2479</v>
      </c>
      <c r="P98" s="6">
        <v>-100</v>
      </c>
      <c r="Q98" s="6">
        <v>-100</v>
      </c>
      <c r="R98" s="6">
        <v>-100</v>
      </c>
      <c r="S98" s="6">
        <v>-100</v>
      </c>
      <c r="T98" s="9">
        <v>-100</v>
      </c>
      <c r="U98" s="23">
        <v>-2.2479</v>
      </c>
      <c r="V98" s="9">
        <f t="shared" si="2"/>
        <v>-1.3446</v>
      </c>
      <c r="W98" s="41">
        <f>MAX(prooved_differences_log2_sql_export_V2__4[[#This Row],[mouse_zeiler_et_al_2014_log2]:[malmstroem_et_al_2016_log2]])</f>
        <v>-100</v>
      </c>
      <c r="X98" s="43">
        <f>IF(prooved_differences_log2_sql_export_V2__4[[#This Row],[Human Transcriptom]]&gt;prooved_differences_log2_sql_export_V2__4[[#This Row],[Mouse Transciptom]],1,-1)</f>
        <v>-1</v>
      </c>
      <c r="Y98" s="10">
        <f>IF(prooved_differences_log2_sql_export_V2__4[[#This Row],[Max Human Proteom]]&gt;prooved_differences_log2_sql_export_V2__4[[#This Row],[Max Mouse Proteom]],1,-1)</f>
        <v>1</v>
      </c>
      <c r="Z98" s="10">
        <f>IF(prooved_differences_log2_sql_export_V2__4[[#This Row],[Compare Transcriptomic]]=prooved_differences_log2_sql_export_V2__4[[#This Row],[Compare Proteomic]],1,-1)</f>
        <v>-1</v>
      </c>
      <c r="AA98" s="10">
        <v>-1</v>
      </c>
      <c r="AB98" s="10">
        <v>0</v>
      </c>
      <c r="AC98" s="23">
        <f>SUM(prooved_differences_log2_sql_export_V2__4[[#This Row],[Matching Tendency]:[Matching delta]])</f>
        <v>-2</v>
      </c>
      <c r="AD98" s="44">
        <f>SUM(prooved_differences_log2_sql_export_V2__4[Sum Matching Tendency, Clear Evidence, delta])</f>
        <v>57.908645427357079</v>
      </c>
      <c r="AE98" s="6"/>
      <c r="AF98" s="6"/>
      <c r="AG98" s="27"/>
      <c r="AH98" s="27"/>
      <c r="AI98" s="27"/>
    </row>
    <row r="99" spans="1:35" x14ac:dyDescent="0.25">
      <c r="A99" s="16" t="s">
        <v>70</v>
      </c>
      <c r="B99" s="16" t="s">
        <v>213</v>
      </c>
      <c r="C99" s="16">
        <v>0</v>
      </c>
      <c r="D99" s="16">
        <v>1</v>
      </c>
      <c r="E99" s="16">
        <v>13.971</v>
      </c>
      <c r="F99" s="21">
        <v>2.82</v>
      </c>
      <c r="G99" s="17">
        <v>1</v>
      </c>
      <c r="H99" s="17">
        <v>1.6147</v>
      </c>
      <c r="I99" s="17">
        <v>1</v>
      </c>
      <c r="J99" s="17">
        <v>2.9198</v>
      </c>
      <c r="K99" s="17">
        <v>2.3953000000000002</v>
      </c>
      <c r="L99" s="17">
        <v>1.7472000000000001</v>
      </c>
      <c r="M99" s="17">
        <v>0.19259999999999999</v>
      </c>
      <c r="N99" s="18">
        <v>2.7673999999999999</v>
      </c>
      <c r="O99" s="15">
        <v>-100</v>
      </c>
      <c r="P99" s="17">
        <v>4.46</v>
      </c>
      <c r="Q99" s="17">
        <v>4.2493084489999999</v>
      </c>
      <c r="R99" s="17">
        <v>-100</v>
      </c>
      <c r="S99" s="17">
        <v>-100</v>
      </c>
      <c r="T99" s="15">
        <v>2.82</v>
      </c>
      <c r="U99" s="15">
        <v>-100</v>
      </c>
      <c r="V99" s="9">
        <f t="shared" si="2"/>
        <v>2.9198</v>
      </c>
      <c r="W99" s="41">
        <f>MAX(prooved_differences_log2_sql_export_V2__4[[#This Row],[mouse_zeiler_et_al_2014_log2]:[malmstroem_et_al_2016_log2]])</f>
        <v>4.46</v>
      </c>
      <c r="X99" s="43">
        <f>IF(prooved_differences_log2_sql_export_V2__4[[#This Row],[Human Transcriptom]]&gt;prooved_differences_log2_sql_export_V2__4[[#This Row],[Mouse Transciptom]],1,-1)</f>
        <v>1</v>
      </c>
      <c r="Y99" s="10">
        <f>IF(prooved_differences_log2_sql_export_V2__4[[#This Row],[Max Human Proteom]]&gt;prooved_differences_log2_sql_export_V2__4[[#This Row],[Max Mouse Proteom]],1,-1)</f>
        <v>-1</v>
      </c>
      <c r="Z99" s="33">
        <f>IF(prooved_differences_log2_sql_export_V2__4[[#This Row],[Compare Transcriptomic]]=prooved_differences_log2_sql_export_V2__4[[#This Row],[Compare Proteomic]],1,-1)</f>
        <v>-1</v>
      </c>
      <c r="AA99" s="10">
        <v>-1</v>
      </c>
      <c r="AB99" s="10">
        <v>0</v>
      </c>
      <c r="AC99" s="9">
        <f>SUM(prooved_differences_log2_sql_export_V2__4[[#This Row],[Matching Tendency]:[Matching delta]])</f>
        <v>-2</v>
      </c>
      <c r="AD99" s="44">
        <f>SUM(prooved_differences_log2_sql_export_V2__4[Sum Matching Tendency, Clear Evidence, delta])</f>
        <v>57.908645427357079</v>
      </c>
      <c r="AE99" s="6"/>
      <c r="AF99" s="6"/>
      <c r="AG99" s="27"/>
      <c r="AH99" s="27"/>
      <c r="AI99" s="27"/>
    </row>
    <row r="100" spans="1:35" x14ac:dyDescent="0.25">
      <c r="A100" s="4" t="s">
        <v>194</v>
      </c>
      <c r="B100" s="4" t="s">
        <v>197</v>
      </c>
      <c r="C100" s="4">
        <v>0</v>
      </c>
      <c r="D100" s="4">
        <v>1</v>
      </c>
      <c r="E100" s="4">
        <v>-0.66849999999999998</v>
      </c>
      <c r="F100" s="20">
        <v>-100</v>
      </c>
      <c r="G100" s="66">
        <v>1</v>
      </c>
      <c r="H100" s="66">
        <v>-100</v>
      </c>
      <c r="I100" s="66">
        <v>-1</v>
      </c>
      <c r="J100" s="66">
        <v>-8.6E-3</v>
      </c>
      <c r="K100" s="66">
        <v>-100</v>
      </c>
      <c r="L100" s="66">
        <v>-100</v>
      </c>
      <c r="M100" s="66">
        <v>-100</v>
      </c>
      <c r="N100" s="18">
        <v>-100</v>
      </c>
      <c r="O100" s="8">
        <v>-2.5103</v>
      </c>
      <c r="P100" s="66">
        <v>-3.6937000000000002</v>
      </c>
      <c r="Q100" s="66">
        <v>-1.3449456040000001</v>
      </c>
      <c r="R100" s="66">
        <v>-100</v>
      </c>
      <c r="S100" s="66">
        <v>-100</v>
      </c>
      <c r="T100" s="9">
        <v>-100</v>
      </c>
      <c r="U100" s="23">
        <v>-2.5103</v>
      </c>
      <c r="V100" s="9">
        <f t="shared" si="2"/>
        <v>-8.6E-3</v>
      </c>
      <c r="W100" s="41">
        <f>MAX(prooved_differences_log2_sql_export_V2__4[[#This Row],[mouse_zeiler_et_al_2014_log2]:[malmstroem_et_al_2016_log2]])</f>
        <v>-1.3449456040000001</v>
      </c>
      <c r="X100" s="43">
        <f>IF(prooved_differences_log2_sql_export_V2__4[[#This Row],[Human Transcriptom]]&gt;prooved_differences_log2_sql_export_V2__4[[#This Row],[Mouse Transciptom]],1,-1)</f>
        <v>-1</v>
      </c>
      <c r="Y100" s="10">
        <f>IF(prooved_differences_log2_sql_export_V2__4[[#This Row],[Max Human Proteom]]&gt;prooved_differences_log2_sql_export_V2__4[[#This Row],[Max Mouse Proteom]],1,-1)</f>
        <v>1</v>
      </c>
      <c r="Z100" s="10">
        <f>IF(prooved_differences_log2_sql_export_V2__4[[#This Row],[Compare Transcriptomic]]=prooved_differences_log2_sql_export_V2__4[[#This Row],[Compare Proteomic]],1,-1)</f>
        <v>-1</v>
      </c>
      <c r="AA100" s="10">
        <v>-1</v>
      </c>
      <c r="AB100" s="10">
        <v>0</v>
      </c>
      <c r="AC100" s="48">
        <f>SUM(prooved_differences_log2_sql_export_V2__4[[#This Row],[Matching Tendency]:[Matching delta]])</f>
        <v>-2</v>
      </c>
      <c r="AD100" s="44">
        <f>SUM(prooved_differences_log2_sql_export_V2__4[Sum Matching Tendency, Clear Evidence, delta])</f>
        <v>57.908645427357079</v>
      </c>
      <c r="AE100" s="6"/>
      <c r="AF100" s="6"/>
      <c r="AG100" s="27"/>
      <c r="AH100" s="27"/>
      <c r="AI100" s="27"/>
    </row>
    <row r="101" spans="1:35" s="32" customFormat="1" x14ac:dyDescent="0.25">
      <c r="A101" s="66" t="s">
        <v>137</v>
      </c>
      <c r="B101" s="66" t="s">
        <v>153</v>
      </c>
      <c r="C101" s="66">
        <v>0</v>
      </c>
      <c r="D101" s="63">
        <v>3</v>
      </c>
      <c r="E101" s="66">
        <v>-3630.8</v>
      </c>
      <c r="F101" s="20">
        <v>-100</v>
      </c>
      <c r="G101" s="66">
        <v>1</v>
      </c>
      <c r="H101" s="66">
        <v>2.4428999999999998</v>
      </c>
      <c r="I101" s="66">
        <v>1</v>
      </c>
      <c r="J101" s="66">
        <v>3.6656</v>
      </c>
      <c r="K101" s="66">
        <v>3.6313</v>
      </c>
      <c r="L101" s="66">
        <v>2.9068999999999998</v>
      </c>
      <c r="M101" s="66">
        <v>1.6189</v>
      </c>
      <c r="N101" s="18">
        <v>2.7239</v>
      </c>
      <c r="O101" s="8">
        <v>9.9</v>
      </c>
      <c r="P101" s="66">
        <v>-100</v>
      </c>
      <c r="Q101" s="66">
        <v>-100</v>
      </c>
      <c r="R101" s="66">
        <v>-0.71077293600000002</v>
      </c>
      <c r="S101" s="66">
        <v>-3.1699250010000002</v>
      </c>
      <c r="T101" s="9">
        <v>-100</v>
      </c>
      <c r="U101" s="23">
        <v>9.9</v>
      </c>
      <c r="V101" s="9">
        <f t="shared" si="2"/>
        <v>3.6656</v>
      </c>
      <c r="W101" s="41">
        <f>MAX(prooved_differences_log2_sql_export_V2__4[[#This Row],[mouse_zeiler_et_al_2014_log2]:[malmstroem_et_al_2016_log2]])</f>
        <v>-0.71077293600000002</v>
      </c>
      <c r="X101" s="43">
        <f>IF(prooved_differences_log2_sql_export_V2__4[[#This Row],[Human Transcriptom]]&gt;prooved_differences_log2_sql_export_V2__4[[#This Row],[Mouse Transciptom]],1,-1)</f>
        <v>-1</v>
      </c>
      <c r="Y101" s="10">
        <f>IF(prooved_differences_log2_sql_export_V2__4[[#This Row],[Max Human Proteom]]&gt;prooved_differences_log2_sql_export_V2__4[[#This Row],[Max Mouse Proteom]],1,-1)</f>
        <v>1</v>
      </c>
      <c r="Z101" s="10">
        <f>IF(prooved_differences_log2_sql_export_V2__4[[#This Row],[Compare Transcriptomic]]=prooved_differences_log2_sql_export_V2__4[[#This Row],[Compare Proteomic]],1,-1)</f>
        <v>-1</v>
      </c>
      <c r="AA101" s="10">
        <v>-1</v>
      </c>
      <c r="AB101" s="10">
        <v>0</v>
      </c>
      <c r="AC101" s="49">
        <f>SUM(prooved_differences_log2_sql_export_V2__4[[#This Row],[Matching Tendency]:[Matching delta]])</f>
        <v>-2</v>
      </c>
      <c r="AD101" s="44">
        <f>SUM(prooved_differences_log2_sql_export_V2__4[Sum Matching Tendency, Clear Evidence, delta])</f>
        <v>57.908645427357079</v>
      </c>
      <c r="AE101" s="6"/>
      <c r="AF101" s="6"/>
      <c r="AG101" s="27"/>
      <c r="AH101" s="27"/>
      <c r="AI101" s="27"/>
    </row>
    <row r="102" spans="1:35" s="32" customFormat="1" ht="18" customHeight="1" thickBot="1" x14ac:dyDescent="0.3">
      <c r="A102" s="26" t="s">
        <v>8</v>
      </c>
      <c r="B102" s="26" t="s">
        <v>118</v>
      </c>
      <c r="C102" s="26">
        <v>0</v>
      </c>
      <c r="D102" s="64">
        <v>2</v>
      </c>
      <c r="E102" s="26">
        <v>1672</v>
      </c>
      <c r="F102" s="20">
        <v>10.029999999999999</v>
      </c>
      <c r="G102" s="26">
        <v>1</v>
      </c>
      <c r="H102" s="26">
        <v>4.9366000000000003</v>
      </c>
      <c r="I102" s="26">
        <v>1</v>
      </c>
      <c r="J102" s="26">
        <v>3.7033999999999998</v>
      </c>
      <c r="K102" s="26">
        <v>4.4071999999999996</v>
      </c>
      <c r="L102" s="26">
        <v>3.8220000000000001</v>
      </c>
      <c r="M102" s="26">
        <v>0.51459999999999995</v>
      </c>
      <c r="N102" s="30">
        <v>0.75309999999999999</v>
      </c>
      <c r="O102" s="23">
        <v>6.66</v>
      </c>
      <c r="P102" s="26">
        <v>7.21</v>
      </c>
      <c r="Q102" s="26">
        <v>11.189702410000001</v>
      </c>
      <c r="R102" s="26">
        <v>-100</v>
      </c>
      <c r="S102" s="26">
        <v>1.6880559939999999</v>
      </c>
      <c r="T102" s="23">
        <v>10.029999999999999</v>
      </c>
      <c r="U102" s="23">
        <v>6.66</v>
      </c>
      <c r="V102" s="23">
        <f t="shared" si="2"/>
        <v>4.9366000000000003</v>
      </c>
      <c r="W102" s="41">
        <f>MAX(prooved_differences_log2_sql_export_V2__4[[#This Row],[mouse_zeiler_et_al_2014_log2]:[malmstroem_et_al_2016_log2]])</f>
        <v>11.189702410000001</v>
      </c>
      <c r="X102" s="72">
        <f>IF(prooved_differences_log2_sql_export_V2__4[[#This Row],[Human Transcriptom]]&gt;prooved_differences_log2_sql_export_V2__4[[#This Row],[Mouse Transciptom]],1,-1)</f>
        <v>1</v>
      </c>
      <c r="Y102" s="73">
        <f>IF(prooved_differences_log2_sql_export_V2__4[[#This Row],[Max Human Proteom]]&gt;prooved_differences_log2_sql_export_V2__4[[#This Row],[Max Mouse Proteom]],1,-1)</f>
        <v>-1</v>
      </c>
      <c r="Z102" s="73">
        <f>IF(prooved_differences_log2_sql_export_V2__4[[#This Row],[Compare Transcriptomic]]=prooved_differences_log2_sql_export_V2__4[[#This Row],[Compare Proteomic]],1,-1)</f>
        <v>-1</v>
      </c>
      <c r="AA102" s="47">
        <v>0</v>
      </c>
      <c r="AB102" s="74">
        <v>-1.000000500878095</v>
      </c>
      <c r="AC102" s="50">
        <f>SUM(prooved_differences_log2_sql_export_V2__4[[#This Row],[Matching Tendency]:[Matching delta]])</f>
        <v>-2.000000500878095</v>
      </c>
      <c r="AD102" s="44">
        <f>SUM(prooved_differences_log2_sql_export_V2__4[Sum Matching Tendency, Clear Evidence, delta])</f>
        <v>57.908645427357079</v>
      </c>
      <c r="AE102" s="6">
        <f>prooved_differences_log2_sql_export_V2__4[[#This Row],[Human Transcriptom]]-prooved_differences_log2_sql_export_V2__4[[#This Row],[Mouse Transciptom]]</f>
        <v>3.3699999999999992</v>
      </c>
      <c r="AF102" s="6">
        <f>prooved_differences_log2_sql_export_V2__4[[#This Row],[Max Human Proteom]]-prooved_differences_log2_sql_export_V2__4[[#This Row],[Max Mouse Proteom]]</f>
        <v>-6.2531024100000003</v>
      </c>
      <c r="AG102" s="66">
        <f>ABS(prooved_differences_log2_sql_export_V2__4[[#This Row],[delta Human and Mouse Transcriptom]]-prooved_differences_log2_sql_export_V2__4[[#This Row],[delta Human and Mouse Proteom]])</f>
        <v>9.6231024099999996</v>
      </c>
      <c r="AH102" s="33">
        <f>(1-(prooved_differences_log2_sql_export_V2__4[[#This Row],[ABS(delta Transcriptom  - delta Proteom)]]/prooved_differences_log2_sql_export_V2__4[[#This Row],[Max(ABS(delta transcriptom -Proteom]]))*2-1</f>
        <v>-1.000000500878095</v>
      </c>
      <c r="AI102" s="27">
        <v>9.6231000000000009</v>
      </c>
    </row>
    <row r="103" spans="1:35" ht="30" customHeight="1" x14ac:dyDescent="0.25"/>
    <row r="104" spans="1:35" ht="30" customHeight="1" x14ac:dyDescent="0.25"/>
    <row r="109" spans="1:35" x14ac:dyDescent="0.25">
      <c r="B109" s="3"/>
    </row>
    <row r="110" spans="1:35" x14ac:dyDescent="0.25">
      <c r="B110" s="3"/>
    </row>
    <row r="111" spans="1:35" x14ac:dyDescent="0.25">
      <c r="B111" s="3"/>
    </row>
    <row r="112" spans="1:35" x14ac:dyDescent="0.25">
      <c r="B112" s="3"/>
    </row>
    <row r="113" spans="2:2" x14ac:dyDescent="0.25">
      <c r="B113" s="3"/>
    </row>
    <row r="114" spans="2:2" x14ac:dyDescent="0.25">
      <c r="B114" s="3"/>
    </row>
  </sheetData>
  <mergeCells count="5">
    <mergeCell ref="P2:S2"/>
    <mergeCell ref="A1:S1"/>
    <mergeCell ref="A2:E2"/>
    <mergeCell ref="G2:N2"/>
    <mergeCell ref="T2:AI2"/>
  </mergeCells>
  <conditionalFormatting sqref="F3:F102">
    <cfRule type="colorScale" priority="316">
      <colorScale>
        <cfvo type="num" val="-10"/>
        <cfvo type="num" val="0"/>
        <cfvo type="num" val="10"/>
        <color rgb="FFFF0000"/>
        <color theme="0"/>
        <color rgb="FF00B0F0"/>
      </colorScale>
    </cfRule>
    <cfRule type="colorScale" priority="319">
      <colorScale>
        <cfvo type="num" val="0"/>
        <cfvo type="max"/>
        <color rgb="FFFF7128"/>
        <color rgb="FFFFEF9C"/>
      </colorScale>
    </cfRule>
    <cfRule type="colorScale" priority="330">
      <colorScale>
        <cfvo type="min"/>
        <cfvo type="percentile" val="50"/>
        <cfvo type="max"/>
        <color rgb="FFF8696B"/>
        <color rgb="FFFCFCFF"/>
        <color rgb="FF5A8AC6"/>
      </colorScale>
    </cfRule>
  </conditionalFormatting>
  <conditionalFormatting sqref="F98:O1048576 G3:Q3">
    <cfRule type="colorScale" priority="313">
      <colorScale>
        <cfvo type="num" val="-10"/>
        <cfvo type="num" val="0"/>
        <cfvo type="num" val="10"/>
        <color rgb="FFFF0000"/>
        <color theme="0"/>
        <color rgb="FF00B0F0"/>
      </colorScale>
    </cfRule>
    <cfRule type="colorScale" priority="314">
      <colorScale>
        <cfvo type="num" val="0"/>
        <cfvo type="max"/>
        <color rgb="FFFF7128"/>
        <color rgb="FFFFEF9C"/>
      </colorScale>
    </cfRule>
    <cfRule type="colorScale" priority="315">
      <colorScale>
        <cfvo type="min"/>
        <cfvo type="percentile" val="50"/>
        <cfvo type="max"/>
        <color rgb="FFF8696B"/>
        <color rgb="FFFCFCFF"/>
        <color rgb="FF5A8AC6"/>
      </colorScale>
    </cfRule>
  </conditionalFormatting>
  <conditionalFormatting sqref="F98:F1048576 G3">
    <cfRule type="colorScale" priority="311">
      <colorScale>
        <cfvo type="num" val="-4"/>
        <cfvo type="num" val="0"/>
        <cfvo type="num" val="4"/>
        <color rgb="FFFF0000"/>
        <color theme="0"/>
        <color rgb="FF00B0F0"/>
      </colorScale>
    </cfRule>
  </conditionalFormatting>
  <conditionalFormatting sqref="H98:H1048576 I3">
    <cfRule type="colorScale" priority="310">
      <colorScale>
        <cfvo type="num" val="-4"/>
        <cfvo type="num" val="0"/>
        <cfvo type="num" val="4"/>
        <color rgb="FFFF0000"/>
        <color theme="0"/>
        <color rgb="FF00B0F0"/>
      </colorScale>
    </cfRule>
  </conditionalFormatting>
  <conditionalFormatting sqref="M98:M1048576 N3">
    <cfRule type="colorScale" priority="309">
      <colorScale>
        <cfvo type="num" val="-2"/>
        <cfvo type="num" val="0"/>
        <cfvo type="num" val="2"/>
        <color rgb="FFFF0000"/>
        <color theme="0"/>
        <color rgb="FF00B0F0"/>
      </colorScale>
    </cfRule>
  </conditionalFormatting>
  <conditionalFormatting sqref="L98:L1048576 M3">
    <cfRule type="colorScale" priority="308">
      <colorScale>
        <cfvo type="num" val="-7"/>
        <cfvo type="num" val="0"/>
        <cfvo type="num" val="7"/>
        <color rgb="FFFF0000"/>
        <color theme="0"/>
        <color rgb="FF00B0F0"/>
      </colorScale>
    </cfRule>
  </conditionalFormatting>
  <conditionalFormatting sqref="G98:G1048576 H3:H102">
    <cfRule type="colorScale" priority="277">
      <colorScale>
        <cfvo type="num" val="-3"/>
        <cfvo type="num" val="0"/>
        <cfvo type="num" val="3"/>
        <color rgb="FFFF0000"/>
        <color theme="0"/>
        <color rgb="FF0070C0"/>
      </colorScale>
    </cfRule>
  </conditionalFormatting>
  <conditionalFormatting sqref="F4:W102">
    <cfRule type="colorScale" priority="276">
      <colorScale>
        <cfvo type="num" val="-3"/>
        <cfvo type="num" val="0"/>
        <cfvo type="num" val="3"/>
        <color rgb="FFFF0000"/>
        <color theme="0"/>
        <color rgb="FF00B0F0"/>
      </colorScale>
    </cfRule>
  </conditionalFormatting>
  <conditionalFormatting sqref="T98:T102">
    <cfRule type="colorScale" priority="253">
      <colorScale>
        <cfvo type="num" val="-10"/>
        <cfvo type="num" val="0"/>
        <cfvo type="num" val="10"/>
        <color rgb="FFFF0000"/>
        <color theme="0"/>
        <color rgb="FF00B0F0"/>
      </colorScale>
    </cfRule>
    <cfRule type="colorScale" priority="254">
      <colorScale>
        <cfvo type="num" val="0"/>
        <cfvo type="max"/>
        <color rgb="FFFF7128"/>
        <color rgb="FFFFEF9C"/>
      </colorScale>
    </cfRule>
    <cfRule type="colorScale" priority="255">
      <colorScale>
        <cfvo type="min"/>
        <cfvo type="percentile" val="50"/>
        <cfvo type="max"/>
        <color rgb="FFF8696B"/>
        <color rgb="FFFCFCFF"/>
        <color rgb="FF5A8AC6"/>
      </colorScale>
    </cfRule>
  </conditionalFormatting>
  <conditionalFormatting sqref="T98:T102">
    <cfRule type="colorScale" priority="252">
      <colorScale>
        <cfvo type="num" val="-4"/>
        <cfvo type="num" val="0"/>
        <cfvo type="num" val="4"/>
        <color rgb="FFFF0000"/>
        <color theme="0"/>
        <color rgb="FF00B0F0"/>
      </colorScale>
    </cfRule>
  </conditionalFormatting>
  <conditionalFormatting sqref="U98:U102 U3">
    <cfRule type="colorScale" priority="244">
      <colorScale>
        <cfvo type="num" val="-10"/>
        <cfvo type="num" val="0"/>
        <cfvo type="num" val="10"/>
        <color rgb="FFFF0000"/>
        <color theme="0"/>
        <color rgb="FF00B0F0"/>
      </colorScale>
    </cfRule>
    <cfRule type="colorScale" priority="245">
      <colorScale>
        <cfvo type="num" val="0"/>
        <cfvo type="max"/>
        <color rgb="FFFF7128"/>
        <color rgb="FFFFEF9C"/>
      </colorScale>
    </cfRule>
    <cfRule type="colorScale" priority="246">
      <colorScale>
        <cfvo type="min"/>
        <cfvo type="percentile" val="50"/>
        <cfvo type="max"/>
        <color rgb="FFF8696B"/>
        <color rgb="FFFCFCFF"/>
        <color rgb="FF5A8AC6"/>
      </colorScale>
    </cfRule>
  </conditionalFormatting>
  <conditionalFormatting sqref="V98:V102">
    <cfRule type="colorScale" priority="230">
      <colorScale>
        <cfvo type="num" val="-10"/>
        <cfvo type="num" val="0"/>
        <cfvo type="num" val="10"/>
        <color rgb="FFFF0000"/>
        <color theme="0"/>
        <color rgb="FF00B0F0"/>
      </colorScale>
    </cfRule>
    <cfRule type="colorScale" priority="231">
      <colorScale>
        <cfvo type="num" val="0"/>
        <cfvo type="max"/>
        <color rgb="FFFF7128"/>
        <color rgb="FFFFEF9C"/>
      </colorScale>
    </cfRule>
    <cfRule type="colorScale" priority="232">
      <colorScale>
        <cfvo type="min"/>
        <cfvo type="percentile" val="50"/>
        <cfvo type="max"/>
        <color rgb="FFF8696B"/>
        <color rgb="FFFCFCFF"/>
        <color rgb="FF5A8AC6"/>
      </colorScale>
    </cfRule>
  </conditionalFormatting>
  <conditionalFormatting sqref="V98:V102">
    <cfRule type="colorScale" priority="229">
      <colorScale>
        <cfvo type="num" val="-4"/>
        <cfvo type="num" val="0"/>
        <cfvo type="num" val="4"/>
        <color rgb="FFFF0000"/>
        <color theme="0"/>
        <color rgb="FF00B0F0"/>
      </colorScale>
    </cfRule>
  </conditionalFormatting>
  <conditionalFormatting sqref="W98:W102">
    <cfRule type="colorScale" priority="221">
      <colorScale>
        <cfvo type="num" val="-10"/>
        <cfvo type="num" val="0"/>
        <cfvo type="num" val="10"/>
        <color rgb="FFFF0000"/>
        <color theme="0"/>
        <color rgb="FF00B0F0"/>
      </colorScale>
    </cfRule>
    <cfRule type="colorScale" priority="222">
      <colorScale>
        <cfvo type="num" val="0"/>
        <cfvo type="max"/>
        <color rgb="FFFF7128"/>
        <color rgb="FFFFEF9C"/>
      </colorScale>
    </cfRule>
    <cfRule type="colorScale" priority="223">
      <colorScale>
        <cfvo type="min"/>
        <cfvo type="percentile" val="50"/>
        <cfvo type="max"/>
        <color rgb="FFF8696B"/>
        <color rgb="FFFCFCFF"/>
        <color rgb="FF5A8AC6"/>
      </colorScale>
    </cfRule>
  </conditionalFormatting>
  <conditionalFormatting sqref="F4:F102">
    <cfRule type="colorScale" priority="340">
      <colorScale>
        <cfvo type="num" val="-2"/>
        <cfvo type="num" val="0"/>
        <cfvo type="num" val="2"/>
        <color rgb="FFFF0000"/>
        <color theme="0"/>
        <color rgb="FF00B0F0"/>
      </colorScale>
    </cfRule>
    <cfRule type="colorScale" priority="341">
      <colorScale>
        <cfvo type="percentile" val="25"/>
        <cfvo type="percentile" val="50"/>
        <cfvo type="percentile" val="75"/>
        <color rgb="FFFF0000"/>
        <color theme="0"/>
        <color rgb="FF00B0F0"/>
      </colorScale>
    </cfRule>
    <cfRule type="colorScale" priority="342">
      <colorScale>
        <cfvo type="percentile" val="10"/>
        <cfvo type="percentile" val="50"/>
        <cfvo type="percentile" val="90"/>
        <color rgb="FFF8696B"/>
        <color rgb="FFFCFCFF"/>
        <color rgb="FF5A8AC6"/>
      </colorScale>
    </cfRule>
    <cfRule type="colorScale" priority="343">
      <colorScale>
        <cfvo type="min"/>
        <cfvo type="percentile" val="50"/>
        <cfvo type="max"/>
        <color rgb="FFF8696B"/>
        <color rgb="FFFCFCFF"/>
        <color rgb="FF5A8AC6"/>
      </colorScale>
    </cfRule>
  </conditionalFormatting>
  <conditionalFormatting sqref="G4:Q102">
    <cfRule type="colorScale" priority="348">
      <colorScale>
        <cfvo type="num" val="-10"/>
        <cfvo type="num" val="0"/>
        <cfvo type="num" val="10"/>
        <color rgb="FFFF0000"/>
        <color theme="0"/>
        <color rgb="FF00B0F0"/>
      </colorScale>
    </cfRule>
    <cfRule type="colorScale" priority="349">
      <colorScale>
        <cfvo type="num" val="0"/>
        <cfvo type="max"/>
        <color rgb="FFFF7128"/>
        <color rgb="FFFFEF9C"/>
      </colorScale>
    </cfRule>
    <cfRule type="colorScale" priority="350">
      <colorScale>
        <cfvo type="min"/>
        <cfvo type="percentile" val="50"/>
        <cfvo type="max"/>
        <color rgb="FFF8696B"/>
        <color rgb="FFFCFCFF"/>
        <color rgb="FF5A8AC6"/>
      </colorScale>
    </cfRule>
  </conditionalFormatting>
  <conditionalFormatting sqref="G4:Q102">
    <cfRule type="colorScale" priority="354">
      <colorScale>
        <cfvo type="num" val="-2"/>
        <cfvo type="num" val="0"/>
        <cfvo type="num" val="2"/>
        <color rgb="FFFF0000"/>
        <color theme="0"/>
        <color rgb="FF00B0F0"/>
      </colorScale>
    </cfRule>
    <cfRule type="colorScale" priority="355">
      <colorScale>
        <cfvo type="percentile" val="25"/>
        <cfvo type="percentile" val="50"/>
        <cfvo type="percentile" val="75"/>
        <color rgb="FFFF0000"/>
        <color theme="0"/>
        <color rgb="FF00B0F0"/>
      </colorScale>
    </cfRule>
    <cfRule type="colorScale" priority="356">
      <colorScale>
        <cfvo type="percentile" val="10"/>
        <cfvo type="percentile" val="50"/>
        <cfvo type="percentile" val="90"/>
        <color rgb="FFF8696B"/>
        <color rgb="FFFCFCFF"/>
        <color rgb="FF5A8AC6"/>
      </colorScale>
    </cfRule>
    <cfRule type="colorScale" priority="357">
      <colorScale>
        <cfvo type="min"/>
        <cfvo type="percentile" val="50"/>
        <cfvo type="max"/>
        <color rgb="FFF8696B"/>
        <color rgb="FFFCFCFF"/>
        <color rgb="FF5A8AC6"/>
      </colorScale>
    </cfRule>
  </conditionalFormatting>
  <conditionalFormatting sqref="T3:T102">
    <cfRule type="colorScale" priority="392">
      <colorScale>
        <cfvo type="num" val="-10"/>
        <cfvo type="num" val="0"/>
        <cfvo type="num" val="10"/>
        <color rgb="FFFF0000"/>
        <color theme="0"/>
        <color rgb="FF00B0F0"/>
      </colorScale>
    </cfRule>
    <cfRule type="colorScale" priority="393">
      <colorScale>
        <cfvo type="num" val="0"/>
        <cfvo type="max"/>
        <color rgb="FFFF7128"/>
        <color rgb="FFFFEF9C"/>
      </colorScale>
    </cfRule>
    <cfRule type="colorScale" priority="394">
      <colorScale>
        <cfvo type="min"/>
        <cfvo type="percentile" val="50"/>
        <cfvo type="max"/>
        <color rgb="FFF8696B"/>
        <color rgb="FFFCFCFF"/>
        <color rgb="FF5A8AC6"/>
      </colorScale>
    </cfRule>
  </conditionalFormatting>
  <conditionalFormatting sqref="T4:T102">
    <cfRule type="colorScale" priority="398">
      <colorScale>
        <cfvo type="num" val="-2"/>
        <cfvo type="num" val="0"/>
        <cfvo type="num" val="2"/>
        <color rgb="FFFF0000"/>
        <color theme="0"/>
        <color rgb="FF00B0F0"/>
      </colorScale>
    </cfRule>
    <cfRule type="colorScale" priority="399">
      <colorScale>
        <cfvo type="percentile" val="25"/>
        <cfvo type="percentile" val="50"/>
        <cfvo type="percentile" val="75"/>
        <color rgb="FFFF0000"/>
        <color theme="0"/>
        <color rgb="FF00B0F0"/>
      </colorScale>
    </cfRule>
    <cfRule type="colorScale" priority="400">
      <colorScale>
        <cfvo type="percentile" val="10"/>
        <cfvo type="percentile" val="50"/>
        <cfvo type="percentile" val="90"/>
        <color rgb="FFF8696B"/>
        <color rgb="FFFCFCFF"/>
        <color rgb="FF5A8AC6"/>
      </colorScale>
    </cfRule>
    <cfRule type="colorScale" priority="401">
      <colorScale>
        <cfvo type="min"/>
        <cfvo type="percentile" val="50"/>
        <cfvo type="max"/>
        <color rgb="FFF8696B"/>
        <color rgb="FFFCFCFF"/>
        <color rgb="FF5A8AC6"/>
      </colorScale>
    </cfRule>
  </conditionalFormatting>
  <conditionalFormatting sqref="U4:U102">
    <cfRule type="colorScale" priority="411">
      <colorScale>
        <cfvo type="num" val="-10"/>
        <cfvo type="num" val="0"/>
        <cfvo type="num" val="10"/>
        <color rgb="FFFF0000"/>
        <color theme="0"/>
        <color rgb="FF00B0F0"/>
      </colorScale>
    </cfRule>
    <cfRule type="colorScale" priority="412">
      <colorScale>
        <cfvo type="num" val="0"/>
        <cfvo type="max"/>
        <color rgb="FFFF7128"/>
        <color rgb="FFFFEF9C"/>
      </colorScale>
    </cfRule>
    <cfRule type="colorScale" priority="413">
      <colorScale>
        <cfvo type="min"/>
        <cfvo type="percentile" val="50"/>
        <cfvo type="max"/>
        <color rgb="FFF8696B"/>
        <color rgb="FFFCFCFF"/>
        <color rgb="FF5A8AC6"/>
      </colorScale>
    </cfRule>
  </conditionalFormatting>
  <conditionalFormatting sqref="U4:U102">
    <cfRule type="colorScale" priority="417">
      <colorScale>
        <cfvo type="num" val="-2"/>
        <cfvo type="num" val="0"/>
        <cfvo type="num" val="2"/>
        <color rgb="FFFF0000"/>
        <color theme="0"/>
        <color rgb="FF00B0F0"/>
      </colorScale>
    </cfRule>
    <cfRule type="colorScale" priority="418">
      <colorScale>
        <cfvo type="percentile" val="25"/>
        <cfvo type="percentile" val="50"/>
        <cfvo type="percentile" val="75"/>
        <color rgb="FFFF0000"/>
        <color theme="0"/>
        <color rgb="FF00B0F0"/>
      </colorScale>
    </cfRule>
    <cfRule type="colorScale" priority="419">
      <colorScale>
        <cfvo type="percentile" val="10"/>
        <cfvo type="percentile" val="50"/>
        <cfvo type="percentile" val="90"/>
        <color rgb="FFF8696B"/>
        <color rgb="FFFCFCFF"/>
        <color rgb="FF5A8AC6"/>
      </colorScale>
    </cfRule>
    <cfRule type="colorScale" priority="420">
      <colorScale>
        <cfvo type="min"/>
        <cfvo type="percentile" val="50"/>
        <cfvo type="max"/>
        <color rgb="FFF8696B"/>
        <color rgb="FFFCFCFF"/>
        <color rgb="FF5A8AC6"/>
      </colorScale>
    </cfRule>
  </conditionalFormatting>
  <conditionalFormatting sqref="V4:V102">
    <cfRule type="colorScale" priority="427">
      <colorScale>
        <cfvo type="num" val="-10"/>
        <cfvo type="num" val="0"/>
        <cfvo type="num" val="10"/>
        <color rgb="FFFF0000"/>
        <color theme="0"/>
        <color rgb="FF00B0F0"/>
      </colorScale>
    </cfRule>
    <cfRule type="colorScale" priority="428">
      <colorScale>
        <cfvo type="num" val="0"/>
        <cfvo type="max"/>
        <color rgb="FFFF7128"/>
        <color rgb="FFFFEF9C"/>
      </colorScale>
    </cfRule>
    <cfRule type="colorScale" priority="429">
      <colorScale>
        <cfvo type="min"/>
        <cfvo type="percentile" val="50"/>
        <cfvo type="max"/>
        <color rgb="FFF8696B"/>
        <color rgb="FFFCFCFF"/>
        <color rgb="FF5A8AC6"/>
      </colorScale>
    </cfRule>
  </conditionalFormatting>
  <conditionalFormatting sqref="V4:V102">
    <cfRule type="colorScale" priority="433">
      <colorScale>
        <cfvo type="num" val="-2"/>
        <cfvo type="num" val="0"/>
        <cfvo type="num" val="2"/>
        <color rgb="FFFF0000"/>
        <color theme="0"/>
        <color rgb="FF00B0F0"/>
      </colorScale>
    </cfRule>
    <cfRule type="colorScale" priority="434">
      <colorScale>
        <cfvo type="percentile" val="25"/>
        <cfvo type="percentile" val="50"/>
        <cfvo type="percentile" val="75"/>
        <color rgb="FFFF0000"/>
        <color theme="0"/>
        <color rgb="FF00B0F0"/>
      </colorScale>
    </cfRule>
    <cfRule type="colorScale" priority="435">
      <colorScale>
        <cfvo type="percentile" val="10"/>
        <cfvo type="percentile" val="50"/>
        <cfvo type="percentile" val="90"/>
        <color rgb="FFF8696B"/>
        <color rgb="FFFCFCFF"/>
        <color rgb="FF5A8AC6"/>
      </colorScale>
    </cfRule>
    <cfRule type="colorScale" priority="436">
      <colorScale>
        <cfvo type="min"/>
        <cfvo type="percentile" val="50"/>
        <cfvo type="max"/>
        <color rgb="FFF8696B"/>
        <color rgb="FFFCFCFF"/>
        <color rgb="FF5A8AC6"/>
      </colorScale>
    </cfRule>
  </conditionalFormatting>
  <conditionalFormatting sqref="W4:W102">
    <cfRule type="colorScale" priority="443">
      <colorScale>
        <cfvo type="num" val="-10"/>
        <cfvo type="num" val="0"/>
        <cfvo type="num" val="10"/>
        <color rgb="FFFF0000"/>
        <color theme="0"/>
        <color rgb="FF00B0F0"/>
      </colorScale>
    </cfRule>
    <cfRule type="colorScale" priority="444">
      <colorScale>
        <cfvo type="num" val="0"/>
        <cfvo type="max"/>
        <color rgb="FFFF7128"/>
        <color rgb="FFFFEF9C"/>
      </colorScale>
    </cfRule>
    <cfRule type="colorScale" priority="445">
      <colorScale>
        <cfvo type="min"/>
        <cfvo type="percentile" val="50"/>
        <cfvo type="max"/>
        <color rgb="FFF8696B"/>
        <color rgb="FFFCFCFF"/>
        <color rgb="FF5A8AC6"/>
      </colorScale>
    </cfRule>
  </conditionalFormatting>
  <conditionalFormatting sqref="W4:W102">
    <cfRule type="colorScale" priority="449">
      <colorScale>
        <cfvo type="num" val="-2"/>
        <cfvo type="num" val="0"/>
        <cfvo type="num" val="2"/>
        <color rgb="FFFF0000"/>
        <color theme="0"/>
        <color rgb="FF00B0F0"/>
      </colorScale>
    </cfRule>
    <cfRule type="colorScale" priority="450">
      <colorScale>
        <cfvo type="percentile" val="25"/>
        <cfvo type="percentile" val="50"/>
        <cfvo type="percentile" val="75"/>
        <color rgb="FFFF0000"/>
        <color theme="0"/>
        <color rgb="FF00B0F0"/>
      </colorScale>
    </cfRule>
    <cfRule type="colorScale" priority="451">
      <colorScale>
        <cfvo type="percentile" val="10"/>
        <cfvo type="percentile" val="50"/>
        <cfvo type="percentile" val="90"/>
        <color rgb="FFF8696B"/>
        <color rgb="FFFCFCFF"/>
        <color rgb="FF5A8AC6"/>
      </colorScale>
    </cfRule>
    <cfRule type="colorScale" priority="452">
      <colorScale>
        <cfvo type="min"/>
        <cfvo type="percentile" val="50"/>
        <cfvo type="max"/>
        <color rgb="FFF8696B"/>
        <color rgb="FFFCFCFF"/>
        <color rgb="FF5A8AC6"/>
      </colorScale>
    </cfRule>
  </conditionalFormatting>
  <conditionalFormatting sqref="Z4:Z102">
    <cfRule type="colorScale" priority="191">
      <colorScale>
        <cfvo type="num" val="-1"/>
        <cfvo type="num" val="0"/>
        <cfvo type="num" val="1"/>
        <color theme="0" tint="-0.249977111117893"/>
        <color theme="0"/>
        <color rgb="FF63BE7B"/>
      </colorScale>
    </cfRule>
    <cfRule type="colorScale" priority="192">
      <colorScale>
        <cfvo type="num" val="-1"/>
        <cfvo type="num" val="0"/>
        <cfvo type="num" val="1"/>
        <color rgb="FFFF0000"/>
        <color theme="0"/>
        <color rgb="FF63BE7B"/>
      </colorScale>
    </cfRule>
    <cfRule type="colorScale" priority="193">
      <colorScale>
        <cfvo type="min"/>
        <cfvo type="max"/>
        <color rgb="FFFCFCFF"/>
        <color rgb="FF63BE7B"/>
      </colorScale>
    </cfRule>
    <cfRule type="colorScale" priority="194">
      <colorScale>
        <cfvo type="num" val="-1"/>
        <cfvo type="num" val="0"/>
        <cfvo type="num" val="2"/>
        <color rgb="FFF8696B"/>
        <color theme="0"/>
        <color rgb="FF00B0F0"/>
      </colorScale>
    </cfRule>
    <cfRule type="colorScale" priority="195">
      <colorScale>
        <cfvo type="num" val="0"/>
        <cfvo type="num" val="1"/>
        <cfvo type="num" val="3"/>
        <color rgb="FFF8696B"/>
        <color rgb="FFFCFCFF"/>
        <color rgb="FF5A8AC6"/>
      </colorScale>
    </cfRule>
  </conditionalFormatting>
  <conditionalFormatting sqref="AE4:AE102">
    <cfRule type="colorScale" priority="178">
      <colorScale>
        <cfvo type="num" val="-3"/>
        <cfvo type="num" val="0"/>
        <cfvo type="num" val="3"/>
        <color rgb="FFFF0000"/>
        <color theme="0"/>
        <color rgb="FF00B0F0"/>
      </colorScale>
    </cfRule>
  </conditionalFormatting>
  <conditionalFormatting sqref="AE4:AE102">
    <cfRule type="colorScale" priority="179">
      <colorScale>
        <cfvo type="num" val="-10"/>
        <cfvo type="num" val="0"/>
        <cfvo type="num" val="10"/>
        <color rgb="FFFF0000"/>
        <color theme="0"/>
        <color rgb="FF00B0F0"/>
      </colorScale>
    </cfRule>
    <cfRule type="colorScale" priority="180">
      <colorScale>
        <cfvo type="num" val="0"/>
        <cfvo type="max"/>
        <color rgb="FFFF7128"/>
        <color rgb="FFFFEF9C"/>
      </colorScale>
    </cfRule>
    <cfRule type="colorScale" priority="181">
      <colorScale>
        <cfvo type="min"/>
        <cfvo type="percentile" val="50"/>
        <cfvo type="max"/>
        <color rgb="FFF8696B"/>
        <color rgb="FFFCFCFF"/>
        <color rgb="FF5A8AC6"/>
      </colorScale>
    </cfRule>
  </conditionalFormatting>
  <conditionalFormatting sqref="AE4:AE102">
    <cfRule type="colorScale" priority="182">
      <colorScale>
        <cfvo type="num" val="-2"/>
        <cfvo type="num" val="0"/>
        <cfvo type="num" val="2"/>
        <color rgb="FFFF0000"/>
        <color theme="0"/>
        <color rgb="FF00B0F0"/>
      </colorScale>
    </cfRule>
    <cfRule type="colorScale" priority="183">
      <colorScale>
        <cfvo type="percentile" val="25"/>
        <cfvo type="percentile" val="50"/>
        <cfvo type="percentile" val="75"/>
        <color rgb="FFFF0000"/>
        <color theme="0"/>
        <color rgb="FF00B0F0"/>
      </colorScale>
    </cfRule>
    <cfRule type="colorScale" priority="184">
      <colorScale>
        <cfvo type="percentile" val="10"/>
        <cfvo type="percentile" val="50"/>
        <cfvo type="percentile" val="90"/>
        <color rgb="FFF8696B"/>
        <color rgb="FFFCFCFF"/>
        <color rgb="FF5A8AC6"/>
      </colorScale>
    </cfRule>
    <cfRule type="colorScale" priority="185">
      <colorScale>
        <cfvo type="min"/>
        <cfvo type="percentile" val="50"/>
        <cfvo type="max"/>
        <color rgb="FFF8696B"/>
        <color rgb="FFFCFCFF"/>
        <color rgb="FF5A8AC6"/>
      </colorScale>
    </cfRule>
  </conditionalFormatting>
  <conditionalFormatting sqref="AF4:AF102">
    <cfRule type="colorScale" priority="170">
      <colorScale>
        <cfvo type="num" val="-3"/>
        <cfvo type="num" val="0"/>
        <cfvo type="num" val="3"/>
        <color rgb="FFFF0000"/>
        <color theme="0"/>
        <color rgb="FF00B0F0"/>
      </colorScale>
    </cfRule>
  </conditionalFormatting>
  <conditionalFormatting sqref="AF4:AF102">
    <cfRule type="colorScale" priority="171">
      <colorScale>
        <cfvo type="num" val="-10"/>
        <cfvo type="num" val="0"/>
        <cfvo type="num" val="10"/>
        <color rgb="FFFF0000"/>
        <color theme="0"/>
        <color rgb="FF00B0F0"/>
      </colorScale>
    </cfRule>
    <cfRule type="colorScale" priority="172">
      <colorScale>
        <cfvo type="num" val="0"/>
        <cfvo type="max"/>
        <color rgb="FFFF7128"/>
        <color rgb="FFFFEF9C"/>
      </colorScale>
    </cfRule>
    <cfRule type="colorScale" priority="173">
      <colorScale>
        <cfvo type="min"/>
        <cfvo type="percentile" val="50"/>
        <cfvo type="max"/>
        <color rgb="FFF8696B"/>
        <color rgb="FFFCFCFF"/>
        <color rgb="FF5A8AC6"/>
      </colorScale>
    </cfRule>
  </conditionalFormatting>
  <conditionalFormatting sqref="AF4:AF102">
    <cfRule type="colorScale" priority="174">
      <colorScale>
        <cfvo type="num" val="-2"/>
        <cfvo type="num" val="0"/>
        <cfvo type="num" val="2"/>
        <color rgb="FFFF0000"/>
        <color theme="0"/>
        <color rgb="FF00B0F0"/>
      </colorScale>
    </cfRule>
    <cfRule type="colorScale" priority="175">
      <colorScale>
        <cfvo type="percentile" val="25"/>
        <cfvo type="percentile" val="50"/>
        <cfvo type="percentile" val="75"/>
        <color rgb="FFFF0000"/>
        <color theme="0"/>
        <color rgb="FF00B0F0"/>
      </colorScale>
    </cfRule>
    <cfRule type="colorScale" priority="176">
      <colorScale>
        <cfvo type="percentile" val="10"/>
        <cfvo type="percentile" val="50"/>
        <cfvo type="percentile" val="90"/>
        <color rgb="FFF8696B"/>
        <color rgb="FFFCFCFF"/>
        <color rgb="FF5A8AC6"/>
      </colorScale>
    </cfRule>
    <cfRule type="colorScale" priority="177">
      <colorScale>
        <cfvo type="min"/>
        <cfvo type="percentile" val="50"/>
        <cfvo type="max"/>
        <color rgb="FFF8696B"/>
        <color rgb="FFFCFCFF"/>
        <color rgb="FF5A8AC6"/>
      </colorScale>
    </cfRule>
  </conditionalFormatting>
  <conditionalFormatting sqref="AH55:AH73 AH87:AH99">
    <cfRule type="colorScale" priority="165">
      <colorScale>
        <cfvo type="num" val="-1"/>
        <cfvo type="num" val="0"/>
        <cfvo type="num" val="1"/>
        <color theme="0" tint="-0.249977111117893"/>
        <color theme="0"/>
        <color rgb="FF63BE7B"/>
      </colorScale>
    </cfRule>
    <cfRule type="colorScale" priority="166">
      <colorScale>
        <cfvo type="num" val="-1"/>
        <cfvo type="num" val="0"/>
        <cfvo type="num" val="1"/>
        <color rgb="FFFF0000"/>
        <color theme="0"/>
        <color rgb="FF63BE7B"/>
      </colorScale>
    </cfRule>
    <cfRule type="colorScale" priority="167">
      <colorScale>
        <cfvo type="min"/>
        <cfvo type="max"/>
        <color rgb="FFFCFCFF"/>
        <color rgb="FF63BE7B"/>
      </colorScale>
    </cfRule>
    <cfRule type="colorScale" priority="168">
      <colorScale>
        <cfvo type="num" val="-1"/>
        <cfvo type="num" val="0"/>
        <cfvo type="num" val="2"/>
        <color rgb="FFF8696B"/>
        <color theme="0"/>
        <color rgb="FF00B0F0"/>
      </colorScale>
    </cfRule>
    <cfRule type="colorScale" priority="169">
      <colorScale>
        <cfvo type="num" val="0"/>
        <cfvo type="num" val="1"/>
        <cfvo type="num" val="3"/>
        <color rgb="FFF8696B"/>
        <color rgb="FFFCFCFF"/>
        <color rgb="FF5A8AC6"/>
      </colorScale>
    </cfRule>
  </conditionalFormatting>
  <conditionalFormatting sqref="AH74:AH75 AH83:AH86">
    <cfRule type="colorScale" priority="106">
      <colorScale>
        <cfvo type="num" val="-1"/>
        <cfvo type="num" val="0"/>
        <cfvo type="num" val="1"/>
        <color theme="0" tint="-0.249977111117893"/>
        <color theme="0"/>
        <color rgb="FF63BE7B"/>
      </colorScale>
    </cfRule>
    <cfRule type="colorScale" priority="107">
      <colorScale>
        <cfvo type="num" val="-1"/>
        <cfvo type="num" val="0"/>
        <cfvo type="num" val="1"/>
        <color rgb="FFFF0000"/>
        <color theme="0"/>
        <color rgb="FF63BE7B"/>
      </colorScale>
    </cfRule>
    <cfRule type="colorScale" priority="108">
      <colorScale>
        <cfvo type="min"/>
        <cfvo type="max"/>
        <color rgb="FFFCFCFF"/>
        <color rgb="FF63BE7B"/>
      </colorScale>
    </cfRule>
    <cfRule type="colorScale" priority="109">
      <colorScale>
        <cfvo type="num" val="-1"/>
        <cfvo type="num" val="0"/>
        <cfvo type="num" val="2"/>
        <color rgb="FFF8696B"/>
        <color theme="0"/>
        <color rgb="FF00B0F0"/>
      </colorScale>
    </cfRule>
    <cfRule type="colorScale" priority="110">
      <colorScale>
        <cfvo type="num" val="0"/>
        <cfvo type="num" val="1"/>
        <cfvo type="num" val="3"/>
        <color rgb="FFF8696B"/>
        <color rgb="FFFCFCFF"/>
        <color rgb="FF5A8AC6"/>
      </colorScale>
    </cfRule>
  </conditionalFormatting>
  <conditionalFormatting sqref="AH76:AH82">
    <cfRule type="colorScale" priority="101">
      <colorScale>
        <cfvo type="num" val="-1"/>
        <cfvo type="num" val="0"/>
        <cfvo type="num" val="1"/>
        <color theme="0" tint="-0.249977111117893"/>
        <color theme="0"/>
        <color rgb="FF63BE7B"/>
      </colorScale>
    </cfRule>
    <cfRule type="colorScale" priority="102">
      <colorScale>
        <cfvo type="num" val="-1"/>
        <cfvo type="num" val="0"/>
        <cfvo type="num" val="1"/>
        <color rgb="FFFF0000"/>
        <color theme="0"/>
        <color rgb="FF63BE7B"/>
      </colorScale>
    </cfRule>
    <cfRule type="colorScale" priority="103">
      <colorScale>
        <cfvo type="min"/>
        <cfvo type="max"/>
        <color rgb="FFFCFCFF"/>
        <color rgb="FF63BE7B"/>
      </colorScale>
    </cfRule>
    <cfRule type="colorScale" priority="104">
      <colorScale>
        <cfvo type="num" val="-1"/>
        <cfvo type="num" val="0"/>
        <cfvo type="num" val="2"/>
        <color rgb="FFF8696B"/>
        <color theme="0"/>
        <color rgb="FF00B0F0"/>
      </colorScale>
    </cfRule>
    <cfRule type="colorScale" priority="105">
      <colorScale>
        <cfvo type="num" val="0"/>
        <cfvo type="num" val="1"/>
        <cfvo type="num" val="3"/>
        <color rgb="FFF8696B"/>
        <color rgb="FFFCFCFF"/>
        <color rgb="FF5A8AC6"/>
      </colorScale>
    </cfRule>
  </conditionalFormatting>
  <conditionalFormatting sqref="AB57:AB59 AB76">
    <cfRule type="colorScale" priority="91">
      <colorScale>
        <cfvo type="num" val="-1"/>
        <cfvo type="num" val="0"/>
        <cfvo type="num" val="1"/>
        <color theme="0" tint="-0.249977111117893"/>
        <color theme="0"/>
        <color rgb="FF63BE7B"/>
      </colorScale>
    </cfRule>
    <cfRule type="colorScale" priority="92">
      <colorScale>
        <cfvo type="num" val="-1"/>
        <cfvo type="num" val="0"/>
        <cfvo type="num" val="1"/>
        <color rgb="FFFF0000"/>
        <color theme="0"/>
        <color rgb="FF63BE7B"/>
      </colorScale>
    </cfRule>
    <cfRule type="colorScale" priority="93">
      <colorScale>
        <cfvo type="min"/>
        <cfvo type="max"/>
        <color rgb="FFFCFCFF"/>
        <color rgb="FF63BE7B"/>
      </colorScale>
    </cfRule>
    <cfRule type="colorScale" priority="94">
      <colorScale>
        <cfvo type="num" val="-1"/>
        <cfvo type="num" val="0"/>
        <cfvo type="num" val="2"/>
        <color rgb="FFF8696B"/>
        <color theme="0"/>
        <color rgb="FF00B0F0"/>
      </colorScale>
    </cfRule>
    <cfRule type="colorScale" priority="95">
      <colorScale>
        <cfvo type="num" val="0"/>
        <cfvo type="num" val="1"/>
        <cfvo type="num" val="3"/>
        <color rgb="FFF8696B"/>
        <color rgb="FFFCFCFF"/>
        <color rgb="FF5A8AC6"/>
      </colorScale>
    </cfRule>
  </conditionalFormatting>
  <conditionalFormatting sqref="AB4:AC4 AB5:AB50">
    <cfRule type="colorScale" priority="81">
      <colorScale>
        <cfvo type="num" val="-1"/>
        <cfvo type="num" val="0"/>
        <cfvo type="num" val="1"/>
        <color theme="0" tint="-0.249977111117893"/>
        <color theme="0"/>
        <color rgb="FF63BE7B"/>
      </colorScale>
    </cfRule>
    <cfRule type="colorScale" priority="82">
      <colorScale>
        <cfvo type="num" val="-1"/>
        <cfvo type="num" val="0"/>
        <cfvo type="num" val="1"/>
        <color rgb="FFFF0000"/>
        <color theme="0"/>
        <color rgb="FF63BE7B"/>
      </colorScale>
    </cfRule>
    <cfRule type="colorScale" priority="83">
      <colorScale>
        <cfvo type="min"/>
        <cfvo type="max"/>
        <color rgb="FFFCFCFF"/>
        <color rgb="FF63BE7B"/>
      </colorScale>
    </cfRule>
    <cfRule type="colorScale" priority="84">
      <colorScale>
        <cfvo type="num" val="-1"/>
        <cfvo type="num" val="0"/>
        <cfvo type="num" val="2"/>
        <color rgb="FFF8696B"/>
        <color theme="0"/>
        <color rgb="FF00B0F0"/>
      </colorScale>
    </cfRule>
    <cfRule type="colorScale" priority="85">
      <colorScale>
        <cfvo type="num" val="0"/>
        <cfvo type="num" val="1"/>
        <cfvo type="num" val="3"/>
        <color rgb="FFF8696B"/>
        <color rgb="FFFCFCFF"/>
        <color rgb="FF5A8AC6"/>
      </colorScale>
    </cfRule>
  </conditionalFormatting>
  <conditionalFormatting sqref="AB51:AB56">
    <cfRule type="colorScale" priority="76">
      <colorScale>
        <cfvo type="num" val="-1"/>
        <cfvo type="num" val="0"/>
        <cfvo type="num" val="1"/>
        <color theme="0" tint="-0.249977111117893"/>
        <color theme="0"/>
        <color rgb="FF63BE7B"/>
      </colorScale>
    </cfRule>
    <cfRule type="colorScale" priority="77">
      <colorScale>
        <cfvo type="num" val="-1"/>
        <cfvo type="num" val="0"/>
        <cfvo type="num" val="1"/>
        <color rgb="FFFF0000"/>
        <color theme="0"/>
        <color rgb="FF63BE7B"/>
      </colorScale>
    </cfRule>
    <cfRule type="colorScale" priority="78">
      <colorScale>
        <cfvo type="min"/>
        <cfvo type="max"/>
        <color rgb="FFFCFCFF"/>
        <color rgb="FF63BE7B"/>
      </colorScale>
    </cfRule>
    <cfRule type="colorScale" priority="79">
      <colorScale>
        <cfvo type="num" val="-1"/>
        <cfvo type="num" val="0"/>
        <cfvo type="num" val="2"/>
        <color rgb="FFF8696B"/>
        <color theme="0"/>
        <color rgb="FF00B0F0"/>
      </colorScale>
    </cfRule>
    <cfRule type="colorScale" priority="80">
      <colorScale>
        <cfvo type="num" val="0"/>
        <cfvo type="num" val="1"/>
        <cfvo type="num" val="3"/>
        <color rgb="FFF8696B"/>
        <color rgb="FFFCFCFF"/>
        <color rgb="FF5A8AC6"/>
      </colorScale>
    </cfRule>
  </conditionalFormatting>
  <conditionalFormatting sqref="AB60:AB75">
    <cfRule type="colorScale" priority="66">
      <colorScale>
        <cfvo type="num" val="-1"/>
        <cfvo type="num" val="0"/>
        <cfvo type="num" val="1"/>
        <color theme="0" tint="-0.249977111117893"/>
        <color theme="0"/>
        <color rgb="FF63BE7B"/>
      </colorScale>
    </cfRule>
    <cfRule type="colorScale" priority="67">
      <colorScale>
        <cfvo type="num" val="-1"/>
        <cfvo type="num" val="0"/>
        <cfvo type="num" val="1"/>
        <color rgb="FFFF0000"/>
        <color theme="0"/>
        <color rgb="FF63BE7B"/>
      </colorScale>
    </cfRule>
    <cfRule type="colorScale" priority="68">
      <colorScale>
        <cfvo type="min"/>
        <cfvo type="max"/>
        <color rgb="FFFCFCFF"/>
        <color rgb="FF63BE7B"/>
      </colorScale>
    </cfRule>
    <cfRule type="colorScale" priority="69">
      <colorScale>
        <cfvo type="num" val="-1"/>
        <cfvo type="num" val="0"/>
        <cfvo type="num" val="2"/>
        <color rgb="FFF8696B"/>
        <color theme="0"/>
        <color rgb="FF00B0F0"/>
      </colorScale>
    </cfRule>
    <cfRule type="colorScale" priority="70">
      <colorScale>
        <cfvo type="num" val="0"/>
        <cfvo type="num" val="1"/>
        <cfvo type="num" val="3"/>
        <color rgb="FFF8696B"/>
        <color rgb="FFFCFCFF"/>
        <color rgb="FF5A8AC6"/>
      </colorScale>
    </cfRule>
  </conditionalFormatting>
  <conditionalFormatting sqref="AB77:AB87 AB101:AC102 AB97:AB100">
    <cfRule type="colorScale" priority="61">
      <colorScale>
        <cfvo type="num" val="-1"/>
        <cfvo type="num" val="0"/>
        <cfvo type="num" val="1"/>
        <color theme="0" tint="-0.249977111117893"/>
        <color theme="0"/>
        <color rgb="FF63BE7B"/>
      </colorScale>
    </cfRule>
    <cfRule type="colorScale" priority="62">
      <colorScale>
        <cfvo type="num" val="-1"/>
        <cfvo type="num" val="0"/>
        <cfvo type="num" val="1"/>
        <color rgb="FFFF0000"/>
        <color theme="0"/>
        <color rgb="FF63BE7B"/>
      </colorScale>
    </cfRule>
    <cfRule type="colorScale" priority="63">
      <colorScale>
        <cfvo type="min"/>
        <cfvo type="max"/>
        <color rgb="FFFCFCFF"/>
        <color rgb="FF63BE7B"/>
      </colorScale>
    </cfRule>
    <cfRule type="colorScale" priority="64">
      <colorScale>
        <cfvo type="num" val="-1"/>
        <cfvo type="num" val="0"/>
        <cfvo type="num" val="2"/>
        <color rgb="FFF8696B"/>
        <color theme="0"/>
        <color rgb="FF00B0F0"/>
      </colorScale>
    </cfRule>
    <cfRule type="colorScale" priority="65">
      <colorScale>
        <cfvo type="num" val="0"/>
        <cfvo type="num" val="1"/>
        <cfvo type="num" val="3"/>
        <color rgb="FFF8696B"/>
        <color rgb="FFFCFCFF"/>
        <color rgb="FF5A8AC6"/>
      </colorScale>
    </cfRule>
  </conditionalFormatting>
  <conditionalFormatting sqref="AB88:AB96">
    <cfRule type="colorScale" priority="56">
      <colorScale>
        <cfvo type="num" val="-1"/>
        <cfvo type="num" val="0"/>
        <cfvo type="num" val="1"/>
        <color theme="0" tint="-0.249977111117893"/>
        <color theme="0"/>
        <color rgb="FF63BE7B"/>
      </colorScale>
    </cfRule>
    <cfRule type="colorScale" priority="57">
      <colorScale>
        <cfvo type="num" val="-1"/>
        <cfvo type="num" val="0"/>
        <cfvo type="num" val="1"/>
        <color rgb="FFFF0000"/>
        <color theme="0"/>
        <color rgb="FF63BE7B"/>
      </colorScale>
    </cfRule>
    <cfRule type="colorScale" priority="58">
      <colorScale>
        <cfvo type="min"/>
        <cfvo type="max"/>
        <color rgb="FFFCFCFF"/>
        <color rgb="FF63BE7B"/>
      </colorScale>
    </cfRule>
    <cfRule type="colorScale" priority="59">
      <colorScale>
        <cfvo type="num" val="-1"/>
        <cfvo type="num" val="0"/>
        <cfvo type="num" val="2"/>
        <color rgb="FFF8696B"/>
        <color theme="0"/>
        <color rgb="FF00B0F0"/>
      </colorScale>
    </cfRule>
    <cfRule type="colorScale" priority="60">
      <colorScale>
        <cfvo type="num" val="0"/>
        <cfvo type="num" val="1"/>
        <cfvo type="num" val="3"/>
        <color rgb="FFF8696B"/>
        <color rgb="FFFCFCFF"/>
        <color rgb="FF5A8AC6"/>
      </colorScale>
    </cfRule>
  </conditionalFormatting>
  <conditionalFormatting sqref="AC5:AC100">
    <cfRule type="colorScale" priority="51">
      <colorScale>
        <cfvo type="num" val="-1"/>
        <cfvo type="num" val="0"/>
        <cfvo type="num" val="1"/>
        <color theme="0" tint="-0.249977111117893"/>
        <color theme="0"/>
        <color rgb="FF63BE7B"/>
      </colorScale>
    </cfRule>
    <cfRule type="colorScale" priority="52">
      <colorScale>
        <cfvo type="num" val="-1"/>
        <cfvo type="num" val="0"/>
        <cfvo type="num" val="1"/>
        <color rgb="FFFF0000"/>
        <color theme="0"/>
        <color rgb="FF63BE7B"/>
      </colorScale>
    </cfRule>
    <cfRule type="colorScale" priority="53">
      <colorScale>
        <cfvo type="min"/>
        <cfvo type="max"/>
        <color rgb="FFFCFCFF"/>
        <color rgb="FF63BE7B"/>
      </colorScale>
    </cfRule>
    <cfRule type="colorScale" priority="54">
      <colorScale>
        <cfvo type="num" val="-1"/>
        <cfvo type="num" val="0"/>
        <cfvo type="num" val="2"/>
        <color rgb="FFF8696B"/>
        <color theme="0"/>
        <color rgb="FF00B0F0"/>
      </colorScale>
    </cfRule>
    <cfRule type="colorScale" priority="55">
      <colorScale>
        <cfvo type="num" val="0"/>
        <cfvo type="num" val="1"/>
        <cfvo type="num" val="3"/>
        <color rgb="FFF8696B"/>
        <color rgb="FFFCFCFF"/>
        <color rgb="FF5A8AC6"/>
      </colorScale>
    </cfRule>
  </conditionalFormatting>
  <conditionalFormatting sqref="AH4:AH54">
    <cfRule type="colorScale" priority="36">
      <colorScale>
        <cfvo type="num" val="-1"/>
        <cfvo type="num" val="0"/>
        <cfvo type="num" val="1"/>
        <color theme="0" tint="-0.249977111117893"/>
        <color theme="0"/>
        <color rgb="FF63BE7B"/>
      </colorScale>
    </cfRule>
    <cfRule type="colorScale" priority="37">
      <colorScale>
        <cfvo type="num" val="-1"/>
        <cfvo type="num" val="0"/>
        <cfvo type="num" val="1"/>
        <color rgb="FFFF0000"/>
        <color theme="0"/>
        <color rgb="FF63BE7B"/>
      </colorScale>
    </cfRule>
    <cfRule type="colorScale" priority="38">
      <colorScale>
        <cfvo type="min"/>
        <cfvo type="max"/>
        <color rgb="FFFCFCFF"/>
        <color rgb="FF63BE7B"/>
      </colorScale>
    </cfRule>
    <cfRule type="colorScale" priority="39">
      <colorScale>
        <cfvo type="num" val="-1"/>
        <cfvo type="num" val="0"/>
        <cfvo type="num" val="2"/>
        <color rgb="FFF8696B"/>
        <color theme="0"/>
        <color rgb="FF00B0F0"/>
      </colorScale>
    </cfRule>
    <cfRule type="colorScale" priority="40">
      <colorScale>
        <cfvo type="num" val="0"/>
        <cfvo type="num" val="1"/>
        <cfvo type="num" val="3"/>
        <color rgb="FFF8696B"/>
        <color rgb="FFFCFCFF"/>
        <color rgb="FF5A8AC6"/>
      </colorScale>
    </cfRule>
  </conditionalFormatting>
  <conditionalFormatting sqref="AA4:AA47">
    <cfRule type="colorScale" priority="31">
      <colorScale>
        <cfvo type="num" val="-1"/>
        <cfvo type="num" val="0"/>
        <cfvo type="num" val="1"/>
        <color theme="0" tint="-0.249977111117893"/>
        <color theme="0"/>
        <color rgb="FF63BE7B"/>
      </colorScale>
    </cfRule>
    <cfRule type="colorScale" priority="32">
      <colorScale>
        <cfvo type="num" val="-1"/>
        <cfvo type="num" val="0"/>
        <cfvo type="num" val="1"/>
        <color rgb="FFFF0000"/>
        <color theme="0"/>
        <color rgb="FF63BE7B"/>
      </colorScale>
    </cfRule>
    <cfRule type="colorScale" priority="33">
      <colorScale>
        <cfvo type="min"/>
        <cfvo type="max"/>
        <color rgb="FFFCFCFF"/>
        <color rgb="FF63BE7B"/>
      </colorScale>
    </cfRule>
    <cfRule type="colorScale" priority="34">
      <colorScale>
        <cfvo type="num" val="-1"/>
        <cfvo type="num" val="0"/>
        <cfvo type="num" val="2"/>
        <color rgb="FFF8696B"/>
        <color theme="0"/>
        <color rgb="FF00B0F0"/>
      </colorScale>
    </cfRule>
    <cfRule type="colorScale" priority="35">
      <colorScale>
        <cfvo type="num" val="0"/>
        <cfvo type="num" val="1"/>
        <cfvo type="num" val="3"/>
        <color rgb="FFF8696B"/>
        <color rgb="FFFCFCFF"/>
        <color rgb="FF5A8AC6"/>
      </colorScale>
    </cfRule>
  </conditionalFormatting>
  <conditionalFormatting sqref="AA48:AA102">
    <cfRule type="colorScale" priority="26">
      <colorScale>
        <cfvo type="num" val="-1"/>
        <cfvo type="num" val="0"/>
        <cfvo type="num" val="1"/>
        <color theme="0" tint="-0.249977111117893"/>
        <color theme="0"/>
        <color rgb="FF63BE7B"/>
      </colorScale>
    </cfRule>
    <cfRule type="colorScale" priority="27">
      <colorScale>
        <cfvo type="num" val="-1"/>
        <cfvo type="num" val="0"/>
        <cfvo type="num" val="1"/>
        <color rgb="FFFF0000"/>
        <color theme="0"/>
        <color rgb="FF63BE7B"/>
      </colorScale>
    </cfRule>
    <cfRule type="colorScale" priority="28">
      <colorScale>
        <cfvo type="min"/>
        <cfvo type="max"/>
        <color rgb="FFFCFCFF"/>
        <color rgb="FF63BE7B"/>
      </colorScale>
    </cfRule>
    <cfRule type="colorScale" priority="29">
      <colorScale>
        <cfvo type="num" val="-1"/>
        <cfvo type="num" val="0"/>
        <cfvo type="num" val="2"/>
        <color rgb="FFF8696B"/>
        <color theme="0"/>
        <color rgb="FF00B0F0"/>
      </colorScale>
    </cfRule>
    <cfRule type="colorScale" priority="30">
      <colorScale>
        <cfvo type="num" val="0"/>
        <cfvo type="num" val="1"/>
        <cfvo type="num" val="3"/>
        <color rgb="FFF8696B"/>
        <color rgb="FFFCFCFF"/>
        <color rgb="FF5A8AC6"/>
      </colorScale>
    </cfRule>
  </conditionalFormatting>
  <conditionalFormatting sqref="AG4:AG54">
    <cfRule type="colorScale" priority="1">
      <colorScale>
        <cfvo type="min"/>
        <cfvo type="percentile" val="50"/>
        <cfvo type="max"/>
        <color rgb="FF00B0F0"/>
        <color theme="0" tint="-4.9989318521683403E-2"/>
        <color rgb="FFFF0000"/>
      </colorScale>
    </cfRule>
    <cfRule type="colorScale" priority="2">
      <colorScale>
        <cfvo type="num" val="-3"/>
        <cfvo type="num" val="0"/>
        <cfvo type="num" val="3"/>
        <color rgb="FF5A8AC6"/>
        <color rgb="FFFCFCFF"/>
        <color rgb="FFF8696B"/>
      </colorScale>
    </cfRule>
  </conditionalFormatting>
  <conditionalFormatting sqref="AG4:AG54">
    <cfRule type="colorScale" priority="4">
      <colorScale>
        <cfvo type="num" val="-10"/>
        <cfvo type="num" val="0"/>
        <cfvo type="num" val="10"/>
        <color rgb="FFFF0000"/>
        <color theme="0"/>
        <color rgb="FF00B0F0"/>
      </colorScale>
    </cfRule>
    <cfRule type="colorScale" priority="5">
      <colorScale>
        <cfvo type="num" val="0"/>
        <cfvo type="max"/>
        <color rgb="FFFF7128"/>
        <color rgb="FFFFEF9C"/>
      </colorScale>
    </cfRule>
    <cfRule type="colorScale" priority="6">
      <colorScale>
        <cfvo type="min"/>
        <cfvo type="percentile" val="50"/>
        <cfvo type="max"/>
        <color rgb="FFF8696B"/>
        <color rgb="FFFCFCFF"/>
        <color rgb="FF5A8AC6"/>
      </colorScale>
    </cfRule>
  </conditionalFormatting>
  <conditionalFormatting sqref="AG4:AG54">
    <cfRule type="colorScale" priority="7">
      <colorScale>
        <cfvo type="num" val="-2"/>
        <cfvo type="num" val="0"/>
        <cfvo type="num" val="2"/>
        <color rgb="FFFF0000"/>
        <color theme="0"/>
        <color rgb="FF00B0F0"/>
      </colorScale>
    </cfRule>
    <cfRule type="colorScale" priority="8">
      <colorScale>
        <cfvo type="percentile" val="25"/>
        <cfvo type="percentile" val="50"/>
        <cfvo type="percentile" val="75"/>
        <color rgb="FFFF0000"/>
        <color theme="0"/>
        <color rgb="FF00B0F0"/>
      </colorScale>
    </cfRule>
    <cfRule type="colorScale" priority="9">
      <colorScale>
        <cfvo type="percentile" val="10"/>
        <cfvo type="percentile" val="50"/>
        <cfvo type="percentile" val="90"/>
        <color rgb="FFF8696B"/>
        <color rgb="FFFCFCFF"/>
        <color rgb="FF5A8AC6"/>
      </colorScale>
    </cfRule>
    <cfRule type="colorScale" priority="10">
      <colorScale>
        <cfvo type="min"/>
        <cfvo type="percentile" val="50"/>
        <cfvo type="max"/>
        <color rgb="FFF8696B"/>
        <color rgb="FFFCFCFF"/>
        <color rgb="FF5A8AC6"/>
      </colorScale>
    </cfRule>
  </conditionalFormatting>
  <conditionalFormatting sqref="R3:S3">
    <cfRule type="colorScale" priority="455">
      <colorScale>
        <cfvo type="num" val="-10"/>
        <cfvo type="num" val="0"/>
        <cfvo type="num" val="10"/>
        <color rgb="FFFF0000"/>
        <color theme="0"/>
        <color rgb="FF00B0F0"/>
      </colorScale>
    </cfRule>
    <cfRule type="colorScale" priority="456">
      <colorScale>
        <cfvo type="num" val="0"/>
        <cfvo type="max"/>
        <color rgb="FFFF7128"/>
        <color rgb="FFFFEF9C"/>
      </colorScale>
    </cfRule>
    <cfRule type="colorScale" priority="457">
      <colorScale>
        <cfvo type="min"/>
        <cfvo type="percentile" val="50"/>
        <cfvo type="max"/>
        <color rgb="FFF8696B"/>
        <color rgb="FFFCFCFF"/>
        <color rgb="FF5A8AC6"/>
      </colorScale>
    </cfRule>
  </conditionalFormatting>
  <conditionalFormatting sqref="R4:S102">
    <cfRule type="colorScale" priority="464">
      <colorScale>
        <cfvo type="num" val="-10"/>
        <cfvo type="num" val="0"/>
        <cfvo type="num" val="10"/>
        <color rgb="FFFF0000"/>
        <color theme="0"/>
        <color rgb="FF00B0F0"/>
      </colorScale>
    </cfRule>
    <cfRule type="colorScale" priority="465">
      <colorScale>
        <cfvo type="num" val="0"/>
        <cfvo type="max"/>
        <color rgb="FFFF7128"/>
        <color rgb="FFFFEF9C"/>
      </colorScale>
    </cfRule>
    <cfRule type="colorScale" priority="466">
      <colorScale>
        <cfvo type="min"/>
        <cfvo type="percentile" val="50"/>
        <cfvo type="max"/>
        <color rgb="FFF8696B"/>
        <color rgb="FFFCFCFF"/>
        <color rgb="FF5A8AC6"/>
      </colorScale>
    </cfRule>
  </conditionalFormatting>
  <conditionalFormatting sqref="R4:S102">
    <cfRule type="colorScale" priority="470">
      <colorScale>
        <cfvo type="num" val="-2"/>
        <cfvo type="num" val="0"/>
        <cfvo type="num" val="2"/>
        <color rgb="FFFF0000"/>
        <color theme="0"/>
        <color rgb="FF00B0F0"/>
      </colorScale>
    </cfRule>
    <cfRule type="colorScale" priority="471">
      <colorScale>
        <cfvo type="percentile" val="25"/>
        <cfvo type="percentile" val="50"/>
        <cfvo type="percentile" val="75"/>
        <color rgb="FFFF0000"/>
        <color theme="0"/>
        <color rgb="FF00B0F0"/>
      </colorScale>
    </cfRule>
    <cfRule type="colorScale" priority="472">
      <colorScale>
        <cfvo type="percentile" val="10"/>
        <cfvo type="percentile" val="50"/>
        <cfvo type="percentile" val="90"/>
        <color rgb="FFF8696B"/>
        <color rgb="FFFCFCFF"/>
        <color rgb="FF5A8AC6"/>
      </colorScale>
    </cfRule>
    <cfRule type="colorScale" priority="473">
      <colorScale>
        <cfvo type="min"/>
        <cfvo type="percentile" val="50"/>
        <cfvo type="max"/>
        <color rgb="FFF8696B"/>
        <color rgb="FFFCFCFF"/>
        <color rgb="FF5A8AC6"/>
      </colorScale>
    </cfRule>
  </conditionalFormatting>
  <pageMargins left="0.7" right="0.7" top="0.78740157499999996" bottom="0.78740157499999996"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7669206-266E-487F-A454-4002457679B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 S2-prooved differences_ne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2020-02-09T21:34:03Z</dcterms:modified>
</cp:coreProperties>
</file>